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G:\FNS\Website Documents\xls\"/>
    </mc:Choice>
  </mc:AlternateContent>
  <xr:revisionPtr revIDLastSave="0" documentId="8_{5F10D93F-DA04-429A-AF08-5EA68F909C55}" xr6:coauthVersionLast="47" xr6:coauthVersionMax="47" xr10:uidLastSave="{00000000-0000-0000-0000-000000000000}"/>
  <bookViews>
    <workbookView xWindow="57480" yWindow="-120" windowWidth="29040" windowHeight="15840" xr2:uid="{00000000-000D-0000-FFFF-FFFF00000000}"/>
  </bookViews>
  <sheets>
    <sheet name="Instructions" sheetId="6" r:id="rId1"/>
    <sheet name="Direct Delivery (Brown Box)" sheetId="1" r:id="rId2"/>
    <sheet name="Direct Diversion" sheetId="2" r:id="rId3"/>
    <sheet name="State Processed C Codes" sheetId="5" r:id="rId4"/>
    <sheet name="Calculations C Codes" sheetId="4" state="hidden" r:id="rId5"/>
  </sheets>
  <definedNames>
    <definedName name="_xlnm._FilterDatabase" localSheetId="4" hidden="1">'Calculations C Codes'!$A$1:$L$13</definedName>
    <definedName name="_xlnm.Print_Area" localSheetId="1">'Direct Delivery (Brown Box)'!$A$2:$G$78</definedName>
    <definedName name="_xlnm.Print_Titles" localSheetId="1">'Direct Delivery (Brown Box)'!$3:$3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5" l="1"/>
  <c r="H4" i="5" l="1"/>
  <c r="H5" i="5"/>
  <c r="H6" i="5"/>
  <c r="H7" i="5"/>
  <c r="H8" i="5"/>
  <c r="H9" i="5"/>
  <c r="H10" i="5"/>
  <c r="H11" i="5"/>
  <c r="H12" i="5"/>
  <c r="H14" i="5"/>
  <c r="G4" i="5"/>
  <c r="G5" i="5"/>
  <c r="G6" i="5"/>
  <c r="G7" i="5"/>
  <c r="G8" i="5"/>
  <c r="G9" i="5"/>
  <c r="G10" i="5"/>
  <c r="G11" i="5"/>
  <c r="G12" i="5"/>
  <c r="G14" i="5"/>
  <c r="F3" i="5" l="1"/>
  <c r="H3" i="5" s="1"/>
  <c r="C4" i="5"/>
  <c r="C5" i="5"/>
  <c r="C6" i="5"/>
  <c r="C7" i="5"/>
  <c r="C8" i="5"/>
  <c r="C9" i="5"/>
  <c r="C10" i="5"/>
  <c r="C11" i="5"/>
  <c r="C12" i="5"/>
  <c r="C13" i="5"/>
  <c r="C14" i="5"/>
  <c r="B4" i="5"/>
  <c r="B5" i="5"/>
  <c r="B6" i="5"/>
  <c r="B7" i="5"/>
  <c r="B8" i="5"/>
  <c r="B9" i="5"/>
  <c r="B10" i="5"/>
  <c r="B11" i="5"/>
  <c r="B12" i="5"/>
  <c r="B14" i="5"/>
  <c r="A4" i="5"/>
  <c r="A5" i="5"/>
  <c r="A6" i="5"/>
  <c r="A7" i="5"/>
  <c r="A8" i="5"/>
  <c r="A9" i="5"/>
  <c r="A10" i="5"/>
  <c r="A11" i="5"/>
  <c r="A12" i="5"/>
  <c r="A13" i="5"/>
  <c r="A14" i="5"/>
  <c r="K3" i="5"/>
  <c r="C3" i="5"/>
  <c r="B3" i="5"/>
  <c r="A3" i="5"/>
  <c r="K5" i="5"/>
  <c r="K6" i="5"/>
  <c r="K7" i="5"/>
  <c r="K8" i="5"/>
  <c r="K9" i="5"/>
  <c r="K10" i="5"/>
  <c r="K11" i="5"/>
  <c r="K12" i="5"/>
  <c r="K13" i="5"/>
  <c r="K14" i="5"/>
  <c r="J12" i="4"/>
  <c r="J13" i="4"/>
  <c r="F5" i="5"/>
  <c r="F6" i="5"/>
  <c r="F7" i="5"/>
  <c r="F8" i="5"/>
  <c r="F9" i="5"/>
  <c r="F10" i="5"/>
  <c r="F11" i="5"/>
  <c r="F12" i="5"/>
  <c r="F13" i="5"/>
  <c r="F14" i="5"/>
  <c r="D5" i="5"/>
  <c r="D6" i="5"/>
  <c r="D8" i="5"/>
  <c r="D10" i="5"/>
  <c r="D11" i="5"/>
  <c r="D12" i="5"/>
  <c r="D14" i="5"/>
  <c r="J9" i="4"/>
  <c r="I9" i="4"/>
  <c r="J10" i="4"/>
  <c r="I10" i="4"/>
  <c r="J8" i="4"/>
  <c r="I8" i="4"/>
  <c r="D9" i="5" s="1"/>
  <c r="I13" i="4"/>
  <c r="I12" i="4"/>
  <c r="D13" i="5" s="1"/>
  <c r="J2" i="4"/>
  <c r="I2" i="4"/>
  <c r="D3" i="5" s="1"/>
  <c r="I4" i="4"/>
  <c r="I5" i="4"/>
  <c r="I6" i="4"/>
  <c r="D7" i="5" s="1"/>
  <c r="I7" i="4"/>
  <c r="I11" i="4"/>
  <c r="J4" i="4"/>
  <c r="J5" i="4"/>
  <c r="J6" i="4"/>
  <c r="J7" i="4"/>
  <c r="J11" i="4"/>
  <c r="H13" i="5" l="1"/>
  <c r="G13" i="5"/>
  <c r="G3" i="5"/>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G50" i="1"/>
  <c r="G41" i="1"/>
  <c r="K4" i="5" l="1"/>
  <c r="F4" i="5"/>
  <c r="G8" i="1" l="1"/>
  <c r="G10" i="1"/>
  <c r="G18" i="1"/>
  <c r="J3" i="4"/>
  <c r="I3" i="4"/>
  <c r="D4" i="5" s="1"/>
  <c r="G7" i="1"/>
  <c r="G27" i="1"/>
  <c r="G33" i="1"/>
  <c r="G40" i="1"/>
  <c r="G42" i="1"/>
  <c r="G49" i="1"/>
  <c r="G51" i="1"/>
  <c r="G32" i="1" l="1"/>
  <c r="G26" i="1"/>
  <c r="G25" i="1"/>
  <c r="G17" i="1"/>
  <c r="G48" i="1"/>
  <c r="G16" i="1"/>
  <c r="G39" i="1"/>
  <c r="G6" i="1"/>
  <c r="G47" i="1"/>
  <c r="G38" i="1"/>
  <c r="G24" i="1"/>
  <c r="G14" i="1"/>
  <c r="G5" i="1"/>
  <c r="G46" i="1"/>
  <c r="G34" i="1"/>
  <c r="G31" i="1"/>
  <c r="G23" i="1"/>
  <c r="G13" i="1"/>
  <c r="G4" i="1"/>
  <c r="G45" i="1"/>
  <c r="G36" i="1"/>
  <c r="G30" i="1"/>
  <c r="G22" i="1"/>
  <c r="G12" i="1"/>
  <c r="G44" i="1"/>
  <c r="G35" i="1"/>
  <c r="G29" i="1"/>
  <c r="G21" i="1"/>
  <c r="G11" i="1"/>
  <c r="G20" i="1"/>
  <c r="G52" i="1"/>
  <c r="G43" i="1"/>
  <c r="G37" i="1"/>
  <c r="G28" i="1"/>
  <c r="G19" i="1"/>
  <c r="G9"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Schultz, Jessica M.   DPI</author>
  </authors>
  <commentList>
    <comment ref="E2" authorId="0" shapeId="0" xr:uid="{48D40A54-0BCC-47E1-8E17-57C7F70D4321}">
      <text>
        <r>
          <rPr>
            <sz val="9"/>
            <color indexed="81"/>
            <rFont val="Tahoma"/>
            <family val="2"/>
          </rPr>
          <t xml:space="preserve">FOR DPI USE: 
(25) Processing Fee field in FDP.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Schultz, Jessica M.   DPI</author>
  </authors>
  <commentList>
    <comment ref="F1" authorId="0" shapeId="0" xr:uid="{124B07E4-E4AF-4C19-94C3-B5F036D536F4}">
      <text>
        <r>
          <rPr>
            <sz val="11"/>
            <color indexed="81"/>
            <rFont val="Tahoma"/>
            <family val="2"/>
          </rPr>
          <t>USDA Average Material price file is always taken to four places past the decimal. USDA Average Material price file is used for the FDP calculation (use off webpage each year). This value should matvh the most recent SEPDS. 
In FDP: Field 24 Cost per pound</t>
        </r>
        <r>
          <rPr>
            <sz val="9"/>
            <color indexed="81"/>
            <rFont val="Tahoma"/>
            <family val="2"/>
          </rPr>
          <t xml:space="preserve">
</t>
        </r>
      </text>
    </comment>
    <comment ref="I1" authorId="0" shapeId="0" xr:uid="{E63149FF-4583-4935-A60B-715F51A432A8}">
      <text>
        <r>
          <rPr>
            <sz val="11"/>
            <color indexed="81"/>
            <rFont val="Tahoma"/>
            <family val="2"/>
          </rPr>
          <t>Two places past the decimal. Compare calculation to most recent SEPDS on Partner Web. Should match. 
In FDP: Field 23 Fixed Cost</t>
        </r>
      </text>
    </comment>
    <comment ref="K1" authorId="0" shapeId="0" xr:uid="{1D5F7818-D652-45D5-BF9B-D7E8348AF76D}">
      <text>
        <r>
          <rPr>
            <sz val="11"/>
            <color indexed="81"/>
            <rFont val="Tahoma"/>
            <family val="2"/>
          </rPr>
          <t xml:space="preserve">Gross and net wt. does not change often, but check product spec sheets from vendor each year. 
Do not need to enter/update "Truck Units" field in FDP. This entry does not effect State PPs with having to balance 1/2 truck loads. </t>
        </r>
      </text>
    </comment>
    <comment ref="L1" authorId="0" shapeId="0" xr:uid="{99E433CF-9796-45D6-BE92-D918A9923B0F}">
      <text>
        <r>
          <rPr>
            <sz val="11"/>
            <color indexed="81"/>
            <rFont val="Tahoma"/>
            <family val="2"/>
          </rPr>
          <t>Use the net case wt to calculate the USDA Foods entitlement value per case (23) Fixed Cost field in FDP.</t>
        </r>
      </text>
    </comment>
  </commentList>
</comments>
</file>

<file path=xl/sharedStrings.xml><?xml version="1.0" encoding="utf-8"?>
<sst xmlns="http://schemas.openxmlformats.org/spreadsheetml/2006/main" count="243" uniqueCount="184">
  <si>
    <t>Applesauce, Unsweetened, Cups, Shelf-Stable, 96/4.5 oz</t>
  </si>
  <si>
    <t>Beans, Vegetarian, Low-sodium, Canned, 6/#10</t>
  </si>
  <si>
    <t>Cheese, Cheddar, Yellow, Reduced Fat, Shredded, Chilled, 6/5 lb</t>
  </si>
  <si>
    <t xml:space="preserve">Chicken, Diced, Cooked, Frozen, 40 lb </t>
  </si>
  <si>
    <t>Chicken, Grilled Fillet, 2.0 MMA, Cooked, Frozen, 30 lb</t>
  </si>
  <si>
    <t>Cranberries, Dried, Individual Portion, 300/1.16 oz.</t>
  </si>
  <si>
    <t>Eggs, Patties, Cooked, 1.0 MMA, Round, Frozen, 25 lb</t>
  </si>
  <si>
    <t>Ham, 97% Fat Free, Water-Added, Cooked, Diced, Frozen, 8/5 lb</t>
  </si>
  <si>
    <t>Ham, 97% Fat Free, Water-Added, Cooked, Sliced, Frozen, 8/5 lb</t>
  </si>
  <si>
    <t>Mixed Berries (Blueberries, Strawberries), Cups, Frozen, 96/4 oz.</t>
  </si>
  <si>
    <t>Mixed Fruit (Peaches, Pears, Grapes), Extra Light Syrup, Canned,6/#10</t>
  </si>
  <si>
    <t>Mixed Vegetables, No Salt Added, Frozen, 6/5 lb</t>
  </si>
  <si>
    <t>Pancakes, Whole Grain or Whole Grain-Rich, Frozen, 144 ct</t>
  </si>
  <si>
    <t>Pasta, Rotini, Whole Grain-Rich Blend, 20 lb</t>
  </si>
  <si>
    <t>Peaches, Diced, Extra Light Syrup, Canned, 6/#10</t>
  </si>
  <si>
    <t>Peaches, Sliced, Extra Light Syrup, Canned, 6/#10</t>
  </si>
  <si>
    <t>Pears, Sliced, Extra Light Syrup, Canned, 6/#10</t>
  </si>
  <si>
    <t>Potatoes, Oven Fries, Low-sodium, Frozen, 6/5 lb</t>
  </si>
  <si>
    <t>Potatoes, Wedges, Low-sodium, Frozen (IQF), 6/5 lb</t>
  </si>
  <si>
    <t>Salsa, Low-sodium, Canned, 6/#10</t>
  </si>
  <si>
    <t>Spaghetti Sauce, Low-sodium, Canned, 6/#10</t>
  </si>
  <si>
    <t>Strawberries, Diced, Cups, Frozen, 4.5 oz.</t>
  </si>
  <si>
    <t>Strawberries, Sliced, Unsweetened, Frozen (IQF), 6/5 lb</t>
  </si>
  <si>
    <t>Turkey, Deli Breast, Sliced, Frozen, 8/5 lb</t>
  </si>
  <si>
    <t>Turkey, Roast, Frozen, 40 lb w/4 Roasts</t>
  </si>
  <si>
    <t>Fruit</t>
  </si>
  <si>
    <t>Vegetable</t>
  </si>
  <si>
    <t>Grains</t>
  </si>
  <si>
    <t>Peaches, Diced, Cups, Frozen , 96/4.4 oz cup</t>
  </si>
  <si>
    <t>Peanut Butter, Individual Portion, Smooth, 120/1.1 oz unit</t>
  </si>
  <si>
    <t>Beef, Fine Ground, 100%, 85/15, Frozen, 4/10 lb pk</t>
  </si>
  <si>
    <t>Cheese, Mozzarella, Low Moisture Part Skim, String, Chilled, Indiv., 360/1 oz pk</t>
  </si>
  <si>
    <t>Fish, Alaska Pollock, Whole Grain-Rich Breaded Sticks, Frozen, 4/10 lb pk</t>
  </si>
  <si>
    <t>Blueberries, Unsweetened, Frozen, one 30 lb bag</t>
  </si>
  <si>
    <t>Broccoli Florets, No Salt Added, Frozen, one 30 lb bag</t>
  </si>
  <si>
    <t>Carrots, Sliced, No Salt Added, Frozen, one 30 lb bag</t>
  </si>
  <si>
    <t>Beans, Green, No Salt Added, Frozen, one 30 lb bag</t>
  </si>
  <si>
    <t>Cheese, Mozzarella, Low Moisture Part Skim, Shredded, Frozen, one 30 lb bag</t>
  </si>
  <si>
    <t>Corn, Whole Kernel, No Salt Added, Frozen, one 30 lb bag</t>
  </si>
  <si>
    <t>Peas, Green, No Salt Added, Frozen, one 30 lb bag</t>
  </si>
  <si>
    <t>Rice, Brown, Long Grain, Parboiled, one 25 lb bag</t>
  </si>
  <si>
    <t>Raisins, Unsweetened, Individual Portion, 144/1.33 oz box</t>
  </si>
  <si>
    <t>Beans, Refried, Low-sodium, Canned, 6/#10</t>
  </si>
  <si>
    <t>Corn, Whole Kernel, No Salt Added, Canned, 6/#10 (Kosher)</t>
  </si>
  <si>
    <t>Beans, Green, Low-sodium, Canned, 6/#10 (Kosher)</t>
  </si>
  <si>
    <t>Applesauce, Unsweetened, Canned, 6/#10 (Kosher)</t>
  </si>
  <si>
    <t>Pears, Diced, Extra Light Syrup, Canned, 6/#10 (Kosher)</t>
  </si>
  <si>
    <t>USDA Food Direct Delivery ("Brown Box") Product Description</t>
  </si>
  <si>
    <t>Meat/Meat Alt</t>
  </si>
  <si>
    <t>USDA Product Type</t>
  </si>
  <si>
    <t>USDA Product Code</t>
  </si>
  <si>
    <t>Gross Weight per Case (lb)</t>
  </si>
  <si>
    <t>Handling Fee per Case if Your SFA Uses Commercial Distributor for Delivery ($.082/lb)</t>
  </si>
  <si>
    <t>DPI Product Code</t>
  </si>
  <si>
    <t xml:space="preserve">Direct Diversion USDA Foods Products </t>
  </si>
  <si>
    <t>100036d</t>
  </si>
  <si>
    <t>100220d</t>
  </si>
  <si>
    <t>100225d</t>
  </si>
  <si>
    <t>C600</t>
  </si>
  <si>
    <t>C310</t>
  </si>
  <si>
    <t>C704</t>
  </si>
  <si>
    <t>C530</t>
  </si>
  <si>
    <t>C526</t>
  </si>
  <si>
    <t>C501</t>
  </si>
  <si>
    <t>C722</t>
  </si>
  <si>
    <t>This institution is an equal opportunity provider.</t>
  </si>
  <si>
    <t>Product Code</t>
  </si>
  <si>
    <t>Product Description</t>
  </si>
  <si>
    <t>Processor</t>
  </si>
  <si>
    <t>Processing Fee per Case</t>
  </si>
  <si>
    <t>Gross Weight per Case</t>
  </si>
  <si>
    <t>Servings per Case</t>
  </si>
  <si>
    <t>Portion for CN Crediting</t>
  </si>
  <si>
    <t>Commercial Equivalent Code</t>
  </si>
  <si>
    <t>Beef Patties, 6/5 lb</t>
  </si>
  <si>
    <t>JTM Food Group</t>
  </si>
  <si>
    <t>Cheese Quesadilla, 96/4.4 oz</t>
  </si>
  <si>
    <t xml:space="preserve">Schwan's Food Service, Inc. </t>
  </si>
  <si>
    <t>One 4.4 oz. portion (two 2.20 oz. quesadillas) = 2.0 oz. eq. M/MA and 2.0 oz. eq. Grain</t>
  </si>
  <si>
    <t xml:space="preserve">Pilgrim's Pride </t>
  </si>
  <si>
    <t>Chicken Nuggets, Whole Grain, 30 lb</t>
  </si>
  <si>
    <t>Five nuggets (3.04 oz. portion) = 2 oz. eq. M/MA and 1 oz. eq. Grain</t>
  </si>
  <si>
    <t>Chicken Patties, Whole Grain, 30 lb</t>
  </si>
  <si>
    <t>One 3.05 oz. patty = 2.0 oz eq. M/MA and 1 oz. eq. Grain</t>
  </si>
  <si>
    <t>Chicken Smackers, Whole Grain, 30 lb</t>
  </si>
  <si>
    <t>10 pieces (4.3 oz. portion) = 2 oz. eq. M/MA and 1 oz. eq. Grain</t>
  </si>
  <si>
    <t>WGR Macaroni &amp; Cheese, 6/5 lb</t>
  </si>
  <si>
    <t>ES Foods</t>
  </si>
  <si>
    <t>Two sticks = 2 oz. eq. M/MA and 2 oz. eq. Grain</t>
  </si>
  <si>
    <t>Pork Taco Filling, 6/5 lb</t>
  </si>
  <si>
    <t>Turkey Mini Corn Dogs, 6/5 lb</t>
  </si>
  <si>
    <t>Six 0.67 oz. corn dogs= 2.0 oz. eq. M/MA and 2.0 oz. eq. Grain</t>
  </si>
  <si>
    <t>*State Delivery fee includes DPI Admin, storage and state contracted delivery fees.</t>
  </si>
  <si>
    <t>*Commercial delivery fee includes DPI Admin &amp; storage, your vendor will charge your SFA separately for delivery.</t>
  </si>
  <si>
    <t>WBSCM Material Code</t>
  </si>
  <si>
    <t>Commercial      End- Product Equivalent Code</t>
  </si>
  <si>
    <t>SEPDS USDA Foods Inventory Draw-down per Case (lbs.)</t>
  </si>
  <si>
    <t>Gross Pack Weight (lbs.)</t>
  </si>
  <si>
    <t>Net Pack Weight (lbs.)</t>
  </si>
  <si>
    <t>100103 W/D</t>
  </si>
  <si>
    <t>Beef, Crumbles, w/SPP, Cooked, Frozen, 4/10 lb pks</t>
  </si>
  <si>
    <t>Cheese, American, Yellow, Pasteurized, Sliced, Chilled, 6/5 lb pkg</t>
  </si>
  <si>
    <t>Chicken, Fajita Strips, Fully Cooked, Frozen, IQF, 30 lb</t>
  </si>
  <si>
    <t>C302</t>
  </si>
  <si>
    <t>C402</t>
  </si>
  <si>
    <t>C705</t>
  </si>
  <si>
    <t>Beef Meatballs, Frozen, 6/5 lb</t>
  </si>
  <si>
    <t>Turkey Breakfast Sausage Patty, 6/5 lb</t>
  </si>
  <si>
    <t>100-4.2 oz. servings</t>
  </si>
  <si>
    <t>Four 0.65 oz. meatballs = 2.0 oz. eq. M/MA</t>
  </si>
  <si>
    <t>CHEESE BLEND AMER SKM YEL SLC LVS-6/5 LB</t>
  </si>
  <si>
    <t>EGGS WHOLE LIQ BULK -TANK</t>
  </si>
  <si>
    <t>BEEF COARSE GROUND FRZ CTN-60 LB</t>
  </si>
  <si>
    <t>PORK PICNIC BNLS FRZ CTN-60 LB</t>
  </si>
  <si>
    <t>PEACHES CLING DICED EX LT  CAN-6/10</t>
  </si>
  <si>
    <t>PEARS DICED EX LT CAN-6/10</t>
  </si>
  <si>
    <t>TOMATO PASTE FOR BULK PROCESSING</t>
  </si>
  <si>
    <t>FLOUR BAKER HARD WHT UNBLCH-BULK</t>
  </si>
  <si>
    <t>FLOUR BAKER HEARTH UNBLCH-BULK</t>
  </si>
  <si>
    <t>POTATO BULK FOR PROCESS FRZ</t>
  </si>
  <si>
    <t>TURKEY THIGHS BNLS SKNLS CHILLED-BULK</t>
  </si>
  <si>
    <t>FLOUR BREAD-BULK</t>
  </si>
  <si>
    <t>SWEET POTATO BULK FRESH PROC</t>
  </si>
  <si>
    <t>APPLES FOR FURTHER PROCESSING – BULK</t>
  </si>
  <si>
    <t>POTATO FOR PROCESS INTO DEHY PRD-BULK</t>
  </si>
  <si>
    <t>CHEESE NAT AMER FBD BARREL-500 LB(40800)</t>
  </si>
  <si>
    <t>CHEESE MOZ LM PT SKM UNFZ PROC PK(41125)</t>
  </si>
  <si>
    <t>PEANUTS RAW SHELLED-BULK 44000 LB</t>
  </si>
  <si>
    <t>C415</t>
  </si>
  <si>
    <t>Tyson Foodservice</t>
  </si>
  <si>
    <t>The value of received USDA Foods is drawndown from the SFA's allocated entitlement. WI DPI allocates entitlement to SFAs based on previous year lunch counts.</t>
  </si>
  <si>
    <t>If your SFA participates in Direct Diversion, you cannot order State Processed Products (C-codes).</t>
  </si>
  <si>
    <t>Entitlement Value per Case</t>
  </si>
  <si>
    <t>*Commercial Delivery ($.082/lb)</t>
  </si>
  <si>
    <t>Handling fees are automatically deducted from the monthly National School Lunch reimbursement claim. Rates are updated after July 1.</t>
  </si>
  <si>
    <t>Pork, Pulled, Cooked, Frozen, 8/5 lb or 4/10 lb bag</t>
  </si>
  <si>
    <t>Sweet Potatoes, Crinkle Cut Fries, Low-Sodium, Frozen, 6/5 lb. pks</t>
  </si>
  <si>
    <t>WGR Cheese Stuffed Sticks, 26.25 lb</t>
  </si>
  <si>
    <t>CHEESE MOZ LM PART SKM SHRD FRZ BOX-30LB</t>
  </si>
  <si>
    <t>CHERRIES DRIED PKG-4/4 LB</t>
  </si>
  <si>
    <t>CHEESE CHED YEL BLOCK-40 LB (40800)</t>
  </si>
  <si>
    <t>110254d</t>
  </si>
  <si>
    <t>100299d</t>
  </si>
  <si>
    <t>100156d</t>
  </si>
  <si>
    <t>100046d</t>
  </si>
  <si>
    <t>100021d</t>
  </si>
  <si>
    <t>Handling Fee per Case if Your SFA Uses State Delivery (MPI) ($.1867/lb)</t>
  </si>
  <si>
    <t>Handling Fee/Pound (Admin Only)</t>
  </si>
  <si>
    <t>Entitlement Value and Administrative Fees</t>
  </si>
  <si>
    <t>*State Delivery ($.1867/lb)</t>
  </si>
  <si>
    <t>Wisconsin Department of Public Instruction List of USDA Foods Direct Delivery (formerly Brown Box)</t>
  </si>
  <si>
    <t>Handling Fees Per Case</t>
  </si>
  <si>
    <t>WI DPI List of State Processed Products for SY 2024-25</t>
  </si>
  <si>
    <t>The Entitlement Value per Case are updated based on the Actual Weighted Average Purchase Price in February 2025.</t>
  </si>
  <si>
    <t>Entitlement Value/Pound (from the USDA Average Material Price, SY 2024-25)</t>
  </si>
  <si>
    <r>
      <t xml:space="preserve">Entitlement Value/Pound  (Based on </t>
    </r>
    <r>
      <rPr>
        <b/>
        <u/>
        <sz val="12"/>
        <rFont val="Lato"/>
        <family val="2"/>
      </rPr>
      <t>Actual</t>
    </r>
    <r>
      <rPr>
        <b/>
        <sz val="12"/>
        <rFont val="Lato"/>
        <family val="2"/>
      </rPr>
      <t xml:space="preserve"> Weighted </t>
    </r>
    <r>
      <rPr>
        <b/>
        <u/>
        <sz val="12"/>
        <rFont val="Lato"/>
        <family val="2"/>
      </rPr>
      <t>Average Purchase Price</t>
    </r>
    <r>
      <rPr>
        <b/>
        <sz val="12"/>
        <rFont val="Lato"/>
        <family val="2"/>
      </rPr>
      <t xml:space="preserve"> - February 2025 Update)</t>
    </r>
  </si>
  <si>
    <r>
      <t xml:space="preserve"> Entitlement Value/Case (Based on </t>
    </r>
    <r>
      <rPr>
        <b/>
        <u/>
        <sz val="12"/>
        <rFont val="Lato"/>
        <family val="2"/>
      </rPr>
      <t>Actual</t>
    </r>
    <r>
      <rPr>
        <b/>
        <sz val="12"/>
        <rFont val="Lato"/>
        <family val="2"/>
      </rPr>
      <t xml:space="preserve"> Weighted </t>
    </r>
    <r>
      <rPr>
        <b/>
        <u/>
        <sz val="12"/>
        <rFont val="Lato"/>
        <family val="2"/>
      </rPr>
      <t>Average Purchase Price</t>
    </r>
    <r>
      <rPr>
        <b/>
        <sz val="12"/>
        <rFont val="Lato"/>
        <family val="2"/>
      </rPr>
      <t xml:space="preserve"> - February 2025 Update)</t>
    </r>
  </si>
  <si>
    <t>WI DPI List of USDA Direct Diversion for SY 2024-25</t>
  </si>
  <si>
    <t>EGGS WHOLE FRZ CTN 6/5LB</t>
  </si>
  <si>
    <t>TURKEY CHILLED -BULK</t>
  </si>
  <si>
    <t>CHEESE MOZ LM PART SKIM FRZ LVS-8/6 LB</t>
  </si>
  <si>
    <t>CHICKEN LARGE CHILLED -BULK</t>
  </si>
  <si>
    <t>FISH AK PLCK FRZ BULK CTN-49.5 LB</t>
  </si>
  <si>
    <t>CHICKEN LEGS CHILLED -BULK</t>
  </si>
  <si>
    <t>BEEF, BNLS, SPECIAL TRIM, FROZEN</t>
  </si>
  <si>
    <t>MIXED FRUIT EX LT CAN-6/10</t>
  </si>
  <si>
    <t>BEANS, GARBANZO, LOW-SODIUM, CANNED</t>
  </si>
  <si>
    <r>
      <t xml:space="preserve">Entitlement Value/Pound </t>
    </r>
    <r>
      <rPr>
        <i/>
        <sz val="11"/>
        <rFont val="Lato"/>
        <family val="2"/>
      </rPr>
      <t>(from the USDA Average Material Price, SY 2024-25)</t>
    </r>
  </si>
  <si>
    <t>100022d</t>
  </si>
  <si>
    <t>100212d</t>
  </si>
  <si>
    <t>100360d</t>
  </si>
  <si>
    <t>C803</t>
  </si>
  <si>
    <t xml:space="preserve">Cargill Kitchen Solutions, Inc. </t>
  </si>
  <si>
    <t>Entitlement Value per Case (from the USDA Average Material Price, SY 2024-25)</t>
  </si>
  <si>
    <t xml:space="preserve">All products meet WI Nutritional Standards. For more information, review the SY 2024-25 State Processed Product Nutrition and Specification Sheets. </t>
  </si>
  <si>
    <t xml:space="preserve">The above Entitlement Value per Case are based on the SY 24-25 USDA Average Material Price. </t>
  </si>
  <si>
    <t>WGR French Toast Sticks, 130/2.65 oz.</t>
  </si>
  <si>
    <t xml:space="preserve"> One 2.65 oz. portion (three 0.883 oz. pieces) = 1.00 oz. eq. M/MA and 1.50 oz. eq. Grain</t>
  </si>
  <si>
    <t>1- 2.5 oz patty = 2.0 oz. eq. M/MA</t>
  </si>
  <si>
    <t>One 3.17 oz. portion = 2.0 oz. eq. M/MA and 1/8 cup red/orange vegetable subgroup</t>
  </si>
  <si>
    <t>One 1.30 oz. breakfast sausage patty= 1.00 oz. eq. M/MA</t>
  </si>
  <si>
    <t>One 6 oz. portion = 2.0 oz. eq. M/MA and 1 oz. eq. Grain</t>
  </si>
  <si>
    <t>Entitlement Value and Handling Fees for SY 2024-25</t>
  </si>
  <si>
    <r>
      <t xml:space="preserve">Entitlement Value/Case </t>
    </r>
    <r>
      <rPr>
        <i/>
        <sz val="11"/>
        <rFont val="Lato"/>
        <family val="2"/>
      </rPr>
      <t>(from the USDA Foods List of Materials)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</si>
</sst>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quot;$&quot;#,##0.0000"/>
    <numFmt numFmtId="166" formatCode="0.0000"/>
    <numFmt numFmtId="167" formatCode="&quot;$&quot;#,##0.00000"/>
    <numFmt numFmtId="168" formatCode="&quot;$&quot;#,##0.000_);[Red]\(&quot;$&quot;#,##0.000\)"/>
  </numFmts>
  <fonts count="24" x14ac:knownFonts="1">
    <font>
      <sz val="10"/>
      <name val="Arial"/>
    </font>
    <font>
      <sz val="8"/>
      <name val="Arial"/>
      <family val="2"/>
    </font>
    <font>
      <sz val="10"/>
      <name val="Arial"/>
      <family val="2"/>
    </font>
    <font>
      <sz val="11"/>
      <name val="Lato"/>
      <family val="2"/>
    </font>
    <font>
      <b/>
      <sz val="11"/>
      <name val="Lato"/>
      <family val="2"/>
    </font>
    <font>
      <u/>
      <sz val="10"/>
      <color theme="10"/>
      <name val="Arial"/>
      <family val="2"/>
    </font>
    <font>
      <b/>
      <sz val="12"/>
      <name val="Lato"/>
      <family val="2"/>
    </font>
    <font>
      <sz val="16"/>
      <name val="Lato"/>
      <family val="2"/>
    </font>
    <font>
      <sz val="13"/>
      <name val="Lato"/>
      <family val="2"/>
    </font>
    <font>
      <b/>
      <sz val="16"/>
      <name val="Lato"/>
      <family val="2"/>
    </font>
    <font>
      <i/>
      <sz val="11"/>
      <name val="Lato"/>
      <family val="2"/>
    </font>
    <font>
      <sz val="10"/>
      <name val="Lato"/>
      <family val="2"/>
    </font>
    <font>
      <sz val="12"/>
      <name val="Lato"/>
      <family val="2"/>
    </font>
    <font>
      <sz val="10"/>
      <name val="Arial"/>
      <family val="2"/>
    </font>
    <font>
      <sz val="12"/>
      <color theme="1"/>
      <name val="Lato"/>
      <family val="2"/>
    </font>
    <font>
      <u/>
      <sz val="12"/>
      <color theme="10"/>
      <name val="Lato"/>
      <family val="2"/>
    </font>
    <font>
      <sz val="9"/>
      <color indexed="81"/>
      <name val="Tahoma"/>
      <family val="2"/>
    </font>
    <font>
      <b/>
      <u/>
      <sz val="12"/>
      <name val="Lato"/>
      <family val="2"/>
    </font>
    <font>
      <sz val="12"/>
      <color rgb="FFFF0000"/>
      <name val="Lato"/>
      <family val="2"/>
    </font>
    <font>
      <u/>
      <sz val="12"/>
      <color rgb="FFFF0000"/>
      <name val="Lato"/>
      <family val="2"/>
    </font>
    <font>
      <u/>
      <sz val="12"/>
      <name val="Lato"/>
      <family val="2"/>
    </font>
    <font>
      <sz val="12"/>
      <color rgb="FF006100"/>
      <name val="Lato"/>
      <family val="2"/>
    </font>
    <font>
      <sz val="11"/>
      <color theme="1"/>
      <name val="Lato"/>
      <family val="2"/>
    </font>
    <font>
      <sz val="11"/>
      <color indexed="81"/>
      <name val="Tahoma"/>
      <family val="2"/>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C6EFCE"/>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5">
    <xf numFmtId="0" fontId="0"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44" fontId="13" fillId="0" borderId="0" applyFont="0" applyFill="0" applyBorder="0" applyAlignment="0" applyProtection="0"/>
    <xf numFmtId="0" fontId="21" fillId="6" borderId="0" applyNumberFormat="0" applyBorder="0" applyAlignment="0" applyProtection="0"/>
  </cellStyleXfs>
  <cellXfs count="110">
    <xf numFmtId="0" fontId="0" fillId="0" borderId="0" xfId="0"/>
    <xf numFmtId="164"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1" xfId="0" applyNumberFormat="1" applyFont="1" applyBorder="1" applyAlignment="1">
      <alignment horizontal="center"/>
    </xf>
    <xf numFmtId="0" fontId="3" fillId="0" borderId="1" xfId="0" applyFont="1" applyFill="1" applyBorder="1"/>
    <xf numFmtId="164" fontId="3" fillId="0" borderId="1" xfId="0" applyNumberFormat="1" applyFont="1" applyBorder="1" applyAlignment="1">
      <alignment horizontal="center"/>
    </xf>
    <xf numFmtId="0" fontId="3" fillId="0" borderId="1" xfId="0" applyFont="1" applyBorder="1" applyAlignment="1">
      <alignment horizontal="center"/>
    </xf>
    <xf numFmtId="0" fontId="3" fillId="0" borderId="0" xfId="0" applyFont="1" applyBorder="1"/>
    <xf numFmtId="0" fontId="3" fillId="0" borderId="0" xfId="0" applyFont="1"/>
    <xf numFmtId="0" fontId="3" fillId="0" borderId="2" xfId="0" applyFont="1" applyBorder="1" applyAlignment="1">
      <alignment horizontal="center"/>
    </xf>
    <xf numFmtId="0" fontId="3" fillId="0" borderId="2" xfId="0" applyFont="1" applyFill="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4" xfId="0" applyFont="1" applyBorder="1" applyAlignment="1">
      <alignment horizontal="left" wrapText="1"/>
    </xf>
    <xf numFmtId="0" fontId="4" fillId="0" borderId="4" xfId="0" applyFont="1" applyFill="1" applyBorder="1" applyAlignment="1">
      <alignment horizontal="center" wrapText="1"/>
    </xf>
    <xf numFmtId="164" fontId="3" fillId="0" borderId="0" xfId="0" applyNumberFormat="1" applyFont="1" applyBorder="1"/>
    <xf numFmtId="0" fontId="3" fillId="0" borderId="0" xfId="0" applyFont="1" applyFill="1" applyBorder="1" applyAlignment="1">
      <alignment horizontal="center"/>
    </xf>
    <xf numFmtId="0" fontId="3" fillId="0" borderId="0" xfId="0" applyNumberFormat="1" applyFont="1" applyBorder="1" applyAlignment="1">
      <alignment horizontal="center"/>
    </xf>
    <xf numFmtId="0" fontId="3" fillId="0" borderId="0" xfId="0" applyFont="1" applyFill="1" applyBorder="1"/>
    <xf numFmtId="0" fontId="3" fillId="0" borderId="0" xfId="0" applyFont="1" applyFill="1" applyBorder="1" applyAlignment="1">
      <alignment horizontal="left"/>
    </xf>
    <xf numFmtId="2" fontId="3" fillId="0" borderId="1" xfId="0" applyNumberFormat="1" applyFont="1" applyBorder="1" applyAlignment="1">
      <alignment horizontal="center"/>
    </xf>
    <xf numFmtId="0" fontId="7" fillId="0" borderId="0" xfId="0" applyFont="1" applyBorder="1" applyAlignment="1">
      <alignment horizontal="left"/>
    </xf>
    <xf numFmtId="0" fontId="8" fillId="0" borderId="0" xfId="0" applyFont="1" applyBorder="1" applyAlignment="1">
      <alignment horizontal="left"/>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left" wrapText="1"/>
    </xf>
    <xf numFmtId="0" fontId="11" fillId="0" borderId="0" xfId="0" applyFont="1" applyBorder="1" applyAlignment="1">
      <alignment horizontal="left"/>
    </xf>
    <xf numFmtId="0" fontId="5" fillId="0" borderId="0" xfId="2"/>
    <xf numFmtId="0" fontId="5" fillId="0" borderId="0" xfId="2" applyFill="1" applyBorder="1" applyAlignment="1">
      <alignment horizontal="left"/>
    </xf>
    <xf numFmtId="0" fontId="12" fillId="0" borderId="0" xfId="0" applyFont="1"/>
    <xf numFmtId="0" fontId="9" fillId="0" borderId="5" xfId="0" applyFont="1" applyFill="1" applyBorder="1" applyAlignment="1">
      <alignment horizontal="center" wrapText="1"/>
    </xf>
    <xf numFmtId="0" fontId="9" fillId="0" borderId="0" xfId="0" applyFont="1" applyAlignment="1">
      <alignment horizontal="left"/>
    </xf>
    <xf numFmtId="0" fontId="14" fillId="0" borderId="0" xfId="0" applyFont="1" applyAlignment="1">
      <alignment horizontal="center"/>
    </xf>
    <xf numFmtId="0" fontId="14" fillId="0" borderId="0" xfId="0" applyFont="1" applyFill="1" applyAlignment="1">
      <alignment horizontal="center"/>
    </xf>
    <xf numFmtId="0" fontId="14" fillId="0" borderId="0" xfId="0" applyNumberFormat="1" applyFont="1" applyAlignment="1">
      <alignment horizontal="center"/>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6" fillId="4" borderId="1" xfId="0" applyFont="1" applyFill="1" applyBorder="1" applyAlignment="1">
      <alignment horizontal="center" wrapText="1"/>
    </xf>
    <xf numFmtId="0" fontId="6" fillId="3" borderId="1" xfId="0" applyNumberFormat="1" applyFont="1" applyFill="1" applyBorder="1" applyAlignment="1">
      <alignment horizontal="center" wrapText="1"/>
    </xf>
    <xf numFmtId="0" fontId="6" fillId="0" borderId="0" xfId="0" applyFont="1" applyAlignment="1">
      <alignment horizontal="center" wrapText="1"/>
    </xf>
    <xf numFmtId="0" fontId="12" fillId="0" borderId="1" xfId="1" applyFont="1" applyBorder="1" applyAlignment="1">
      <alignment horizontal="center"/>
    </xf>
    <xf numFmtId="164" fontId="12" fillId="0" borderId="1" xfId="3" applyNumberFormat="1" applyFont="1" applyFill="1" applyBorder="1" applyAlignment="1">
      <alignment horizontal="center"/>
    </xf>
    <xf numFmtId="2" fontId="12" fillId="0" borderId="1" xfId="0" applyNumberFormat="1" applyFont="1" applyFill="1" applyBorder="1" applyAlignment="1">
      <alignment horizontal="center"/>
    </xf>
    <xf numFmtId="164" fontId="12" fillId="4" borderId="1" xfId="0" applyNumberFormat="1" applyFont="1" applyFill="1" applyBorder="1" applyAlignment="1">
      <alignment horizontal="center"/>
    </xf>
    <xf numFmtId="166" fontId="14" fillId="0" borderId="0" xfId="0" applyNumberFormat="1" applyFont="1" applyAlignment="1">
      <alignment horizontal="center"/>
    </xf>
    <xf numFmtId="0" fontId="12" fillId="0" borderId="0" xfId="0" applyFont="1" applyAlignment="1">
      <alignment horizontal="center"/>
    </xf>
    <xf numFmtId="0" fontId="12" fillId="0" borderId="0" xfId="1" applyFont="1" applyFill="1" applyBorder="1" applyAlignment="1"/>
    <xf numFmtId="0" fontId="12" fillId="0" borderId="0" xfId="1" applyNumberFormat="1" applyFont="1" applyFill="1" applyBorder="1" applyAlignment="1"/>
    <xf numFmtId="0" fontId="14" fillId="0" borderId="0" xfId="0" applyFont="1"/>
    <xf numFmtId="0" fontId="15" fillId="0" borderId="0" xfId="2" applyFont="1" applyAlignment="1">
      <alignment horizontal="left"/>
    </xf>
    <xf numFmtId="0" fontId="8" fillId="0" borderId="0" xfId="0" applyFont="1" applyAlignment="1">
      <alignment horizontal="left"/>
    </xf>
    <xf numFmtId="0" fontId="6" fillId="0" borderId="1" xfId="0" applyFont="1" applyBorder="1" applyAlignment="1">
      <alignment horizontal="center"/>
    </xf>
    <xf numFmtId="0" fontId="6" fillId="0" borderId="1" xfId="0" applyFont="1" applyBorder="1" applyAlignment="1">
      <alignment horizontal="center" wrapText="1"/>
    </xf>
    <xf numFmtId="0" fontId="6" fillId="0" borderId="1" xfId="0" applyNumberFormat="1" applyFont="1" applyBorder="1" applyAlignment="1">
      <alignment horizontal="center" wrapText="1"/>
    </xf>
    <xf numFmtId="165" fontId="6" fillId="2" borderId="1" xfId="0" applyNumberFormat="1" applyFont="1" applyFill="1" applyBorder="1" applyAlignment="1">
      <alignment horizontal="center" wrapText="1"/>
    </xf>
    <xf numFmtId="165" fontId="6" fillId="5" borderId="1" xfId="0" applyNumberFormat="1" applyFont="1" applyFill="1" applyBorder="1" applyAlignment="1">
      <alignment horizontal="center" wrapText="1"/>
    </xf>
    <xf numFmtId="164" fontId="6" fillId="2" borderId="1" xfId="0" applyNumberFormat="1" applyFont="1" applyFill="1" applyBorder="1" applyAlignment="1">
      <alignment horizontal="center" wrapText="1"/>
    </xf>
    <xf numFmtId="164" fontId="6" fillId="5" borderId="1" xfId="0" applyNumberFormat="1" applyFont="1" applyFill="1" applyBorder="1" applyAlignment="1">
      <alignment horizontal="center" wrapText="1"/>
    </xf>
    <xf numFmtId="2" fontId="6" fillId="0" borderId="1" xfId="0" applyNumberFormat="1" applyFont="1" applyFill="1" applyBorder="1" applyAlignment="1">
      <alignment horizontal="center" wrapText="1"/>
    </xf>
    <xf numFmtId="0" fontId="18" fillId="0" borderId="0" xfId="0" applyFont="1" applyAlignment="1">
      <alignment horizontal="center" wrapText="1"/>
    </xf>
    <xf numFmtId="164" fontId="14" fillId="0" borderId="0" xfId="0" applyNumberFormat="1" applyFont="1" applyAlignment="1">
      <alignment horizontal="center"/>
    </xf>
    <xf numFmtId="2" fontId="14" fillId="0" borderId="0" xfId="0" applyNumberFormat="1" applyFont="1" applyAlignment="1">
      <alignment horizontal="center"/>
    </xf>
    <xf numFmtId="165" fontId="14" fillId="0" borderId="0" xfId="0" applyNumberFormat="1" applyFont="1" applyAlignment="1">
      <alignment horizontal="center"/>
    </xf>
    <xf numFmtId="0" fontId="6" fillId="0" borderId="1" xfId="0" applyNumberFormat="1" applyFont="1" applyBorder="1" applyAlignment="1">
      <alignment horizontal="center" vertical="center" wrapText="1"/>
    </xf>
    <xf numFmtId="0" fontId="18" fillId="0" borderId="0" xfId="0" applyFont="1" applyAlignment="1">
      <alignment horizontal="center"/>
    </xf>
    <xf numFmtId="0" fontId="12" fillId="0" borderId="0" xfId="1" applyFont="1" applyBorder="1" applyAlignment="1">
      <alignment horizontal="center"/>
    </xf>
    <xf numFmtId="0" fontId="14" fillId="0" borderId="0" xfId="0" applyFont="1" applyBorder="1" applyAlignment="1">
      <alignment horizontal="center"/>
    </xf>
    <xf numFmtId="0" fontId="15" fillId="0" borderId="0" xfId="2" applyFont="1" applyBorder="1" applyAlignment="1">
      <alignment horizontal="left"/>
    </xf>
    <xf numFmtId="0" fontId="12" fillId="0" borderId="1" xfId="1" applyFont="1" applyFill="1" applyBorder="1" applyAlignment="1">
      <alignment horizontal="center"/>
    </xf>
    <xf numFmtId="0" fontId="18" fillId="0" borderId="0" xfId="1" applyFont="1" applyFill="1" applyBorder="1" applyAlignment="1"/>
    <xf numFmtId="0" fontId="18" fillId="0" borderId="0" xfId="0" applyFont="1"/>
    <xf numFmtId="0" fontId="19" fillId="0" borderId="0" xfId="2" applyFont="1" applyAlignment="1">
      <alignment horizontal="left"/>
    </xf>
    <xf numFmtId="0" fontId="12" fillId="0" borderId="0" xfId="0" applyFont="1" applyBorder="1" applyAlignment="1">
      <alignment horizontal="center"/>
    </xf>
    <xf numFmtId="0" fontId="12" fillId="0" borderId="0" xfId="0" applyNumberFormat="1" applyFont="1" applyAlignment="1">
      <alignment horizontal="center"/>
    </xf>
    <xf numFmtId="0" fontId="20" fillId="0" borderId="0" xfId="2" applyFont="1" applyAlignment="1"/>
    <xf numFmtId="167" fontId="14" fillId="0" borderId="0" xfId="0" applyNumberFormat="1" applyFont="1" applyAlignment="1">
      <alignment horizontal="center"/>
    </xf>
    <xf numFmtId="0" fontId="11" fillId="0" borderId="0" xfId="0" applyFont="1"/>
    <xf numFmtId="0" fontId="9" fillId="0" borderId="6" xfId="0" applyFont="1" applyFill="1" applyBorder="1" applyAlignment="1">
      <alignment wrapText="1"/>
    </xf>
    <xf numFmtId="0" fontId="9" fillId="0" borderId="0" xfId="0" applyFont="1" applyFill="1" applyBorder="1" applyAlignment="1">
      <alignment horizontal="center" wrapText="1"/>
    </xf>
    <xf numFmtId="0" fontId="9" fillId="0" borderId="5" xfId="0" applyFont="1" applyFill="1" applyBorder="1" applyAlignment="1">
      <alignment wrapText="1"/>
    </xf>
    <xf numFmtId="0" fontId="14" fillId="0" borderId="1" xfId="0" applyFont="1" applyFill="1" applyBorder="1" applyAlignment="1">
      <alignment horizontal="center"/>
    </xf>
    <xf numFmtId="164" fontId="12" fillId="0" borderId="1" xfId="4" applyNumberFormat="1" applyFont="1" applyFill="1" applyBorder="1" applyAlignment="1">
      <alignment horizontal="center"/>
    </xf>
    <xf numFmtId="0" fontId="12" fillId="4" borderId="1" xfId="0" applyFont="1" applyFill="1" applyBorder="1" applyAlignment="1">
      <alignment horizontal="center"/>
    </xf>
    <xf numFmtId="0" fontId="4" fillId="4" borderId="1" xfId="0" applyFont="1" applyFill="1" applyBorder="1" applyAlignment="1">
      <alignment horizontal="center" wrapText="1"/>
    </xf>
    <xf numFmtId="164" fontId="3" fillId="4" borderId="1" xfId="0" applyNumberFormat="1" applyFont="1" applyFill="1" applyBorder="1" applyAlignment="1">
      <alignment horizontal="center"/>
    </xf>
    <xf numFmtId="0" fontId="22" fillId="0" borderId="1" xfId="0" applyFont="1" applyBorder="1" applyAlignment="1">
      <alignment horizontal="left" vertical="center" wrapText="1"/>
    </xf>
    <xf numFmtId="165" fontId="3"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3" fillId="0" borderId="1" xfId="0" applyNumberFormat="1" applyFont="1" applyFill="1" applyBorder="1" applyAlignment="1">
      <alignment horizontal="center" vertical="center"/>
    </xf>
    <xf numFmtId="165" fontId="18" fillId="0" borderId="0" xfId="0" applyNumberFormat="1" applyFont="1" applyAlignment="1">
      <alignment horizontal="center"/>
    </xf>
    <xf numFmtId="165" fontId="18" fillId="0" borderId="1" xfId="1" applyNumberFormat="1" applyFont="1" applyFill="1" applyBorder="1" applyAlignment="1">
      <alignment horizontal="center"/>
    </xf>
    <xf numFmtId="165" fontId="18" fillId="0" borderId="1" xfId="0" applyNumberFormat="1" applyFont="1" applyFill="1" applyBorder="1" applyAlignment="1">
      <alignment horizontal="center"/>
    </xf>
    <xf numFmtId="0" fontId="12" fillId="0" borderId="1" xfId="4" applyFont="1" applyFill="1" applyBorder="1" applyAlignment="1">
      <alignment horizontal="center"/>
    </xf>
    <xf numFmtId="0" fontId="12" fillId="0" borderId="1" xfId="4" applyNumberFormat="1" applyFont="1" applyFill="1" applyBorder="1" applyAlignment="1">
      <alignment horizontal="center"/>
    </xf>
    <xf numFmtId="0" fontId="12" fillId="0" borderId="1" xfId="0" applyFont="1" applyFill="1" applyBorder="1" applyAlignment="1">
      <alignment horizontal="center"/>
    </xf>
    <xf numFmtId="0" fontId="12" fillId="0" borderId="1" xfId="0" applyNumberFormat="1" applyFont="1" applyFill="1" applyBorder="1" applyAlignment="1">
      <alignment horizontal="center"/>
    </xf>
    <xf numFmtId="2" fontId="12" fillId="0" borderId="1" xfId="4" applyNumberFormat="1" applyFont="1" applyFill="1" applyBorder="1" applyAlignment="1">
      <alignment horizontal="center"/>
    </xf>
    <xf numFmtId="165" fontId="12" fillId="0" borderId="7" xfId="4" applyNumberFormat="1" applyFont="1" applyFill="1" applyBorder="1" applyAlignment="1">
      <alignment horizontal="center"/>
    </xf>
    <xf numFmtId="165" fontId="12" fillId="0" borderId="1" xfId="0" applyNumberFormat="1" applyFont="1" applyFill="1" applyBorder="1" applyAlignment="1">
      <alignment horizontal="center"/>
    </xf>
    <xf numFmtId="0" fontId="6" fillId="4" borderId="1" xfId="0" applyFont="1" applyFill="1" applyBorder="1" applyAlignment="1">
      <alignment horizontal="left"/>
    </xf>
    <xf numFmtId="0" fontId="15" fillId="0" borderId="0" xfId="2" applyFont="1" applyAlignment="1"/>
    <xf numFmtId="0" fontId="12" fillId="0" borderId="1" xfId="0" applyFont="1" applyBorder="1" applyAlignment="1">
      <alignment horizontal="center"/>
    </xf>
    <xf numFmtId="0" fontId="18" fillId="0" borderId="0" xfId="1" applyFont="1" applyBorder="1" applyAlignment="1">
      <alignment horizontal="center"/>
    </xf>
    <xf numFmtId="0" fontId="18" fillId="0" borderId="0" xfId="0" applyFont="1" applyBorder="1" applyAlignment="1">
      <alignment horizontal="center"/>
    </xf>
    <xf numFmtId="168" fontId="3" fillId="4" borderId="1" xfId="0" applyNumberFormat="1" applyFont="1" applyFill="1" applyBorder="1" applyAlignment="1">
      <alignment horizontal="center"/>
    </xf>
    <xf numFmtId="165" fontId="12" fillId="0" borderId="1" xfId="4" applyNumberFormat="1" applyFont="1" applyFill="1" applyBorder="1" applyAlignment="1">
      <alignment horizontal="center"/>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cellXfs>
  <cellStyles count="5">
    <cellStyle name="Currency" xfId="3" builtinId="4"/>
    <cellStyle name="Good" xfId="4" builtinId="26" customBuiltin="1"/>
    <cellStyle name="Hyperlink" xfId="2" builtinId="8"/>
    <cellStyle name="Normal" xfId="0" builtinId="0"/>
    <cellStyle name="Normal 2" xfId="1" xr:uid="{00000000-0005-0000-0000-000002000000}"/>
  </cellStyles>
  <dxfs count="10">
    <dxf>
      <font>
        <b val="0"/>
        <i val="0"/>
        <strike val="0"/>
        <condense val="0"/>
        <extend val="0"/>
        <outline val="0"/>
        <shadow val="0"/>
        <u val="none"/>
        <vertAlign val="baseline"/>
        <sz val="11"/>
        <color auto="1"/>
        <name val="Lato"/>
        <family val="2"/>
        <scheme val="none"/>
      </font>
      <numFmt numFmtId="164" formatCode="&quot;$&quot;#,##0.00"/>
      <fill>
        <patternFill patternType="solid">
          <fgColor indexed="64"/>
          <bgColor theme="7"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Lato"/>
        <family val="2"/>
        <scheme val="none"/>
      </font>
      <numFmt numFmtId="164" formatCode="&quot;$&quot;#,##0.00"/>
      <fill>
        <patternFill patternType="solid">
          <fgColor indexed="64"/>
          <bgColor theme="7" tint="0.79998168889431442"/>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Lato"/>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Lato"/>
        <family val="2"/>
        <scheme val="none"/>
      </font>
      <numFmt numFmtId="164" formatCode="&quot;$&quot;#,##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Lato"/>
        <family val="2"/>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Lato"/>
        <family val="2"/>
        <scheme val="none"/>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Lato"/>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212619</xdr:colOff>
      <xdr:row>36</xdr:row>
      <xdr:rowOff>47763</xdr:rowOff>
    </xdr:to>
    <xdr:pic>
      <xdr:nvPicPr>
        <xdr:cNvPr id="4" name="Picture 3" descr="Screenshot of instructions, click on the tabs at the bottom of the workbook to review Financial Information for each USDA Foods Product">
          <a:extLst>
            <a:ext uri="{FF2B5EF4-FFF2-40B4-BE49-F238E27FC236}">
              <a16:creationId xmlns:a16="http://schemas.microsoft.com/office/drawing/2014/main" id="{3A723CC3-76B8-2194-7BF0-5FD1BA5AA3C5}"/>
            </a:ext>
          </a:extLst>
        </xdr:cNvPr>
        <xdr:cNvPicPr>
          <a:picLocks noChangeAspect="1"/>
        </xdr:cNvPicPr>
      </xdr:nvPicPr>
      <xdr:blipFill>
        <a:blip xmlns:r="http://schemas.openxmlformats.org/officeDocument/2006/relationships" r:embed="rId1"/>
        <a:stretch>
          <a:fillRect/>
        </a:stretch>
      </xdr:blipFill>
      <xdr:spPr>
        <a:xfrm>
          <a:off x="0" y="0"/>
          <a:ext cx="5115923" cy="6004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53</xdr:row>
      <xdr:rowOff>9524</xdr:rowOff>
    </xdr:from>
    <xdr:to>
      <xdr:col>7</xdr:col>
      <xdr:colOff>0</xdr:colOff>
      <xdr:row>70</xdr:row>
      <xdr:rowOff>19049</xdr:rowOff>
    </xdr:to>
    <xdr:sp macro="" textlink="">
      <xdr:nvSpPr>
        <xdr:cNvPr id="2" name="TextBox 1">
          <a:extLst>
            <a:ext uri="{FF2B5EF4-FFF2-40B4-BE49-F238E27FC236}">
              <a16:creationId xmlns:a16="http://schemas.microsoft.com/office/drawing/2014/main" id="{A493E7BE-BEC7-4BFC-8E8D-6A02E5F05656}"/>
            </a:ext>
          </a:extLst>
        </xdr:cNvPr>
        <xdr:cNvSpPr txBox="1"/>
      </xdr:nvSpPr>
      <xdr:spPr>
        <a:xfrm>
          <a:off x="0" y="10953749"/>
          <a:ext cx="10429875" cy="178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Lato" panose="020F0502020204030203" pitchFamily="34" charset="0"/>
              <a:ea typeface="+mn-ea"/>
              <a:cs typeface="+mn-cs"/>
            </a:rPr>
            <a:t>Go to the USDA Foods Product Information webpage for more details.  https://www.fns.usda.gov/usda-fis/usda-foods-product-information-sheets</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Entitlement values (columns D) are from the USDA Foods Available List.  https://www.fns.usda.gov/usda-fis/usda-foods-available</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Entitlement values (columns D) are used during the Annual Order and other ordering opportunities. </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The entitlement value of USDA Foods is drawndown from the SFA's entitlement. SFA's entitlement is based on previous year lunch counts.</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In February, WI DPI recalculates the entitlement value based on actual product costs.</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In February,</a:t>
          </a:r>
          <a:r>
            <a:rPr lang="en-US" sz="1200" baseline="0">
              <a:solidFill>
                <a:schemeClr val="dk1"/>
              </a:solidFill>
              <a:effectLst/>
              <a:latin typeface="Lato" panose="020F0502020204030203" pitchFamily="34" charset="0"/>
              <a:ea typeface="+mn-ea"/>
              <a:cs typeface="+mn-cs"/>
            </a:rPr>
            <a:t> t</a:t>
          </a:r>
          <a:r>
            <a:rPr lang="en-US" sz="1200">
              <a:solidFill>
                <a:schemeClr val="dk1"/>
              </a:solidFill>
              <a:effectLst/>
              <a:latin typeface="Lato" panose="020F0502020204030203" pitchFamily="34" charset="0"/>
              <a:ea typeface="+mn-ea"/>
              <a:cs typeface="+mn-cs"/>
            </a:rPr>
            <a:t>he calculated entitlement values are used on the Commodity Allocation and Receipt Report (CARS).</a:t>
          </a:r>
        </a:p>
        <a:p>
          <a:endParaRPr lang="en-US" sz="1200">
            <a:solidFill>
              <a:schemeClr val="dk1"/>
            </a:solidFill>
            <a:effectLst/>
            <a:latin typeface="Lato" panose="020F0502020204030203" pitchFamily="34" charset="0"/>
            <a:ea typeface="+mn-ea"/>
            <a:cs typeface="+mn-cs"/>
          </a:endParaRPr>
        </a:p>
        <a:p>
          <a:r>
            <a:rPr lang="en-US" sz="1200" b="0" i="0" u="none" strike="noStrike">
              <a:solidFill>
                <a:schemeClr val="dk1"/>
              </a:solidFill>
              <a:effectLst/>
              <a:latin typeface="Lato" panose="020F0502020204030203" pitchFamily="34" charset="0"/>
              <a:ea typeface="+mn-ea"/>
              <a:cs typeface="+mn-cs"/>
            </a:rPr>
            <a:t>Handling fees are automatically deducted from the monthly National School Lunch reimbursement claim. Rates are updated after July 1.</a:t>
          </a:r>
          <a:r>
            <a:rPr lang="en-US" sz="1200">
              <a:latin typeface="Lato" panose="020F0502020204030203" pitchFamily="34" charset="0"/>
            </a:rPr>
            <a:t> </a:t>
          </a:r>
        </a:p>
        <a:p>
          <a:endParaRPr lang="en-US" sz="1200">
            <a:latin typeface="Lato" panose="020F0502020204030203"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Lato" panose="020F0502020204030203" pitchFamily="34" charset="0"/>
              <a:ea typeface="+mn-ea"/>
              <a:cs typeface="+mn-cs"/>
            </a:rPr>
            <a:t>Go to the new USDA Foods Database webpage for more product description details.  https://www.fns.usda.gov/usda-fis/usda-foods-database.</a:t>
          </a:r>
          <a:endParaRPr lang="en-US" sz="1200">
            <a:effectLst/>
            <a:latin typeface="Lato" panose="020F0502020204030203" pitchFamily="34" charset="0"/>
          </a:endParaRPr>
        </a:p>
        <a:p>
          <a:endParaRPr lang="en-US" sz="1100"/>
        </a:p>
      </xdr:txBody>
    </xdr:sp>
    <xdr:clientData/>
  </xdr:twoCellAnchor>
  <xdr:twoCellAnchor editAs="oneCell">
    <xdr:from>
      <xdr:col>0</xdr:col>
      <xdr:colOff>0</xdr:colOff>
      <xdr:row>70</xdr:row>
      <xdr:rowOff>57150</xdr:rowOff>
    </xdr:from>
    <xdr:to>
      <xdr:col>1</xdr:col>
      <xdr:colOff>789940</xdr:colOff>
      <xdr:row>76</xdr:row>
      <xdr:rowOff>113030</xdr:rowOff>
    </xdr:to>
    <xdr:pic>
      <xdr:nvPicPr>
        <xdr:cNvPr id="3" name="Picture 2" descr="DPI Logo">
          <a:extLst>
            <a:ext uri="{FF2B5EF4-FFF2-40B4-BE49-F238E27FC236}">
              <a16:creationId xmlns:a16="http://schemas.microsoft.com/office/drawing/2014/main" id="{887830E9-927B-4E79-802F-AC4DAEA576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773025"/>
          <a:ext cx="1891665" cy="1141730"/>
        </a:xfrm>
        <a:prstGeom prst="rect">
          <a:avLst/>
        </a:prstGeom>
        <a:solidFill>
          <a:schemeClr val="bg1"/>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140969</xdr:rowOff>
    </xdr:from>
    <xdr:to>
      <xdr:col>5</xdr:col>
      <xdr:colOff>0</xdr:colOff>
      <xdr:row>59</xdr:row>
      <xdr:rowOff>0</xdr:rowOff>
    </xdr:to>
    <xdr:sp macro="" textlink="">
      <xdr:nvSpPr>
        <xdr:cNvPr id="2" name="TextBox 1">
          <a:extLst>
            <a:ext uri="{FF2B5EF4-FFF2-40B4-BE49-F238E27FC236}">
              <a16:creationId xmlns:a16="http://schemas.microsoft.com/office/drawing/2014/main" id="{97E059ED-5D60-4C55-BAEF-610BE45105D8}"/>
            </a:ext>
          </a:extLst>
        </xdr:cNvPr>
        <xdr:cNvSpPr txBox="1"/>
      </xdr:nvSpPr>
      <xdr:spPr>
        <a:xfrm>
          <a:off x="0" y="7390552"/>
          <a:ext cx="7789333" cy="3827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Lato" panose="020F0502020204030203" pitchFamily="34" charset="0"/>
              <a:ea typeface="+mn-ea"/>
              <a:cs typeface="+mn-cs"/>
            </a:rPr>
            <a:t>Go to the new USDA Foods Database webpage for more details.  https://www.fns.usda.gov/usda-fis/usda-foods-database</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Entitlement values (column D) is from the USDA Average Material Price SY 2024-25.  https://www.fns.usda.gov/usda-fis/processor-material-prices</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Entitlement values (column D ) is used during the Annual Order and other ordering opportunities. </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The entitlement value of USDA Foods is drawndown from the SFA's entitlement. SFA's entitlement is based on previous year lunch counts.</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In February, WI DPI recalculates the entitlement value based on actual product costs.</a:t>
          </a:r>
        </a:p>
        <a:p>
          <a:endParaRPr lang="en-US" sz="1200">
            <a:solidFill>
              <a:schemeClr val="dk1"/>
            </a:solidFill>
            <a:effectLst/>
            <a:latin typeface="Lato" panose="020F0502020204030203" pitchFamily="34" charset="0"/>
            <a:ea typeface="+mn-ea"/>
            <a:cs typeface="+mn-cs"/>
          </a:endParaRPr>
        </a:p>
        <a:p>
          <a:r>
            <a:rPr lang="en-US" sz="1200">
              <a:solidFill>
                <a:schemeClr val="dk1"/>
              </a:solidFill>
              <a:effectLst/>
              <a:latin typeface="Lato" panose="020F0502020204030203" pitchFamily="34" charset="0"/>
              <a:ea typeface="+mn-ea"/>
              <a:cs typeface="+mn-cs"/>
            </a:rPr>
            <a:t>Calculated entitlement values are used on the Commodity Allocation and Receipt Report (CARS).</a:t>
          </a:r>
        </a:p>
        <a:p>
          <a:endParaRPr lang="en-US" sz="1200">
            <a:solidFill>
              <a:schemeClr val="dk1"/>
            </a:solidFill>
            <a:effectLst/>
            <a:latin typeface="Lato" panose="020F0502020204030203" pitchFamily="34" charset="0"/>
            <a:ea typeface="+mn-ea"/>
            <a:cs typeface="+mn-cs"/>
          </a:endParaRPr>
        </a:p>
        <a:p>
          <a:r>
            <a:rPr lang="en-US" sz="1200" b="1">
              <a:solidFill>
                <a:sysClr val="windowText" lastClr="000000"/>
              </a:solidFill>
              <a:effectLst/>
              <a:latin typeface="Lato" panose="020F0502020204030203" pitchFamily="34" charset="0"/>
              <a:ea typeface="+mn-ea"/>
              <a:cs typeface="+mn-cs"/>
            </a:rPr>
            <a:t>DPI administrative fees are calculated per</a:t>
          </a:r>
          <a:r>
            <a:rPr lang="en-US" sz="1200" b="1" baseline="0">
              <a:solidFill>
                <a:sysClr val="windowText" lastClr="000000"/>
              </a:solidFill>
              <a:effectLst/>
              <a:latin typeface="Lato" panose="020F0502020204030203" pitchFamily="34" charset="0"/>
              <a:ea typeface="+mn-ea"/>
              <a:cs typeface="+mn-cs"/>
            </a:rPr>
            <a:t> pound ordered and are </a:t>
          </a:r>
          <a:r>
            <a:rPr lang="en-US" sz="1200" b="1">
              <a:solidFill>
                <a:sysClr val="windowText" lastClr="000000"/>
              </a:solidFill>
              <a:effectLst/>
              <a:latin typeface="Lato" panose="020F0502020204030203" pitchFamily="34" charset="0"/>
              <a:ea typeface="+mn-ea"/>
              <a:cs typeface="+mn-cs"/>
            </a:rPr>
            <a:t>automatically </a:t>
          </a:r>
          <a:r>
            <a:rPr lang="en-US" sz="1200" b="1">
              <a:solidFill>
                <a:schemeClr val="dk1"/>
              </a:solidFill>
              <a:effectLst/>
              <a:latin typeface="Lato" panose="020F0502020204030203" pitchFamily="34" charset="0"/>
              <a:ea typeface="+mn-ea"/>
              <a:cs typeface="+mn-cs"/>
            </a:rPr>
            <a:t>deducted from the monthly National School Lunch reimbursement claim in the fall. </a:t>
          </a:r>
        </a:p>
        <a:p>
          <a:endParaRPr lang="en-US" sz="1100"/>
        </a:p>
      </xdr:txBody>
    </xdr:sp>
    <xdr:clientData/>
  </xdr:twoCellAnchor>
  <xdr:twoCellAnchor editAs="oneCell">
    <xdr:from>
      <xdr:col>0</xdr:col>
      <xdr:colOff>0</xdr:colOff>
      <xdr:row>59</xdr:row>
      <xdr:rowOff>31662</xdr:rowOff>
    </xdr:from>
    <xdr:to>
      <xdr:col>1</xdr:col>
      <xdr:colOff>565149</xdr:colOff>
      <xdr:row>64</xdr:row>
      <xdr:rowOff>134830</xdr:rowOff>
    </xdr:to>
    <xdr:pic>
      <xdr:nvPicPr>
        <xdr:cNvPr id="3" name="Picture 2" descr="DPI Logo">
          <a:extLst>
            <a:ext uri="{FF2B5EF4-FFF2-40B4-BE49-F238E27FC236}">
              <a16:creationId xmlns:a16="http://schemas.microsoft.com/office/drawing/2014/main" id="{86E1BE5B-BFAB-4988-BE21-2BEB26852E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249995"/>
          <a:ext cx="1659466" cy="896918"/>
        </a:xfrm>
        <a:prstGeom prst="rect">
          <a:avLst/>
        </a:prstGeom>
        <a:solidFill>
          <a:schemeClr val="bg1"/>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211816</xdr:colOff>
      <xdr:row>28</xdr:row>
      <xdr:rowOff>112939</xdr:rowOff>
    </xdr:from>
    <xdr:to>
      <xdr:col>1</xdr:col>
      <xdr:colOff>1540414</xdr:colOff>
      <xdr:row>31</xdr:row>
      <xdr:rowOff>136525</xdr:rowOff>
    </xdr:to>
    <xdr:pic>
      <xdr:nvPicPr>
        <xdr:cNvPr id="5" name="Picture 4">
          <a:extLst>
            <a:ext uri="{FF2B5EF4-FFF2-40B4-BE49-F238E27FC236}">
              <a16:creationId xmlns:a16="http://schemas.microsoft.com/office/drawing/2014/main" id="{F27E4A11-6B66-4A61-A4E0-BB81DBB8CFE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816" y="6292283"/>
          <a:ext cx="2364442" cy="642711"/>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7C7301-F3C7-4993-880F-DE640C262454}" name="Table1" displayName="Table1" ref="A3:G52" totalsRowShown="0" headerRowBorderDxfId="9" tableBorderDxfId="8" totalsRowBorderDxfId="7">
  <autoFilter ref="A3:G52" xr:uid="{C77C7301-F3C7-4993-880F-DE640C262454}"/>
  <sortState xmlns:xlrd2="http://schemas.microsoft.com/office/spreadsheetml/2017/richdata2" ref="A4:G52">
    <sortCondition ref="C4:C52"/>
  </sortState>
  <tableColumns count="7">
    <tableColumn id="1" xr3:uid="{B7D67157-A076-4651-8BD7-D0658F7900A2}" name="USDA Product Type" dataDxfId="6"/>
    <tableColumn id="2" xr3:uid="{04791B74-5205-49A7-A3E4-B31E66360A4D}" name="USDA Product Code" dataDxfId="5"/>
    <tableColumn id="3" xr3:uid="{75A887F3-46A2-43B4-931F-862EEADEA23C}" name="USDA Food Direct Delivery (&quot;Brown Box&quot;) Product Description" dataDxfId="4"/>
    <tableColumn id="5" xr3:uid="{3E85B49C-5D4B-45E0-A989-1EDAFE2CFAF5}" name="Entitlement Value/Case (from the USDA Foods List of Materials)" dataDxfId="3"/>
    <tableColumn id="9" xr3:uid="{72B5B0A5-98DA-4F0E-96DF-9F3383F06C10}" name="Gross Weight per Case (lb)" dataDxfId="2"/>
    <tableColumn id="10" xr3:uid="{274913B4-B371-44EA-9835-522F23FB5A3A}" name="Handling Fee per Case if Your SFA Uses State Delivery (MPI) ($.1867/lb)" dataDxfId="1">
      <calculatedColumnFormula>Table1[[#This Row],[Gross Weight per Case (lb)]]*0.1867</calculatedColumnFormula>
    </tableColumn>
    <tableColumn id="11" xr3:uid="{2E13634D-1900-4D54-81D4-BFEF61C08C51}" name="Handling Fee per Case if Your SFA Uses Commercial Distributor for Delivery ($.082/lb)" dataDxfId="0">
      <calculatedColumnFormula>0.082*Table1[[#This Row],[Gross Weight per Case (lb)]]</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dpi.wi.gov/school-nutrition/usda/state-processing-program" TargetMode="External"/><Relationship Id="rId1" Type="http://schemas.openxmlformats.org/officeDocument/2006/relationships/hyperlink" Target="https://dpi.wi.gov/school-nutrition/usda/product-informatio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57B-9702-409C-A761-E8332532B774}">
  <dimension ref="A1"/>
  <sheetViews>
    <sheetView tabSelected="1" zoomScale="110" zoomScaleNormal="110" workbookViewId="0">
      <selection activeCell="E15" sqref="E15"/>
    </sheetView>
  </sheetViews>
  <sheetFormatPr defaultRowHeight="12.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8"/>
  <sheetViews>
    <sheetView showGridLines="0" zoomScaleNormal="100" workbookViewId="0">
      <pane ySplit="3" topLeftCell="A4" activePane="bottomLeft" state="frozen"/>
      <selection pane="bottomLeft"/>
    </sheetView>
  </sheetViews>
  <sheetFormatPr defaultColWidth="9.1796875" defaultRowHeight="14" x14ac:dyDescent="0.3"/>
  <cols>
    <col min="1" max="1" width="16.453125" style="2" customWidth="1"/>
    <col min="2" max="2" width="14.453125" style="2" customWidth="1"/>
    <col min="3" max="3" width="53.453125" style="3" customWidth="1"/>
    <col min="4" max="4" width="19.54296875" style="3" customWidth="1"/>
    <col min="5" max="5" width="17.54296875" style="2" customWidth="1"/>
    <col min="6" max="6" width="17.1796875" style="8" customWidth="1"/>
    <col min="7" max="7" width="19.453125" style="8" customWidth="1"/>
    <col min="8" max="16384" width="9.1796875" style="8"/>
  </cols>
  <sheetData>
    <row r="1" spans="1:7" ht="24.75" customHeight="1" x14ac:dyDescent="0.4">
      <c r="A1" s="22" t="s">
        <v>150</v>
      </c>
      <c r="F1" s="78"/>
      <c r="G1" s="79"/>
    </row>
    <row r="2" spans="1:7" ht="24.75" customHeight="1" x14ac:dyDescent="0.4">
      <c r="A2" s="22" t="s">
        <v>182</v>
      </c>
      <c r="F2" s="80"/>
      <c r="G2" s="31"/>
    </row>
    <row r="3" spans="1:7" ht="108.5" x14ac:dyDescent="0.35">
      <c r="A3" s="12" t="s">
        <v>49</v>
      </c>
      <c r="B3" s="13" t="s">
        <v>50</v>
      </c>
      <c r="C3" s="14" t="s">
        <v>47</v>
      </c>
      <c r="D3" s="15" t="s">
        <v>183</v>
      </c>
      <c r="E3" s="24" t="s">
        <v>51</v>
      </c>
      <c r="F3" s="38" t="s">
        <v>146</v>
      </c>
      <c r="G3" s="38" t="s">
        <v>52</v>
      </c>
    </row>
    <row r="4" spans="1:7" x14ac:dyDescent="0.3">
      <c r="A4" s="11" t="s">
        <v>25</v>
      </c>
      <c r="B4" s="4">
        <v>110541</v>
      </c>
      <c r="C4" s="5" t="s">
        <v>45</v>
      </c>
      <c r="D4" s="6">
        <v>25.03</v>
      </c>
      <c r="E4" s="21">
        <v>45.63</v>
      </c>
      <c r="F4" s="85">
        <f>Table1[[#This Row],[Gross Weight per Case (lb)]]*0.1867</f>
        <v>8.5191210000000002</v>
      </c>
      <c r="G4" s="85">
        <f>0.082*Table1[[#This Row],[Gross Weight per Case (lb)]]</f>
        <v>3.7416600000000004</v>
      </c>
    </row>
    <row r="5" spans="1:7" x14ac:dyDescent="0.3">
      <c r="A5" s="11" t="s">
        <v>25</v>
      </c>
      <c r="B5" s="4">
        <v>110361</v>
      </c>
      <c r="C5" s="5" t="s">
        <v>0</v>
      </c>
      <c r="D5" s="6">
        <v>18.920000000000002</v>
      </c>
      <c r="E5" s="21">
        <v>32.4</v>
      </c>
      <c r="F5" s="85">
        <f>Table1[[#This Row],[Gross Weight per Case (lb)]]*0.1867</f>
        <v>6.04908</v>
      </c>
      <c r="G5" s="85">
        <f>0.082*Table1[[#This Row],[Gross Weight per Case (lb)]]</f>
        <v>2.6568000000000001</v>
      </c>
    </row>
    <row r="6" spans="1:7" x14ac:dyDescent="0.3">
      <c r="A6" s="11" t="s">
        <v>26</v>
      </c>
      <c r="B6" s="4">
        <v>100307</v>
      </c>
      <c r="C6" s="5" t="s">
        <v>44</v>
      </c>
      <c r="D6" s="6">
        <v>20.22</v>
      </c>
      <c r="E6" s="21">
        <v>46</v>
      </c>
      <c r="F6" s="85">
        <f>Table1[[#This Row],[Gross Weight per Case (lb)]]*0.1867</f>
        <v>8.5882000000000005</v>
      </c>
      <c r="G6" s="85">
        <f>0.082*Table1[[#This Row],[Gross Weight per Case (lb)]]</f>
        <v>3.7720000000000002</v>
      </c>
    </row>
    <row r="7" spans="1:7" x14ac:dyDescent="0.3">
      <c r="A7" s="11" t="s">
        <v>26</v>
      </c>
      <c r="B7" s="4">
        <v>100351</v>
      </c>
      <c r="C7" s="5" t="s">
        <v>36</v>
      </c>
      <c r="D7" s="6">
        <v>23.04</v>
      </c>
      <c r="E7" s="21">
        <v>32</v>
      </c>
      <c r="F7" s="85">
        <f>Table1[[#This Row],[Gross Weight per Case (lb)]]*0.1867</f>
        <v>5.9744000000000002</v>
      </c>
      <c r="G7" s="85">
        <f>0.082*Table1[[#This Row],[Gross Weight per Case (lb)]]</f>
        <v>2.6240000000000001</v>
      </c>
    </row>
    <row r="8" spans="1:7" x14ac:dyDescent="0.3">
      <c r="A8" s="11" t="s">
        <v>26</v>
      </c>
      <c r="B8" s="4">
        <v>100362</v>
      </c>
      <c r="C8" s="5" t="s">
        <v>42</v>
      </c>
      <c r="D8" s="6">
        <v>39.520000000000003</v>
      </c>
      <c r="E8" s="21">
        <v>48.8</v>
      </c>
      <c r="F8" s="85">
        <f>Table1[[#This Row],[Gross Weight per Case (lb)]]*0.1867</f>
        <v>9.1109600000000004</v>
      </c>
      <c r="G8" s="85">
        <f>0.082*Table1[[#This Row],[Gross Weight per Case (lb)]]</f>
        <v>4.0015999999999998</v>
      </c>
    </row>
    <row r="9" spans="1:7" x14ac:dyDescent="0.3">
      <c r="A9" s="11" t="s">
        <v>26</v>
      </c>
      <c r="B9" s="4">
        <v>100364</v>
      </c>
      <c r="C9" s="5" t="s">
        <v>1</v>
      </c>
      <c r="D9" s="6">
        <v>22.09</v>
      </c>
      <c r="E9" s="21">
        <v>48</v>
      </c>
      <c r="F9" s="85">
        <f>Table1[[#This Row],[Gross Weight per Case (lb)]]*0.1867</f>
        <v>8.9616000000000007</v>
      </c>
      <c r="G9" s="85">
        <f>0.082*Table1[[#This Row],[Gross Weight per Case (lb)]]</f>
        <v>3.9359999999999999</v>
      </c>
    </row>
    <row r="10" spans="1:7" x14ac:dyDescent="0.3">
      <c r="A10" s="10" t="s">
        <v>48</v>
      </c>
      <c r="B10" s="4">
        <v>100134</v>
      </c>
      <c r="C10" s="5" t="s">
        <v>100</v>
      </c>
      <c r="D10" s="6">
        <v>132.69999999999999</v>
      </c>
      <c r="E10" s="21">
        <v>43</v>
      </c>
      <c r="F10" s="85">
        <f>Table1[[#This Row],[Gross Weight per Case (lb)]]*0.1867</f>
        <v>8.0281000000000002</v>
      </c>
      <c r="G10" s="85">
        <f>0.082*Table1[[#This Row],[Gross Weight per Case (lb)]]</f>
        <v>3.5260000000000002</v>
      </c>
    </row>
    <row r="11" spans="1:7" x14ac:dyDescent="0.3">
      <c r="A11" s="11" t="s">
        <v>48</v>
      </c>
      <c r="B11" s="4">
        <v>100158</v>
      </c>
      <c r="C11" s="5" t="s">
        <v>30</v>
      </c>
      <c r="D11" s="6">
        <v>139.44999999999999</v>
      </c>
      <c r="E11" s="21">
        <v>43</v>
      </c>
      <c r="F11" s="85">
        <f>Table1[[#This Row],[Gross Weight per Case (lb)]]*0.1867</f>
        <v>8.0281000000000002</v>
      </c>
      <c r="G11" s="85">
        <f>0.082*Table1[[#This Row],[Gross Weight per Case (lb)]]</f>
        <v>3.5260000000000002</v>
      </c>
    </row>
    <row r="12" spans="1:7" x14ac:dyDescent="0.3">
      <c r="A12" s="11" t="s">
        <v>25</v>
      </c>
      <c r="B12" s="4">
        <v>110624</v>
      </c>
      <c r="C12" s="5" t="s">
        <v>33</v>
      </c>
      <c r="D12" s="6">
        <v>26.37</v>
      </c>
      <c r="E12" s="21">
        <v>32</v>
      </c>
      <c r="F12" s="85">
        <f>Table1[[#This Row],[Gross Weight per Case (lb)]]*0.1867</f>
        <v>5.9744000000000002</v>
      </c>
      <c r="G12" s="85">
        <f>0.082*Table1[[#This Row],[Gross Weight per Case (lb)]]</f>
        <v>2.6240000000000001</v>
      </c>
    </row>
    <row r="13" spans="1:7" x14ac:dyDescent="0.3">
      <c r="A13" s="11" t="s">
        <v>26</v>
      </c>
      <c r="B13" s="4">
        <v>110473</v>
      </c>
      <c r="C13" s="5" t="s">
        <v>34</v>
      </c>
      <c r="D13" s="6">
        <v>56.1</v>
      </c>
      <c r="E13" s="21">
        <v>31.5</v>
      </c>
      <c r="F13" s="85">
        <f>Table1[[#This Row],[Gross Weight per Case (lb)]]*0.1867</f>
        <v>5.8810500000000001</v>
      </c>
      <c r="G13" s="85">
        <f>0.082*Table1[[#This Row],[Gross Weight per Case (lb)]]</f>
        <v>2.5830000000000002</v>
      </c>
    </row>
    <row r="14" spans="1:7" x14ac:dyDescent="0.3">
      <c r="A14" s="11" t="s">
        <v>26</v>
      </c>
      <c r="B14" s="4">
        <v>100352</v>
      </c>
      <c r="C14" s="5" t="s">
        <v>35</v>
      </c>
      <c r="D14" s="6">
        <v>19.95</v>
      </c>
      <c r="E14" s="21">
        <v>32</v>
      </c>
      <c r="F14" s="85">
        <f>Table1[[#This Row],[Gross Weight per Case (lb)]]*0.1867</f>
        <v>5.9744000000000002</v>
      </c>
      <c r="G14" s="85">
        <f>0.082*Table1[[#This Row],[Gross Weight per Case (lb)]]</f>
        <v>2.6240000000000001</v>
      </c>
    </row>
    <row r="15" spans="1:7" x14ac:dyDescent="0.3">
      <c r="A15" s="10" t="s">
        <v>48</v>
      </c>
      <c r="B15" s="4">
        <v>100018</v>
      </c>
      <c r="C15" s="5" t="s">
        <v>101</v>
      </c>
      <c r="D15" s="6">
        <v>74.739999999999995</v>
      </c>
      <c r="E15" s="21">
        <v>32</v>
      </c>
      <c r="F15" s="85">
        <f>Table1[[#This Row],[Gross Weight per Case (lb)]]*0.1867</f>
        <v>5.9744000000000002</v>
      </c>
      <c r="G15" s="85">
        <f>0.082*Table1[[#This Row],[Gross Weight per Case (lb)]]</f>
        <v>2.6240000000000001</v>
      </c>
    </row>
    <row r="16" spans="1:7" x14ac:dyDescent="0.3">
      <c r="A16" s="11" t="s">
        <v>48</v>
      </c>
      <c r="B16" s="4">
        <v>100012</v>
      </c>
      <c r="C16" s="5" t="s">
        <v>2</v>
      </c>
      <c r="D16" s="6">
        <v>70.37</v>
      </c>
      <c r="E16" s="21">
        <v>31</v>
      </c>
      <c r="F16" s="85">
        <f>Table1[[#This Row],[Gross Weight per Case (lb)]]*0.1867</f>
        <v>5.7877000000000001</v>
      </c>
      <c r="G16" s="85">
        <f>0.082*Table1[[#This Row],[Gross Weight per Case (lb)]]</f>
        <v>2.5420000000000003</v>
      </c>
    </row>
    <row r="17" spans="1:7" x14ac:dyDescent="0.3">
      <c r="A17" s="11" t="s">
        <v>48</v>
      </c>
      <c r="B17" s="4">
        <v>100021</v>
      </c>
      <c r="C17" s="5" t="s">
        <v>37</v>
      </c>
      <c r="D17" s="6">
        <v>66.45</v>
      </c>
      <c r="E17" s="21">
        <v>32</v>
      </c>
      <c r="F17" s="85">
        <f>Table1[[#This Row],[Gross Weight per Case (lb)]]*0.1867</f>
        <v>5.9744000000000002</v>
      </c>
      <c r="G17" s="85">
        <f>0.082*Table1[[#This Row],[Gross Weight per Case (lb)]]</f>
        <v>2.6240000000000001</v>
      </c>
    </row>
    <row r="18" spans="1:7" s="9" customFormat="1" x14ac:dyDescent="0.3">
      <c r="A18" s="11" t="s">
        <v>48</v>
      </c>
      <c r="B18" s="4">
        <v>110396</v>
      </c>
      <c r="C18" s="5" t="s">
        <v>31</v>
      </c>
      <c r="D18" s="6">
        <v>65</v>
      </c>
      <c r="E18" s="21">
        <v>24</v>
      </c>
      <c r="F18" s="85">
        <f>Table1[[#This Row],[Gross Weight per Case (lb)]]*0.1867</f>
        <v>4.4808000000000003</v>
      </c>
      <c r="G18" s="85">
        <f>0.082*Table1[[#This Row],[Gross Weight per Case (lb)]]</f>
        <v>1.968</v>
      </c>
    </row>
    <row r="19" spans="1:7" x14ac:dyDescent="0.3">
      <c r="A19" s="11" t="s">
        <v>48</v>
      </c>
      <c r="B19" s="4">
        <v>100101</v>
      </c>
      <c r="C19" s="5" t="s">
        <v>3</v>
      </c>
      <c r="D19" s="6">
        <v>88.69</v>
      </c>
      <c r="E19" s="21">
        <v>42</v>
      </c>
      <c r="F19" s="85">
        <f>Table1[[#This Row],[Gross Weight per Case (lb)]]*0.1867</f>
        <v>7.8414000000000001</v>
      </c>
      <c r="G19" s="85">
        <f>0.082*Table1[[#This Row],[Gross Weight per Case (lb)]]</f>
        <v>3.444</v>
      </c>
    </row>
    <row r="20" spans="1:7" x14ac:dyDescent="0.3">
      <c r="A20" s="10" t="s">
        <v>48</v>
      </c>
      <c r="B20" s="4">
        <v>100117</v>
      </c>
      <c r="C20" s="5" t="s">
        <v>102</v>
      </c>
      <c r="D20" s="6">
        <v>79.75</v>
      </c>
      <c r="E20" s="21">
        <v>31.5</v>
      </c>
      <c r="F20" s="85">
        <f>Table1[[#This Row],[Gross Weight per Case (lb)]]*0.1867</f>
        <v>5.8810500000000001</v>
      </c>
      <c r="G20" s="85">
        <f>0.082*Table1[[#This Row],[Gross Weight per Case (lb)]]</f>
        <v>2.5830000000000002</v>
      </c>
    </row>
    <row r="21" spans="1:7" x14ac:dyDescent="0.3">
      <c r="A21" s="11" t="s">
        <v>48</v>
      </c>
      <c r="B21" s="4">
        <v>110921</v>
      </c>
      <c r="C21" s="5" t="s">
        <v>4</v>
      </c>
      <c r="D21" s="6">
        <v>66.739999999999995</v>
      </c>
      <c r="E21" s="21">
        <v>31.5</v>
      </c>
      <c r="F21" s="85">
        <f>Table1[[#This Row],[Gross Weight per Case (lb)]]*0.1867</f>
        <v>5.8810500000000001</v>
      </c>
      <c r="G21" s="85">
        <f>0.082*Table1[[#This Row],[Gross Weight per Case (lb)]]</f>
        <v>2.5830000000000002</v>
      </c>
    </row>
    <row r="22" spans="1:7" x14ac:dyDescent="0.3">
      <c r="A22" s="11" t="s">
        <v>26</v>
      </c>
      <c r="B22" s="4">
        <v>100313</v>
      </c>
      <c r="C22" s="5" t="s">
        <v>43</v>
      </c>
      <c r="D22" s="6">
        <v>25.25</v>
      </c>
      <c r="E22" s="21">
        <v>47</v>
      </c>
      <c r="F22" s="85">
        <f>Table1[[#This Row],[Gross Weight per Case (lb)]]*0.1867</f>
        <v>8.7749000000000006</v>
      </c>
      <c r="G22" s="85">
        <f>0.082*Table1[[#This Row],[Gross Weight per Case (lb)]]</f>
        <v>3.8540000000000001</v>
      </c>
    </row>
    <row r="23" spans="1:7" x14ac:dyDescent="0.3">
      <c r="A23" s="11" t="s">
        <v>26</v>
      </c>
      <c r="B23" s="4">
        <v>100348</v>
      </c>
      <c r="C23" s="5" t="s">
        <v>38</v>
      </c>
      <c r="D23" s="6">
        <v>22.91</v>
      </c>
      <c r="E23" s="21">
        <v>32</v>
      </c>
      <c r="F23" s="85">
        <f>Table1[[#This Row],[Gross Weight per Case (lb)]]*0.1867</f>
        <v>5.9744000000000002</v>
      </c>
      <c r="G23" s="85">
        <f>0.082*Table1[[#This Row],[Gross Weight per Case (lb)]]</f>
        <v>2.6240000000000001</v>
      </c>
    </row>
    <row r="24" spans="1:7" x14ac:dyDescent="0.3">
      <c r="A24" s="11" t="s">
        <v>25</v>
      </c>
      <c r="B24" s="4">
        <v>110723</v>
      </c>
      <c r="C24" s="5" t="s">
        <v>5</v>
      </c>
      <c r="D24" s="6">
        <v>51.01</v>
      </c>
      <c r="E24" s="21">
        <v>25.01</v>
      </c>
      <c r="F24" s="85">
        <f>Table1[[#This Row],[Gross Weight per Case (lb)]]*0.1867</f>
        <v>4.6693670000000003</v>
      </c>
      <c r="G24" s="85">
        <f>0.082*Table1[[#This Row],[Gross Weight per Case (lb)]]</f>
        <v>2.0508200000000003</v>
      </c>
    </row>
    <row r="25" spans="1:7" x14ac:dyDescent="0.3">
      <c r="A25" s="11" t="s">
        <v>48</v>
      </c>
      <c r="B25" s="4">
        <v>111751</v>
      </c>
      <c r="C25" s="5" t="s">
        <v>6</v>
      </c>
      <c r="D25" s="6">
        <v>51.21</v>
      </c>
      <c r="E25" s="21">
        <v>26.68</v>
      </c>
      <c r="F25" s="85">
        <f>Table1[[#This Row],[Gross Weight per Case (lb)]]*0.1867</f>
        <v>4.9811560000000004</v>
      </c>
      <c r="G25" s="85">
        <f>0.082*Table1[[#This Row],[Gross Weight per Case (lb)]]</f>
        <v>2.1877599999999999</v>
      </c>
    </row>
    <row r="26" spans="1:7" x14ac:dyDescent="0.3">
      <c r="A26" s="11" t="s">
        <v>48</v>
      </c>
      <c r="B26" s="4">
        <v>110851</v>
      </c>
      <c r="C26" s="5" t="s">
        <v>32</v>
      </c>
      <c r="D26" s="6">
        <v>104.06</v>
      </c>
      <c r="E26" s="21">
        <v>44</v>
      </c>
      <c r="F26" s="85">
        <f>Table1[[#This Row],[Gross Weight per Case (lb)]]*0.1867</f>
        <v>8.2148000000000003</v>
      </c>
      <c r="G26" s="85">
        <f>0.082*Table1[[#This Row],[Gross Weight per Case (lb)]]</f>
        <v>3.6080000000000001</v>
      </c>
    </row>
    <row r="27" spans="1:7" x14ac:dyDescent="0.3">
      <c r="A27" s="11" t="s">
        <v>48</v>
      </c>
      <c r="B27" s="7">
        <v>100188</v>
      </c>
      <c r="C27" s="5" t="s">
        <v>7</v>
      </c>
      <c r="D27" s="6">
        <v>101.2</v>
      </c>
      <c r="E27" s="21">
        <v>43</v>
      </c>
      <c r="F27" s="85">
        <f>Table1[[#This Row],[Gross Weight per Case (lb)]]*0.1867</f>
        <v>8.0281000000000002</v>
      </c>
      <c r="G27" s="85">
        <f>0.082*Table1[[#This Row],[Gross Weight per Case (lb)]]</f>
        <v>3.5260000000000002</v>
      </c>
    </row>
    <row r="28" spans="1:7" x14ac:dyDescent="0.3">
      <c r="A28" s="11" t="s">
        <v>48</v>
      </c>
      <c r="B28" s="7">
        <v>100187</v>
      </c>
      <c r="C28" s="5" t="s">
        <v>8</v>
      </c>
      <c r="D28" s="6">
        <v>100.53</v>
      </c>
      <c r="E28" s="21">
        <v>43</v>
      </c>
      <c r="F28" s="85">
        <f>Table1[[#This Row],[Gross Weight per Case (lb)]]*0.1867</f>
        <v>8.0281000000000002</v>
      </c>
      <c r="G28" s="85">
        <f>0.082*Table1[[#This Row],[Gross Weight per Case (lb)]]</f>
        <v>3.5260000000000002</v>
      </c>
    </row>
    <row r="29" spans="1:7" x14ac:dyDescent="0.3">
      <c r="A29" s="11" t="s">
        <v>25</v>
      </c>
      <c r="B29" s="4">
        <v>110859</v>
      </c>
      <c r="C29" s="5" t="s">
        <v>9</v>
      </c>
      <c r="D29" s="6">
        <v>39</v>
      </c>
      <c r="E29" s="21">
        <v>27.82</v>
      </c>
      <c r="F29" s="85">
        <f>Table1[[#This Row],[Gross Weight per Case (lb)]]*0.1867</f>
        <v>5.193994</v>
      </c>
      <c r="G29" s="85">
        <f>0.082*Table1[[#This Row],[Gross Weight per Case (lb)]]</f>
        <v>2.2812399999999999</v>
      </c>
    </row>
    <row r="30" spans="1:7" x14ac:dyDescent="0.3">
      <c r="A30" s="11" t="s">
        <v>25</v>
      </c>
      <c r="B30" s="4">
        <v>100212</v>
      </c>
      <c r="C30" s="5" t="s">
        <v>10</v>
      </c>
      <c r="D30" s="6">
        <v>42.37</v>
      </c>
      <c r="E30" s="21">
        <v>46</v>
      </c>
      <c r="F30" s="85">
        <f>Table1[[#This Row],[Gross Weight per Case (lb)]]*0.1867</f>
        <v>8.5882000000000005</v>
      </c>
      <c r="G30" s="85">
        <f>0.082*Table1[[#This Row],[Gross Weight per Case (lb)]]</f>
        <v>3.7720000000000002</v>
      </c>
    </row>
    <row r="31" spans="1:7" s="9" customFormat="1" x14ac:dyDescent="0.3">
      <c r="A31" s="10" t="s">
        <v>26</v>
      </c>
      <c r="B31" s="4">
        <v>111230</v>
      </c>
      <c r="C31" s="5" t="s">
        <v>11</v>
      </c>
      <c r="D31" s="6">
        <v>28.17</v>
      </c>
      <c r="E31" s="21">
        <v>32.01</v>
      </c>
      <c r="F31" s="85">
        <f>Table1[[#This Row],[Gross Weight per Case (lb)]]*0.1867</f>
        <v>5.976267</v>
      </c>
      <c r="G31" s="85">
        <f>0.082*Table1[[#This Row],[Gross Weight per Case (lb)]]</f>
        <v>2.6248200000000002</v>
      </c>
    </row>
    <row r="32" spans="1:7" x14ac:dyDescent="0.3">
      <c r="A32" s="11" t="s">
        <v>27</v>
      </c>
      <c r="B32" s="4">
        <v>110393</v>
      </c>
      <c r="C32" s="5" t="s">
        <v>12</v>
      </c>
      <c r="D32" s="6">
        <v>12.57</v>
      </c>
      <c r="E32" s="21">
        <v>12</v>
      </c>
      <c r="F32" s="85">
        <f>Table1[[#This Row],[Gross Weight per Case (lb)]]*0.1867</f>
        <v>2.2404000000000002</v>
      </c>
      <c r="G32" s="85">
        <f>0.082*Table1[[#This Row],[Gross Weight per Case (lb)]]</f>
        <v>0.98399999999999999</v>
      </c>
    </row>
    <row r="33" spans="1:7" ht="12.75" customHeight="1" x14ac:dyDescent="0.3">
      <c r="A33" s="11" t="s">
        <v>27</v>
      </c>
      <c r="B33" s="4">
        <v>110504</v>
      </c>
      <c r="C33" s="5" t="s">
        <v>13</v>
      </c>
      <c r="D33" s="6">
        <v>60.24</v>
      </c>
      <c r="E33" s="21">
        <v>21.4</v>
      </c>
      <c r="F33" s="85">
        <f>Table1[[#This Row],[Gross Weight per Case (lb)]]*0.1867</f>
        <v>3.9953799999999999</v>
      </c>
      <c r="G33" s="85">
        <f>0.082*Table1[[#This Row],[Gross Weight per Case (lb)]]</f>
        <v>1.7547999999999999</v>
      </c>
    </row>
    <row r="34" spans="1:7" ht="12.75" customHeight="1" x14ac:dyDescent="0.3">
      <c r="A34" s="11" t="s">
        <v>25</v>
      </c>
      <c r="B34" s="4">
        <v>100241</v>
      </c>
      <c r="C34" s="5" t="s">
        <v>28</v>
      </c>
      <c r="D34" s="6">
        <v>44.09</v>
      </c>
      <c r="E34" s="21">
        <v>30.7</v>
      </c>
      <c r="F34" s="85">
        <f>Table1[[#This Row],[Gross Weight per Case (lb)]]*0.1867</f>
        <v>5.7316900000000004</v>
      </c>
      <c r="G34" s="85">
        <f>0.082*Table1[[#This Row],[Gross Weight per Case (lb)]]</f>
        <v>2.5173999999999999</v>
      </c>
    </row>
    <row r="35" spans="1:7" x14ac:dyDescent="0.3">
      <c r="A35" s="11" t="s">
        <v>25</v>
      </c>
      <c r="B35" s="4">
        <v>100220</v>
      </c>
      <c r="C35" s="5" t="s">
        <v>14</v>
      </c>
      <c r="D35" s="6">
        <v>42.39</v>
      </c>
      <c r="E35" s="21">
        <v>46</v>
      </c>
      <c r="F35" s="85">
        <f>Table1[[#This Row],[Gross Weight per Case (lb)]]*0.1867</f>
        <v>8.5882000000000005</v>
      </c>
      <c r="G35" s="85">
        <f>0.082*Table1[[#This Row],[Gross Weight per Case (lb)]]</f>
        <v>3.7720000000000002</v>
      </c>
    </row>
    <row r="36" spans="1:7" s="9" customFormat="1" x14ac:dyDescent="0.3">
      <c r="A36" s="11" t="s">
        <v>25</v>
      </c>
      <c r="B36" s="4">
        <v>100219</v>
      </c>
      <c r="C36" s="5" t="s">
        <v>15</v>
      </c>
      <c r="D36" s="6">
        <v>43.03</v>
      </c>
      <c r="E36" s="21">
        <v>46</v>
      </c>
      <c r="F36" s="85">
        <f>Table1[[#This Row],[Gross Weight per Case (lb)]]*0.1867</f>
        <v>8.5882000000000005</v>
      </c>
      <c r="G36" s="85">
        <f>0.082*Table1[[#This Row],[Gross Weight per Case (lb)]]</f>
        <v>3.7720000000000002</v>
      </c>
    </row>
    <row r="37" spans="1:7" x14ac:dyDescent="0.3">
      <c r="A37" s="11" t="s">
        <v>48</v>
      </c>
      <c r="B37" s="4">
        <v>110854</v>
      </c>
      <c r="C37" s="5" t="s">
        <v>29</v>
      </c>
      <c r="D37" s="6">
        <v>14.15</v>
      </c>
      <c r="E37" s="21">
        <v>8.8000000000000007</v>
      </c>
      <c r="F37" s="85">
        <f>Table1[[#This Row],[Gross Weight per Case (lb)]]*0.1867</f>
        <v>1.6429600000000002</v>
      </c>
      <c r="G37" s="85">
        <f>0.082*Table1[[#This Row],[Gross Weight per Case (lb)]]</f>
        <v>0.72160000000000013</v>
      </c>
    </row>
    <row r="38" spans="1:7" x14ac:dyDescent="0.3">
      <c r="A38" s="11" t="s">
        <v>25</v>
      </c>
      <c r="B38" s="4">
        <v>100225</v>
      </c>
      <c r="C38" s="5" t="s">
        <v>46</v>
      </c>
      <c r="D38" s="6">
        <v>37.200000000000003</v>
      </c>
      <c r="E38" s="21">
        <v>46</v>
      </c>
      <c r="F38" s="85">
        <f>Table1[[#This Row],[Gross Weight per Case (lb)]]*0.1867</f>
        <v>8.5882000000000005</v>
      </c>
      <c r="G38" s="85">
        <f>0.082*Table1[[#This Row],[Gross Weight per Case (lb)]]</f>
        <v>3.7720000000000002</v>
      </c>
    </row>
    <row r="39" spans="1:7" s="9" customFormat="1" x14ac:dyDescent="0.3">
      <c r="A39" s="10" t="s">
        <v>25</v>
      </c>
      <c r="B39" s="4">
        <v>100224</v>
      </c>
      <c r="C39" s="5" t="s">
        <v>16</v>
      </c>
      <c r="D39" s="6">
        <v>45.55</v>
      </c>
      <c r="E39" s="21">
        <v>46</v>
      </c>
      <c r="F39" s="85">
        <f>Table1[[#This Row],[Gross Weight per Case (lb)]]*0.1867</f>
        <v>8.5882000000000005</v>
      </c>
      <c r="G39" s="85">
        <f>0.082*Table1[[#This Row],[Gross Weight per Case (lb)]]</f>
        <v>3.7720000000000002</v>
      </c>
    </row>
    <row r="40" spans="1:7" x14ac:dyDescent="0.3">
      <c r="A40" s="11" t="s">
        <v>26</v>
      </c>
      <c r="B40" s="4">
        <v>100350</v>
      </c>
      <c r="C40" s="5" t="s">
        <v>39</v>
      </c>
      <c r="D40" s="6">
        <v>28.99</v>
      </c>
      <c r="E40" s="21">
        <v>32</v>
      </c>
      <c r="F40" s="85">
        <f>Table1[[#This Row],[Gross Weight per Case (lb)]]*0.1867</f>
        <v>5.9744000000000002</v>
      </c>
      <c r="G40" s="85">
        <f>0.082*Table1[[#This Row],[Gross Weight per Case (lb)]]</f>
        <v>2.6240000000000001</v>
      </c>
    </row>
    <row r="41" spans="1:7" x14ac:dyDescent="0.3">
      <c r="A41" s="11" t="s">
        <v>48</v>
      </c>
      <c r="B41" s="4">
        <v>110730</v>
      </c>
      <c r="C41" s="5" t="s">
        <v>135</v>
      </c>
      <c r="D41" s="6">
        <v>80.900000000000006</v>
      </c>
      <c r="E41" s="21">
        <v>43</v>
      </c>
      <c r="F41" s="85">
        <f>Table1[[#This Row],[Gross Weight per Case (lb)]]*0.1867</f>
        <v>8.0281000000000002</v>
      </c>
      <c r="G41" s="85">
        <f>0.082*Table1[[#This Row],[Gross Weight per Case (lb)]]</f>
        <v>3.5260000000000002</v>
      </c>
    </row>
    <row r="42" spans="1:7" x14ac:dyDescent="0.3">
      <c r="A42" s="11" t="s">
        <v>26</v>
      </c>
      <c r="B42" s="4">
        <v>100357</v>
      </c>
      <c r="C42" s="5" t="s">
        <v>17</v>
      </c>
      <c r="D42" s="6">
        <v>38.36</v>
      </c>
      <c r="E42" s="21">
        <v>32</v>
      </c>
      <c r="F42" s="85">
        <f>Table1[[#This Row],[Gross Weight per Case (lb)]]*0.1867</f>
        <v>5.9744000000000002</v>
      </c>
      <c r="G42" s="85">
        <f>0.082*Table1[[#This Row],[Gross Weight per Case (lb)]]</f>
        <v>2.6240000000000001</v>
      </c>
    </row>
    <row r="43" spans="1:7" x14ac:dyDescent="0.3">
      <c r="A43" s="11" t="s">
        <v>26</v>
      </c>
      <c r="B43" s="4">
        <v>100355</v>
      </c>
      <c r="C43" s="5" t="s">
        <v>18</v>
      </c>
      <c r="D43" s="6">
        <v>42.85</v>
      </c>
      <c r="E43" s="21">
        <v>32</v>
      </c>
      <c r="F43" s="85">
        <f>Table1[[#This Row],[Gross Weight per Case (lb)]]*0.1867</f>
        <v>5.9744000000000002</v>
      </c>
      <c r="G43" s="85">
        <f>0.082*Table1[[#This Row],[Gross Weight per Case (lb)]]</f>
        <v>2.6240000000000001</v>
      </c>
    </row>
    <row r="44" spans="1:7" x14ac:dyDescent="0.3">
      <c r="A44" s="11" t="s">
        <v>25</v>
      </c>
      <c r="B44" s="4">
        <v>100293</v>
      </c>
      <c r="C44" s="5" t="s">
        <v>41</v>
      </c>
      <c r="D44" s="6">
        <v>25.51</v>
      </c>
      <c r="E44" s="21">
        <v>14.3</v>
      </c>
      <c r="F44" s="85">
        <f>Table1[[#This Row],[Gross Weight per Case (lb)]]*0.1867</f>
        <v>2.66981</v>
      </c>
      <c r="G44" s="85">
        <f>0.082*Table1[[#This Row],[Gross Weight per Case (lb)]]</f>
        <v>1.1726000000000001</v>
      </c>
    </row>
    <row r="45" spans="1:7" x14ac:dyDescent="0.3">
      <c r="A45" s="11" t="s">
        <v>27</v>
      </c>
      <c r="B45" s="4">
        <v>101031</v>
      </c>
      <c r="C45" s="5" t="s">
        <v>40</v>
      </c>
      <c r="D45" s="6">
        <v>22.64</v>
      </c>
      <c r="E45" s="21">
        <v>25.5</v>
      </c>
      <c r="F45" s="85">
        <f>Table1[[#This Row],[Gross Weight per Case (lb)]]*0.1867</f>
        <v>4.7608500000000005</v>
      </c>
      <c r="G45" s="85">
        <f>0.082*Table1[[#This Row],[Gross Weight per Case (lb)]]</f>
        <v>2.0910000000000002</v>
      </c>
    </row>
    <row r="46" spans="1:7" x14ac:dyDescent="0.3">
      <c r="A46" s="11" t="s">
        <v>26</v>
      </c>
      <c r="B46" s="4">
        <v>100330</v>
      </c>
      <c r="C46" s="5" t="s">
        <v>19</v>
      </c>
      <c r="D46" s="6">
        <v>30.91</v>
      </c>
      <c r="E46" s="21">
        <v>47</v>
      </c>
      <c r="F46" s="85">
        <f>Table1[[#This Row],[Gross Weight per Case (lb)]]*0.1867</f>
        <v>8.7749000000000006</v>
      </c>
      <c r="G46" s="85">
        <f>0.082*Table1[[#This Row],[Gross Weight per Case (lb)]]</f>
        <v>3.8540000000000001</v>
      </c>
    </row>
    <row r="47" spans="1:7" x14ac:dyDescent="0.3">
      <c r="A47" s="11" t="s">
        <v>26</v>
      </c>
      <c r="B47" s="4">
        <v>100336</v>
      </c>
      <c r="C47" s="5" t="s">
        <v>20</v>
      </c>
      <c r="D47" s="6">
        <v>26.13</v>
      </c>
      <c r="E47" s="21">
        <v>46</v>
      </c>
      <c r="F47" s="85">
        <f>Table1[[#This Row],[Gross Weight per Case (lb)]]*0.1867</f>
        <v>8.5882000000000005</v>
      </c>
      <c r="G47" s="85">
        <f>0.082*Table1[[#This Row],[Gross Weight per Case (lb)]]</f>
        <v>3.7720000000000002</v>
      </c>
    </row>
    <row r="48" spans="1:7" x14ac:dyDescent="0.3">
      <c r="A48" s="11" t="s">
        <v>25</v>
      </c>
      <c r="B48" s="4">
        <v>100256</v>
      </c>
      <c r="C48" s="5" t="s">
        <v>21</v>
      </c>
      <c r="D48" s="6">
        <v>48.05</v>
      </c>
      <c r="E48" s="21">
        <v>31.3</v>
      </c>
      <c r="F48" s="85">
        <f>Table1[[#This Row],[Gross Weight per Case (lb)]]*0.1867</f>
        <v>5.8437100000000006</v>
      </c>
      <c r="G48" s="85">
        <f>0.082*Table1[[#This Row],[Gross Weight per Case (lb)]]</f>
        <v>2.5666000000000002</v>
      </c>
    </row>
    <row r="49" spans="1:7" x14ac:dyDescent="0.3">
      <c r="A49" s="11" t="s">
        <v>25</v>
      </c>
      <c r="B49" s="4">
        <v>110860</v>
      </c>
      <c r="C49" s="5" t="s">
        <v>22</v>
      </c>
      <c r="D49" s="6">
        <v>46.97</v>
      </c>
      <c r="E49" s="21">
        <v>32.01</v>
      </c>
      <c r="F49" s="85">
        <f>Table1[[#This Row],[Gross Weight per Case (lb)]]*0.1867</f>
        <v>5.976267</v>
      </c>
      <c r="G49" s="85">
        <f>0.082*Table1[[#This Row],[Gross Weight per Case (lb)]]</f>
        <v>2.6248200000000002</v>
      </c>
    </row>
    <row r="50" spans="1:7" x14ac:dyDescent="0.3">
      <c r="A50" s="11" t="s">
        <v>26</v>
      </c>
      <c r="B50" s="4">
        <v>110721</v>
      </c>
      <c r="C50" s="5" t="s">
        <v>136</v>
      </c>
      <c r="D50" s="6">
        <v>45.35</v>
      </c>
      <c r="E50" s="21">
        <v>31.5</v>
      </c>
      <c r="F50" s="85">
        <f>Table1[[#This Row],[Gross Weight per Case (lb)]]*0.1867</f>
        <v>5.8810500000000001</v>
      </c>
      <c r="G50" s="85">
        <f>0.082*Table1[[#This Row],[Gross Weight per Case (lb)]]</f>
        <v>2.5830000000000002</v>
      </c>
    </row>
    <row r="51" spans="1:7" x14ac:dyDescent="0.3">
      <c r="A51" s="11" t="s">
        <v>48</v>
      </c>
      <c r="B51" s="4">
        <v>110554</v>
      </c>
      <c r="C51" s="5" t="s">
        <v>23</v>
      </c>
      <c r="D51" s="6">
        <v>133.16</v>
      </c>
      <c r="E51" s="21">
        <v>42</v>
      </c>
      <c r="F51" s="85">
        <f>Table1[[#This Row],[Gross Weight per Case (lb)]]*0.1867</f>
        <v>7.8414000000000001</v>
      </c>
      <c r="G51" s="85">
        <f>0.082*Table1[[#This Row],[Gross Weight per Case (lb)]]</f>
        <v>3.444</v>
      </c>
    </row>
    <row r="52" spans="1:7" x14ac:dyDescent="0.3">
      <c r="A52" s="11" t="s">
        <v>48</v>
      </c>
      <c r="B52" s="4">
        <v>100125</v>
      </c>
      <c r="C52" s="5" t="s">
        <v>24</v>
      </c>
      <c r="D52" s="6">
        <v>117.68</v>
      </c>
      <c r="E52" s="21">
        <v>42</v>
      </c>
      <c r="F52" s="85">
        <f>Table1[[#This Row],[Gross Weight per Case (lb)]]*0.1867</f>
        <v>7.8414000000000001</v>
      </c>
      <c r="G52" s="85">
        <f>0.082*Table1[[#This Row],[Gross Weight per Case (lb)]]</f>
        <v>3.444</v>
      </c>
    </row>
    <row r="53" spans="1:7" x14ac:dyDescent="0.3">
      <c r="A53" s="17"/>
      <c r="B53" s="18"/>
      <c r="C53" s="19"/>
      <c r="D53" s="19"/>
      <c r="E53" s="1"/>
      <c r="F53" s="16"/>
      <c r="G53" s="16"/>
    </row>
    <row r="54" spans="1:7" ht="16" customHeight="1" x14ac:dyDescent="0.3">
      <c r="B54" s="19"/>
      <c r="C54" s="19"/>
      <c r="D54" s="20"/>
      <c r="E54" s="20"/>
      <c r="F54" s="16"/>
    </row>
    <row r="55" spans="1:7" ht="16" customHeight="1" x14ac:dyDescent="0.3">
      <c r="B55" s="3"/>
      <c r="D55" s="2"/>
    </row>
    <row r="56" spans="1:7" ht="16" customHeight="1" x14ac:dyDescent="0.3">
      <c r="B56" s="3"/>
      <c r="D56" s="2"/>
    </row>
    <row r="57" spans="1:7" ht="16" customHeight="1" x14ac:dyDescent="0.3">
      <c r="B57" s="3"/>
      <c r="D57" s="2"/>
    </row>
    <row r="58" spans="1:7" ht="16" customHeight="1" x14ac:dyDescent="0.3">
      <c r="B58" s="3"/>
      <c r="D58" s="2"/>
    </row>
    <row r="59" spans="1:7" ht="16" customHeight="1" x14ac:dyDescent="0.3">
      <c r="B59" s="3"/>
      <c r="D59" s="2"/>
    </row>
    <row r="60" spans="1:7" ht="16.5" x14ac:dyDescent="0.35">
      <c r="A60" s="23"/>
    </row>
    <row r="61" spans="1:7" x14ac:dyDescent="0.3">
      <c r="A61" s="29"/>
    </row>
    <row r="78" spans="1:1" ht="15.5" x14ac:dyDescent="0.35">
      <c r="A78" s="30" t="s">
        <v>65</v>
      </c>
    </row>
  </sheetData>
  <phoneticPr fontId="1" type="noConversion"/>
  <dataValidations count="1">
    <dataValidation errorStyle="information" allowBlank="1" showInputMessage="1" showErrorMessage="1" sqref="D53 B54:E54 C4:C31 C33:C53" xr:uid="{00000000-0002-0000-0000-000000000000}"/>
  </dataValidations>
  <pageMargins left="0.25" right="0.25" top="0.55000000000000004" bottom="0" header="0" footer="0"/>
  <pageSetup scale="86" fitToHeight="0" orientation="landscape" r:id="rId1"/>
  <headerFooter alignWithMargins="0">
    <oddHeader xml:space="preserve">&amp;C&amp;"Arial,Bold"&amp;12
</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0B473-DCC9-4E75-9867-B1831F59E1DA}">
  <sheetPr>
    <pageSetUpPr fitToPage="1"/>
  </sheetPr>
  <dimension ref="A1:E66"/>
  <sheetViews>
    <sheetView showGridLines="0" zoomScale="90" zoomScaleNormal="90" workbookViewId="0">
      <selection activeCell="A66" sqref="A66"/>
    </sheetView>
  </sheetViews>
  <sheetFormatPr defaultRowHeight="12.5" x14ac:dyDescent="0.25"/>
  <cols>
    <col min="1" max="1" width="16.54296875" customWidth="1"/>
    <col min="2" max="2" width="13.453125" customWidth="1"/>
    <col min="3" max="3" width="51.453125" customWidth="1"/>
    <col min="4" max="4" width="19.453125" customWidth="1"/>
    <col min="5" max="5" width="12.81640625" customWidth="1"/>
  </cols>
  <sheetData>
    <row r="1" spans="1:5" ht="38.25" customHeight="1" x14ac:dyDescent="0.25">
      <c r="A1" s="109" t="s">
        <v>157</v>
      </c>
      <c r="B1" s="109"/>
      <c r="C1" s="109"/>
      <c r="D1" s="109"/>
      <c r="E1" s="109"/>
    </row>
    <row r="2" spans="1:5" ht="16.5" customHeight="1" x14ac:dyDescent="0.25">
      <c r="A2" s="108" t="s">
        <v>148</v>
      </c>
      <c r="B2" s="108"/>
      <c r="C2" s="108"/>
      <c r="D2" s="108"/>
      <c r="E2" s="108"/>
    </row>
    <row r="3" spans="1:5" ht="72" x14ac:dyDescent="0.35">
      <c r="A3" s="25" t="s">
        <v>50</v>
      </c>
      <c r="B3" s="25" t="s">
        <v>53</v>
      </c>
      <c r="C3" s="26" t="s">
        <v>54</v>
      </c>
      <c r="D3" s="24" t="s">
        <v>167</v>
      </c>
      <c r="E3" s="84" t="s">
        <v>147</v>
      </c>
    </row>
    <row r="4" spans="1:5" ht="16" customHeight="1" x14ac:dyDescent="0.3">
      <c r="A4" s="88">
        <v>100021</v>
      </c>
      <c r="B4" s="90" t="s">
        <v>145</v>
      </c>
      <c r="C4" s="86" t="s">
        <v>138</v>
      </c>
      <c r="D4" s="87">
        <v>2.0065</v>
      </c>
      <c r="E4" s="106">
        <v>1.4999999999999999E-2</v>
      </c>
    </row>
    <row r="5" spans="1:5" ht="16" customHeight="1" x14ac:dyDescent="0.3">
      <c r="A5" s="89">
        <v>100022</v>
      </c>
      <c r="B5" s="90" t="s">
        <v>168</v>
      </c>
      <c r="C5" s="86" t="s">
        <v>160</v>
      </c>
      <c r="D5" s="87">
        <v>2.0065</v>
      </c>
      <c r="E5" s="106">
        <v>1.4999999999999999E-2</v>
      </c>
    </row>
    <row r="6" spans="1:5" ht="16" customHeight="1" x14ac:dyDescent="0.3">
      <c r="A6" s="88">
        <v>100036</v>
      </c>
      <c r="B6" s="90" t="s">
        <v>55</v>
      </c>
      <c r="C6" s="86" t="s">
        <v>110</v>
      </c>
      <c r="D6" s="87">
        <v>2.1036999999999999</v>
      </c>
      <c r="E6" s="106">
        <v>1.4999999999999999E-2</v>
      </c>
    </row>
    <row r="7" spans="1:5" ht="16" customHeight="1" x14ac:dyDescent="0.3">
      <c r="A7" s="88">
        <v>100046</v>
      </c>
      <c r="B7" s="90" t="s">
        <v>144</v>
      </c>
      <c r="C7" s="86" t="s">
        <v>158</v>
      </c>
      <c r="D7" s="87">
        <v>1.1918</v>
      </c>
      <c r="E7" s="106">
        <v>1.4999999999999999E-2</v>
      </c>
    </row>
    <row r="8" spans="1:5" ht="16" customHeight="1" x14ac:dyDescent="0.3">
      <c r="A8" s="89">
        <v>100047</v>
      </c>
      <c r="B8" s="90">
        <v>100047</v>
      </c>
      <c r="C8" s="86" t="s">
        <v>111</v>
      </c>
      <c r="D8" s="87">
        <v>0.70430000000000004</v>
      </c>
      <c r="E8" s="106">
        <v>1.4999999999999999E-2</v>
      </c>
    </row>
    <row r="9" spans="1:5" ht="16" customHeight="1" x14ac:dyDescent="0.3">
      <c r="A9" s="89">
        <v>100103</v>
      </c>
      <c r="B9" s="90">
        <v>100103</v>
      </c>
      <c r="C9" s="86" t="s">
        <v>161</v>
      </c>
      <c r="D9" s="87">
        <v>1.4098999999999999</v>
      </c>
      <c r="E9" s="106">
        <v>1.4999999999999999E-2</v>
      </c>
    </row>
    <row r="10" spans="1:5" ht="16" customHeight="1" x14ac:dyDescent="0.3">
      <c r="A10" s="89">
        <v>100113</v>
      </c>
      <c r="B10" s="90">
        <v>100113</v>
      </c>
      <c r="C10" s="86" t="s">
        <v>163</v>
      </c>
      <c r="D10" s="87">
        <v>0.56240000000000001</v>
      </c>
      <c r="E10" s="106">
        <v>1.4999999999999999E-2</v>
      </c>
    </row>
    <row r="11" spans="1:5" ht="16" customHeight="1" x14ac:dyDescent="0.3">
      <c r="A11" s="89">
        <v>100124</v>
      </c>
      <c r="B11" s="90">
        <v>100124</v>
      </c>
      <c r="C11" s="86" t="s">
        <v>159</v>
      </c>
      <c r="D11" s="87">
        <v>1.5880000000000001</v>
      </c>
      <c r="E11" s="106">
        <v>1.4999999999999999E-2</v>
      </c>
    </row>
    <row r="12" spans="1:5" ht="16" customHeight="1" x14ac:dyDescent="0.3">
      <c r="A12" s="89">
        <v>100154</v>
      </c>
      <c r="B12" s="90">
        <v>100154</v>
      </c>
      <c r="C12" s="86" t="s">
        <v>112</v>
      </c>
      <c r="D12" s="87">
        <v>3.0920000000000001</v>
      </c>
      <c r="E12" s="106">
        <v>1.4999999999999999E-2</v>
      </c>
    </row>
    <row r="13" spans="1:5" ht="16" customHeight="1" x14ac:dyDescent="0.3">
      <c r="A13" s="89">
        <v>100156</v>
      </c>
      <c r="B13" s="90" t="s">
        <v>143</v>
      </c>
      <c r="C13" s="86" t="s">
        <v>164</v>
      </c>
      <c r="D13" s="87">
        <v>5.4333</v>
      </c>
      <c r="E13" s="106">
        <v>1.4999999999999999E-2</v>
      </c>
    </row>
    <row r="14" spans="1:5" ht="16" customHeight="1" x14ac:dyDescent="0.3">
      <c r="A14" s="88">
        <v>100193</v>
      </c>
      <c r="B14" s="90">
        <v>100193</v>
      </c>
      <c r="C14" s="86" t="s">
        <v>113</v>
      </c>
      <c r="D14" s="87">
        <v>1.4044000000000001</v>
      </c>
      <c r="E14" s="106">
        <v>1.4999999999999999E-2</v>
      </c>
    </row>
    <row r="15" spans="1:5" ht="16" customHeight="1" x14ac:dyDescent="0.3">
      <c r="A15" s="89">
        <v>100212</v>
      </c>
      <c r="B15" s="90" t="s">
        <v>169</v>
      </c>
      <c r="C15" s="86" t="s">
        <v>165</v>
      </c>
      <c r="D15" s="87">
        <v>1.0810999999999999</v>
      </c>
      <c r="E15" s="106">
        <v>1.4999999999999999E-2</v>
      </c>
    </row>
    <row r="16" spans="1:5" ht="16" customHeight="1" x14ac:dyDescent="0.3">
      <c r="A16" s="89">
        <v>100220</v>
      </c>
      <c r="B16" s="90" t="s">
        <v>56</v>
      </c>
      <c r="C16" s="86" t="s">
        <v>114</v>
      </c>
      <c r="D16" s="87">
        <v>1.0706</v>
      </c>
      <c r="E16" s="106">
        <v>1.4999999999999999E-2</v>
      </c>
    </row>
    <row r="17" spans="1:5" ht="16" customHeight="1" x14ac:dyDescent="0.3">
      <c r="A17" s="89">
        <v>100225</v>
      </c>
      <c r="B17" s="90" t="s">
        <v>57</v>
      </c>
      <c r="C17" s="86" t="s">
        <v>115</v>
      </c>
      <c r="D17" s="87">
        <v>1.0992999999999999</v>
      </c>
      <c r="E17" s="106">
        <v>1.4999999999999999E-2</v>
      </c>
    </row>
    <row r="18" spans="1:5" ht="16" customHeight="1" x14ac:dyDescent="0.3">
      <c r="A18" s="89">
        <v>100299</v>
      </c>
      <c r="B18" s="90" t="s">
        <v>142</v>
      </c>
      <c r="C18" s="86" t="s">
        <v>139</v>
      </c>
      <c r="D18" s="87">
        <v>4.7313000000000001</v>
      </c>
      <c r="E18" s="106">
        <v>1.4999999999999999E-2</v>
      </c>
    </row>
    <row r="19" spans="1:5" ht="16" customHeight="1" x14ac:dyDescent="0.3">
      <c r="A19" s="89">
        <v>100332</v>
      </c>
      <c r="B19" s="90">
        <v>100332</v>
      </c>
      <c r="C19" s="86" t="s">
        <v>116</v>
      </c>
      <c r="D19" s="87">
        <v>0.94789999999999996</v>
      </c>
      <c r="E19" s="106">
        <v>1.4999999999999999E-2</v>
      </c>
    </row>
    <row r="20" spans="1:5" ht="16" customHeight="1" x14ac:dyDescent="0.3">
      <c r="A20" s="89">
        <v>100360</v>
      </c>
      <c r="B20" s="90" t="s">
        <v>170</v>
      </c>
      <c r="C20" s="86" t="s">
        <v>166</v>
      </c>
      <c r="D20" s="87">
        <v>0.52529999999999999</v>
      </c>
      <c r="E20" s="106">
        <v>1.4999999999999999E-2</v>
      </c>
    </row>
    <row r="21" spans="1:5" ht="16" customHeight="1" x14ac:dyDescent="0.3">
      <c r="A21" s="89">
        <v>100418</v>
      </c>
      <c r="B21" s="90">
        <v>100418</v>
      </c>
      <c r="C21" s="86" t="s">
        <v>117</v>
      </c>
      <c r="D21" s="87">
        <v>0.33500000000000002</v>
      </c>
      <c r="E21" s="106">
        <v>1.4999999999999999E-2</v>
      </c>
    </row>
    <row r="22" spans="1:5" ht="16" customHeight="1" x14ac:dyDescent="0.3">
      <c r="A22" s="89">
        <v>100420</v>
      </c>
      <c r="B22" s="89">
        <v>100420</v>
      </c>
      <c r="C22" s="86" t="s">
        <v>118</v>
      </c>
      <c r="D22" s="87">
        <v>0.35520000000000002</v>
      </c>
      <c r="E22" s="106">
        <v>1.4999999999999999E-2</v>
      </c>
    </row>
    <row r="23" spans="1:5" ht="16" customHeight="1" x14ac:dyDescent="0.3">
      <c r="A23" s="89">
        <v>100506</v>
      </c>
      <c r="B23" s="90">
        <v>100506</v>
      </c>
      <c r="C23" s="86" t="s">
        <v>119</v>
      </c>
      <c r="D23" s="87">
        <v>0.15690000000000001</v>
      </c>
      <c r="E23" s="106">
        <v>1.4999999999999999E-2</v>
      </c>
    </row>
    <row r="24" spans="1:5" ht="16" customHeight="1" x14ac:dyDescent="0.3">
      <c r="A24" s="88">
        <v>100883</v>
      </c>
      <c r="B24" s="90">
        <v>100883</v>
      </c>
      <c r="C24" s="86" t="s">
        <v>120</v>
      </c>
      <c r="D24" s="87">
        <v>2.0903</v>
      </c>
      <c r="E24" s="106">
        <v>1.4999999999999999E-2</v>
      </c>
    </row>
    <row r="25" spans="1:5" ht="16" customHeight="1" x14ac:dyDescent="0.3">
      <c r="A25" s="89">
        <v>100912</v>
      </c>
      <c r="B25" s="90">
        <v>100912</v>
      </c>
      <c r="C25" s="86" t="s">
        <v>121</v>
      </c>
      <c r="D25" s="87">
        <v>0.35730000000000001</v>
      </c>
      <c r="E25" s="106">
        <v>1.4999999999999999E-2</v>
      </c>
    </row>
    <row r="26" spans="1:5" ht="16" customHeight="1" x14ac:dyDescent="0.3">
      <c r="A26" s="89">
        <v>100980</v>
      </c>
      <c r="B26" s="90">
        <v>100980</v>
      </c>
      <c r="C26" s="86" t="s">
        <v>122</v>
      </c>
      <c r="D26" s="87">
        <v>0.1971</v>
      </c>
      <c r="E26" s="106">
        <v>1.4999999999999999E-2</v>
      </c>
    </row>
    <row r="27" spans="1:5" ht="16" customHeight="1" x14ac:dyDescent="0.3">
      <c r="A27" s="89">
        <v>110149</v>
      </c>
      <c r="B27" s="90">
        <v>110149</v>
      </c>
      <c r="C27" s="86" t="s">
        <v>123</v>
      </c>
      <c r="D27" s="87">
        <v>0.33200000000000002</v>
      </c>
      <c r="E27" s="106">
        <v>1.4999999999999999E-2</v>
      </c>
    </row>
    <row r="28" spans="1:5" ht="16" customHeight="1" x14ac:dyDescent="0.3">
      <c r="A28" s="88">
        <v>110227</v>
      </c>
      <c r="B28" s="90">
        <v>110227</v>
      </c>
      <c r="C28" s="86" t="s">
        <v>124</v>
      </c>
      <c r="D28" s="87">
        <v>0.1537</v>
      </c>
      <c r="E28" s="106">
        <v>1.4999999999999999E-2</v>
      </c>
    </row>
    <row r="29" spans="1:5" ht="16" customHeight="1" x14ac:dyDescent="0.3">
      <c r="A29" s="88">
        <v>110242</v>
      </c>
      <c r="B29" s="90">
        <v>110242</v>
      </c>
      <c r="C29" s="86" t="s">
        <v>125</v>
      </c>
      <c r="D29" s="87">
        <v>2.1036999999999999</v>
      </c>
      <c r="E29" s="106">
        <v>1.4999999999999999E-2</v>
      </c>
    </row>
    <row r="30" spans="1:5" ht="16" customHeight="1" x14ac:dyDescent="0.3">
      <c r="A30" s="88">
        <v>110244</v>
      </c>
      <c r="B30" s="90">
        <v>110244</v>
      </c>
      <c r="C30" s="86" t="s">
        <v>126</v>
      </c>
      <c r="D30" s="87">
        <v>2.0065</v>
      </c>
      <c r="E30" s="106">
        <v>1.4999999999999999E-2</v>
      </c>
    </row>
    <row r="31" spans="1:5" ht="16" customHeight="1" x14ac:dyDescent="0.3">
      <c r="A31" s="89">
        <v>110254</v>
      </c>
      <c r="B31" s="90" t="s">
        <v>141</v>
      </c>
      <c r="C31" s="86" t="s">
        <v>140</v>
      </c>
      <c r="D31" s="87">
        <v>2.1036999999999999</v>
      </c>
      <c r="E31" s="106">
        <v>1.4999999999999999E-2</v>
      </c>
    </row>
    <row r="32" spans="1:5" ht="16" customHeight="1" x14ac:dyDescent="0.3">
      <c r="A32" s="89">
        <v>110601</v>
      </c>
      <c r="B32" s="90">
        <v>110601</v>
      </c>
      <c r="C32" s="86" t="s">
        <v>162</v>
      </c>
      <c r="D32" s="87">
        <v>2.0908000000000002</v>
      </c>
      <c r="E32" s="106">
        <v>1.4999999999999999E-2</v>
      </c>
    </row>
    <row r="33" spans="1:5" ht="16" customHeight="1" x14ac:dyDescent="0.3">
      <c r="A33" s="89">
        <v>110700</v>
      </c>
      <c r="B33" s="89">
        <v>110700</v>
      </c>
      <c r="C33" s="86" t="s">
        <v>127</v>
      </c>
      <c r="D33" s="87">
        <v>0.5907</v>
      </c>
      <c r="E33" s="106">
        <v>1.4999999999999999E-2</v>
      </c>
    </row>
    <row r="34" spans="1:5" x14ac:dyDescent="0.25">
      <c r="E34" s="77"/>
    </row>
    <row r="35" spans="1:5" x14ac:dyDescent="0.25">
      <c r="A35" s="27"/>
      <c r="E35" s="77"/>
    </row>
    <row r="36" spans="1:5" x14ac:dyDescent="0.25">
      <c r="E36" s="77"/>
    </row>
    <row r="37" spans="1:5" x14ac:dyDescent="0.25">
      <c r="E37" s="77"/>
    </row>
    <row r="38" spans="1:5" x14ac:dyDescent="0.25">
      <c r="E38" s="77"/>
    </row>
    <row r="39" spans="1:5" x14ac:dyDescent="0.25">
      <c r="A39" s="28"/>
    </row>
    <row r="66" spans="1:1" ht="15.5" x14ac:dyDescent="0.35">
      <c r="A66" s="30" t="s">
        <v>65</v>
      </c>
    </row>
  </sheetData>
  <sortState xmlns:xlrd2="http://schemas.microsoft.com/office/spreadsheetml/2017/richdata2" ref="A4:E33">
    <sortCondition ref="A4:A33"/>
  </sortState>
  <mergeCells count="2">
    <mergeCell ref="A2:E2"/>
    <mergeCell ref="A1:E1"/>
  </mergeCells>
  <pageMargins left="0.7" right="0.7" top="0.75" bottom="0.75" header="0.3" footer="0.3"/>
  <pageSetup scale="73"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E9867-2F6A-469F-8AF8-0BCEE6BDDA7B}">
  <dimension ref="A1:M33"/>
  <sheetViews>
    <sheetView showGridLines="0" zoomScale="80" zoomScaleNormal="80" workbookViewId="0">
      <selection activeCell="B35" sqref="B35"/>
    </sheetView>
  </sheetViews>
  <sheetFormatPr defaultColWidth="9.1796875" defaultRowHeight="15.5" x14ac:dyDescent="0.35"/>
  <cols>
    <col min="1" max="1" width="14.81640625" style="33" bestFit="1" customWidth="1"/>
    <col min="2" max="2" width="40" style="33" bestFit="1" customWidth="1"/>
    <col min="3" max="3" width="30.1796875" style="33" bestFit="1" customWidth="1"/>
    <col min="4" max="4" width="20.54296875" style="33" bestFit="1" customWidth="1"/>
    <col min="5" max="5" width="17" style="33" bestFit="1" customWidth="1"/>
    <col min="6" max="7" width="17" style="33" customWidth="1"/>
    <col min="8" max="8" width="19.453125" style="33" customWidth="1"/>
    <col min="9" max="9" width="22.54296875" style="33" bestFit="1" customWidth="1"/>
    <col min="10" max="10" width="87.7265625" style="33" customWidth="1"/>
    <col min="11" max="11" width="20.54296875" style="35" bestFit="1" customWidth="1"/>
    <col min="12" max="12" width="13.453125" style="33" bestFit="1" customWidth="1"/>
    <col min="13" max="13" width="13" style="33" customWidth="1"/>
    <col min="14" max="16384" width="9.1796875" style="33"/>
  </cols>
  <sheetData>
    <row r="1" spans="1:13" ht="20" x14ac:dyDescent="0.4">
      <c r="A1" s="32" t="s">
        <v>152</v>
      </c>
      <c r="D1" s="81"/>
      <c r="F1" s="34"/>
      <c r="G1" s="101" t="s">
        <v>151</v>
      </c>
      <c r="H1" s="83"/>
    </row>
    <row r="2" spans="1:13" ht="46.5" x14ac:dyDescent="0.35">
      <c r="A2" s="36" t="s">
        <v>66</v>
      </c>
      <c r="B2" s="37" t="s">
        <v>67</v>
      </c>
      <c r="C2" s="37" t="s">
        <v>68</v>
      </c>
      <c r="D2" s="37" t="s">
        <v>132</v>
      </c>
      <c r="E2" s="37" t="s">
        <v>69</v>
      </c>
      <c r="F2" s="37" t="s">
        <v>70</v>
      </c>
      <c r="G2" s="38" t="s">
        <v>149</v>
      </c>
      <c r="H2" s="38" t="s">
        <v>133</v>
      </c>
      <c r="I2" s="37" t="s">
        <v>71</v>
      </c>
      <c r="J2" s="37" t="s">
        <v>72</v>
      </c>
      <c r="K2" s="39" t="s">
        <v>73</v>
      </c>
      <c r="L2" s="40"/>
      <c r="M2" s="40"/>
    </row>
    <row r="3" spans="1:13" x14ac:dyDescent="0.35">
      <c r="A3" s="94" t="str">
        <f>'Calculations C Codes'!A2</f>
        <v>C402</v>
      </c>
      <c r="B3" s="94" t="str">
        <f>'Calculations C Codes'!B2</f>
        <v>Beef Meatballs, Frozen, 6/5 lb</v>
      </c>
      <c r="C3" s="94" t="str">
        <f>'Calculations C Codes'!C2</f>
        <v>JTM Food Group</v>
      </c>
      <c r="D3" s="82">
        <f>'Calculations C Codes'!I2</f>
        <v>70.21932000000001</v>
      </c>
      <c r="E3" s="82">
        <v>33.729999999999997</v>
      </c>
      <c r="F3" s="98">
        <f>'Calculations C Codes'!K2</f>
        <v>31.5</v>
      </c>
      <c r="G3" s="44">
        <f>F3*0.1867</f>
        <v>5.8810500000000001</v>
      </c>
      <c r="H3" s="44">
        <f>F3*0.082</f>
        <v>2.5830000000000002</v>
      </c>
      <c r="I3" s="94">
        <v>184</v>
      </c>
      <c r="J3" s="69" t="s">
        <v>109</v>
      </c>
      <c r="K3" s="95">
        <f>'Calculations C Codes'!E2</f>
        <v>5035</v>
      </c>
      <c r="L3" s="45"/>
    </row>
    <row r="4" spans="1:13" x14ac:dyDescent="0.35">
      <c r="A4" s="94" t="str">
        <f>'Calculations C Codes'!A3</f>
        <v>C415</v>
      </c>
      <c r="B4" s="94" t="str">
        <f>'Calculations C Codes'!B3</f>
        <v>Beef Patties, 6/5 lb</v>
      </c>
      <c r="C4" s="94" t="str">
        <f>'Calculations C Codes'!C3</f>
        <v>Tyson Foodservice</v>
      </c>
      <c r="D4" s="82">
        <f>'Calculations C Codes'!I3</f>
        <v>83.082040000000006</v>
      </c>
      <c r="E4" s="82">
        <v>73.19</v>
      </c>
      <c r="F4" s="98">
        <f>'Calculations C Codes'!K3</f>
        <v>33.056699999999999</v>
      </c>
      <c r="G4" s="44">
        <f t="shared" ref="G4:G14" si="0">F4*0.1867</f>
        <v>6.17168589</v>
      </c>
      <c r="H4" s="44">
        <f t="shared" ref="H4:H14" si="1">F4*0.082</f>
        <v>2.7106493999999999</v>
      </c>
      <c r="I4" s="94">
        <v>200</v>
      </c>
      <c r="J4" s="94" t="s">
        <v>178</v>
      </c>
      <c r="K4" s="95">
        <f>'Calculations C Codes'!E3</f>
        <v>10000055425</v>
      </c>
      <c r="L4" s="45"/>
    </row>
    <row r="5" spans="1:13" x14ac:dyDescent="0.35">
      <c r="A5" s="94" t="str">
        <f>'Calculations C Codes'!A4</f>
        <v>C722</v>
      </c>
      <c r="B5" s="94" t="str">
        <f>'Calculations C Codes'!B4</f>
        <v>Cheese Quesadilla, 96/4.4 oz</v>
      </c>
      <c r="C5" s="94" t="str">
        <f>'Calculations C Codes'!C4</f>
        <v xml:space="preserve">Schwan's Food Service, Inc. </v>
      </c>
      <c r="D5" s="82">
        <f>'Calculations C Codes'!I4</f>
        <v>18.29928</v>
      </c>
      <c r="E5" s="82">
        <v>43.61</v>
      </c>
      <c r="F5" s="98">
        <f>'Calculations C Codes'!K4</f>
        <v>28.06</v>
      </c>
      <c r="G5" s="44">
        <f t="shared" si="0"/>
        <v>5.2388019999999997</v>
      </c>
      <c r="H5" s="44">
        <f t="shared" si="1"/>
        <v>2.3009200000000001</v>
      </c>
      <c r="I5" s="69">
        <v>96</v>
      </c>
      <c r="J5" s="96" t="s">
        <v>78</v>
      </c>
      <c r="K5" s="95">
        <f>'Calculations C Codes'!E4</f>
        <v>78372</v>
      </c>
      <c r="L5" s="45"/>
    </row>
    <row r="6" spans="1:13" x14ac:dyDescent="0.35">
      <c r="A6" s="94" t="str">
        <f>'Calculations C Codes'!A5</f>
        <v>C530</v>
      </c>
      <c r="B6" s="94" t="str">
        <f>'Calculations C Codes'!B5</f>
        <v>Chicken Nuggets, Whole Grain, 30 lb</v>
      </c>
      <c r="C6" s="94" t="str">
        <f>'Calculations C Codes'!C5</f>
        <v xml:space="preserve">Pilgrim's Pride </v>
      </c>
      <c r="D6" s="82">
        <f>'Calculations C Codes'!I5</f>
        <v>25.490991999999995</v>
      </c>
      <c r="E6" s="82">
        <v>53.65</v>
      </c>
      <c r="F6" s="98">
        <f>'Calculations C Codes'!K5</f>
        <v>31.87</v>
      </c>
      <c r="G6" s="44">
        <f t="shared" si="0"/>
        <v>5.9501290000000004</v>
      </c>
      <c r="H6" s="44">
        <f t="shared" si="1"/>
        <v>2.61334</v>
      </c>
      <c r="I6" s="41">
        <v>158</v>
      </c>
      <c r="J6" s="103" t="s">
        <v>81</v>
      </c>
      <c r="K6" s="95">
        <f>'Calculations C Codes'!E5</f>
        <v>615300</v>
      </c>
      <c r="L6" s="45"/>
    </row>
    <row r="7" spans="1:13" x14ac:dyDescent="0.35">
      <c r="A7" s="94" t="str">
        <f>'Calculations C Codes'!A6</f>
        <v>C526</v>
      </c>
      <c r="B7" s="94" t="str">
        <f>'Calculations C Codes'!B6</f>
        <v>Chicken Patties, Whole Grain, 30 lb</v>
      </c>
      <c r="C7" s="94" t="str">
        <f>'Calculations C Codes'!C6</f>
        <v xml:space="preserve">Pilgrim's Pride </v>
      </c>
      <c r="D7" s="82">
        <f>'Calculations C Codes'!I6</f>
        <v>25.490991999999995</v>
      </c>
      <c r="E7" s="82">
        <v>54.89</v>
      </c>
      <c r="F7" s="98">
        <f>'Calculations C Codes'!K6</f>
        <v>31.95</v>
      </c>
      <c r="G7" s="44">
        <f t="shared" si="0"/>
        <v>5.9650650000000001</v>
      </c>
      <c r="H7" s="44">
        <f t="shared" si="1"/>
        <v>2.6198999999999999</v>
      </c>
      <c r="I7" s="41">
        <v>156</v>
      </c>
      <c r="J7" s="103" t="s">
        <v>83</v>
      </c>
      <c r="K7" s="95">
        <f>'Calculations C Codes'!E6</f>
        <v>665400</v>
      </c>
      <c r="L7" s="45"/>
    </row>
    <row r="8" spans="1:13" x14ac:dyDescent="0.35">
      <c r="A8" s="94" t="str">
        <f>'Calculations C Codes'!A7</f>
        <v>C501</v>
      </c>
      <c r="B8" s="94" t="str">
        <f>'Calculations C Codes'!B7</f>
        <v>Chicken Smackers, Whole Grain, 30 lb</v>
      </c>
      <c r="C8" s="94" t="str">
        <f>'Calculations C Codes'!C7</f>
        <v xml:space="preserve">Pilgrim's Pride </v>
      </c>
      <c r="D8" s="82">
        <f>'Calculations C Codes'!I7</f>
        <v>36.234429999999996</v>
      </c>
      <c r="E8" s="82">
        <v>42.3</v>
      </c>
      <c r="F8" s="98">
        <f>'Calculations C Codes'!K7</f>
        <v>31.95</v>
      </c>
      <c r="G8" s="44">
        <f t="shared" si="0"/>
        <v>5.9650650000000001</v>
      </c>
      <c r="H8" s="44">
        <f t="shared" si="1"/>
        <v>2.6198999999999999</v>
      </c>
      <c r="I8" s="41">
        <v>104</v>
      </c>
      <c r="J8" s="103" t="s">
        <v>85</v>
      </c>
      <c r="K8" s="95">
        <f>'Calculations C Codes'!E7</f>
        <v>110452</v>
      </c>
      <c r="L8" s="45"/>
    </row>
    <row r="9" spans="1:13" x14ac:dyDescent="0.35">
      <c r="A9" s="94" t="str">
        <f>'Calculations C Codes'!A8</f>
        <v>C600</v>
      </c>
      <c r="B9" s="94" t="str">
        <f>'Calculations C Codes'!B8</f>
        <v>Pork Taco Filling, 6/5 lb</v>
      </c>
      <c r="C9" s="94" t="str">
        <f>'Calculations C Codes'!C8</f>
        <v>JTM Food Group</v>
      </c>
      <c r="D9" s="82">
        <f>'Calculations C Codes'!I8</f>
        <v>24.099504000000003</v>
      </c>
      <c r="E9" s="82">
        <v>40.24</v>
      </c>
      <c r="F9" s="98">
        <f>'Calculations C Codes'!K8</f>
        <v>31.3</v>
      </c>
      <c r="G9" s="44">
        <f t="shared" si="0"/>
        <v>5.8437100000000006</v>
      </c>
      <c r="H9" s="44">
        <f t="shared" si="1"/>
        <v>2.5666000000000002</v>
      </c>
      <c r="I9" s="41">
        <v>151</v>
      </c>
      <c r="J9" s="103" t="s">
        <v>179</v>
      </c>
      <c r="K9" s="95">
        <f>'Calculations C Codes'!E8</f>
        <v>5205</v>
      </c>
      <c r="L9" s="45"/>
    </row>
    <row r="10" spans="1:13" x14ac:dyDescent="0.35">
      <c r="A10" s="94" t="str">
        <f>'Calculations C Codes'!A9</f>
        <v>C302</v>
      </c>
      <c r="B10" s="94" t="str">
        <f>'Calculations C Codes'!B9</f>
        <v>Turkey Breakfast Sausage Patty, 6/5 lb</v>
      </c>
      <c r="C10" s="94" t="str">
        <f>'Calculations C Codes'!C9</f>
        <v>JTM Food Group</v>
      </c>
      <c r="D10" s="82">
        <f>'Calculations C Codes'!I9</f>
        <v>50.647969000000003</v>
      </c>
      <c r="E10" s="82">
        <v>54.2</v>
      </c>
      <c r="F10" s="98">
        <f>'Calculations C Codes'!K9</f>
        <v>31.5</v>
      </c>
      <c r="G10" s="44">
        <f t="shared" si="0"/>
        <v>5.8810500000000001</v>
      </c>
      <c r="H10" s="44">
        <f t="shared" si="1"/>
        <v>2.5830000000000002</v>
      </c>
      <c r="I10" s="41">
        <v>369</v>
      </c>
      <c r="J10" s="103" t="s">
        <v>180</v>
      </c>
      <c r="K10" s="95">
        <f>'Calculations C Codes'!E9</f>
        <v>5685</v>
      </c>
      <c r="L10" s="45"/>
    </row>
    <row r="11" spans="1:13" x14ac:dyDescent="0.35">
      <c r="A11" s="94" t="str">
        <f>'Calculations C Codes'!A10</f>
        <v>C310</v>
      </c>
      <c r="B11" s="94" t="str">
        <f>'Calculations C Codes'!B10</f>
        <v>Turkey Mini Corn Dogs, 6/5 lb</v>
      </c>
      <c r="C11" s="94" t="str">
        <f>'Calculations C Codes'!C10</f>
        <v>JTM Food Group</v>
      </c>
      <c r="D11" s="82">
        <f>'Calculations C Codes'!I10</f>
        <v>35.618712000000002</v>
      </c>
      <c r="E11" s="82">
        <v>71.87</v>
      </c>
      <c r="F11" s="98">
        <f>'Calculations C Codes'!K10</f>
        <v>31.44</v>
      </c>
      <c r="G11" s="44">
        <f t="shared" si="0"/>
        <v>5.8698480000000002</v>
      </c>
      <c r="H11" s="44">
        <f t="shared" si="1"/>
        <v>2.5780800000000004</v>
      </c>
      <c r="I11" s="41">
        <v>119</v>
      </c>
      <c r="J11" s="103" t="s">
        <v>91</v>
      </c>
      <c r="K11" s="95">
        <f>'Calculations C Codes'!E10</f>
        <v>5090</v>
      </c>
      <c r="L11" s="45"/>
    </row>
    <row r="12" spans="1:13" x14ac:dyDescent="0.35">
      <c r="A12" s="94" t="str">
        <f>'Calculations C Codes'!A11</f>
        <v>C705</v>
      </c>
      <c r="B12" s="94" t="str">
        <f>'Calculations C Codes'!B11</f>
        <v>WGR Cheese Stuffed Sticks, 26.25 lb</v>
      </c>
      <c r="C12" s="94" t="str">
        <f>'Calculations C Codes'!C11</f>
        <v xml:space="preserve">Schwan's Food Service, Inc. </v>
      </c>
      <c r="D12" s="82">
        <f>'Calculations C Codes'!I11</f>
        <v>20.064999999999998</v>
      </c>
      <c r="E12" s="82">
        <v>31.94</v>
      </c>
      <c r="F12" s="98">
        <f>'Calculations C Codes'!K11</f>
        <v>28.75</v>
      </c>
      <c r="G12" s="44">
        <f t="shared" si="0"/>
        <v>5.3676250000000003</v>
      </c>
      <c r="H12" s="44">
        <f t="shared" si="1"/>
        <v>2.3574999999999999</v>
      </c>
      <c r="I12" s="41" t="s">
        <v>108</v>
      </c>
      <c r="J12" s="69" t="s">
        <v>88</v>
      </c>
      <c r="K12" s="95">
        <f>'Calculations C Codes'!E11</f>
        <v>73338</v>
      </c>
      <c r="L12" s="45"/>
    </row>
    <row r="13" spans="1:13" s="46" customFormat="1" x14ac:dyDescent="0.35">
      <c r="A13" s="94" t="str">
        <f>'Calculations C Codes'!A12</f>
        <v>C803</v>
      </c>
      <c r="B13" s="94" t="str">
        <f>'Calculations C Codes'!B12</f>
        <v>WGR French Toast Sticks, 130/2.65 oz.</v>
      </c>
      <c r="C13" s="94" t="str">
        <f>'Calculations C Codes'!C12</f>
        <v xml:space="preserve">Cargill Kitchen Solutions, Inc. </v>
      </c>
      <c r="D13" s="82">
        <f>'Calculations C Codes'!I12</f>
        <v>5.1906910000000002</v>
      </c>
      <c r="E13" s="82">
        <v>59.65</v>
      </c>
      <c r="F13" s="98">
        <f>'Calculations C Codes'!K12</f>
        <v>23.16</v>
      </c>
      <c r="G13" s="44">
        <f t="shared" si="0"/>
        <v>4.3239720000000004</v>
      </c>
      <c r="H13" s="44">
        <f t="shared" si="1"/>
        <v>1.8991200000000001</v>
      </c>
      <c r="I13" s="41">
        <v>130</v>
      </c>
      <c r="J13" s="103" t="s">
        <v>177</v>
      </c>
      <c r="K13" s="95">
        <f>'Calculations C Codes'!E12</f>
        <v>40432</v>
      </c>
      <c r="L13" s="45"/>
    </row>
    <row r="14" spans="1:13" s="46" customFormat="1" x14ac:dyDescent="0.35">
      <c r="A14" s="94" t="str">
        <f>'Calculations C Codes'!A13</f>
        <v>C704</v>
      </c>
      <c r="B14" s="94" t="str">
        <f>'Calculations C Codes'!B13</f>
        <v>WGR Macaroni &amp; Cheese, 6/5 lb</v>
      </c>
      <c r="C14" s="94" t="str">
        <f>'Calculations C Codes'!C13</f>
        <v>ES Foods</v>
      </c>
      <c r="D14" s="82">
        <f>'Calculations C Codes'!I13</f>
        <v>13.989605000000001</v>
      </c>
      <c r="E14" s="82">
        <v>43.74</v>
      </c>
      <c r="F14" s="98">
        <f>'Calculations C Codes'!K13</f>
        <v>31</v>
      </c>
      <c r="G14" s="44">
        <f t="shared" si="0"/>
        <v>5.7877000000000001</v>
      </c>
      <c r="H14" s="44">
        <f t="shared" si="1"/>
        <v>2.5420000000000003</v>
      </c>
      <c r="I14" s="41">
        <v>80</v>
      </c>
      <c r="J14" s="103" t="s">
        <v>181</v>
      </c>
      <c r="K14" s="95">
        <f>'Calculations C Codes'!E13</f>
        <v>5915</v>
      </c>
      <c r="L14" s="45"/>
    </row>
    <row r="15" spans="1:13" x14ac:dyDescent="0.35">
      <c r="L15" s="45"/>
    </row>
    <row r="16" spans="1:13" s="46" customFormat="1" x14ac:dyDescent="0.35">
      <c r="A16" s="47" t="s">
        <v>131</v>
      </c>
      <c r="B16" s="47"/>
      <c r="C16" s="47"/>
      <c r="D16" s="47"/>
      <c r="E16" s="47"/>
      <c r="F16" s="47"/>
      <c r="G16" s="47"/>
      <c r="H16" s="47"/>
      <c r="I16" s="66"/>
      <c r="J16" s="47"/>
      <c r="K16" s="48"/>
      <c r="L16" s="47"/>
      <c r="M16" s="47"/>
    </row>
    <row r="17" spans="1:11" s="49" customFormat="1" x14ac:dyDescent="0.35">
      <c r="A17" s="71"/>
      <c r="B17" s="71"/>
      <c r="C17" s="71"/>
      <c r="D17" s="71"/>
      <c r="E17" s="71"/>
      <c r="I17" s="104"/>
      <c r="J17" s="105"/>
    </row>
    <row r="18" spans="1:11" s="46" customFormat="1" x14ac:dyDescent="0.35">
      <c r="A18" s="47" t="s">
        <v>175</v>
      </c>
      <c r="B18" s="47"/>
      <c r="C18" s="47"/>
      <c r="D18" s="47"/>
      <c r="E18" s="47"/>
      <c r="F18" s="47"/>
      <c r="G18" s="47"/>
      <c r="H18" s="47"/>
      <c r="I18" s="66"/>
      <c r="J18" s="73"/>
      <c r="K18" s="74"/>
    </row>
    <row r="19" spans="1:11" x14ac:dyDescent="0.35">
      <c r="A19" s="70"/>
      <c r="B19" s="70"/>
      <c r="C19" s="70"/>
      <c r="D19" s="70"/>
      <c r="E19" s="70"/>
      <c r="F19" s="47"/>
      <c r="G19" s="47"/>
      <c r="H19" s="47"/>
      <c r="I19" s="66"/>
      <c r="J19" s="67"/>
    </row>
    <row r="20" spans="1:11" s="46" customFormat="1" x14ac:dyDescent="0.35">
      <c r="A20" s="47" t="s">
        <v>153</v>
      </c>
      <c r="B20" s="47"/>
      <c r="C20" s="47"/>
      <c r="D20" s="47"/>
      <c r="E20" s="47"/>
      <c r="F20" s="47"/>
      <c r="G20" s="47"/>
      <c r="H20" s="47"/>
      <c r="I20" s="104"/>
      <c r="J20" s="105"/>
      <c r="K20" s="74"/>
    </row>
    <row r="21" spans="1:11" x14ac:dyDescent="0.35">
      <c r="A21" s="70"/>
      <c r="B21" s="70"/>
      <c r="C21" s="70"/>
      <c r="D21" s="70"/>
      <c r="E21" s="70"/>
      <c r="F21" s="47"/>
      <c r="G21" s="47"/>
      <c r="H21" s="47"/>
      <c r="I21" s="66"/>
      <c r="J21" s="67"/>
    </row>
    <row r="22" spans="1:11" s="46" customFormat="1" x14ac:dyDescent="0.35">
      <c r="A22" s="102" t="s">
        <v>174</v>
      </c>
      <c r="B22" s="75"/>
      <c r="C22" s="75"/>
      <c r="D22" s="75"/>
      <c r="E22" s="75"/>
      <c r="F22" s="75"/>
      <c r="G22" s="75"/>
      <c r="H22" s="75"/>
      <c r="I22" s="104"/>
      <c r="J22" s="105"/>
      <c r="K22" s="74"/>
    </row>
    <row r="23" spans="1:11" x14ac:dyDescent="0.35">
      <c r="A23" s="72"/>
      <c r="B23" s="72"/>
      <c r="C23" s="72"/>
      <c r="D23" s="72"/>
      <c r="E23" s="72"/>
      <c r="F23" s="50"/>
      <c r="G23" s="50"/>
      <c r="H23" s="50"/>
      <c r="I23" s="66"/>
      <c r="J23" s="68"/>
    </row>
    <row r="24" spans="1:11" s="46" customFormat="1" ht="16.5" x14ac:dyDescent="0.35">
      <c r="A24" s="51" t="s">
        <v>130</v>
      </c>
      <c r="I24" s="66"/>
      <c r="J24" s="73"/>
      <c r="K24" s="74"/>
    </row>
    <row r="25" spans="1:11" s="46" customFormat="1" ht="16.5" x14ac:dyDescent="0.35">
      <c r="A25" s="51"/>
      <c r="I25" s="104"/>
      <c r="J25" s="105"/>
      <c r="K25" s="74"/>
    </row>
    <row r="26" spans="1:11" s="46" customFormat="1" ht="16.5" x14ac:dyDescent="0.35">
      <c r="A26" s="51" t="s">
        <v>134</v>
      </c>
      <c r="I26" s="66"/>
      <c r="J26" s="73"/>
      <c r="K26" s="74"/>
    </row>
    <row r="27" spans="1:11" s="46" customFormat="1" ht="16.5" x14ac:dyDescent="0.35">
      <c r="A27" s="51" t="s">
        <v>92</v>
      </c>
      <c r="I27" s="73"/>
      <c r="J27" s="73"/>
      <c r="K27" s="74"/>
    </row>
    <row r="28" spans="1:11" s="46" customFormat="1" ht="16.5" x14ac:dyDescent="0.35">
      <c r="A28" s="51" t="s">
        <v>93</v>
      </c>
      <c r="I28" s="73"/>
      <c r="J28" s="73"/>
      <c r="K28" s="74"/>
    </row>
    <row r="29" spans="1:11" ht="16.5" x14ac:dyDescent="0.35">
      <c r="A29" s="51"/>
    </row>
    <row r="33" spans="1:1" x14ac:dyDescent="0.35">
      <c r="A33" s="30" t="s">
        <v>65</v>
      </c>
    </row>
  </sheetData>
  <hyperlinks>
    <hyperlink ref="A22:G22" r:id="rId1" location=":~:text=State%2DProcessed%20Products%20(c%2Dcodes)" display="* All products meet WI Nutritional Standards. For more information, review the SY 2023-24 State Processed Product Nutrition and Specification Sheets. " xr:uid="{A2EDDE76-A9A7-4499-9FF3-0480AD5C0924}"/>
    <hyperlink ref="A22" r:id="rId2" location=":~:text=Product%20List%20School%20Year%202024%2D25%C2%A0(Program%20Year%202025)" xr:uid="{744D9CA6-792B-4E06-AFBF-F8881A957EB2}"/>
  </hyperlinks>
  <pageMargins left="0.7" right="0.7" top="0.75" bottom="0.75" header="0.3" footer="0.3"/>
  <pageSetup orientation="portrait" verticalDpi="300"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AE966-2BB4-4672-818E-FE766748B63C}">
  <dimension ref="A1:N18"/>
  <sheetViews>
    <sheetView zoomScaleNormal="100" workbookViewId="0">
      <selection activeCell="K16" sqref="K16"/>
    </sheetView>
  </sheetViews>
  <sheetFormatPr defaultColWidth="9.1796875" defaultRowHeight="15.5" x14ac:dyDescent="0.35"/>
  <cols>
    <col min="1" max="1" width="15.54296875" style="33" bestFit="1" customWidth="1"/>
    <col min="2" max="2" width="41" style="33" customWidth="1"/>
    <col min="3" max="3" width="30.7265625" style="33" bestFit="1" customWidth="1"/>
    <col min="4" max="4" width="14.453125" style="33" bestFit="1" customWidth="1"/>
    <col min="5" max="5" width="18.54296875" style="35" bestFit="1" customWidth="1"/>
    <col min="6" max="6" width="19.54296875" style="63" customWidth="1"/>
    <col min="7" max="7" width="18.54296875" style="63" customWidth="1"/>
    <col min="8" max="8" width="16" style="35" customWidth="1"/>
    <col min="9" max="9" width="16.54296875" style="61" customWidth="1"/>
    <col min="10" max="10" width="17.54296875" style="61" customWidth="1"/>
    <col min="11" max="12" width="9.1796875" style="62"/>
    <col min="13" max="13" width="11.81640625" style="33" customWidth="1"/>
    <col min="14" max="14" width="13.1796875" style="33" customWidth="1"/>
    <col min="15" max="16384" width="9.1796875" style="33"/>
  </cols>
  <sheetData>
    <row r="1" spans="1:14" ht="139.5" x14ac:dyDescent="0.35">
      <c r="A1" s="52" t="s">
        <v>66</v>
      </c>
      <c r="B1" s="53" t="s">
        <v>67</v>
      </c>
      <c r="C1" s="53" t="s">
        <v>68</v>
      </c>
      <c r="D1" s="53" t="s">
        <v>94</v>
      </c>
      <c r="E1" s="54" t="s">
        <v>95</v>
      </c>
      <c r="F1" s="55" t="s">
        <v>154</v>
      </c>
      <c r="G1" s="56" t="s">
        <v>155</v>
      </c>
      <c r="H1" s="64" t="s">
        <v>96</v>
      </c>
      <c r="I1" s="57" t="s">
        <v>173</v>
      </c>
      <c r="J1" s="58" t="s">
        <v>156</v>
      </c>
      <c r="K1" s="59" t="s">
        <v>97</v>
      </c>
      <c r="L1" s="59" t="s">
        <v>98</v>
      </c>
      <c r="M1" s="60"/>
      <c r="N1" s="60"/>
    </row>
    <row r="2" spans="1:14" x14ac:dyDescent="0.35">
      <c r="A2" s="69" t="s">
        <v>104</v>
      </c>
      <c r="B2" s="69" t="s">
        <v>106</v>
      </c>
      <c r="C2" s="69" t="s">
        <v>75</v>
      </c>
      <c r="D2" s="69">
        <v>100154</v>
      </c>
      <c r="E2" s="97">
        <v>5035</v>
      </c>
      <c r="F2" s="99">
        <v>3.0920000000000001</v>
      </c>
      <c r="G2" s="93"/>
      <c r="H2" s="43">
        <v>22.71</v>
      </c>
      <c r="I2" s="82">
        <f t="shared" ref="I2" si="0">F2*H2</f>
        <v>70.21932000000001</v>
      </c>
      <c r="J2" s="42">
        <f t="shared" ref="J2" si="1">G2*H2</f>
        <v>0</v>
      </c>
      <c r="K2" s="43">
        <v>31.5</v>
      </c>
      <c r="L2" s="43">
        <v>30</v>
      </c>
    </row>
    <row r="3" spans="1:14" x14ac:dyDescent="0.35">
      <c r="A3" s="94" t="s">
        <v>128</v>
      </c>
      <c r="B3" s="94" t="s">
        <v>74</v>
      </c>
      <c r="C3" s="94" t="s">
        <v>129</v>
      </c>
      <c r="D3" s="94">
        <v>100154</v>
      </c>
      <c r="E3" s="95">
        <v>10000055425</v>
      </c>
      <c r="F3" s="99">
        <v>3.0920000000000001</v>
      </c>
      <c r="G3" s="100"/>
      <c r="H3" s="98">
        <v>26.87</v>
      </c>
      <c r="I3" s="82">
        <f t="shared" ref="I3:I11" si="2">F3*H3</f>
        <v>83.082040000000006</v>
      </c>
      <c r="J3" s="42">
        <f t="shared" ref="J3:J13" si="3">G3*H3</f>
        <v>0</v>
      </c>
      <c r="K3" s="43">
        <v>33.056699999999999</v>
      </c>
      <c r="L3" s="43">
        <v>31.25</v>
      </c>
    </row>
    <row r="4" spans="1:14" x14ac:dyDescent="0.35">
      <c r="A4" s="69" t="s">
        <v>64</v>
      </c>
      <c r="B4" s="69" t="s">
        <v>76</v>
      </c>
      <c r="C4" s="69" t="s">
        <v>77</v>
      </c>
      <c r="D4" s="69">
        <v>110244</v>
      </c>
      <c r="E4" s="97">
        <v>78372</v>
      </c>
      <c r="F4" s="99">
        <v>2.0065</v>
      </c>
      <c r="G4" s="93"/>
      <c r="H4" s="43">
        <v>9.1199999999999992</v>
      </c>
      <c r="I4" s="82">
        <f t="shared" si="2"/>
        <v>18.29928</v>
      </c>
      <c r="J4" s="42">
        <f t="shared" si="3"/>
        <v>0</v>
      </c>
      <c r="K4" s="43">
        <v>28.06</v>
      </c>
      <c r="L4" s="43">
        <v>26.4</v>
      </c>
    </row>
    <row r="5" spans="1:14" x14ac:dyDescent="0.35">
      <c r="A5" s="69" t="s">
        <v>61</v>
      </c>
      <c r="B5" s="69" t="s">
        <v>80</v>
      </c>
      <c r="C5" s="69" t="s">
        <v>79</v>
      </c>
      <c r="D5" s="69" t="s">
        <v>99</v>
      </c>
      <c r="E5" s="97">
        <v>615300</v>
      </c>
      <c r="F5" s="99">
        <v>1.4098999999999999</v>
      </c>
      <c r="G5" s="93"/>
      <c r="H5" s="43">
        <v>18.079999999999998</v>
      </c>
      <c r="I5" s="82">
        <f>F5*H5</f>
        <v>25.490991999999995</v>
      </c>
      <c r="J5" s="42">
        <f t="shared" si="3"/>
        <v>0</v>
      </c>
      <c r="K5" s="43">
        <v>31.87</v>
      </c>
      <c r="L5" s="43">
        <v>30</v>
      </c>
      <c r="M5" s="65"/>
    </row>
    <row r="6" spans="1:14" x14ac:dyDescent="0.35">
      <c r="A6" s="69" t="s">
        <v>62</v>
      </c>
      <c r="B6" s="69" t="s">
        <v>82</v>
      </c>
      <c r="C6" s="69" t="s">
        <v>79</v>
      </c>
      <c r="D6" s="69" t="s">
        <v>99</v>
      </c>
      <c r="E6" s="97">
        <v>665400</v>
      </c>
      <c r="F6" s="99">
        <v>1.4098999999999999</v>
      </c>
      <c r="G6" s="93"/>
      <c r="H6" s="43">
        <v>18.079999999999998</v>
      </c>
      <c r="I6" s="82">
        <f t="shared" si="2"/>
        <v>25.490991999999995</v>
      </c>
      <c r="J6" s="42">
        <f t="shared" si="3"/>
        <v>0</v>
      </c>
      <c r="K6" s="43">
        <v>31.95</v>
      </c>
      <c r="L6" s="43">
        <v>30</v>
      </c>
      <c r="M6" s="65"/>
    </row>
    <row r="7" spans="1:14" x14ac:dyDescent="0.35">
      <c r="A7" s="69" t="s">
        <v>63</v>
      </c>
      <c r="B7" s="69" t="s">
        <v>84</v>
      </c>
      <c r="C7" s="69" t="s">
        <v>79</v>
      </c>
      <c r="D7" s="69" t="s">
        <v>99</v>
      </c>
      <c r="E7" s="97">
        <v>110452</v>
      </c>
      <c r="F7" s="99">
        <v>1.4098999999999999</v>
      </c>
      <c r="G7" s="93"/>
      <c r="H7" s="43">
        <v>25.7</v>
      </c>
      <c r="I7" s="82">
        <f t="shared" si="2"/>
        <v>36.234429999999996</v>
      </c>
      <c r="J7" s="42">
        <f t="shared" si="3"/>
        <v>0</v>
      </c>
      <c r="K7" s="43">
        <v>31.95</v>
      </c>
      <c r="L7" s="43">
        <v>30</v>
      </c>
      <c r="M7" s="65"/>
    </row>
    <row r="8" spans="1:14" x14ac:dyDescent="0.35">
      <c r="A8" s="69" t="s">
        <v>58</v>
      </c>
      <c r="B8" s="69" t="s">
        <v>89</v>
      </c>
      <c r="C8" s="69" t="s">
        <v>75</v>
      </c>
      <c r="D8" s="69">
        <v>100193</v>
      </c>
      <c r="E8" s="97">
        <v>5205</v>
      </c>
      <c r="F8" s="99">
        <v>1.4044000000000001</v>
      </c>
      <c r="G8" s="93"/>
      <c r="H8" s="43">
        <v>17.16</v>
      </c>
      <c r="I8" s="82">
        <f t="shared" ref="I8:I10" si="4">F8*H8</f>
        <v>24.099504000000003</v>
      </c>
      <c r="J8" s="42">
        <f t="shared" ref="J8:J10" si="5">G8*H8</f>
        <v>0</v>
      </c>
      <c r="K8" s="43">
        <v>31.3</v>
      </c>
      <c r="L8" s="43">
        <v>30</v>
      </c>
    </row>
    <row r="9" spans="1:14" x14ac:dyDescent="0.35">
      <c r="A9" s="94" t="s">
        <v>103</v>
      </c>
      <c r="B9" s="94" t="s">
        <v>107</v>
      </c>
      <c r="C9" s="94" t="s">
        <v>75</v>
      </c>
      <c r="D9" s="94">
        <v>100883</v>
      </c>
      <c r="E9" s="95">
        <v>5685</v>
      </c>
      <c r="F9" s="99">
        <v>2.0903</v>
      </c>
      <c r="G9" s="92"/>
      <c r="H9" s="95">
        <v>24.23</v>
      </c>
      <c r="I9" s="82">
        <f t="shared" ref="I9" si="6">F9*H9</f>
        <v>50.647969000000003</v>
      </c>
      <c r="J9" s="42">
        <f t="shared" ref="J9" si="7">G9*H9</f>
        <v>0</v>
      </c>
      <c r="K9" s="43">
        <v>31.5</v>
      </c>
      <c r="L9" s="43">
        <v>30</v>
      </c>
    </row>
    <row r="10" spans="1:14" x14ac:dyDescent="0.35">
      <c r="A10" s="69" t="s">
        <v>59</v>
      </c>
      <c r="B10" s="69" t="s">
        <v>90</v>
      </c>
      <c r="C10" s="69" t="s">
        <v>75</v>
      </c>
      <c r="D10" s="69">
        <v>100883</v>
      </c>
      <c r="E10" s="97">
        <v>5090</v>
      </c>
      <c r="F10" s="99">
        <v>2.0903</v>
      </c>
      <c r="G10" s="93"/>
      <c r="H10" s="43">
        <v>17.04</v>
      </c>
      <c r="I10" s="82">
        <f t="shared" si="4"/>
        <v>35.618712000000002</v>
      </c>
      <c r="J10" s="42">
        <f t="shared" si="5"/>
        <v>0</v>
      </c>
      <c r="K10" s="43">
        <v>31.44</v>
      </c>
      <c r="L10" s="43">
        <v>30.15</v>
      </c>
    </row>
    <row r="11" spans="1:14" x14ac:dyDescent="0.35">
      <c r="A11" s="69" t="s">
        <v>105</v>
      </c>
      <c r="B11" s="69" t="s">
        <v>137</v>
      </c>
      <c r="C11" s="69" t="s">
        <v>77</v>
      </c>
      <c r="D11" s="69">
        <v>110244</v>
      </c>
      <c r="E11" s="97">
        <v>73338</v>
      </c>
      <c r="F11" s="99">
        <v>2.0065</v>
      </c>
      <c r="G11" s="93"/>
      <c r="H11" s="43">
        <v>10</v>
      </c>
      <c r="I11" s="82">
        <f t="shared" si="2"/>
        <v>20.064999999999998</v>
      </c>
      <c r="J11" s="42">
        <f t="shared" si="3"/>
        <v>0</v>
      </c>
      <c r="K11" s="43">
        <v>28.75</v>
      </c>
      <c r="L11" s="43">
        <v>26.25</v>
      </c>
    </row>
    <row r="12" spans="1:14" x14ac:dyDescent="0.35">
      <c r="A12" s="96" t="s">
        <v>171</v>
      </c>
      <c r="B12" s="96" t="s">
        <v>176</v>
      </c>
      <c r="C12" s="96" t="s">
        <v>172</v>
      </c>
      <c r="D12" s="96">
        <v>100047</v>
      </c>
      <c r="E12" s="97">
        <v>40432</v>
      </c>
      <c r="F12" s="107">
        <v>0.70430000000000004</v>
      </c>
      <c r="G12" s="93"/>
      <c r="H12" s="95">
        <v>7.37</v>
      </c>
      <c r="I12" s="82">
        <f t="shared" ref="I12" si="8">F12*H12</f>
        <v>5.1906910000000002</v>
      </c>
      <c r="J12" s="42">
        <f t="shared" si="3"/>
        <v>0</v>
      </c>
      <c r="K12" s="43">
        <v>23.16</v>
      </c>
      <c r="L12" s="43">
        <v>21.53</v>
      </c>
    </row>
    <row r="13" spans="1:14" x14ac:dyDescent="0.35">
      <c r="A13" s="69" t="s">
        <v>60</v>
      </c>
      <c r="B13" s="69" t="s">
        <v>86</v>
      </c>
      <c r="C13" s="69" t="s">
        <v>87</v>
      </c>
      <c r="D13" s="69">
        <v>110242</v>
      </c>
      <c r="E13" s="97">
        <v>5915</v>
      </c>
      <c r="F13" s="99">
        <v>2.1036999999999999</v>
      </c>
      <c r="G13" s="93"/>
      <c r="H13" s="43">
        <v>6.65</v>
      </c>
      <c r="I13" s="82">
        <f>F13*H13</f>
        <v>13.989605000000001</v>
      </c>
      <c r="J13" s="42">
        <f t="shared" si="3"/>
        <v>0</v>
      </c>
      <c r="K13" s="43">
        <v>31</v>
      </c>
      <c r="L13" s="43">
        <v>30</v>
      </c>
      <c r="M13" s="65"/>
    </row>
    <row r="18" spans="6:9" x14ac:dyDescent="0.35">
      <c r="F18" s="91"/>
      <c r="I18" s="76"/>
    </row>
  </sheetData>
  <autoFilter ref="A1:L13" xr:uid="{4A0AE966-2BB4-4672-818E-FE766748B63C}"/>
  <pageMargins left="0.7" right="0.7" top="0.75" bottom="0.75" header="0.3" footer="0.3"/>
  <pageSetup orientation="portrait"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1C7E1F7215A44A880CD29336F32C86" ma:contentTypeVersion="15" ma:contentTypeDescription="Create a new document." ma:contentTypeScope="" ma:versionID="beea675425f8518fc69c81fceeb81f09">
  <xsd:schema xmlns:xsd="http://www.w3.org/2001/XMLSchema" xmlns:xs="http://www.w3.org/2001/XMLSchema" xmlns:p="http://schemas.microsoft.com/office/2006/metadata/properties" xmlns:ns1="http://schemas.microsoft.com/sharepoint/v3" xmlns:ns3="9d8593b4-07df-4103-a0a4-9659a89085c6" xmlns:ns4="a9eeef56-ad29-4284-bd5d-7e8e928f7d71" targetNamespace="http://schemas.microsoft.com/office/2006/metadata/properties" ma:root="true" ma:fieldsID="8e2b82e8fd4f0c045e07e8513e16cfef" ns1:_="" ns3:_="" ns4:_="">
    <xsd:import namespace="http://schemas.microsoft.com/sharepoint/v3"/>
    <xsd:import namespace="9d8593b4-07df-4103-a0a4-9659a89085c6"/>
    <xsd:import namespace="a9eeef56-ad29-4284-bd5d-7e8e928f7d7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8593b4-07df-4103-a0a4-9659a89085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eeef56-ad29-4284-bd5d-7e8e928f7d7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385CF85-450C-47D9-9C20-159F631CB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d8593b4-07df-4103-a0a4-9659a89085c6"/>
    <ds:schemaRef ds:uri="a9eeef56-ad29-4284-bd5d-7e8e928f7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B91F34-4F3C-4CD9-9733-F9619E6F819B}">
  <ds:schemaRefs>
    <ds:schemaRef ds:uri="http://schemas.microsoft.com/sharepoint/v3/contenttype/forms"/>
  </ds:schemaRefs>
</ds:datastoreItem>
</file>

<file path=customXml/itemProps3.xml><?xml version="1.0" encoding="utf-8"?>
<ds:datastoreItem xmlns:ds="http://schemas.openxmlformats.org/officeDocument/2006/customXml" ds:itemID="{7E3967F9-E485-4B62-B306-104E6E31D34F}">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a9eeef56-ad29-4284-bd5d-7e8e928f7d71"/>
    <ds:schemaRef ds:uri="9d8593b4-07df-4103-a0a4-9659a89085c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Direct Delivery (Brown Box)</vt:lpstr>
      <vt:lpstr>Direct Diversion</vt:lpstr>
      <vt:lpstr>State Processed C Codes</vt:lpstr>
      <vt:lpstr>Calculations C Codes</vt:lpstr>
      <vt:lpstr>'Direct Delivery (Brown Box)'!Print_Area</vt:lpstr>
      <vt:lpstr>'Direct Delivery (Brown Box)'!Print_Titles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Entitlement Value and Handling Charges of USDA Brown Box Products for School Year 2023-24</dc:title>
  <dc:subject>Wisconsin USDA Foods Program</dc:subject>
  <dc:creator>Laura Paella</dc:creator>
  <cp:keywords>commodities, brown-box, survey, entitlement</cp:keywords>
  <cp:lastModifiedBy>Oele, Jessica M.   DPI</cp:lastModifiedBy>
  <cp:lastPrinted>2023-05-19T21:56:51Z</cp:lastPrinted>
  <dcterms:created xsi:type="dcterms:W3CDTF">2005-05-09T19:47:30Z</dcterms:created>
  <dcterms:modified xsi:type="dcterms:W3CDTF">2024-01-29T22:02:46Z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0x010100E91C7E1F7215A44A880CD29336F32C86</vt:lpwstr>
  </property>
</Properties>
</file>