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mc:AlternateContent xmlns:mc="http://schemas.openxmlformats.org/markup-compatibility/2006">
    <mc:Choice Requires="x15">
      <x15ac:absPath xmlns:x15ac="http://schemas.microsoft.com/office/spreadsheetml/2010/11/ac" url="G:\FT\Categorical Aids\State Tuition\Claim Form\"/>
    </mc:Choice>
  </mc:AlternateContent>
  <xr:revisionPtr revIDLastSave="0" documentId="13_ncr:1_{50F44675-2EB3-4CE6-BD9E-1D5C8D55983A}" xr6:coauthVersionLast="47" xr6:coauthVersionMax="47" xr10:uidLastSave="{00000000-0000-0000-0000-000000000000}"/>
  <bookViews>
    <workbookView xWindow="-28920" yWindow="165" windowWidth="29040" windowHeight="15840" tabRatio="808" activeTab="1" xr2:uid="{00000000-000D-0000-FFFF-FFFF00000000}"/>
  </bookViews>
  <sheets>
    <sheet name="Quick Start" sheetId="4762" r:id="rId1"/>
    <sheet name="SIGTAX - Cert Page" sheetId="320" r:id="rId2"/>
    <sheet name="DE - Days Equiv" sheetId="4764" r:id="rId3"/>
    <sheet name="A - Daily Rate" sheetId="6" r:id="rId4"/>
    <sheet name="SAC - Spec Alloc Cost" sheetId="4" r:id="rId5"/>
    <sheet name="ALT - Exact Cost" sheetId="5" r:id="rId6"/>
    <sheet name="F - Roster" sheetId="1" r:id="rId7"/>
    <sheet name="S - Summary" sheetId="3" r:id="rId8"/>
    <sheet name="Z - 4% Test" sheetId="4763" r:id="rId9"/>
    <sheet name="data-agency" sheetId="4756" state="hidden" r:id="rId10"/>
    <sheet name="data-cost-fin" sheetId="4759" state="hidden" r:id="rId11"/>
  </sheets>
  <definedNames>
    <definedName name="_xlnm._FilterDatabase" localSheetId="3" hidden="1">'A - Daily Rate'!$A$1:$H$5</definedName>
    <definedName name="alt_27_projs">'ALT - Exact Cost'!$J$18:$J$20</definedName>
    <definedName name="alt_funds">'ALT - Exact Cost'!$I$18:$I$19</definedName>
    <definedName name="cc_dis_list">'A - Daily Rate'!#REF!</definedName>
    <definedName name="cc_dis_sel_1">'A - Daily Rate'!$J$91</definedName>
    <definedName name="cc_dis_sel_2">'A - Daily Rate'!$J$107</definedName>
    <definedName name="cc_dis_sel_3">'A - Daily Rate'!$J$123</definedName>
    <definedName name="cc_dis_sel_4">'A - Daily Rate'!$J$139</definedName>
    <definedName name="cc_dis_sel_5">'A - Daily Rate'!$J$155</definedName>
    <definedName name="dist_code">'SIGTAX - Cert Page'!$I$6</definedName>
    <definedName name="dist_name">'SIGTAX - Cert Page'!$E$6</definedName>
    <definedName name="dist_name_list">'data-agency'!$A$2:$A$422</definedName>
    <definedName name="facility_list">'SIGTAX - Cert Page'!$M$15:$M$30</definedName>
    <definedName name="fin_data_sel">'A - Daily Rate'!$F$6</definedName>
    <definedName name="fin_data_src">'A - Daily Rate'!$E$7:$E$8</definedName>
    <definedName name="fte_all_annual">'DE - Days Equiv'!$H$16</definedName>
    <definedName name="fte_all_user">'DE - Days Equiv'!$F$16</definedName>
    <definedName name="fte_cc_user">'DE - Days Equiv'!$F$39</definedName>
    <definedName name="fte_dh_annual">'DE - Days Equiv'!$H$47</definedName>
    <definedName name="fte_dh_user">'DE - Days Equiv'!$F$47</definedName>
    <definedName name="fte_ec_user">'DE - Days Equiv'!$F$31</definedName>
    <definedName name="fte_sl_annual">'DE - Days Equiv'!$H$55</definedName>
    <definedName name="fte_sl_user">'DE - Days Equiv'!$F$55</definedName>
    <definedName name="fte_sped_annual">'DE - Days Equiv'!$H$24</definedName>
    <definedName name="fte_sped_user">'DE - Days Equiv'!$F$24</definedName>
    <definedName name="fte_vi_annual">'DE - Days Equiv'!$H$63</definedName>
    <definedName name="fte_vi_user">'DE - Days Equiv'!$F$63</definedName>
    <definedName name="gen_aid">'A - Daily Rate'!$H$73</definedName>
    <definedName name="_xlnm.Print_Area" localSheetId="3">'A - Daily Rate'!$A$1:$H$168</definedName>
    <definedName name="_xlnm.Print_Area" localSheetId="5">'ALT - Exact Cost'!$A$1:$H$93</definedName>
    <definedName name="_xlnm.Print_Area" localSheetId="2">'DE - Days Equiv'!$A$1:$H$64</definedName>
    <definedName name="_xlnm.Print_Area" localSheetId="6">'F - Roster'!$A$1:$AC$1512</definedName>
    <definedName name="_xlnm.Print_Area" localSheetId="4">'SAC - Spec Alloc Cost'!$A$1:$I$71</definedName>
    <definedName name="_xlnm.Print_Area" localSheetId="1">'SIGTAX - Cert Page'!$A$1:$L$65</definedName>
    <definedName name="_xlnm.Print_Titles" localSheetId="3">'A - Daily Rate'!$11:$12</definedName>
    <definedName name="_xlnm.Print_Titles" localSheetId="5">'ALT - Exact Cost'!$1:$6</definedName>
    <definedName name="_xlnm.Print_Titles" localSheetId="2">'DE - Days Equiv'!$1:$9</definedName>
    <definedName name="sped_f10_cost">'A - Daily Rate'!$H$77</definedName>
    <definedName name="sped_func_cost_1">'A - Daily Rate'!$H$103</definedName>
    <definedName name="sped_func_cost_2">'A - Daily Rate'!$H$119</definedName>
    <definedName name="sped_func_cost_3">'A - Daily Rate'!$H$135</definedName>
    <definedName name="sped_func_cost_4">'A - Daily Rate'!$H$151</definedName>
    <definedName name="sped_func_cost_5">'A - Daily Rate'!$H$167</definedName>
    <definedName name="sped_func_sel_1">'A - Daily Rate'!$H$91</definedName>
    <definedName name="sped_func_sel_2">'A - Daily Rate'!$H$107</definedName>
    <definedName name="sped_func_sel_3">'A - Daily Rate'!$H$123</definedName>
    <definedName name="sped_func_sel_4">'A - Daily Rate'!$H$139</definedName>
    <definedName name="sped_func_sel_5">'A - Daily Rate'!$H$155</definedName>
    <definedName name="sped_funcs">'A - Daily Rate'!$L$1:$L$5</definedName>
    <definedName name="sped_pgm_cost_1">'A - Daily Rate'!$H$101</definedName>
    <definedName name="sped_pgm_cost_2">'A - Daily Rate'!$H$117</definedName>
    <definedName name="sped_pgm_cost_3">'A - Daily Rate'!$H$133</definedName>
    <definedName name="sped_pgm_cost_4">'A - Daily Rate'!$H$149</definedName>
    <definedName name="sped_pgm_cost_5">'A - Daily Rate'!$H$165</definedName>
    <definedName name="sped_select">'A - Daily Rate'!$L$6:$L$10</definedName>
    <definedName name="sum_term_sel">'A - Daily Rate'!$I$59</definedName>
    <definedName name="sum_term_src">'A - Daily Rate'!$L$59:$L$60</definedName>
    <definedName name="trans_cost">'A - Daily Rate'!$H$69</definedName>
    <definedName name="tuit_reg_cost">'A - Daily Rate'!$H$72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 i="1" l="1"/>
  <c r="K3" i="1"/>
  <c r="D14" i="4764" l="1"/>
  <c r="D13" i="4764"/>
  <c r="B5" i="4764" l="1"/>
  <c r="D28" i="4764"/>
  <c r="F28" i="4764" s="1"/>
  <c r="D70" i="4764"/>
  <c r="D67" i="4764"/>
  <c r="D62" i="4764"/>
  <c r="D59" i="4764"/>
  <c r="D54" i="4764"/>
  <c r="F54" i="4764" s="1"/>
  <c r="D51" i="4764"/>
  <c r="F51" i="4764" s="1"/>
  <c r="D46" i="4764"/>
  <c r="D43" i="4764"/>
  <c r="D38" i="4764"/>
  <c r="F38" i="4764" s="1"/>
  <c r="D35" i="4764"/>
  <c r="D23" i="4764"/>
  <c r="D20" i="4764"/>
  <c r="F5" i="6"/>
  <c r="H1" i="4764"/>
  <c r="E70" i="4764"/>
  <c r="E69" i="4764"/>
  <c r="E68" i="4764"/>
  <c r="E67" i="4764"/>
  <c r="C69" i="4764"/>
  <c r="C68" i="4764"/>
  <c r="E31" i="4764"/>
  <c r="C30" i="4764"/>
  <c r="C29" i="4764"/>
  <c r="C61" i="4764"/>
  <c r="C60" i="4764"/>
  <c r="C53" i="4764"/>
  <c r="C52" i="4764"/>
  <c r="C45" i="4764"/>
  <c r="C44" i="4764"/>
  <c r="C37" i="4764"/>
  <c r="C36" i="4764"/>
  <c r="C22" i="4764"/>
  <c r="C21" i="4764"/>
  <c r="E63" i="4764"/>
  <c r="F62" i="4764"/>
  <c r="F59" i="4764"/>
  <c r="E55" i="4764"/>
  <c r="E47" i="4764"/>
  <c r="F46" i="4764"/>
  <c r="F43" i="4764"/>
  <c r="E39" i="4764"/>
  <c r="F35" i="4764"/>
  <c r="F15" i="4764"/>
  <c r="F12" i="4764"/>
  <c r="E24" i="4764"/>
  <c r="F23" i="4764"/>
  <c r="F20" i="4764"/>
  <c r="B5" i="4763"/>
  <c r="H19" i="4763"/>
  <c r="H18" i="4763"/>
  <c r="H17" i="4763"/>
  <c r="H16" i="4763"/>
  <c r="H15" i="4763"/>
  <c r="H14" i="4763"/>
  <c r="H13" i="4763"/>
  <c r="E16" i="4764"/>
  <c r="F14" i="4764"/>
  <c r="F13" i="4764"/>
  <c r="B6" i="4763"/>
  <c r="E20" i="4763"/>
  <c r="C20" i="4763"/>
  <c r="J19" i="4763"/>
  <c r="I19" i="4763"/>
  <c r="F19" i="4763"/>
  <c r="D19" i="4763"/>
  <c r="J18" i="4763"/>
  <c r="I18" i="4763"/>
  <c r="F18" i="4763"/>
  <c r="D18" i="4763"/>
  <c r="J17" i="4763"/>
  <c r="I17" i="4763"/>
  <c r="F17" i="4763"/>
  <c r="D17" i="4763"/>
  <c r="J16" i="4763"/>
  <c r="I16" i="4763"/>
  <c r="F16" i="4763"/>
  <c r="D16" i="4763"/>
  <c r="J15" i="4763"/>
  <c r="I15" i="4763"/>
  <c r="F15" i="4763"/>
  <c r="D15" i="4763"/>
  <c r="J14" i="4763"/>
  <c r="I14" i="4763"/>
  <c r="F14" i="4763"/>
  <c r="D14" i="4763"/>
  <c r="J13" i="4763"/>
  <c r="I13" i="4763"/>
  <c r="F13" i="4763"/>
  <c r="D13" i="4763"/>
  <c r="J12" i="4763"/>
  <c r="I12" i="4763"/>
  <c r="I20" i="4763" s="1"/>
  <c r="F12" i="4763"/>
  <c r="D12" i="4763"/>
  <c r="F70" i="4764" l="1"/>
  <c r="D22" i="4764"/>
  <c r="F22" i="4764" s="1"/>
  <c r="D37" i="4764"/>
  <c r="D45" i="4764"/>
  <c r="D53" i="4764"/>
  <c r="D61" i="4764"/>
  <c r="D69" i="4764"/>
  <c r="F69" i="4764" s="1"/>
  <c r="D30" i="4764"/>
  <c r="F30" i="4764" s="1"/>
  <c r="D21" i="4764"/>
  <c r="F21" i="4764" s="1"/>
  <c r="D36" i="4764"/>
  <c r="F36" i="4764" s="1"/>
  <c r="D44" i="4764"/>
  <c r="D52" i="4764"/>
  <c r="D60" i="4764"/>
  <c r="D68" i="4764"/>
  <c r="F68" i="4764" s="1"/>
  <c r="D29" i="4764"/>
  <c r="F29" i="4764" s="1"/>
  <c r="F67" i="4764"/>
  <c r="E71" i="4764"/>
  <c r="F16" i="4764"/>
  <c r="I58" i="6" s="1"/>
  <c r="G20" i="4763"/>
  <c r="F20" i="4763"/>
  <c r="D20" i="4763"/>
  <c r="F21" i="4763" s="1"/>
  <c r="F22" i="4763" s="1"/>
  <c r="J20" i="4763"/>
  <c r="H12" i="4763"/>
  <c r="H20" i="4763" s="1"/>
  <c r="J21" i="4763" s="1"/>
  <c r="J22" i="4763" s="1"/>
  <c r="F31" i="4764" l="1"/>
  <c r="F71" i="4764"/>
  <c r="F45" i="4764"/>
  <c r="F24" i="4764"/>
  <c r="I87" i="6" s="1"/>
  <c r="F37" i="4764"/>
  <c r="F39" i="4764" s="1"/>
  <c r="W3" i="1"/>
  <c r="F44" i="4764" l="1"/>
  <c r="F47" i="4764" s="1"/>
  <c r="J12" i="6"/>
  <c r="G60" i="5"/>
  <c r="G44" i="5"/>
  <c r="G43" i="5"/>
  <c r="G88" i="5" s="1"/>
  <c r="G59" i="5"/>
  <c r="E43" i="5"/>
  <c r="E44" i="5" s="1"/>
  <c r="E45" i="5" s="1"/>
  <c r="E59" i="5" s="1"/>
  <c r="L6" i="1"/>
  <c r="M31" i="3"/>
  <c r="I164" i="6"/>
  <c r="H163" i="6"/>
  <c r="H162" i="6"/>
  <c r="H161" i="6"/>
  <c r="H160" i="6"/>
  <c r="H159" i="6"/>
  <c r="I148" i="6"/>
  <c r="H147" i="6"/>
  <c r="H146" i="6"/>
  <c r="H145" i="6"/>
  <c r="H144" i="6"/>
  <c r="H143" i="6"/>
  <c r="I132" i="6"/>
  <c r="H131" i="6"/>
  <c r="H130" i="6"/>
  <c r="H129" i="6"/>
  <c r="H128" i="6"/>
  <c r="H127" i="6"/>
  <c r="I116" i="6"/>
  <c r="H115" i="6"/>
  <c r="H114" i="6"/>
  <c r="H113" i="6"/>
  <c r="H112" i="6"/>
  <c r="H111" i="6"/>
  <c r="I100" i="6"/>
  <c r="H99" i="6"/>
  <c r="H98" i="6"/>
  <c r="H97" i="6"/>
  <c r="H96" i="6"/>
  <c r="H95" i="6"/>
  <c r="I88" i="6"/>
  <c r="I134" i="6" s="1"/>
  <c r="I86" i="6"/>
  <c r="I68" i="6"/>
  <c r="I62" i="6"/>
  <c r="I63" i="6" s="1"/>
  <c r="I72" i="6" s="1"/>
  <c r="I50" i="6"/>
  <c r="I41" i="6"/>
  <c r="I29" i="6"/>
  <c r="I22" i="6"/>
  <c r="I17" i="6"/>
  <c r="K6" i="1"/>
  <c r="W6" i="1"/>
  <c r="A155" i="6"/>
  <c r="A139" i="6"/>
  <c r="A123" i="6"/>
  <c r="A107" i="6"/>
  <c r="A91" i="6"/>
  <c r="G86" i="5"/>
  <c r="P9" i="1"/>
  <c r="L10" i="6"/>
  <c r="L9" i="6"/>
  <c r="L8" i="6"/>
  <c r="L7" i="6"/>
  <c r="L6" i="6"/>
  <c r="N2" i="1"/>
  <c r="N1" i="1"/>
  <c r="G35" i="3"/>
  <c r="G34" i="3"/>
  <c r="C35" i="3"/>
  <c r="C34" i="3"/>
  <c r="K28" i="3"/>
  <c r="E28" i="3"/>
  <c r="J28" i="3" s="1"/>
  <c r="M30" i="320"/>
  <c r="M29" i="320"/>
  <c r="M28" i="320"/>
  <c r="M27" i="320"/>
  <c r="M26" i="320"/>
  <c r="M25" i="320"/>
  <c r="M24" i="320"/>
  <c r="M23" i="320"/>
  <c r="M22" i="320"/>
  <c r="M21" i="320"/>
  <c r="M20" i="320"/>
  <c r="M19" i="320"/>
  <c r="M18" i="320"/>
  <c r="M17" i="320"/>
  <c r="M16" i="320"/>
  <c r="M15" i="320"/>
  <c r="A170" i="4"/>
  <c r="A171" i="4" s="1"/>
  <c r="A172" i="4" s="1"/>
  <c r="A173" i="4" s="1"/>
  <c r="A174" i="4" s="1"/>
  <c r="A175" i="4" s="1"/>
  <c r="A176" i="4" s="1"/>
  <c r="A177" i="4" s="1"/>
  <c r="A178" i="4" s="1"/>
  <c r="F178" i="4" s="1"/>
  <c r="A158" i="4"/>
  <c r="A159" i="4" s="1"/>
  <c r="A160" i="4" s="1"/>
  <c r="A161" i="4" s="1"/>
  <c r="A162" i="4" s="1"/>
  <c r="A163" i="4" s="1"/>
  <c r="A164" i="4" s="1"/>
  <c r="A165" i="4" s="1"/>
  <c r="A166" i="4" s="1"/>
  <c r="F166" i="4" s="1"/>
  <c r="A146" i="4"/>
  <c r="A147" i="4" s="1"/>
  <c r="A148" i="4" s="1"/>
  <c r="A149" i="4" s="1"/>
  <c r="A150" i="4" s="1"/>
  <c r="A151" i="4" s="1"/>
  <c r="A152" i="4" s="1"/>
  <c r="A153" i="4" s="1"/>
  <c r="A154" i="4" s="1"/>
  <c r="F154" i="4" s="1"/>
  <c r="A134" i="4"/>
  <c r="A135" i="4" s="1"/>
  <c r="A136" i="4" s="1"/>
  <c r="A137" i="4" s="1"/>
  <c r="A138" i="4" s="1"/>
  <c r="A139" i="4" s="1"/>
  <c r="A140" i="4" s="1"/>
  <c r="A141" i="4" s="1"/>
  <c r="A142" i="4" s="1"/>
  <c r="F142" i="4" s="1"/>
  <c r="A122" i="4"/>
  <c r="A123" i="4" s="1"/>
  <c r="A124" i="4" s="1"/>
  <c r="A125" i="4" s="1"/>
  <c r="A126" i="4" s="1"/>
  <c r="A127" i="4" s="1"/>
  <c r="A128" i="4" s="1"/>
  <c r="A129" i="4" s="1"/>
  <c r="A130" i="4" s="1"/>
  <c r="F130" i="4" s="1"/>
  <c r="A110" i="4"/>
  <c r="A111" i="4" s="1"/>
  <c r="A112" i="4" s="1"/>
  <c r="A113" i="4" s="1"/>
  <c r="A114" i="4" s="1"/>
  <c r="A115" i="4" s="1"/>
  <c r="A116" i="4" s="1"/>
  <c r="A117" i="4" s="1"/>
  <c r="A118" i="4" s="1"/>
  <c r="F118" i="4" s="1"/>
  <c r="A98" i="4"/>
  <c r="A99" i="4" s="1"/>
  <c r="A100" i="4" s="1"/>
  <c r="A101" i="4" s="1"/>
  <c r="A102" i="4" s="1"/>
  <c r="A103" i="4" s="1"/>
  <c r="A104" i="4" s="1"/>
  <c r="A105" i="4" s="1"/>
  <c r="A106" i="4" s="1"/>
  <c r="F106" i="4" s="1"/>
  <c r="A86" i="4"/>
  <c r="A87" i="4" s="1"/>
  <c r="A88" i="4" s="1"/>
  <c r="A89" i="4" s="1"/>
  <c r="A90" i="4" s="1"/>
  <c r="A91" i="4" s="1"/>
  <c r="A92" i="4" s="1"/>
  <c r="A93" i="4" s="1"/>
  <c r="A94" i="4" s="1"/>
  <c r="F94" i="4" s="1"/>
  <c r="A74" i="4"/>
  <c r="A75" i="4" s="1"/>
  <c r="A76" i="4" s="1"/>
  <c r="A77" i="4" s="1"/>
  <c r="A78" i="4" s="1"/>
  <c r="A79" i="4" s="1"/>
  <c r="A80" i="4" s="1"/>
  <c r="A81" i="4" s="1"/>
  <c r="A82" i="4" s="1"/>
  <c r="F82" i="4" s="1"/>
  <c r="A62" i="4"/>
  <c r="A63" i="4" s="1"/>
  <c r="A64" i="4" s="1"/>
  <c r="A65" i="4" s="1"/>
  <c r="A66" i="4" s="1"/>
  <c r="A67" i="4" s="1"/>
  <c r="A68" i="4" s="1"/>
  <c r="A69" i="4" s="1"/>
  <c r="A70" i="4" s="1"/>
  <c r="F70" i="4" s="1"/>
  <c r="A50" i="4"/>
  <c r="A51" i="4" s="1"/>
  <c r="A52" i="4" s="1"/>
  <c r="A53" i="4" s="1"/>
  <c r="A54" i="4" s="1"/>
  <c r="A55" i="4" s="1"/>
  <c r="A56" i="4" s="1"/>
  <c r="A57" i="4" s="1"/>
  <c r="A58" i="4" s="1"/>
  <c r="F58" i="4" s="1"/>
  <c r="A38" i="4"/>
  <c r="A39" i="4" s="1"/>
  <c r="A40" i="4" s="1"/>
  <c r="A41" i="4" s="1"/>
  <c r="A42" i="4" s="1"/>
  <c r="A43" i="4" s="1"/>
  <c r="A44" i="4" s="1"/>
  <c r="A45" i="4" s="1"/>
  <c r="A46" i="4" s="1"/>
  <c r="F46" i="4" s="1"/>
  <c r="A26" i="4"/>
  <c r="A27" i="4" s="1"/>
  <c r="A28" i="4" s="1"/>
  <c r="A29" i="4" s="1"/>
  <c r="A30" i="4" s="1"/>
  <c r="A31" i="4" s="1"/>
  <c r="A32" i="4" s="1"/>
  <c r="A33" i="4" s="1"/>
  <c r="A34" i="4" s="1"/>
  <c r="F34" i="4" s="1"/>
  <c r="A14" i="4"/>
  <c r="A15" i="4" s="1"/>
  <c r="A16" i="4" s="1"/>
  <c r="A17" i="4" s="1"/>
  <c r="A18" i="4" s="1"/>
  <c r="A19" i="4" s="1"/>
  <c r="A20" i="4" s="1"/>
  <c r="A21" i="4" s="1"/>
  <c r="A22" i="4" s="1"/>
  <c r="G42" i="5"/>
  <c r="E163" i="6"/>
  <c r="B163" i="6"/>
  <c r="E162" i="6"/>
  <c r="B162" i="6"/>
  <c r="E161" i="6"/>
  <c r="D161" i="6"/>
  <c r="B161" i="6"/>
  <c r="E160" i="6"/>
  <c r="D160" i="6"/>
  <c r="B160" i="6"/>
  <c r="E159" i="6"/>
  <c r="D159" i="6"/>
  <c r="B159" i="6"/>
  <c r="C157" i="6"/>
  <c r="E147" i="6"/>
  <c r="B147" i="6"/>
  <c r="E146" i="6"/>
  <c r="B146" i="6"/>
  <c r="E145" i="6"/>
  <c r="D145" i="6"/>
  <c r="B145" i="6"/>
  <c r="E144" i="6"/>
  <c r="D144" i="6"/>
  <c r="B144" i="6"/>
  <c r="E143" i="6"/>
  <c r="D143" i="6"/>
  <c r="B143" i="6"/>
  <c r="C141" i="6"/>
  <c r="E131" i="6"/>
  <c r="B131" i="6"/>
  <c r="E130" i="6"/>
  <c r="B130" i="6"/>
  <c r="E129" i="6"/>
  <c r="D129" i="6"/>
  <c r="B129" i="6"/>
  <c r="E128" i="6"/>
  <c r="D128" i="6"/>
  <c r="B128" i="6"/>
  <c r="E127" i="6"/>
  <c r="D127" i="6"/>
  <c r="B127" i="6"/>
  <c r="C125" i="6"/>
  <c r="E115" i="6"/>
  <c r="B115" i="6"/>
  <c r="E114" i="6"/>
  <c r="B114" i="6"/>
  <c r="E113" i="6"/>
  <c r="D113" i="6"/>
  <c r="B113" i="6"/>
  <c r="E112" i="6"/>
  <c r="D112" i="6"/>
  <c r="B112" i="6"/>
  <c r="E111" i="6"/>
  <c r="D111" i="6"/>
  <c r="B111" i="6"/>
  <c r="C109" i="6"/>
  <c r="I12" i="6"/>
  <c r="A16" i="6"/>
  <c r="A17" i="6" s="1"/>
  <c r="A20" i="6" s="1"/>
  <c r="A21" i="6" s="1"/>
  <c r="A22" i="6" s="1"/>
  <c r="A25" i="6" s="1"/>
  <c r="A26" i="6" s="1"/>
  <c r="A27" i="6" s="1"/>
  <c r="A28" i="6" s="1"/>
  <c r="A29" i="6" s="1"/>
  <c r="A32" i="6" s="1"/>
  <c r="A33" i="6" s="1"/>
  <c r="A34" i="6" s="1"/>
  <c r="A35" i="6" s="1"/>
  <c r="A36" i="6" s="1"/>
  <c r="A37" i="6" s="1"/>
  <c r="A38" i="6" s="1"/>
  <c r="A39" i="6" s="1"/>
  <c r="A40" i="6" s="1"/>
  <c r="A41" i="6" s="1"/>
  <c r="A44" i="6" s="1"/>
  <c r="A45" i="6" s="1"/>
  <c r="A46" i="6" s="1"/>
  <c r="A47" i="6" s="1"/>
  <c r="A48" i="6" s="1"/>
  <c r="A49" i="6" s="1"/>
  <c r="A50" i="6" s="1"/>
  <c r="A53" i="6" s="1"/>
  <c r="A54" i="6" s="1"/>
  <c r="A55" i="6" s="1"/>
  <c r="A58" i="6" s="1"/>
  <c r="A59" i="6" s="1"/>
  <c r="A60" i="6" s="1"/>
  <c r="A61" i="6" s="1"/>
  <c r="A62" i="6" s="1"/>
  <c r="A63" i="6" s="1"/>
  <c r="A66" i="6" s="1"/>
  <c r="A67" i="6" s="1"/>
  <c r="A68" i="6" s="1"/>
  <c r="A69" i="6" s="1"/>
  <c r="A72" i="6" s="1"/>
  <c r="A73" i="6" s="1"/>
  <c r="A74" i="6" s="1"/>
  <c r="A75" i="6" s="1"/>
  <c r="A76" i="6" s="1"/>
  <c r="A77" i="6" s="1"/>
  <c r="K3" i="3"/>
  <c r="S2" i="1"/>
  <c r="H5" i="5"/>
  <c r="I5" i="4"/>
  <c r="H4" i="6"/>
  <c r="I6" i="320"/>
  <c r="J81" i="6" s="1"/>
  <c r="K1" i="3"/>
  <c r="S1" i="1"/>
  <c r="H1" i="5"/>
  <c r="I1" i="4"/>
  <c r="H1" i="6"/>
  <c r="I6" i="4"/>
  <c r="A8" i="3"/>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571" i="1"/>
  <c r="AA572" i="1"/>
  <c r="AA573" i="1"/>
  <c r="AA574" i="1"/>
  <c r="AA575" i="1"/>
  <c r="AA576" i="1"/>
  <c r="AA577" i="1"/>
  <c r="AA578" i="1"/>
  <c r="AA579" i="1"/>
  <c r="AA580" i="1"/>
  <c r="AA581" i="1"/>
  <c r="AA582" i="1"/>
  <c r="AA583" i="1"/>
  <c r="AA584" i="1"/>
  <c r="AA585" i="1"/>
  <c r="AA586" i="1"/>
  <c r="AA587" i="1"/>
  <c r="AA588" i="1"/>
  <c r="AA589" i="1"/>
  <c r="AA590" i="1"/>
  <c r="AA591" i="1"/>
  <c r="AA592" i="1"/>
  <c r="AA593" i="1"/>
  <c r="AA594" i="1"/>
  <c r="AA595" i="1"/>
  <c r="AA596" i="1"/>
  <c r="AA597" i="1"/>
  <c r="AA598" i="1"/>
  <c r="AA599" i="1"/>
  <c r="AA600" i="1"/>
  <c r="AA601" i="1"/>
  <c r="AA602" i="1"/>
  <c r="AA603" i="1"/>
  <c r="AA604" i="1"/>
  <c r="AA605" i="1"/>
  <c r="AA606" i="1"/>
  <c r="AA607" i="1"/>
  <c r="AA608" i="1"/>
  <c r="AA609" i="1"/>
  <c r="AA610" i="1"/>
  <c r="AA611" i="1"/>
  <c r="AA612" i="1"/>
  <c r="AA613" i="1"/>
  <c r="AA614" i="1"/>
  <c r="AA615" i="1"/>
  <c r="AA616" i="1"/>
  <c r="AA617" i="1"/>
  <c r="AA618" i="1"/>
  <c r="AA619" i="1"/>
  <c r="AA620" i="1"/>
  <c r="AA621" i="1"/>
  <c r="AA622" i="1"/>
  <c r="AA623" i="1"/>
  <c r="AA624" i="1"/>
  <c r="AA625" i="1"/>
  <c r="AA626" i="1"/>
  <c r="AA627" i="1"/>
  <c r="AA628" i="1"/>
  <c r="AA629" i="1"/>
  <c r="AA630" i="1"/>
  <c r="AA631" i="1"/>
  <c r="AA632" i="1"/>
  <c r="AA633" i="1"/>
  <c r="AA634" i="1"/>
  <c r="AA635" i="1"/>
  <c r="AA636" i="1"/>
  <c r="AA637" i="1"/>
  <c r="AA638" i="1"/>
  <c r="AA639" i="1"/>
  <c r="AA640" i="1"/>
  <c r="AA641" i="1"/>
  <c r="AA642" i="1"/>
  <c r="AA643" i="1"/>
  <c r="AA644" i="1"/>
  <c r="AA645" i="1"/>
  <c r="AA646" i="1"/>
  <c r="AA647" i="1"/>
  <c r="AA648" i="1"/>
  <c r="AA649" i="1"/>
  <c r="AA650" i="1"/>
  <c r="AA651" i="1"/>
  <c r="AA652" i="1"/>
  <c r="AA653" i="1"/>
  <c r="AA654" i="1"/>
  <c r="AA655" i="1"/>
  <c r="AA656" i="1"/>
  <c r="AA657" i="1"/>
  <c r="AA658" i="1"/>
  <c r="AA659" i="1"/>
  <c r="AA660" i="1"/>
  <c r="AA661" i="1"/>
  <c r="AA662" i="1"/>
  <c r="AA663" i="1"/>
  <c r="AA664" i="1"/>
  <c r="AA665" i="1"/>
  <c r="AA666" i="1"/>
  <c r="AA667" i="1"/>
  <c r="AA668" i="1"/>
  <c r="AA669" i="1"/>
  <c r="AA670" i="1"/>
  <c r="AA671" i="1"/>
  <c r="AA672" i="1"/>
  <c r="AA673" i="1"/>
  <c r="AA674" i="1"/>
  <c r="AA675" i="1"/>
  <c r="AA676" i="1"/>
  <c r="AA677" i="1"/>
  <c r="AA678" i="1"/>
  <c r="AA679" i="1"/>
  <c r="AA680" i="1"/>
  <c r="AA681" i="1"/>
  <c r="AA682" i="1"/>
  <c r="AA683" i="1"/>
  <c r="AA684" i="1"/>
  <c r="AA685" i="1"/>
  <c r="AA686" i="1"/>
  <c r="AA687" i="1"/>
  <c r="AA688" i="1"/>
  <c r="AA689" i="1"/>
  <c r="AA690" i="1"/>
  <c r="AA691" i="1"/>
  <c r="AA692" i="1"/>
  <c r="AA693" i="1"/>
  <c r="AA694" i="1"/>
  <c r="AA695" i="1"/>
  <c r="AA696" i="1"/>
  <c r="AA697" i="1"/>
  <c r="AA698" i="1"/>
  <c r="AA699" i="1"/>
  <c r="AA700" i="1"/>
  <c r="AA701" i="1"/>
  <c r="AA702" i="1"/>
  <c r="AA703" i="1"/>
  <c r="AA704" i="1"/>
  <c r="AA705" i="1"/>
  <c r="AA706" i="1"/>
  <c r="AA707" i="1"/>
  <c r="AA708" i="1"/>
  <c r="AA709" i="1"/>
  <c r="AA710" i="1"/>
  <c r="AA711" i="1"/>
  <c r="AA712" i="1"/>
  <c r="AA713" i="1"/>
  <c r="AA714" i="1"/>
  <c r="AA715" i="1"/>
  <c r="AA716" i="1"/>
  <c r="AA717" i="1"/>
  <c r="AA718" i="1"/>
  <c r="AA719" i="1"/>
  <c r="AA720" i="1"/>
  <c r="AA721" i="1"/>
  <c r="AA722" i="1"/>
  <c r="AA723" i="1"/>
  <c r="AA724" i="1"/>
  <c r="AA725" i="1"/>
  <c r="AA726" i="1"/>
  <c r="AA727" i="1"/>
  <c r="AA728" i="1"/>
  <c r="AA729" i="1"/>
  <c r="AA730" i="1"/>
  <c r="AA731" i="1"/>
  <c r="AA732" i="1"/>
  <c r="AA733" i="1"/>
  <c r="AA734" i="1"/>
  <c r="AA735" i="1"/>
  <c r="AA736" i="1"/>
  <c r="AA737" i="1"/>
  <c r="AA738" i="1"/>
  <c r="AA739" i="1"/>
  <c r="AA740" i="1"/>
  <c r="AA741" i="1"/>
  <c r="AA742" i="1"/>
  <c r="AA743" i="1"/>
  <c r="AA744" i="1"/>
  <c r="AA745" i="1"/>
  <c r="AA746" i="1"/>
  <c r="AA747" i="1"/>
  <c r="AA748" i="1"/>
  <c r="AA749" i="1"/>
  <c r="AA750" i="1"/>
  <c r="AA751" i="1"/>
  <c r="AA752" i="1"/>
  <c r="AA753" i="1"/>
  <c r="AA754" i="1"/>
  <c r="AA755" i="1"/>
  <c r="AA756" i="1"/>
  <c r="AA757" i="1"/>
  <c r="AA758" i="1"/>
  <c r="AA759" i="1"/>
  <c r="AA760" i="1"/>
  <c r="AA761" i="1"/>
  <c r="AA762" i="1"/>
  <c r="AA763" i="1"/>
  <c r="AA764" i="1"/>
  <c r="AA765" i="1"/>
  <c r="AA766" i="1"/>
  <c r="AA767" i="1"/>
  <c r="AA768" i="1"/>
  <c r="AA769" i="1"/>
  <c r="AA770" i="1"/>
  <c r="AA771" i="1"/>
  <c r="AA772" i="1"/>
  <c r="AA773" i="1"/>
  <c r="AA774" i="1"/>
  <c r="AA775" i="1"/>
  <c r="AA776" i="1"/>
  <c r="AA777" i="1"/>
  <c r="AA778" i="1"/>
  <c r="AA779" i="1"/>
  <c r="AA780" i="1"/>
  <c r="AA781" i="1"/>
  <c r="AA782" i="1"/>
  <c r="AA783" i="1"/>
  <c r="AA784" i="1"/>
  <c r="AA785" i="1"/>
  <c r="AA786" i="1"/>
  <c r="AA787" i="1"/>
  <c r="AA788" i="1"/>
  <c r="AA789" i="1"/>
  <c r="AA790" i="1"/>
  <c r="AA791" i="1"/>
  <c r="AA792" i="1"/>
  <c r="AA793" i="1"/>
  <c r="AA794" i="1"/>
  <c r="AA795" i="1"/>
  <c r="AA796" i="1"/>
  <c r="AA797" i="1"/>
  <c r="AA798" i="1"/>
  <c r="AA799" i="1"/>
  <c r="AA800" i="1"/>
  <c r="AA801" i="1"/>
  <c r="AA802" i="1"/>
  <c r="AA803" i="1"/>
  <c r="AA804" i="1"/>
  <c r="AA805" i="1"/>
  <c r="AA806" i="1"/>
  <c r="AA807" i="1"/>
  <c r="AA808" i="1"/>
  <c r="AA809" i="1"/>
  <c r="AA810" i="1"/>
  <c r="AA811" i="1"/>
  <c r="AA812" i="1"/>
  <c r="AA813" i="1"/>
  <c r="AA814" i="1"/>
  <c r="AA815" i="1"/>
  <c r="AA816" i="1"/>
  <c r="AA817" i="1"/>
  <c r="AA818" i="1"/>
  <c r="AA819" i="1"/>
  <c r="AA820" i="1"/>
  <c r="AA821" i="1"/>
  <c r="AA822" i="1"/>
  <c r="AA823" i="1"/>
  <c r="AA824" i="1"/>
  <c r="AA825" i="1"/>
  <c r="AA826" i="1"/>
  <c r="AA827" i="1"/>
  <c r="AA828" i="1"/>
  <c r="AA829" i="1"/>
  <c r="AA830" i="1"/>
  <c r="AA831" i="1"/>
  <c r="AA832" i="1"/>
  <c r="AA833" i="1"/>
  <c r="AA834" i="1"/>
  <c r="AA835" i="1"/>
  <c r="AA836" i="1"/>
  <c r="AA837" i="1"/>
  <c r="AA838" i="1"/>
  <c r="AA839" i="1"/>
  <c r="AA840" i="1"/>
  <c r="AA841" i="1"/>
  <c r="AA842" i="1"/>
  <c r="AA843" i="1"/>
  <c r="AA844" i="1"/>
  <c r="AA845" i="1"/>
  <c r="AA846" i="1"/>
  <c r="AA847" i="1"/>
  <c r="AA848" i="1"/>
  <c r="AA849" i="1"/>
  <c r="AA850" i="1"/>
  <c r="AA851" i="1"/>
  <c r="AA852" i="1"/>
  <c r="AA853" i="1"/>
  <c r="AA854" i="1"/>
  <c r="AA855" i="1"/>
  <c r="AA856" i="1"/>
  <c r="AA857" i="1"/>
  <c r="AA858" i="1"/>
  <c r="AA859" i="1"/>
  <c r="AA860" i="1"/>
  <c r="AA861" i="1"/>
  <c r="AA862" i="1"/>
  <c r="AA863" i="1"/>
  <c r="AA864" i="1"/>
  <c r="AA865" i="1"/>
  <c r="AA866" i="1"/>
  <c r="AA867" i="1"/>
  <c r="AA868" i="1"/>
  <c r="AA869" i="1"/>
  <c r="AA870" i="1"/>
  <c r="AA871" i="1"/>
  <c r="AA872" i="1"/>
  <c r="AA873" i="1"/>
  <c r="AA874" i="1"/>
  <c r="AA875" i="1"/>
  <c r="AA876" i="1"/>
  <c r="AA877" i="1"/>
  <c r="AA878" i="1"/>
  <c r="AA879" i="1"/>
  <c r="AA880" i="1"/>
  <c r="AA881" i="1"/>
  <c r="AA882" i="1"/>
  <c r="AA883" i="1"/>
  <c r="AA884" i="1"/>
  <c r="AA885" i="1"/>
  <c r="AA886" i="1"/>
  <c r="AA887" i="1"/>
  <c r="AA888" i="1"/>
  <c r="AA889" i="1"/>
  <c r="AA890" i="1"/>
  <c r="AA891" i="1"/>
  <c r="AA892" i="1"/>
  <c r="AA893" i="1"/>
  <c r="AA894" i="1"/>
  <c r="AA895" i="1"/>
  <c r="AA896" i="1"/>
  <c r="AA897" i="1"/>
  <c r="AA898" i="1"/>
  <c r="AA899" i="1"/>
  <c r="AA900" i="1"/>
  <c r="AA901" i="1"/>
  <c r="AA902" i="1"/>
  <c r="AA903" i="1"/>
  <c r="AA904" i="1"/>
  <c r="AA905" i="1"/>
  <c r="AA906" i="1"/>
  <c r="AA907" i="1"/>
  <c r="AA908" i="1"/>
  <c r="AA909" i="1"/>
  <c r="AA910" i="1"/>
  <c r="AA911" i="1"/>
  <c r="AA912" i="1"/>
  <c r="AA913" i="1"/>
  <c r="AA914" i="1"/>
  <c r="AA915" i="1"/>
  <c r="AA916" i="1"/>
  <c r="AA917" i="1"/>
  <c r="AA918" i="1"/>
  <c r="AA919" i="1"/>
  <c r="AA920" i="1"/>
  <c r="AA921" i="1"/>
  <c r="AA922" i="1"/>
  <c r="AA923" i="1"/>
  <c r="AA924" i="1"/>
  <c r="AA925" i="1"/>
  <c r="AA926" i="1"/>
  <c r="AA927" i="1"/>
  <c r="AA928" i="1"/>
  <c r="AA929" i="1"/>
  <c r="AA930" i="1"/>
  <c r="AA931" i="1"/>
  <c r="AA932" i="1"/>
  <c r="AA933" i="1"/>
  <c r="AA934" i="1"/>
  <c r="AA935" i="1"/>
  <c r="AA936" i="1"/>
  <c r="AA937" i="1"/>
  <c r="AA938" i="1"/>
  <c r="AA939" i="1"/>
  <c r="AA940" i="1"/>
  <c r="AA941" i="1"/>
  <c r="AA942" i="1"/>
  <c r="AA943" i="1"/>
  <c r="AA944" i="1"/>
  <c r="AA945" i="1"/>
  <c r="AA946" i="1"/>
  <c r="AA947" i="1"/>
  <c r="AA948" i="1"/>
  <c r="AA949" i="1"/>
  <c r="AA950" i="1"/>
  <c r="AA951" i="1"/>
  <c r="AA952" i="1"/>
  <c r="AA953" i="1"/>
  <c r="AA954" i="1"/>
  <c r="AA955" i="1"/>
  <c r="AA956" i="1"/>
  <c r="AA957" i="1"/>
  <c r="AA958" i="1"/>
  <c r="AA959" i="1"/>
  <c r="AA960" i="1"/>
  <c r="AA961" i="1"/>
  <c r="AA962" i="1"/>
  <c r="AA963" i="1"/>
  <c r="AA964" i="1"/>
  <c r="AA965" i="1"/>
  <c r="AA966" i="1"/>
  <c r="AA967" i="1"/>
  <c r="AA968" i="1"/>
  <c r="AA969" i="1"/>
  <c r="AA970" i="1"/>
  <c r="AA971" i="1"/>
  <c r="AA972" i="1"/>
  <c r="AA973" i="1"/>
  <c r="AA974" i="1"/>
  <c r="AA975" i="1"/>
  <c r="AA976" i="1"/>
  <c r="AA977" i="1"/>
  <c r="AA978" i="1"/>
  <c r="AA979" i="1"/>
  <c r="AA980" i="1"/>
  <c r="AA981" i="1"/>
  <c r="AA982" i="1"/>
  <c r="AA983" i="1"/>
  <c r="AA984" i="1"/>
  <c r="AA985" i="1"/>
  <c r="AA986" i="1"/>
  <c r="AA987" i="1"/>
  <c r="AA988" i="1"/>
  <c r="AA989" i="1"/>
  <c r="AA990" i="1"/>
  <c r="AA991" i="1"/>
  <c r="AA992" i="1"/>
  <c r="AA993" i="1"/>
  <c r="AA994" i="1"/>
  <c r="AA995" i="1"/>
  <c r="AA996" i="1"/>
  <c r="AA997" i="1"/>
  <c r="AA998" i="1"/>
  <c r="AA999" i="1"/>
  <c r="AA1000" i="1"/>
  <c r="AA1001" i="1"/>
  <c r="AA1002" i="1"/>
  <c r="AA1003" i="1"/>
  <c r="AA1004" i="1"/>
  <c r="AA1005" i="1"/>
  <c r="AA1006" i="1"/>
  <c r="AA1007" i="1"/>
  <c r="AA1008" i="1"/>
  <c r="AA1009" i="1"/>
  <c r="AA1010" i="1"/>
  <c r="AA1011" i="1"/>
  <c r="AA1012" i="1"/>
  <c r="AA1013" i="1"/>
  <c r="AA1014" i="1"/>
  <c r="AA1015" i="1"/>
  <c r="AA1016" i="1"/>
  <c r="AA1017" i="1"/>
  <c r="AA1018" i="1"/>
  <c r="AA1019" i="1"/>
  <c r="AA1020" i="1"/>
  <c r="AA1021" i="1"/>
  <c r="AA1022" i="1"/>
  <c r="AA1023" i="1"/>
  <c r="AA1024" i="1"/>
  <c r="AA1025" i="1"/>
  <c r="AA1026" i="1"/>
  <c r="AA1027" i="1"/>
  <c r="AA1028" i="1"/>
  <c r="AA1029" i="1"/>
  <c r="AA1030" i="1"/>
  <c r="AA1031" i="1"/>
  <c r="AA1032" i="1"/>
  <c r="AA1033" i="1"/>
  <c r="AA1034" i="1"/>
  <c r="AA1035" i="1"/>
  <c r="AA1036" i="1"/>
  <c r="AA1037" i="1"/>
  <c r="AA1038" i="1"/>
  <c r="AA1039" i="1"/>
  <c r="AA1040" i="1"/>
  <c r="AA1041" i="1"/>
  <c r="AA1042" i="1"/>
  <c r="AA1043" i="1"/>
  <c r="AA1044" i="1"/>
  <c r="AA1045" i="1"/>
  <c r="AA1046" i="1"/>
  <c r="AA1047" i="1"/>
  <c r="AA1048" i="1"/>
  <c r="AA1049" i="1"/>
  <c r="AA1050" i="1"/>
  <c r="AA1051" i="1"/>
  <c r="AA1052" i="1"/>
  <c r="AA1053" i="1"/>
  <c r="AA1054" i="1"/>
  <c r="AA1055" i="1"/>
  <c r="AA1056" i="1"/>
  <c r="AA1057" i="1"/>
  <c r="AA1058" i="1"/>
  <c r="AA1059" i="1"/>
  <c r="AA1060" i="1"/>
  <c r="AA1061" i="1"/>
  <c r="AA1062" i="1"/>
  <c r="AA1063" i="1"/>
  <c r="AA1064" i="1"/>
  <c r="AA1065" i="1"/>
  <c r="AA1066" i="1"/>
  <c r="AA1067" i="1"/>
  <c r="AA1068" i="1"/>
  <c r="AA1069" i="1"/>
  <c r="AA1070" i="1"/>
  <c r="AA1071" i="1"/>
  <c r="AA1072" i="1"/>
  <c r="AA1073" i="1"/>
  <c r="AA1074" i="1"/>
  <c r="AA1075" i="1"/>
  <c r="AA1076" i="1"/>
  <c r="AA1077" i="1"/>
  <c r="AA1078" i="1"/>
  <c r="AA1079" i="1"/>
  <c r="AA1080" i="1"/>
  <c r="AA1081" i="1"/>
  <c r="AA1082" i="1"/>
  <c r="AA1083" i="1"/>
  <c r="AA1084" i="1"/>
  <c r="AA1085" i="1"/>
  <c r="AA1086" i="1"/>
  <c r="AA1087" i="1"/>
  <c r="AA1088" i="1"/>
  <c r="AA1089" i="1"/>
  <c r="AA1090" i="1"/>
  <c r="AA1091" i="1"/>
  <c r="AA1092" i="1"/>
  <c r="AA1093" i="1"/>
  <c r="AA1094" i="1"/>
  <c r="AA1095" i="1"/>
  <c r="AA1096" i="1"/>
  <c r="AA1097" i="1"/>
  <c r="AA1098" i="1"/>
  <c r="AA1099" i="1"/>
  <c r="AA1100" i="1"/>
  <c r="AA1101" i="1"/>
  <c r="AA1102" i="1"/>
  <c r="AA1103" i="1"/>
  <c r="AA1104" i="1"/>
  <c r="AA1105" i="1"/>
  <c r="AA1106" i="1"/>
  <c r="AA1107" i="1"/>
  <c r="AA1108" i="1"/>
  <c r="AA1109" i="1"/>
  <c r="AA1110" i="1"/>
  <c r="AA1111" i="1"/>
  <c r="AA1112" i="1"/>
  <c r="AA1113" i="1"/>
  <c r="AA1114" i="1"/>
  <c r="AA1115" i="1"/>
  <c r="AA1116" i="1"/>
  <c r="AA1117" i="1"/>
  <c r="AA1118" i="1"/>
  <c r="AA1119" i="1"/>
  <c r="AA1120" i="1"/>
  <c r="AA1121" i="1"/>
  <c r="AA1122" i="1"/>
  <c r="AA1123" i="1"/>
  <c r="AA1124" i="1"/>
  <c r="AA1125" i="1"/>
  <c r="AA1126" i="1"/>
  <c r="AA1127" i="1"/>
  <c r="AA1128" i="1"/>
  <c r="AA1129" i="1"/>
  <c r="AA1130" i="1"/>
  <c r="AA1131" i="1"/>
  <c r="AA1132" i="1"/>
  <c r="AA1133" i="1"/>
  <c r="AA1134" i="1"/>
  <c r="AA1135" i="1"/>
  <c r="AA1136" i="1"/>
  <c r="AA1137" i="1"/>
  <c r="AA1138" i="1"/>
  <c r="AA1139" i="1"/>
  <c r="AA1140" i="1"/>
  <c r="AA1141" i="1"/>
  <c r="AA1142" i="1"/>
  <c r="AA1143" i="1"/>
  <c r="AA1144" i="1"/>
  <c r="AA1145" i="1"/>
  <c r="AA1146" i="1"/>
  <c r="AA1147" i="1"/>
  <c r="AA1148" i="1"/>
  <c r="AA1149" i="1"/>
  <c r="AA1150" i="1"/>
  <c r="AA1151" i="1"/>
  <c r="AA1152" i="1"/>
  <c r="AA1153" i="1"/>
  <c r="AA1154" i="1"/>
  <c r="AA1155" i="1"/>
  <c r="AA1156" i="1"/>
  <c r="AA1157" i="1"/>
  <c r="AA1158" i="1"/>
  <c r="AA1159" i="1"/>
  <c r="AA1160" i="1"/>
  <c r="AA1161" i="1"/>
  <c r="AA1162" i="1"/>
  <c r="AA1163" i="1"/>
  <c r="AA1164" i="1"/>
  <c r="AA1165" i="1"/>
  <c r="AA1166" i="1"/>
  <c r="AA1167" i="1"/>
  <c r="AA1168" i="1"/>
  <c r="AA1169" i="1"/>
  <c r="AA1170" i="1"/>
  <c r="AA1171" i="1"/>
  <c r="AA1172" i="1"/>
  <c r="AA1173" i="1"/>
  <c r="AA1174" i="1"/>
  <c r="AA1175" i="1"/>
  <c r="AA1176" i="1"/>
  <c r="AA1177" i="1"/>
  <c r="AA1178" i="1"/>
  <c r="AA1179" i="1"/>
  <c r="AA1180" i="1"/>
  <c r="AA1181" i="1"/>
  <c r="AA1182" i="1"/>
  <c r="AA1183" i="1"/>
  <c r="AA1184" i="1"/>
  <c r="AA1185" i="1"/>
  <c r="AA1186" i="1"/>
  <c r="AA1187" i="1"/>
  <c r="AA1188" i="1"/>
  <c r="AA1189" i="1"/>
  <c r="AA1190" i="1"/>
  <c r="AA1191" i="1"/>
  <c r="AA1192" i="1"/>
  <c r="AA1193" i="1"/>
  <c r="AA1194" i="1"/>
  <c r="AA1195" i="1"/>
  <c r="AA1196" i="1"/>
  <c r="AA1197" i="1"/>
  <c r="AA1198" i="1"/>
  <c r="AA1199" i="1"/>
  <c r="AA1200" i="1"/>
  <c r="AA1201" i="1"/>
  <c r="AA1202" i="1"/>
  <c r="AA1203" i="1"/>
  <c r="AA1204" i="1"/>
  <c r="AA1205" i="1"/>
  <c r="AA1206" i="1"/>
  <c r="AA1207" i="1"/>
  <c r="AA1208" i="1"/>
  <c r="AA1209" i="1"/>
  <c r="AA1210" i="1"/>
  <c r="AA1211" i="1"/>
  <c r="AA1212" i="1"/>
  <c r="AA1213" i="1"/>
  <c r="AA1214" i="1"/>
  <c r="AA1215" i="1"/>
  <c r="AA1216" i="1"/>
  <c r="AA1217" i="1"/>
  <c r="AA1218" i="1"/>
  <c r="AA1219" i="1"/>
  <c r="AA1220" i="1"/>
  <c r="AA1221" i="1"/>
  <c r="AA1222" i="1"/>
  <c r="AA1223" i="1"/>
  <c r="AA1224" i="1"/>
  <c r="AA1225" i="1"/>
  <c r="AA1226" i="1"/>
  <c r="AA1227" i="1"/>
  <c r="AA1228" i="1"/>
  <c r="AA1229" i="1"/>
  <c r="AA1230" i="1"/>
  <c r="AA1231" i="1"/>
  <c r="AA1232" i="1"/>
  <c r="AA1233" i="1"/>
  <c r="AA1234" i="1"/>
  <c r="AA1235" i="1"/>
  <c r="AA1236" i="1"/>
  <c r="AA1237" i="1"/>
  <c r="AA1238" i="1"/>
  <c r="AA1239" i="1"/>
  <c r="AA1240" i="1"/>
  <c r="AA1241" i="1"/>
  <c r="AA1242" i="1"/>
  <c r="AA1243" i="1"/>
  <c r="AA1244" i="1"/>
  <c r="AA1245" i="1"/>
  <c r="AA1246" i="1"/>
  <c r="AA1247" i="1"/>
  <c r="AA1248" i="1"/>
  <c r="AA1249" i="1"/>
  <c r="AA1250" i="1"/>
  <c r="AA1251" i="1"/>
  <c r="AA1252" i="1"/>
  <c r="AA1253" i="1"/>
  <c r="AA1254" i="1"/>
  <c r="AA1255" i="1"/>
  <c r="AA1256" i="1"/>
  <c r="AA1257" i="1"/>
  <c r="AA1258" i="1"/>
  <c r="AA1259" i="1"/>
  <c r="AA1260" i="1"/>
  <c r="AA1261" i="1"/>
  <c r="AA1262" i="1"/>
  <c r="AA1263" i="1"/>
  <c r="AA1264" i="1"/>
  <c r="AA1265" i="1"/>
  <c r="AA1266" i="1"/>
  <c r="AA1267" i="1"/>
  <c r="AA1268" i="1"/>
  <c r="AA1269" i="1"/>
  <c r="AA1270" i="1"/>
  <c r="AA1271" i="1"/>
  <c r="AA1272" i="1"/>
  <c r="AA1273" i="1"/>
  <c r="AA1274" i="1"/>
  <c r="AA1275" i="1"/>
  <c r="AA1276" i="1"/>
  <c r="AA1277" i="1"/>
  <c r="AA1278" i="1"/>
  <c r="AA1279" i="1"/>
  <c r="AA1280" i="1"/>
  <c r="AA1281" i="1"/>
  <c r="AA1282" i="1"/>
  <c r="AA1283" i="1"/>
  <c r="AA1284" i="1"/>
  <c r="AA1285" i="1"/>
  <c r="AA1286" i="1"/>
  <c r="AA1287" i="1"/>
  <c r="AA1288" i="1"/>
  <c r="AA1289" i="1"/>
  <c r="AA1290" i="1"/>
  <c r="AA1291" i="1"/>
  <c r="AA1292" i="1"/>
  <c r="AA1293" i="1"/>
  <c r="AA1294" i="1"/>
  <c r="AA1295" i="1"/>
  <c r="AA1296" i="1"/>
  <c r="AA1297" i="1"/>
  <c r="AA1298" i="1"/>
  <c r="AA1299" i="1"/>
  <c r="AA1300" i="1"/>
  <c r="AA1301" i="1"/>
  <c r="AA1302" i="1"/>
  <c r="AA1303" i="1"/>
  <c r="AA1304" i="1"/>
  <c r="AA1305" i="1"/>
  <c r="AA1306" i="1"/>
  <c r="AA1307" i="1"/>
  <c r="AA1308" i="1"/>
  <c r="AA1309" i="1"/>
  <c r="AA1310" i="1"/>
  <c r="AA1311" i="1"/>
  <c r="AA1312" i="1"/>
  <c r="AA1313" i="1"/>
  <c r="AA1314" i="1"/>
  <c r="AA1315" i="1"/>
  <c r="AA1316" i="1"/>
  <c r="AA1317" i="1"/>
  <c r="AA1318" i="1"/>
  <c r="AA1319" i="1"/>
  <c r="AA1320" i="1"/>
  <c r="AA1321" i="1"/>
  <c r="AA1322" i="1"/>
  <c r="AA1323" i="1"/>
  <c r="AA1324" i="1"/>
  <c r="AA1325" i="1"/>
  <c r="AA1326" i="1"/>
  <c r="AA1327" i="1"/>
  <c r="AA1328" i="1"/>
  <c r="AA1329" i="1"/>
  <c r="AA1330" i="1"/>
  <c r="AA1331" i="1"/>
  <c r="AA1332" i="1"/>
  <c r="AA1333" i="1"/>
  <c r="AA1334" i="1"/>
  <c r="AA1335" i="1"/>
  <c r="AA1336" i="1"/>
  <c r="AA1337" i="1"/>
  <c r="AA1338" i="1"/>
  <c r="AA1339" i="1"/>
  <c r="AA1340" i="1"/>
  <c r="AA1341" i="1"/>
  <c r="AA1342" i="1"/>
  <c r="AA1343" i="1"/>
  <c r="AA1344" i="1"/>
  <c r="AA1345" i="1"/>
  <c r="AA1346" i="1"/>
  <c r="AA1347" i="1"/>
  <c r="AA1348" i="1"/>
  <c r="AA1349" i="1"/>
  <c r="AA1350" i="1"/>
  <c r="AA1351" i="1"/>
  <c r="AA1352" i="1"/>
  <c r="AA1353" i="1"/>
  <c r="AA1354" i="1"/>
  <c r="AA1355" i="1"/>
  <c r="AA1356" i="1"/>
  <c r="AA1357" i="1"/>
  <c r="AA1358" i="1"/>
  <c r="AA1359" i="1"/>
  <c r="AA1360" i="1"/>
  <c r="AA1361" i="1"/>
  <c r="AA1362" i="1"/>
  <c r="AA1363" i="1"/>
  <c r="AA1364" i="1"/>
  <c r="AA1365" i="1"/>
  <c r="AA1366" i="1"/>
  <c r="AA1367" i="1"/>
  <c r="AA1368" i="1"/>
  <c r="AA1369" i="1"/>
  <c r="AA1370" i="1"/>
  <c r="AA1371" i="1"/>
  <c r="AA1372" i="1"/>
  <c r="AA1373" i="1"/>
  <c r="AA1374" i="1"/>
  <c r="AA1375" i="1"/>
  <c r="AA1376" i="1"/>
  <c r="AA1377" i="1"/>
  <c r="AA1378" i="1"/>
  <c r="AA1379" i="1"/>
  <c r="AA1380" i="1"/>
  <c r="AA1381" i="1"/>
  <c r="AA1382" i="1"/>
  <c r="AA1383" i="1"/>
  <c r="AA1384" i="1"/>
  <c r="AA1385" i="1"/>
  <c r="AA1386" i="1"/>
  <c r="AA1387" i="1"/>
  <c r="AA1388" i="1"/>
  <c r="AA1389" i="1"/>
  <c r="AA1390" i="1"/>
  <c r="AA1391" i="1"/>
  <c r="AA1392" i="1"/>
  <c r="AA1393" i="1"/>
  <c r="AA1394" i="1"/>
  <c r="AA1395" i="1"/>
  <c r="AA1396" i="1"/>
  <c r="AA1397" i="1"/>
  <c r="AA1398" i="1"/>
  <c r="AA1399" i="1"/>
  <c r="AA1400" i="1"/>
  <c r="AA1401" i="1"/>
  <c r="AA1402" i="1"/>
  <c r="AA1403" i="1"/>
  <c r="AA1404" i="1"/>
  <c r="AA1405" i="1"/>
  <c r="AA1406" i="1"/>
  <c r="AA1407" i="1"/>
  <c r="AA1408" i="1"/>
  <c r="AA1409" i="1"/>
  <c r="AA1410" i="1"/>
  <c r="AA1411" i="1"/>
  <c r="AA1412" i="1"/>
  <c r="AA1413" i="1"/>
  <c r="AA1414" i="1"/>
  <c r="AA1415" i="1"/>
  <c r="AA1416" i="1"/>
  <c r="AA1417" i="1"/>
  <c r="AA1418" i="1"/>
  <c r="AA1419" i="1"/>
  <c r="AA1420" i="1"/>
  <c r="AA1421" i="1"/>
  <c r="AA1422" i="1"/>
  <c r="AA1423" i="1"/>
  <c r="AA1424" i="1"/>
  <c r="AA1425" i="1"/>
  <c r="AA1426" i="1"/>
  <c r="AA1427" i="1"/>
  <c r="AA1428" i="1"/>
  <c r="AA1429" i="1"/>
  <c r="AA1430" i="1"/>
  <c r="AA1431" i="1"/>
  <c r="AA1432" i="1"/>
  <c r="AA1433" i="1"/>
  <c r="AA1434" i="1"/>
  <c r="AA1435" i="1"/>
  <c r="AA1436" i="1"/>
  <c r="AA1437" i="1"/>
  <c r="AA1438" i="1"/>
  <c r="AA1439" i="1"/>
  <c r="AA1440" i="1"/>
  <c r="AA1441" i="1"/>
  <c r="AA1442" i="1"/>
  <c r="AA1443" i="1"/>
  <c r="AA1444" i="1"/>
  <c r="AA1445" i="1"/>
  <c r="AA1446" i="1"/>
  <c r="AA1447" i="1"/>
  <c r="AA1448" i="1"/>
  <c r="AA1449" i="1"/>
  <c r="AA1450" i="1"/>
  <c r="AA1451" i="1"/>
  <c r="AA1452" i="1"/>
  <c r="AA1453" i="1"/>
  <c r="AA1454" i="1"/>
  <c r="AA1455" i="1"/>
  <c r="AA1456" i="1"/>
  <c r="AA1457" i="1"/>
  <c r="AA1458" i="1"/>
  <c r="AA1459" i="1"/>
  <c r="AA1460" i="1"/>
  <c r="AA1461" i="1"/>
  <c r="AA1462" i="1"/>
  <c r="AA1463" i="1"/>
  <c r="AA1464" i="1"/>
  <c r="AA1465" i="1"/>
  <c r="AA1466" i="1"/>
  <c r="AA1467" i="1"/>
  <c r="AA1468" i="1"/>
  <c r="AA1469" i="1"/>
  <c r="AA1470" i="1"/>
  <c r="AA1471" i="1"/>
  <c r="AA1472" i="1"/>
  <c r="AA1473" i="1"/>
  <c r="AA1474" i="1"/>
  <c r="AA1475" i="1"/>
  <c r="AA1476" i="1"/>
  <c r="AA1477" i="1"/>
  <c r="AA1478" i="1"/>
  <c r="AA1479" i="1"/>
  <c r="AA1480" i="1"/>
  <c r="AA1481" i="1"/>
  <c r="AA1482" i="1"/>
  <c r="AA1483" i="1"/>
  <c r="AA1484" i="1"/>
  <c r="AA1485" i="1"/>
  <c r="AA1486" i="1"/>
  <c r="AA1487" i="1"/>
  <c r="AA1488" i="1"/>
  <c r="AA1489" i="1"/>
  <c r="AA1490" i="1"/>
  <c r="AA1491" i="1"/>
  <c r="AA1492" i="1"/>
  <c r="AA1493" i="1"/>
  <c r="AA1494" i="1"/>
  <c r="AA1495" i="1"/>
  <c r="AA1496" i="1"/>
  <c r="AA1497" i="1"/>
  <c r="AA1498" i="1"/>
  <c r="AA1499" i="1"/>
  <c r="AA1500" i="1"/>
  <c r="AA1501" i="1"/>
  <c r="AA1502" i="1"/>
  <c r="AA1503" i="1"/>
  <c r="AA1504" i="1"/>
  <c r="AA1505" i="1"/>
  <c r="AA1506" i="1"/>
  <c r="AA1507" i="1"/>
  <c r="AA1508" i="1"/>
  <c r="AA9" i="1"/>
  <c r="C6" i="3"/>
  <c r="K30" i="3"/>
  <c r="E30" i="3"/>
  <c r="J30" i="3" s="1"/>
  <c r="K29" i="3"/>
  <c r="E29" i="3"/>
  <c r="J29" i="3" s="1"/>
  <c r="K27" i="3"/>
  <c r="E27" i="3"/>
  <c r="J27" i="3" s="1"/>
  <c r="K26" i="3"/>
  <c r="E26" i="3"/>
  <c r="J26" i="3" s="1"/>
  <c r="K25" i="3"/>
  <c r="E25" i="3"/>
  <c r="J25" i="3" s="1"/>
  <c r="K24" i="3"/>
  <c r="E24" i="3"/>
  <c r="J24" i="3" s="1"/>
  <c r="K23" i="3"/>
  <c r="E23" i="3"/>
  <c r="J23" i="3" s="1"/>
  <c r="K22" i="3"/>
  <c r="E22" i="3"/>
  <c r="J22" i="3" s="1"/>
  <c r="K21" i="3"/>
  <c r="E21" i="3"/>
  <c r="J21" i="3"/>
  <c r="K20" i="3"/>
  <c r="E20" i="3"/>
  <c r="J20" i="3" s="1"/>
  <c r="K19" i="3"/>
  <c r="E19" i="3"/>
  <c r="J19" i="3" s="1"/>
  <c r="K18" i="3"/>
  <c r="E18" i="3"/>
  <c r="K17" i="3"/>
  <c r="E17" i="3"/>
  <c r="J17" i="3" s="1"/>
  <c r="K16" i="3"/>
  <c r="E16" i="3"/>
  <c r="J16" i="3" s="1"/>
  <c r="K15" i="3"/>
  <c r="G31" i="3"/>
  <c r="D31" i="3"/>
  <c r="E15" i="3"/>
  <c r="T1509" i="1"/>
  <c r="T1511" i="1"/>
  <c r="U1510" i="1"/>
  <c r="S1511" i="1"/>
  <c r="S1510" i="1"/>
  <c r="S1509" i="1"/>
  <c r="R1512"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3" i="1"/>
  <c r="AB184" i="1"/>
  <c r="AB185" i="1"/>
  <c r="AB186" i="1"/>
  <c r="AB187" i="1"/>
  <c r="AB188" i="1"/>
  <c r="AB189" i="1"/>
  <c r="AB190" i="1"/>
  <c r="AB191" i="1"/>
  <c r="AB192" i="1"/>
  <c r="AB193" i="1"/>
  <c r="AB194" i="1"/>
  <c r="AB195" i="1"/>
  <c r="AB196" i="1"/>
  <c r="AB197" i="1"/>
  <c r="AB198" i="1"/>
  <c r="AB199" i="1"/>
  <c r="AB200" i="1"/>
  <c r="AB201" i="1"/>
  <c r="AB202" i="1"/>
  <c r="AB203" i="1"/>
  <c r="AB204" i="1"/>
  <c r="AB205" i="1"/>
  <c r="AB206" i="1"/>
  <c r="AB207" i="1"/>
  <c r="AB208" i="1"/>
  <c r="AB209" i="1"/>
  <c r="AB210" i="1"/>
  <c r="AB211" i="1"/>
  <c r="AB212" i="1"/>
  <c r="AB213" i="1"/>
  <c r="AB214" i="1"/>
  <c r="AB215" i="1"/>
  <c r="AB216" i="1"/>
  <c r="AB217" i="1"/>
  <c r="AB218" i="1"/>
  <c r="AB219" i="1"/>
  <c r="AB220" i="1"/>
  <c r="AB221" i="1"/>
  <c r="AB222" i="1"/>
  <c r="AB223" i="1"/>
  <c r="AB224" i="1"/>
  <c r="AB225" i="1"/>
  <c r="AB226" i="1"/>
  <c r="AB227" i="1"/>
  <c r="AB228" i="1"/>
  <c r="AB229" i="1"/>
  <c r="AB230" i="1"/>
  <c r="AB231" i="1"/>
  <c r="AB232" i="1"/>
  <c r="AB233" i="1"/>
  <c r="AB234" i="1"/>
  <c r="AB235" i="1"/>
  <c r="AB236" i="1"/>
  <c r="AB237" i="1"/>
  <c r="AB238" i="1"/>
  <c r="AB239" i="1"/>
  <c r="AB240" i="1"/>
  <c r="AB241" i="1"/>
  <c r="AB242" i="1"/>
  <c r="AB243" i="1"/>
  <c r="AB244" i="1"/>
  <c r="AB245" i="1"/>
  <c r="AB246" i="1"/>
  <c r="AB247" i="1"/>
  <c r="AB248" i="1"/>
  <c r="AB249" i="1"/>
  <c r="AB250" i="1"/>
  <c r="AB251" i="1"/>
  <c r="AB252" i="1"/>
  <c r="AB253" i="1"/>
  <c r="AB254" i="1"/>
  <c r="AB255" i="1"/>
  <c r="AB256" i="1"/>
  <c r="AB257" i="1"/>
  <c r="AB258" i="1"/>
  <c r="AB259" i="1"/>
  <c r="AB260" i="1"/>
  <c r="AB261" i="1"/>
  <c r="AB262" i="1"/>
  <c r="AB263" i="1"/>
  <c r="AB264" i="1"/>
  <c r="AB265" i="1"/>
  <c r="AB266" i="1"/>
  <c r="AB267" i="1"/>
  <c r="AB268" i="1"/>
  <c r="AB269" i="1"/>
  <c r="AB270" i="1"/>
  <c r="AB271" i="1"/>
  <c r="AB272" i="1"/>
  <c r="AB273" i="1"/>
  <c r="AB274" i="1"/>
  <c r="AB275" i="1"/>
  <c r="AB276" i="1"/>
  <c r="AB277" i="1"/>
  <c r="AB278" i="1"/>
  <c r="AB279" i="1"/>
  <c r="AB280" i="1"/>
  <c r="AB281" i="1"/>
  <c r="AB282" i="1"/>
  <c r="AB283" i="1"/>
  <c r="AB284" i="1"/>
  <c r="AB285" i="1"/>
  <c r="AB286" i="1"/>
  <c r="AB287" i="1"/>
  <c r="AB288" i="1"/>
  <c r="AB289" i="1"/>
  <c r="AB290" i="1"/>
  <c r="AB291" i="1"/>
  <c r="AB292" i="1"/>
  <c r="AB293" i="1"/>
  <c r="AB294" i="1"/>
  <c r="AB295" i="1"/>
  <c r="AB296" i="1"/>
  <c r="AB297" i="1"/>
  <c r="AB298" i="1"/>
  <c r="AB299" i="1"/>
  <c r="AB300" i="1"/>
  <c r="AB301" i="1"/>
  <c r="AB302" i="1"/>
  <c r="AB303" i="1"/>
  <c r="AB304" i="1"/>
  <c r="AB305" i="1"/>
  <c r="AB306" i="1"/>
  <c r="AB307" i="1"/>
  <c r="AB308" i="1"/>
  <c r="AB309" i="1"/>
  <c r="AB310" i="1"/>
  <c r="AB311" i="1"/>
  <c r="AB312" i="1"/>
  <c r="AB313" i="1"/>
  <c r="AB314" i="1"/>
  <c r="AB315" i="1"/>
  <c r="AB316" i="1"/>
  <c r="AB317" i="1"/>
  <c r="AB318" i="1"/>
  <c r="AB319" i="1"/>
  <c r="AB320" i="1"/>
  <c r="AB321" i="1"/>
  <c r="AB322" i="1"/>
  <c r="AB323" i="1"/>
  <c r="AB324" i="1"/>
  <c r="AB325" i="1"/>
  <c r="AB326" i="1"/>
  <c r="AB327" i="1"/>
  <c r="AB328" i="1"/>
  <c r="AB329" i="1"/>
  <c r="AB330" i="1"/>
  <c r="AB331" i="1"/>
  <c r="AB332" i="1"/>
  <c r="AB333" i="1"/>
  <c r="AB334" i="1"/>
  <c r="AB335" i="1"/>
  <c r="AB336" i="1"/>
  <c r="AB337" i="1"/>
  <c r="AB338" i="1"/>
  <c r="AB339" i="1"/>
  <c r="AB340" i="1"/>
  <c r="AB341" i="1"/>
  <c r="AB342" i="1"/>
  <c r="AB343" i="1"/>
  <c r="AB344" i="1"/>
  <c r="AB345" i="1"/>
  <c r="AB346" i="1"/>
  <c r="AB347" i="1"/>
  <c r="AB348" i="1"/>
  <c r="AB349" i="1"/>
  <c r="AB350" i="1"/>
  <c r="AB351" i="1"/>
  <c r="AB352" i="1"/>
  <c r="AB353" i="1"/>
  <c r="AB354" i="1"/>
  <c r="AB355" i="1"/>
  <c r="AB356" i="1"/>
  <c r="AB357" i="1"/>
  <c r="AB358" i="1"/>
  <c r="AB359" i="1"/>
  <c r="AB360" i="1"/>
  <c r="AB361" i="1"/>
  <c r="AB362" i="1"/>
  <c r="AB363" i="1"/>
  <c r="AB364" i="1"/>
  <c r="AB365" i="1"/>
  <c r="AB366" i="1"/>
  <c r="AB367" i="1"/>
  <c r="AB368" i="1"/>
  <c r="AB369" i="1"/>
  <c r="AB370" i="1"/>
  <c r="AB371" i="1"/>
  <c r="AB372" i="1"/>
  <c r="AB373" i="1"/>
  <c r="AB374" i="1"/>
  <c r="AB375" i="1"/>
  <c r="AB376" i="1"/>
  <c r="AB377" i="1"/>
  <c r="AB378" i="1"/>
  <c r="AB379" i="1"/>
  <c r="AB380" i="1"/>
  <c r="AB381" i="1"/>
  <c r="AB382" i="1"/>
  <c r="AB383" i="1"/>
  <c r="AB384" i="1"/>
  <c r="AB385" i="1"/>
  <c r="AB386" i="1"/>
  <c r="AB387" i="1"/>
  <c r="AB388" i="1"/>
  <c r="AB389" i="1"/>
  <c r="AB390" i="1"/>
  <c r="AB391" i="1"/>
  <c r="AB392" i="1"/>
  <c r="AB393" i="1"/>
  <c r="AB394" i="1"/>
  <c r="AB395" i="1"/>
  <c r="AB396" i="1"/>
  <c r="AB397" i="1"/>
  <c r="AB398" i="1"/>
  <c r="AB399" i="1"/>
  <c r="AB400" i="1"/>
  <c r="AB401" i="1"/>
  <c r="AB402" i="1"/>
  <c r="AB403" i="1"/>
  <c r="AB404" i="1"/>
  <c r="AB405" i="1"/>
  <c r="AB406" i="1"/>
  <c r="AB407" i="1"/>
  <c r="AB408" i="1"/>
  <c r="AB409" i="1"/>
  <c r="AB410" i="1"/>
  <c r="AB411" i="1"/>
  <c r="AB412" i="1"/>
  <c r="AB413" i="1"/>
  <c r="AB414" i="1"/>
  <c r="AB415" i="1"/>
  <c r="AB416" i="1"/>
  <c r="AB417" i="1"/>
  <c r="AB418" i="1"/>
  <c r="AB419" i="1"/>
  <c r="AB420" i="1"/>
  <c r="AB421" i="1"/>
  <c r="AB422" i="1"/>
  <c r="AB423" i="1"/>
  <c r="AB424" i="1"/>
  <c r="AB425" i="1"/>
  <c r="AB426" i="1"/>
  <c r="AB427" i="1"/>
  <c r="AB428" i="1"/>
  <c r="AB429" i="1"/>
  <c r="AB430" i="1"/>
  <c r="AB431" i="1"/>
  <c r="AB432" i="1"/>
  <c r="AB433" i="1"/>
  <c r="AB434" i="1"/>
  <c r="AB435" i="1"/>
  <c r="AB436" i="1"/>
  <c r="AB437" i="1"/>
  <c r="AB438" i="1"/>
  <c r="AB439" i="1"/>
  <c r="AB440" i="1"/>
  <c r="AB441" i="1"/>
  <c r="AB442" i="1"/>
  <c r="AB443" i="1"/>
  <c r="AB444" i="1"/>
  <c r="AB445" i="1"/>
  <c r="AB446" i="1"/>
  <c r="AB447" i="1"/>
  <c r="AB448" i="1"/>
  <c r="AB449" i="1"/>
  <c r="AB450" i="1"/>
  <c r="AB451" i="1"/>
  <c r="AB452" i="1"/>
  <c r="AB453" i="1"/>
  <c r="AB454" i="1"/>
  <c r="AB455" i="1"/>
  <c r="AB456" i="1"/>
  <c r="AB457" i="1"/>
  <c r="AB458" i="1"/>
  <c r="AB459" i="1"/>
  <c r="AB460" i="1"/>
  <c r="AB461" i="1"/>
  <c r="AB462" i="1"/>
  <c r="AB463" i="1"/>
  <c r="AB464" i="1"/>
  <c r="AB465" i="1"/>
  <c r="AB466" i="1"/>
  <c r="AB467" i="1"/>
  <c r="AB468" i="1"/>
  <c r="AB469" i="1"/>
  <c r="AB470" i="1"/>
  <c r="AB471" i="1"/>
  <c r="AB472" i="1"/>
  <c r="AB473" i="1"/>
  <c r="AB474" i="1"/>
  <c r="AB475" i="1"/>
  <c r="AB476" i="1"/>
  <c r="AB477" i="1"/>
  <c r="AB478" i="1"/>
  <c r="AB479" i="1"/>
  <c r="AB480" i="1"/>
  <c r="AB481" i="1"/>
  <c r="AB482" i="1"/>
  <c r="AB483" i="1"/>
  <c r="AB484" i="1"/>
  <c r="AB485" i="1"/>
  <c r="AB486" i="1"/>
  <c r="AB487" i="1"/>
  <c r="AB488" i="1"/>
  <c r="AB489" i="1"/>
  <c r="AB490" i="1"/>
  <c r="AB491" i="1"/>
  <c r="AB492" i="1"/>
  <c r="AB493" i="1"/>
  <c r="AB494" i="1"/>
  <c r="AB495" i="1"/>
  <c r="AB496" i="1"/>
  <c r="AB497" i="1"/>
  <c r="AB498" i="1"/>
  <c r="AB499" i="1"/>
  <c r="AB500" i="1"/>
  <c r="AB501" i="1"/>
  <c r="AB502" i="1"/>
  <c r="AB503" i="1"/>
  <c r="AB504" i="1"/>
  <c r="AB505" i="1"/>
  <c r="AB506" i="1"/>
  <c r="AB507" i="1"/>
  <c r="AB508" i="1"/>
  <c r="AB509" i="1"/>
  <c r="AB510" i="1"/>
  <c r="AB511" i="1"/>
  <c r="AB512" i="1"/>
  <c r="AB513" i="1"/>
  <c r="AB514" i="1"/>
  <c r="AB515" i="1"/>
  <c r="AB516" i="1"/>
  <c r="AB517" i="1"/>
  <c r="AB518" i="1"/>
  <c r="AB519" i="1"/>
  <c r="AB520" i="1"/>
  <c r="AB521" i="1"/>
  <c r="AB522" i="1"/>
  <c r="AB523" i="1"/>
  <c r="AB524" i="1"/>
  <c r="AB525" i="1"/>
  <c r="AB526" i="1"/>
  <c r="AB527" i="1"/>
  <c r="AB528" i="1"/>
  <c r="AB529" i="1"/>
  <c r="AB530" i="1"/>
  <c r="AB531" i="1"/>
  <c r="AB532" i="1"/>
  <c r="AB533" i="1"/>
  <c r="AB534" i="1"/>
  <c r="AB535" i="1"/>
  <c r="AB536" i="1"/>
  <c r="AB537" i="1"/>
  <c r="AB538" i="1"/>
  <c r="AB539" i="1"/>
  <c r="AB540" i="1"/>
  <c r="AB541" i="1"/>
  <c r="AB542" i="1"/>
  <c r="AB543" i="1"/>
  <c r="AB544" i="1"/>
  <c r="AB545" i="1"/>
  <c r="AB546" i="1"/>
  <c r="AB547" i="1"/>
  <c r="AB548" i="1"/>
  <c r="AB549" i="1"/>
  <c r="AB550" i="1"/>
  <c r="AB551" i="1"/>
  <c r="AB552" i="1"/>
  <c r="AB553" i="1"/>
  <c r="AB554" i="1"/>
  <c r="AB555" i="1"/>
  <c r="AB556" i="1"/>
  <c r="AB557" i="1"/>
  <c r="AB558" i="1"/>
  <c r="AB559" i="1"/>
  <c r="AB560" i="1"/>
  <c r="AB561" i="1"/>
  <c r="AB562" i="1"/>
  <c r="AB563" i="1"/>
  <c r="AB564" i="1"/>
  <c r="AB565" i="1"/>
  <c r="AB566" i="1"/>
  <c r="AB567" i="1"/>
  <c r="AB568" i="1"/>
  <c r="AB569" i="1"/>
  <c r="AB570" i="1"/>
  <c r="AB571" i="1"/>
  <c r="AB572" i="1"/>
  <c r="AB573" i="1"/>
  <c r="AB574" i="1"/>
  <c r="AB575" i="1"/>
  <c r="AB576" i="1"/>
  <c r="AB577" i="1"/>
  <c r="AB578" i="1"/>
  <c r="AB579" i="1"/>
  <c r="AB580" i="1"/>
  <c r="AB581" i="1"/>
  <c r="AB582" i="1"/>
  <c r="AB583" i="1"/>
  <c r="AB584" i="1"/>
  <c r="AB585" i="1"/>
  <c r="AB586" i="1"/>
  <c r="AB587" i="1"/>
  <c r="AB588" i="1"/>
  <c r="AB589" i="1"/>
  <c r="AB590" i="1"/>
  <c r="AB591" i="1"/>
  <c r="AB592" i="1"/>
  <c r="AB593" i="1"/>
  <c r="AB594" i="1"/>
  <c r="AB595" i="1"/>
  <c r="AB596" i="1"/>
  <c r="AB597" i="1"/>
  <c r="AB598" i="1"/>
  <c r="AB599" i="1"/>
  <c r="AB600" i="1"/>
  <c r="AB601" i="1"/>
  <c r="AB602" i="1"/>
  <c r="AB603" i="1"/>
  <c r="AB604" i="1"/>
  <c r="AB605" i="1"/>
  <c r="AB606" i="1"/>
  <c r="AB607" i="1"/>
  <c r="AB608" i="1"/>
  <c r="AB609" i="1"/>
  <c r="AB610" i="1"/>
  <c r="AB611" i="1"/>
  <c r="AB612" i="1"/>
  <c r="AB613" i="1"/>
  <c r="AB614" i="1"/>
  <c r="AB615" i="1"/>
  <c r="AB616" i="1"/>
  <c r="AB617" i="1"/>
  <c r="AB618" i="1"/>
  <c r="AB619" i="1"/>
  <c r="AB620" i="1"/>
  <c r="AB621" i="1"/>
  <c r="AB622" i="1"/>
  <c r="AB623" i="1"/>
  <c r="AB624" i="1"/>
  <c r="AB625" i="1"/>
  <c r="AB626" i="1"/>
  <c r="AB627" i="1"/>
  <c r="AB628" i="1"/>
  <c r="AB629" i="1"/>
  <c r="AB630" i="1"/>
  <c r="AB631" i="1"/>
  <c r="AB632" i="1"/>
  <c r="AB633" i="1"/>
  <c r="AB634" i="1"/>
  <c r="AB635" i="1"/>
  <c r="AB636" i="1"/>
  <c r="AB637" i="1"/>
  <c r="AB638" i="1"/>
  <c r="AB639" i="1"/>
  <c r="AB640" i="1"/>
  <c r="AB641" i="1"/>
  <c r="AB642" i="1"/>
  <c r="AB643" i="1"/>
  <c r="AB644" i="1"/>
  <c r="AB645" i="1"/>
  <c r="AB646" i="1"/>
  <c r="AB647" i="1"/>
  <c r="AB648" i="1"/>
  <c r="AB649" i="1"/>
  <c r="AB650" i="1"/>
  <c r="AB651" i="1"/>
  <c r="AB652" i="1"/>
  <c r="AB653" i="1"/>
  <c r="AB654" i="1"/>
  <c r="AB655" i="1"/>
  <c r="AB656" i="1"/>
  <c r="AB657" i="1"/>
  <c r="AB658" i="1"/>
  <c r="AB659" i="1"/>
  <c r="AB660" i="1"/>
  <c r="AB661" i="1"/>
  <c r="AB662" i="1"/>
  <c r="AB663" i="1"/>
  <c r="AB664" i="1"/>
  <c r="AB665" i="1"/>
  <c r="AB666" i="1"/>
  <c r="AB667" i="1"/>
  <c r="AB668" i="1"/>
  <c r="AB669" i="1"/>
  <c r="AB670" i="1"/>
  <c r="AB671" i="1"/>
  <c r="AB672" i="1"/>
  <c r="AB673" i="1"/>
  <c r="AB674" i="1"/>
  <c r="AB675" i="1"/>
  <c r="AB676" i="1"/>
  <c r="AB677" i="1"/>
  <c r="AB678" i="1"/>
  <c r="AB679" i="1"/>
  <c r="AB680" i="1"/>
  <c r="AB681" i="1"/>
  <c r="AB682" i="1"/>
  <c r="AB683" i="1"/>
  <c r="AB684" i="1"/>
  <c r="AB685" i="1"/>
  <c r="AB686" i="1"/>
  <c r="AB687" i="1"/>
  <c r="AB688" i="1"/>
  <c r="AB689" i="1"/>
  <c r="AB690" i="1"/>
  <c r="AB691" i="1"/>
  <c r="AB692" i="1"/>
  <c r="AB693" i="1"/>
  <c r="AB694" i="1"/>
  <c r="AB695" i="1"/>
  <c r="AB696" i="1"/>
  <c r="AB697" i="1"/>
  <c r="AB698" i="1"/>
  <c r="AB699" i="1"/>
  <c r="AB700" i="1"/>
  <c r="AB701" i="1"/>
  <c r="AB702" i="1"/>
  <c r="AB703" i="1"/>
  <c r="AB704" i="1"/>
  <c r="AB705" i="1"/>
  <c r="AB706" i="1"/>
  <c r="AB707" i="1"/>
  <c r="AB708" i="1"/>
  <c r="AB709" i="1"/>
  <c r="AB710" i="1"/>
  <c r="AB711" i="1"/>
  <c r="AB712" i="1"/>
  <c r="AB713" i="1"/>
  <c r="AB714" i="1"/>
  <c r="AB715" i="1"/>
  <c r="AB716" i="1"/>
  <c r="AB717" i="1"/>
  <c r="AB718" i="1"/>
  <c r="AB719" i="1"/>
  <c r="AB720" i="1"/>
  <c r="AB721" i="1"/>
  <c r="AB722" i="1"/>
  <c r="AB723" i="1"/>
  <c r="AB724" i="1"/>
  <c r="AB725" i="1"/>
  <c r="AB726" i="1"/>
  <c r="AB727" i="1"/>
  <c r="AB728" i="1"/>
  <c r="AB729" i="1"/>
  <c r="AB730" i="1"/>
  <c r="AB731" i="1"/>
  <c r="AB732" i="1"/>
  <c r="AB733" i="1"/>
  <c r="AB734" i="1"/>
  <c r="AB735" i="1"/>
  <c r="AB736" i="1"/>
  <c r="AB737" i="1"/>
  <c r="AB738" i="1"/>
  <c r="AB739" i="1"/>
  <c r="AB740" i="1"/>
  <c r="AB741" i="1"/>
  <c r="AB742" i="1"/>
  <c r="AB743" i="1"/>
  <c r="AB744" i="1"/>
  <c r="AB745" i="1"/>
  <c r="AB746" i="1"/>
  <c r="AB747" i="1"/>
  <c r="AB748" i="1"/>
  <c r="AB749" i="1"/>
  <c r="AB750" i="1"/>
  <c r="AB751" i="1"/>
  <c r="AB752" i="1"/>
  <c r="AB753" i="1"/>
  <c r="AB754" i="1"/>
  <c r="AB755" i="1"/>
  <c r="AB756" i="1"/>
  <c r="AB757" i="1"/>
  <c r="AB758" i="1"/>
  <c r="AB759" i="1"/>
  <c r="AB760" i="1"/>
  <c r="AB761" i="1"/>
  <c r="AB762" i="1"/>
  <c r="AB763" i="1"/>
  <c r="AB764" i="1"/>
  <c r="AB765" i="1"/>
  <c r="AB766" i="1"/>
  <c r="AB767" i="1"/>
  <c r="AB768" i="1"/>
  <c r="AB769" i="1"/>
  <c r="AB770" i="1"/>
  <c r="AB771" i="1"/>
  <c r="AB772" i="1"/>
  <c r="AB773" i="1"/>
  <c r="AB774" i="1"/>
  <c r="AB775" i="1"/>
  <c r="AB776" i="1"/>
  <c r="AB777" i="1"/>
  <c r="AB778" i="1"/>
  <c r="AB779" i="1"/>
  <c r="AB780" i="1"/>
  <c r="AB781" i="1"/>
  <c r="AB782" i="1"/>
  <c r="AB783" i="1"/>
  <c r="AB784" i="1"/>
  <c r="AB785" i="1"/>
  <c r="AB786" i="1"/>
  <c r="AB787" i="1"/>
  <c r="AB788" i="1"/>
  <c r="AB789" i="1"/>
  <c r="AB790" i="1"/>
  <c r="AB791" i="1"/>
  <c r="AB792" i="1"/>
  <c r="AB793" i="1"/>
  <c r="AB794" i="1"/>
  <c r="AB795" i="1"/>
  <c r="AB796" i="1"/>
  <c r="AB797" i="1"/>
  <c r="AB798" i="1"/>
  <c r="AB799" i="1"/>
  <c r="AB800" i="1"/>
  <c r="AB801" i="1"/>
  <c r="AB802" i="1"/>
  <c r="AB803" i="1"/>
  <c r="AB804" i="1"/>
  <c r="AB805" i="1"/>
  <c r="AB806" i="1"/>
  <c r="AB807" i="1"/>
  <c r="AB808" i="1"/>
  <c r="AB809" i="1"/>
  <c r="AB810" i="1"/>
  <c r="AB811" i="1"/>
  <c r="AB812" i="1"/>
  <c r="AB813" i="1"/>
  <c r="AB814" i="1"/>
  <c r="AB815" i="1"/>
  <c r="AB816" i="1"/>
  <c r="AB817" i="1"/>
  <c r="AB818" i="1"/>
  <c r="AB819" i="1"/>
  <c r="AB820" i="1"/>
  <c r="AB821" i="1"/>
  <c r="AB822" i="1"/>
  <c r="AB823" i="1"/>
  <c r="AB824" i="1"/>
  <c r="AB825" i="1"/>
  <c r="AB826" i="1"/>
  <c r="AB827" i="1"/>
  <c r="AB828" i="1"/>
  <c r="AB829" i="1"/>
  <c r="AB830" i="1"/>
  <c r="AB831" i="1"/>
  <c r="AB832" i="1"/>
  <c r="AB833" i="1"/>
  <c r="AB834" i="1"/>
  <c r="AB835" i="1"/>
  <c r="AB836" i="1"/>
  <c r="AB837" i="1"/>
  <c r="AB838" i="1"/>
  <c r="AB839" i="1"/>
  <c r="AB840" i="1"/>
  <c r="AB841" i="1"/>
  <c r="AB842" i="1"/>
  <c r="AB843" i="1"/>
  <c r="AB844" i="1"/>
  <c r="AB845" i="1"/>
  <c r="AB846" i="1"/>
  <c r="AB847" i="1"/>
  <c r="AB848" i="1"/>
  <c r="AB849" i="1"/>
  <c r="AB850" i="1"/>
  <c r="AB851" i="1"/>
  <c r="AB852" i="1"/>
  <c r="AB853" i="1"/>
  <c r="AB854" i="1"/>
  <c r="AB855" i="1"/>
  <c r="AB856" i="1"/>
  <c r="AB857" i="1"/>
  <c r="AB858" i="1"/>
  <c r="AB859" i="1"/>
  <c r="AB860" i="1"/>
  <c r="AB861" i="1"/>
  <c r="AB862" i="1"/>
  <c r="AB863" i="1"/>
  <c r="AB864" i="1"/>
  <c r="AB865" i="1"/>
  <c r="AB866" i="1"/>
  <c r="AB867" i="1"/>
  <c r="AB868" i="1"/>
  <c r="AB869" i="1"/>
  <c r="AB870" i="1"/>
  <c r="AB871" i="1"/>
  <c r="AB872" i="1"/>
  <c r="AB873" i="1"/>
  <c r="AB874" i="1"/>
  <c r="AB875" i="1"/>
  <c r="AB876" i="1"/>
  <c r="AB877" i="1"/>
  <c r="AB878" i="1"/>
  <c r="AB879" i="1"/>
  <c r="AB880" i="1"/>
  <c r="AB881" i="1"/>
  <c r="AB882" i="1"/>
  <c r="AB883" i="1"/>
  <c r="AB884" i="1"/>
  <c r="AB885" i="1"/>
  <c r="AB886" i="1"/>
  <c r="AB887" i="1"/>
  <c r="AB888" i="1"/>
  <c r="AB889" i="1"/>
  <c r="AB890" i="1"/>
  <c r="AB891" i="1"/>
  <c r="AB892" i="1"/>
  <c r="AB893" i="1"/>
  <c r="AB894" i="1"/>
  <c r="AB895" i="1"/>
  <c r="AB896" i="1"/>
  <c r="AB897" i="1"/>
  <c r="AB898" i="1"/>
  <c r="AB899" i="1"/>
  <c r="AB900" i="1"/>
  <c r="AB901" i="1"/>
  <c r="AB902" i="1"/>
  <c r="AB903" i="1"/>
  <c r="AB904" i="1"/>
  <c r="AB905" i="1"/>
  <c r="AB906" i="1"/>
  <c r="AB907" i="1"/>
  <c r="AB908" i="1"/>
  <c r="AB909" i="1"/>
  <c r="AB910" i="1"/>
  <c r="AB911" i="1"/>
  <c r="AB912" i="1"/>
  <c r="AB913" i="1"/>
  <c r="AB914" i="1"/>
  <c r="AB915" i="1"/>
  <c r="AB916" i="1"/>
  <c r="AB917" i="1"/>
  <c r="AB918" i="1"/>
  <c r="AB919" i="1"/>
  <c r="AB920" i="1"/>
  <c r="AB921" i="1"/>
  <c r="AB922" i="1"/>
  <c r="AB923" i="1"/>
  <c r="AB924" i="1"/>
  <c r="AB925" i="1"/>
  <c r="AB926" i="1"/>
  <c r="AB927" i="1"/>
  <c r="AB928" i="1"/>
  <c r="AB929" i="1"/>
  <c r="AB930" i="1"/>
  <c r="AB931" i="1"/>
  <c r="AB932" i="1"/>
  <c r="AB933" i="1"/>
  <c r="AB934" i="1"/>
  <c r="AB935" i="1"/>
  <c r="AB936" i="1"/>
  <c r="AB937" i="1"/>
  <c r="AB938" i="1"/>
  <c r="AB939" i="1"/>
  <c r="AB940" i="1"/>
  <c r="AB941" i="1"/>
  <c r="AB942" i="1"/>
  <c r="AB943" i="1"/>
  <c r="AB944" i="1"/>
  <c r="AB945" i="1"/>
  <c r="AB946" i="1"/>
  <c r="AB947" i="1"/>
  <c r="AB948" i="1"/>
  <c r="AB949" i="1"/>
  <c r="AB950" i="1"/>
  <c r="AB951" i="1"/>
  <c r="AB952" i="1"/>
  <c r="AB953" i="1"/>
  <c r="AB954" i="1"/>
  <c r="AB955" i="1"/>
  <c r="AB956" i="1"/>
  <c r="AB957" i="1"/>
  <c r="AB958" i="1"/>
  <c r="AB959" i="1"/>
  <c r="AB960" i="1"/>
  <c r="AB961" i="1"/>
  <c r="AB962" i="1"/>
  <c r="AB963" i="1"/>
  <c r="AB964" i="1"/>
  <c r="AB965" i="1"/>
  <c r="AB966" i="1"/>
  <c r="AB967" i="1"/>
  <c r="AB968" i="1"/>
  <c r="AB969" i="1"/>
  <c r="AB970" i="1"/>
  <c r="AB971" i="1"/>
  <c r="AB972" i="1"/>
  <c r="AB973" i="1"/>
  <c r="AB974" i="1"/>
  <c r="AB975" i="1"/>
  <c r="AB976" i="1"/>
  <c r="AB977" i="1"/>
  <c r="AB978" i="1"/>
  <c r="AB979" i="1"/>
  <c r="AB980" i="1"/>
  <c r="AB981" i="1"/>
  <c r="AB982" i="1"/>
  <c r="AB983" i="1"/>
  <c r="AB984" i="1"/>
  <c r="AB985" i="1"/>
  <c r="AB986" i="1"/>
  <c r="AB987" i="1"/>
  <c r="AB988" i="1"/>
  <c r="AB989" i="1"/>
  <c r="AB990" i="1"/>
  <c r="AB991" i="1"/>
  <c r="AB992" i="1"/>
  <c r="AB993" i="1"/>
  <c r="AB994" i="1"/>
  <c r="AB995" i="1"/>
  <c r="AB996" i="1"/>
  <c r="AB997" i="1"/>
  <c r="AB998" i="1"/>
  <c r="AB999" i="1"/>
  <c r="AB1000" i="1"/>
  <c r="AB1001" i="1"/>
  <c r="AB1002" i="1"/>
  <c r="AB1003" i="1"/>
  <c r="AB1004" i="1"/>
  <c r="AB1005" i="1"/>
  <c r="AB1006" i="1"/>
  <c r="AB1007" i="1"/>
  <c r="AB1008" i="1"/>
  <c r="AB1009" i="1"/>
  <c r="AB1010" i="1"/>
  <c r="AB1011" i="1"/>
  <c r="AB1012" i="1"/>
  <c r="AB1013" i="1"/>
  <c r="AB1014" i="1"/>
  <c r="AB1015" i="1"/>
  <c r="AB1016" i="1"/>
  <c r="AB1017" i="1"/>
  <c r="AB1018" i="1"/>
  <c r="AB1019" i="1"/>
  <c r="AB1020" i="1"/>
  <c r="AB1021" i="1"/>
  <c r="AB1022" i="1"/>
  <c r="AB1023" i="1"/>
  <c r="AB1024" i="1"/>
  <c r="AB1025" i="1"/>
  <c r="AB1026" i="1"/>
  <c r="AB1027" i="1"/>
  <c r="AB1028" i="1"/>
  <c r="AB1029" i="1"/>
  <c r="AB1030" i="1"/>
  <c r="AB1031" i="1"/>
  <c r="AB1032" i="1"/>
  <c r="AB1033" i="1"/>
  <c r="AB1034" i="1"/>
  <c r="AB1035" i="1"/>
  <c r="AB1036" i="1"/>
  <c r="AB1037" i="1"/>
  <c r="AB1038" i="1"/>
  <c r="AB1039" i="1"/>
  <c r="AB1040" i="1"/>
  <c r="AB1041" i="1"/>
  <c r="AB1042" i="1"/>
  <c r="AB1043" i="1"/>
  <c r="AB1044" i="1"/>
  <c r="AB1045" i="1"/>
  <c r="AB1046" i="1"/>
  <c r="AB1047" i="1"/>
  <c r="AB1048" i="1"/>
  <c r="AB1049" i="1"/>
  <c r="AB1050" i="1"/>
  <c r="AB1051" i="1"/>
  <c r="AB1052" i="1"/>
  <c r="AB1053" i="1"/>
  <c r="AB1054" i="1"/>
  <c r="AB1055" i="1"/>
  <c r="AB1056" i="1"/>
  <c r="AB1057" i="1"/>
  <c r="AB1058" i="1"/>
  <c r="AB1059" i="1"/>
  <c r="AB1060" i="1"/>
  <c r="AB1061" i="1"/>
  <c r="AB1062" i="1"/>
  <c r="AB1063" i="1"/>
  <c r="AB1064" i="1"/>
  <c r="AB1065" i="1"/>
  <c r="AB1066" i="1"/>
  <c r="AB1067" i="1"/>
  <c r="AB1068" i="1"/>
  <c r="AB1069" i="1"/>
  <c r="AB1070" i="1"/>
  <c r="AB1071" i="1"/>
  <c r="AB1072" i="1"/>
  <c r="AB1073" i="1"/>
  <c r="AB1074" i="1"/>
  <c r="AB1075" i="1"/>
  <c r="AB1076" i="1"/>
  <c r="AB1077" i="1"/>
  <c r="AB1078" i="1"/>
  <c r="AB1079" i="1"/>
  <c r="AB1080" i="1"/>
  <c r="AB1081" i="1"/>
  <c r="AB1082" i="1"/>
  <c r="AB1083" i="1"/>
  <c r="AB1084" i="1"/>
  <c r="AB1085" i="1"/>
  <c r="AB1086" i="1"/>
  <c r="AB1087" i="1"/>
  <c r="AB1088" i="1"/>
  <c r="AB1089" i="1"/>
  <c r="AB1090" i="1"/>
  <c r="AB1091" i="1"/>
  <c r="AB1092" i="1"/>
  <c r="AB1093" i="1"/>
  <c r="AB1094" i="1"/>
  <c r="AB1095" i="1"/>
  <c r="AB1096" i="1"/>
  <c r="AB1097" i="1"/>
  <c r="AB1098" i="1"/>
  <c r="AB1099" i="1"/>
  <c r="AB1100" i="1"/>
  <c r="AB1101" i="1"/>
  <c r="AB1102" i="1"/>
  <c r="AB1103" i="1"/>
  <c r="AB1104" i="1"/>
  <c r="AB1105" i="1"/>
  <c r="AB1106" i="1"/>
  <c r="AB1107" i="1"/>
  <c r="AB1108" i="1"/>
  <c r="AB1109" i="1"/>
  <c r="AB1110" i="1"/>
  <c r="AB1111" i="1"/>
  <c r="AB1112" i="1"/>
  <c r="AB1113" i="1"/>
  <c r="AB1114" i="1"/>
  <c r="AB1115" i="1"/>
  <c r="AB1116" i="1"/>
  <c r="AB1117" i="1"/>
  <c r="AB1118" i="1"/>
  <c r="AB1119" i="1"/>
  <c r="AB1120" i="1"/>
  <c r="AB1121" i="1"/>
  <c r="AB1122" i="1"/>
  <c r="AB1123" i="1"/>
  <c r="AB1124" i="1"/>
  <c r="AB1125" i="1"/>
  <c r="AB1126" i="1"/>
  <c r="AB1127" i="1"/>
  <c r="AB1128" i="1"/>
  <c r="AB1129" i="1"/>
  <c r="AB1130" i="1"/>
  <c r="AB1131" i="1"/>
  <c r="AB1132" i="1"/>
  <c r="AB1133" i="1"/>
  <c r="AB1134" i="1"/>
  <c r="AB1135" i="1"/>
  <c r="AB1136" i="1"/>
  <c r="AB1137" i="1"/>
  <c r="AB1138" i="1"/>
  <c r="AB1139" i="1"/>
  <c r="AB1140" i="1"/>
  <c r="AB1141" i="1"/>
  <c r="AB1142" i="1"/>
  <c r="AB1143" i="1"/>
  <c r="AB1144" i="1"/>
  <c r="AB1145" i="1"/>
  <c r="AB1146" i="1"/>
  <c r="AB1147" i="1"/>
  <c r="AB1148" i="1"/>
  <c r="AB1149" i="1"/>
  <c r="AB1150" i="1"/>
  <c r="AB1151" i="1"/>
  <c r="AB1152" i="1"/>
  <c r="AB1153" i="1"/>
  <c r="AB1154" i="1"/>
  <c r="AB1155" i="1"/>
  <c r="AB1156" i="1"/>
  <c r="AB1157" i="1"/>
  <c r="AB1158" i="1"/>
  <c r="AB1159" i="1"/>
  <c r="AB1160" i="1"/>
  <c r="AB1161" i="1"/>
  <c r="AB1162" i="1"/>
  <c r="AB1163" i="1"/>
  <c r="AB1164" i="1"/>
  <c r="AB1165" i="1"/>
  <c r="AB1166" i="1"/>
  <c r="AB1167" i="1"/>
  <c r="AB1168" i="1"/>
  <c r="AB1169" i="1"/>
  <c r="AB1170" i="1"/>
  <c r="AB1171" i="1"/>
  <c r="AB1172" i="1"/>
  <c r="AB1173" i="1"/>
  <c r="AB1174" i="1"/>
  <c r="AB1175" i="1"/>
  <c r="AB1176" i="1"/>
  <c r="AB1177" i="1"/>
  <c r="AB1178" i="1"/>
  <c r="AB1179" i="1"/>
  <c r="AB1180" i="1"/>
  <c r="AB1181" i="1"/>
  <c r="AB1182" i="1"/>
  <c r="AB1183" i="1"/>
  <c r="AB1184" i="1"/>
  <c r="AB1185" i="1"/>
  <c r="AB1186" i="1"/>
  <c r="AB1187" i="1"/>
  <c r="AB1188" i="1"/>
  <c r="AB1189" i="1"/>
  <c r="AB1190" i="1"/>
  <c r="AB1191" i="1"/>
  <c r="AB1192" i="1"/>
  <c r="AB1193" i="1"/>
  <c r="AB1194" i="1"/>
  <c r="AB1195" i="1"/>
  <c r="AB1196" i="1"/>
  <c r="AB1197" i="1"/>
  <c r="AB1198" i="1"/>
  <c r="AB1199" i="1"/>
  <c r="AB1200" i="1"/>
  <c r="AB1201" i="1"/>
  <c r="AB1202" i="1"/>
  <c r="AB1203" i="1"/>
  <c r="AB1204" i="1"/>
  <c r="AB1205" i="1"/>
  <c r="AB1206" i="1"/>
  <c r="AB1207" i="1"/>
  <c r="AB1208" i="1"/>
  <c r="AB1209" i="1"/>
  <c r="AB1210" i="1"/>
  <c r="AB1211" i="1"/>
  <c r="AB1212" i="1"/>
  <c r="AB1213" i="1"/>
  <c r="AB1214" i="1"/>
  <c r="AB1215" i="1"/>
  <c r="AB1216" i="1"/>
  <c r="AB1217" i="1"/>
  <c r="AB1218" i="1"/>
  <c r="AB1219" i="1"/>
  <c r="AB1220" i="1"/>
  <c r="AB1221" i="1"/>
  <c r="AB1222" i="1"/>
  <c r="AB1223" i="1"/>
  <c r="AB1224" i="1"/>
  <c r="AB1225" i="1"/>
  <c r="AB1226" i="1"/>
  <c r="AB1227" i="1"/>
  <c r="AB1228" i="1"/>
  <c r="AB1229" i="1"/>
  <c r="AB1230" i="1"/>
  <c r="AB1231" i="1"/>
  <c r="AB1232" i="1"/>
  <c r="AB1233" i="1"/>
  <c r="AB1234" i="1"/>
  <c r="AB1235" i="1"/>
  <c r="AB1236" i="1"/>
  <c r="AB1237" i="1"/>
  <c r="AB1238" i="1"/>
  <c r="AB1239" i="1"/>
  <c r="AB1240" i="1"/>
  <c r="AB1241" i="1"/>
  <c r="AB1242" i="1"/>
  <c r="AB1243" i="1"/>
  <c r="AB1244" i="1"/>
  <c r="AB1245" i="1"/>
  <c r="AB1246" i="1"/>
  <c r="AB1247" i="1"/>
  <c r="AB1248" i="1"/>
  <c r="AB1249" i="1"/>
  <c r="AB1250" i="1"/>
  <c r="AB1251" i="1"/>
  <c r="AB1252" i="1"/>
  <c r="AB1253" i="1"/>
  <c r="AB1254" i="1"/>
  <c r="AB1255" i="1"/>
  <c r="AB1256" i="1"/>
  <c r="AB1257" i="1"/>
  <c r="AB1258" i="1"/>
  <c r="AB1259" i="1"/>
  <c r="AB1260" i="1"/>
  <c r="AB1261" i="1"/>
  <c r="AB1262" i="1"/>
  <c r="AB1263" i="1"/>
  <c r="AB1264" i="1"/>
  <c r="AB1265" i="1"/>
  <c r="AB1266" i="1"/>
  <c r="AB1267" i="1"/>
  <c r="AB1268" i="1"/>
  <c r="AB1269" i="1"/>
  <c r="AB1270" i="1"/>
  <c r="AB1271" i="1"/>
  <c r="AB1272" i="1"/>
  <c r="AB1273" i="1"/>
  <c r="AB1274" i="1"/>
  <c r="AB1275" i="1"/>
  <c r="AB1276" i="1"/>
  <c r="AB1277" i="1"/>
  <c r="AB1278" i="1"/>
  <c r="AB1279" i="1"/>
  <c r="AB1280" i="1"/>
  <c r="AB1281" i="1"/>
  <c r="AB1282" i="1"/>
  <c r="AB1283" i="1"/>
  <c r="AB1284" i="1"/>
  <c r="AB1285" i="1"/>
  <c r="AB1286" i="1"/>
  <c r="AB1287" i="1"/>
  <c r="AB1288" i="1"/>
  <c r="AB1289" i="1"/>
  <c r="AB1290" i="1"/>
  <c r="AB1291" i="1"/>
  <c r="AB1292" i="1"/>
  <c r="AB1293" i="1"/>
  <c r="AB1294" i="1"/>
  <c r="AB1295" i="1"/>
  <c r="AB1296" i="1"/>
  <c r="AB1297" i="1"/>
  <c r="AB1298" i="1"/>
  <c r="AB1299" i="1"/>
  <c r="AB1300" i="1"/>
  <c r="AB1301" i="1"/>
  <c r="AB1302" i="1"/>
  <c r="AB1303" i="1"/>
  <c r="AB1304" i="1"/>
  <c r="AB1305" i="1"/>
  <c r="AB1306" i="1"/>
  <c r="AB1307" i="1"/>
  <c r="AB1308" i="1"/>
  <c r="AB1309" i="1"/>
  <c r="AB1310" i="1"/>
  <c r="AB1311" i="1"/>
  <c r="AB1312" i="1"/>
  <c r="AB1313" i="1"/>
  <c r="AB1314" i="1"/>
  <c r="AB1315" i="1"/>
  <c r="AB1316" i="1"/>
  <c r="AB1317" i="1"/>
  <c r="AB1318" i="1"/>
  <c r="AB1319" i="1"/>
  <c r="AB1320" i="1"/>
  <c r="AB1321" i="1"/>
  <c r="AB1322" i="1"/>
  <c r="AB1323" i="1"/>
  <c r="AB1324" i="1"/>
  <c r="AB1325" i="1"/>
  <c r="AB1326" i="1"/>
  <c r="AB1327" i="1"/>
  <c r="AB1328" i="1"/>
  <c r="AB1329" i="1"/>
  <c r="AB1330" i="1"/>
  <c r="AB1331" i="1"/>
  <c r="AB1332" i="1"/>
  <c r="AB1333" i="1"/>
  <c r="AB1334" i="1"/>
  <c r="AB1335" i="1"/>
  <c r="AB1336" i="1"/>
  <c r="AB1337" i="1"/>
  <c r="AB1338" i="1"/>
  <c r="AB1339" i="1"/>
  <c r="AB1340" i="1"/>
  <c r="AB1341" i="1"/>
  <c r="AB1342" i="1"/>
  <c r="AB1343" i="1"/>
  <c r="AB1344" i="1"/>
  <c r="AB1345" i="1"/>
  <c r="AB1346" i="1"/>
  <c r="AB1347" i="1"/>
  <c r="AB1348" i="1"/>
  <c r="AB1349" i="1"/>
  <c r="AB1350" i="1"/>
  <c r="AB1351" i="1"/>
  <c r="AB1352" i="1"/>
  <c r="AB1353" i="1"/>
  <c r="AB1354" i="1"/>
  <c r="AB1355" i="1"/>
  <c r="AB1356" i="1"/>
  <c r="AB1357" i="1"/>
  <c r="AB1358" i="1"/>
  <c r="AB1359" i="1"/>
  <c r="AB1360" i="1"/>
  <c r="AB1361" i="1"/>
  <c r="AB1362" i="1"/>
  <c r="AB1363" i="1"/>
  <c r="AB1364" i="1"/>
  <c r="AB1365" i="1"/>
  <c r="AB1366" i="1"/>
  <c r="AB1367" i="1"/>
  <c r="AB1368" i="1"/>
  <c r="AB1369" i="1"/>
  <c r="AB1370" i="1"/>
  <c r="AB1371" i="1"/>
  <c r="AB1372" i="1"/>
  <c r="AB1373" i="1"/>
  <c r="AB1374" i="1"/>
  <c r="AB1375" i="1"/>
  <c r="AB1376" i="1"/>
  <c r="AB1377" i="1"/>
  <c r="AB1378" i="1"/>
  <c r="AB1379" i="1"/>
  <c r="AB1380" i="1"/>
  <c r="AB1381" i="1"/>
  <c r="AB1382" i="1"/>
  <c r="AB1383" i="1"/>
  <c r="AB1384" i="1"/>
  <c r="AB1385" i="1"/>
  <c r="AB1386" i="1"/>
  <c r="AB1387" i="1"/>
  <c r="AB1388" i="1"/>
  <c r="AB1389" i="1"/>
  <c r="AB1390" i="1"/>
  <c r="AB1391" i="1"/>
  <c r="AB1392" i="1"/>
  <c r="AB1393" i="1"/>
  <c r="AB1394" i="1"/>
  <c r="AB1395" i="1"/>
  <c r="AB1396" i="1"/>
  <c r="AB1397" i="1"/>
  <c r="AB1398" i="1"/>
  <c r="AB1399" i="1"/>
  <c r="AB1400" i="1"/>
  <c r="AB1401" i="1"/>
  <c r="AB1402" i="1"/>
  <c r="AB1403" i="1"/>
  <c r="AB1404" i="1"/>
  <c r="AB1405" i="1"/>
  <c r="AB1406" i="1"/>
  <c r="AB1407" i="1"/>
  <c r="AB1408" i="1"/>
  <c r="AB1409" i="1"/>
  <c r="AB1410" i="1"/>
  <c r="AB1411" i="1"/>
  <c r="AB1412" i="1"/>
  <c r="AB1413" i="1"/>
  <c r="AB1414" i="1"/>
  <c r="AB1415" i="1"/>
  <c r="AB1416" i="1"/>
  <c r="AB1417" i="1"/>
  <c r="AB1418" i="1"/>
  <c r="AB1419" i="1"/>
  <c r="AB1420" i="1"/>
  <c r="AB1421" i="1"/>
  <c r="AB1422" i="1"/>
  <c r="AB1423" i="1"/>
  <c r="AB1424" i="1"/>
  <c r="AB1425" i="1"/>
  <c r="AB1426" i="1"/>
  <c r="AB1427" i="1"/>
  <c r="AB1428" i="1"/>
  <c r="AB1429" i="1"/>
  <c r="AB1430" i="1"/>
  <c r="AB1431" i="1"/>
  <c r="AB1432" i="1"/>
  <c r="AB1433" i="1"/>
  <c r="AB1434" i="1"/>
  <c r="AB1435" i="1"/>
  <c r="AB1436" i="1"/>
  <c r="AB1437" i="1"/>
  <c r="AB1438" i="1"/>
  <c r="AB1439" i="1"/>
  <c r="AB1440" i="1"/>
  <c r="AB1441" i="1"/>
  <c r="AB1442" i="1"/>
  <c r="AB1443" i="1"/>
  <c r="AB1444" i="1"/>
  <c r="AB1445" i="1"/>
  <c r="AB1446" i="1"/>
  <c r="AB1447" i="1"/>
  <c r="AB1448" i="1"/>
  <c r="AB1449" i="1"/>
  <c r="AB1450" i="1"/>
  <c r="AB1451" i="1"/>
  <c r="AB1452" i="1"/>
  <c r="AB1453" i="1"/>
  <c r="AB1454" i="1"/>
  <c r="AB1455" i="1"/>
  <c r="AB1456" i="1"/>
  <c r="AB1457" i="1"/>
  <c r="AB1458" i="1"/>
  <c r="AB1459" i="1"/>
  <c r="AB1460" i="1"/>
  <c r="AB1461" i="1"/>
  <c r="AB1462" i="1"/>
  <c r="AB1463" i="1"/>
  <c r="AB1464" i="1"/>
  <c r="AB1465" i="1"/>
  <c r="AB1466" i="1"/>
  <c r="AB1467" i="1"/>
  <c r="AB1468" i="1"/>
  <c r="AB1469" i="1"/>
  <c r="AB1470" i="1"/>
  <c r="AB1471" i="1"/>
  <c r="AB1472" i="1"/>
  <c r="AB1473" i="1"/>
  <c r="AB1474" i="1"/>
  <c r="AB1475" i="1"/>
  <c r="AB1476" i="1"/>
  <c r="AB1477" i="1"/>
  <c r="AB1478" i="1"/>
  <c r="AB1479" i="1"/>
  <c r="AB1480" i="1"/>
  <c r="AB1481" i="1"/>
  <c r="AB1482" i="1"/>
  <c r="AB1483" i="1"/>
  <c r="AB1484" i="1"/>
  <c r="AB1485" i="1"/>
  <c r="AB1486" i="1"/>
  <c r="AB1487" i="1"/>
  <c r="AB1488" i="1"/>
  <c r="AB1489" i="1"/>
  <c r="AB1490" i="1"/>
  <c r="AB1491" i="1"/>
  <c r="AB1492" i="1"/>
  <c r="AB1493" i="1"/>
  <c r="AB1494" i="1"/>
  <c r="AB1495" i="1"/>
  <c r="AB1496" i="1"/>
  <c r="AB1497" i="1"/>
  <c r="AB1498" i="1"/>
  <c r="AB1499" i="1"/>
  <c r="AB1500" i="1"/>
  <c r="AB1501" i="1"/>
  <c r="AB1502" i="1"/>
  <c r="AB1503" i="1"/>
  <c r="AB1504" i="1"/>
  <c r="AB1505" i="1"/>
  <c r="AB1506" i="1"/>
  <c r="AB1507" i="1"/>
  <c r="AB1508" i="1"/>
  <c r="AB9" i="1"/>
  <c r="Q14" i="1"/>
  <c r="Q16" i="1"/>
  <c r="Q18"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1503" i="1"/>
  <c r="Q1504" i="1"/>
  <c r="Q1505" i="1"/>
  <c r="Q1506" i="1"/>
  <c r="Q1507" i="1"/>
  <c r="Q1508" i="1"/>
  <c r="Q10"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8" i="1"/>
  <c r="Z559" i="1"/>
  <c r="Z560" i="1"/>
  <c r="Z561" i="1"/>
  <c r="Z562" i="1"/>
  <c r="Z563" i="1"/>
  <c r="Z564" i="1"/>
  <c r="Z565" i="1"/>
  <c r="Z566" i="1"/>
  <c r="Z567" i="1"/>
  <c r="Z568" i="1"/>
  <c r="Z569" i="1"/>
  <c r="Z570" i="1"/>
  <c r="Z571" i="1"/>
  <c r="Z572" i="1"/>
  <c r="Z573" i="1"/>
  <c r="Z574" i="1"/>
  <c r="Z575" i="1"/>
  <c r="Z576" i="1"/>
  <c r="Z577" i="1"/>
  <c r="Z578" i="1"/>
  <c r="Z579" i="1"/>
  <c r="Z580" i="1"/>
  <c r="Z581" i="1"/>
  <c r="Z582" i="1"/>
  <c r="Z583" i="1"/>
  <c r="Z584" i="1"/>
  <c r="Z585" i="1"/>
  <c r="Z586" i="1"/>
  <c r="Z587" i="1"/>
  <c r="Z588" i="1"/>
  <c r="Z589" i="1"/>
  <c r="Z590" i="1"/>
  <c r="Z591" i="1"/>
  <c r="Z592" i="1"/>
  <c r="Z593" i="1"/>
  <c r="Z594" i="1"/>
  <c r="Z595" i="1"/>
  <c r="Z596" i="1"/>
  <c r="Z597" i="1"/>
  <c r="Z598" i="1"/>
  <c r="Z599" i="1"/>
  <c r="Z600" i="1"/>
  <c r="Z601" i="1"/>
  <c r="Z602" i="1"/>
  <c r="Z603" i="1"/>
  <c r="Z604" i="1"/>
  <c r="Z605" i="1"/>
  <c r="Z606" i="1"/>
  <c r="Z607" i="1"/>
  <c r="Z608" i="1"/>
  <c r="Z609" i="1"/>
  <c r="Z610" i="1"/>
  <c r="Z611" i="1"/>
  <c r="Z612" i="1"/>
  <c r="Z613" i="1"/>
  <c r="Z614" i="1"/>
  <c r="Z615" i="1"/>
  <c r="Z616" i="1"/>
  <c r="Z617" i="1"/>
  <c r="Z618" i="1"/>
  <c r="Z619" i="1"/>
  <c r="Z620" i="1"/>
  <c r="Z621" i="1"/>
  <c r="Z622" i="1"/>
  <c r="Z623" i="1"/>
  <c r="Z624" i="1"/>
  <c r="Z625" i="1"/>
  <c r="Z626" i="1"/>
  <c r="Z627" i="1"/>
  <c r="Z628" i="1"/>
  <c r="Z629" i="1"/>
  <c r="Z630" i="1"/>
  <c r="Z631" i="1"/>
  <c r="Z632" i="1"/>
  <c r="Z633" i="1"/>
  <c r="Z634" i="1"/>
  <c r="Z635" i="1"/>
  <c r="Z636" i="1"/>
  <c r="Z637" i="1"/>
  <c r="Z638" i="1"/>
  <c r="Z639" i="1"/>
  <c r="Z640" i="1"/>
  <c r="Z641" i="1"/>
  <c r="Z642" i="1"/>
  <c r="Z643" i="1"/>
  <c r="Z644" i="1"/>
  <c r="Z645" i="1"/>
  <c r="Z646" i="1"/>
  <c r="Z647" i="1"/>
  <c r="Z648" i="1"/>
  <c r="Z649" i="1"/>
  <c r="Z650" i="1"/>
  <c r="Z651" i="1"/>
  <c r="Z652" i="1"/>
  <c r="Z653" i="1"/>
  <c r="Z654" i="1"/>
  <c r="Z655" i="1"/>
  <c r="Z656" i="1"/>
  <c r="Z657" i="1"/>
  <c r="Z658" i="1"/>
  <c r="Z659" i="1"/>
  <c r="Z660" i="1"/>
  <c r="Z661" i="1"/>
  <c r="Z662" i="1"/>
  <c r="Z663" i="1"/>
  <c r="Z664" i="1"/>
  <c r="Z665" i="1"/>
  <c r="Z666" i="1"/>
  <c r="Z667" i="1"/>
  <c r="Z668" i="1"/>
  <c r="Z669" i="1"/>
  <c r="Z670" i="1"/>
  <c r="Z671" i="1"/>
  <c r="Z672" i="1"/>
  <c r="Z673" i="1"/>
  <c r="Z674" i="1"/>
  <c r="Z675" i="1"/>
  <c r="Z676" i="1"/>
  <c r="Z677" i="1"/>
  <c r="Z678" i="1"/>
  <c r="Z679" i="1"/>
  <c r="Z680" i="1"/>
  <c r="Z681" i="1"/>
  <c r="Z682" i="1"/>
  <c r="Z683" i="1"/>
  <c r="Z684" i="1"/>
  <c r="Z685" i="1"/>
  <c r="Z686" i="1"/>
  <c r="Z687" i="1"/>
  <c r="Z688" i="1"/>
  <c r="Z689" i="1"/>
  <c r="Z690" i="1"/>
  <c r="Z691" i="1"/>
  <c r="Z692" i="1"/>
  <c r="Z693" i="1"/>
  <c r="Z694" i="1"/>
  <c r="Z695" i="1"/>
  <c r="Z696" i="1"/>
  <c r="Z697" i="1"/>
  <c r="Z698" i="1"/>
  <c r="Z699" i="1"/>
  <c r="Z700" i="1"/>
  <c r="Z701" i="1"/>
  <c r="Z702" i="1"/>
  <c r="Z703" i="1"/>
  <c r="Z704" i="1"/>
  <c r="Z705" i="1"/>
  <c r="Z706" i="1"/>
  <c r="Z707" i="1"/>
  <c r="Z708" i="1"/>
  <c r="Z709" i="1"/>
  <c r="Z710" i="1"/>
  <c r="Z711" i="1"/>
  <c r="Z712" i="1"/>
  <c r="Z713" i="1"/>
  <c r="Z714" i="1"/>
  <c r="Z715" i="1"/>
  <c r="Z716" i="1"/>
  <c r="Z717" i="1"/>
  <c r="Z718" i="1"/>
  <c r="Z719" i="1"/>
  <c r="Z720" i="1"/>
  <c r="Z721" i="1"/>
  <c r="Z722" i="1"/>
  <c r="Z723" i="1"/>
  <c r="Z724" i="1"/>
  <c r="Z725" i="1"/>
  <c r="Z726" i="1"/>
  <c r="Z727" i="1"/>
  <c r="Z728" i="1"/>
  <c r="Z729" i="1"/>
  <c r="Z730" i="1"/>
  <c r="Z731" i="1"/>
  <c r="Z732" i="1"/>
  <c r="Z733" i="1"/>
  <c r="Z734" i="1"/>
  <c r="Z735" i="1"/>
  <c r="Z736" i="1"/>
  <c r="Z737" i="1"/>
  <c r="Z738" i="1"/>
  <c r="Z739" i="1"/>
  <c r="Z740" i="1"/>
  <c r="Z741" i="1"/>
  <c r="Z742" i="1"/>
  <c r="Z743" i="1"/>
  <c r="Z744" i="1"/>
  <c r="Z745" i="1"/>
  <c r="Z746" i="1"/>
  <c r="Z747" i="1"/>
  <c r="Z748" i="1"/>
  <c r="Z749" i="1"/>
  <c r="Z750" i="1"/>
  <c r="Z751" i="1"/>
  <c r="Z752" i="1"/>
  <c r="Z753" i="1"/>
  <c r="Z754" i="1"/>
  <c r="Z755" i="1"/>
  <c r="Z756" i="1"/>
  <c r="Z757" i="1"/>
  <c r="Z758" i="1"/>
  <c r="Z759" i="1"/>
  <c r="Z760" i="1"/>
  <c r="Z761" i="1"/>
  <c r="Z762" i="1"/>
  <c r="Z763" i="1"/>
  <c r="Z764" i="1"/>
  <c r="Z765" i="1"/>
  <c r="Z766" i="1"/>
  <c r="Z767" i="1"/>
  <c r="Z768" i="1"/>
  <c r="Z769" i="1"/>
  <c r="Z770" i="1"/>
  <c r="Z771" i="1"/>
  <c r="Z772" i="1"/>
  <c r="Z773" i="1"/>
  <c r="Z774" i="1"/>
  <c r="Z775" i="1"/>
  <c r="Z776" i="1"/>
  <c r="Z777" i="1"/>
  <c r="Z778" i="1"/>
  <c r="Z779" i="1"/>
  <c r="Z780" i="1"/>
  <c r="Z781" i="1"/>
  <c r="Z782" i="1"/>
  <c r="Z783" i="1"/>
  <c r="Z784" i="1"/>
  <c r="Z785" i="1"/>
  <c r="Z786" i="1"/>
  <c r="Z787" i="1"/>
  <c r="Z788" i="1"/>
  <c r="Z789" i="1"/>
  <c r="Z790" i="1"/>
  <c r="Z791" i="1"/>
  <c r="Z792" i="1"/>
  <c r="Z793" i="1"/>
  <c r="Z794" i="1"/>
  <c r="Z795" i="1"/>
  <c r="Z796" i="1"/>
  <c r="Z797" i="1"/>
  <c r="Z798" i="1"/>
  <c r="Z799" i="1"/>
  <c r="Z800" i="1"/>
  <c r="Z801" i="1"/>
  <c r="Z802" i="1"/>
  <c r="Z803" i="1"/>
  <c r="Z804" i="1"/>
  <c r="Z805" i="1"/>
  <c r="Z806" i="1"/>
  <c r="Z807" i="1"/>
  <c r="Z808" i="1"/>
  <c r="Z809" i="1"/>
  <c r="Z810" i="1"/>
  <c r="Z811" i="1"/>
  <c r="Z812" i="1"/>
  <c r="Z813" i="1"/>
  <c r="Z814" i="1"/>
  <c r="Z815" i="1"/>
  <c r="Z816" i="1"/>
  <c r="Z817" i="1"/>
  <c r="Z818" i="1"/>
  <c r="Z819" i="1"/>
  <c r="Z820" i="1"/>
  <c r="Z821" i="1"/>
  <c r="Z822" i="1"/>
  <c r="Z823" i="1"/>
  <c r="Z824" i="1"/>
  <c r="Z825" i="1"/>
  <c r="Z826" i="1"/>
  <c r="Z827" i="1"/>
  <c r="Z828" i="1"/>
  <c r="Z829" i="1"/>
  <c r="Z830" i="1"/>
  <c r="Z831" i="1"/>
  <c r="Z832" i="1"/>
  <c r="Z833" i="1"/>
  <c r="Z834" i="1"/>
  <c r="Z835" i="1"/>
  <c r="Z836" i="1"/>
  <c r="Z837" i="1"/>
  <c r="Z838" i="1"/>
  <c r="Z839" i="1"/>
  <c r="Z840" i="1"/>
  <c r="Z841" i="1"/>
  <c r="Z842" i="1"/>
  <c r="Z843" i="1"/>
  <c r="Z844" i="1"/>
  <c r="Z845" i="1"/>
  <c r="Z846" i="1"/>
  <c r="Z847" i="1"/>
  <c r="Z848" i="1"/>
  <c r="Z849" i="1"/>
  <c r="Z850" i="1"/>
  <c r="Z851" i="1"/>
  <c r="Z852" i="1"/>
  <c r="Z853" i="1"/>
  <c r="Z854" i="1"/>
  <c r="Z855" i="1"/>
  <c r="Z856" i="1"/>
  <c r="Z857" i="1"/>
  <c r="Z858" i="1"/>
  <c r="Z859" i="1"/>
  <c r="Z860" i="1"/>
  <c r="Z861" i="1"/>
  <c r="Z862" i="1"/>
  <c r="Z863" i="1"/>
  <c r="Z864" i="1"/>
  <c r="Z865" i="1"/>
  <c r="Z866" i="1"/>
  <c r="Z867" i="1"/>
  <c r="Z868" i="1"/>
  <c r="Z869" i="1"/>
  <c r="Z870" i="1"/>
  <c r="Z871" i="1"/>
  <c r="Z872" i="1"/>
  <c r="Z873" i="1"/>
  <c r="Z874" i="1"/>
  <c r="Z875" i="1"/>
  <c r="Z876" i="1"/>
  <c r="Z877" i="1"/>
  <c r="Z878" i="1"/>
  <c r="Z879" i="1"/>
  <c r="Z880" i="1"/>
  <c r="Z881" i="1"/>
  <c r="Z882" i="1"/>
  <c r="Z883" i="1"/>
  <c r="Z884" i="1"/>
  <c r="Z885" i="1"/>
  <c r="Z886" i="1"/>
  <c r="Z887" i="1"/>
  <c r="Z888" i="1"/>
  <c r="Z889" i="1"/>
  <c r="Z890" i="1"/>
  <c r="Z891" i="1"/>
  <c r="Z892" i="1"/>
  <c r="Z893" i="1"/>
  <c r="Z894" i="1"/>
  <c r="Z895" i="1"/>
  <c r="Z896" i="1"/>
  <c r="Z897" i="1"/>
  <c r="Z898" i="1"/>
  <c r="Z899" i="1"/>
  <c r="Z900" i="1"/>
  <c r="Z901" i="1"/>
  <c r="Z902" i="1"/>
  <c r="Z903" i="1"/>
  <c r="Z904" i="1"/>
  <c r="Z905" i="1"/>
  <c r="Z906" i="1"/>
  <c r="Z907" i="1"/>
  <c r="Z908" i="1"/>
  <c r="Z909" i="1"/>
  <c r="Z910" i="1"/>
  <c r="Z911" i="1"/>
  <c r="Z912" i="1"/>
  <c r="Z913" i="1"/>
  <c r="Z914" i="1"/>
  <c r="Z915" i="1"/>
  <c r="Z916" i="1"/>
  <c r="Z917" i="1"/>
  <c r="Z918" i="1"/>
  <c r="Z919" i="1"/>
  <c r="Z920" i="1"/>
  <c r="Z921" i="1"/>
  <c r="Z922" i="1"/>
  <c r="Z923" i="1"/>
  <c r="Z924" i="1"/>
  <c r="Z925" i="1"/>
  <c r="Z926" i="1"/>
  <c r="Z927" i="1"/>
  <c r="Z928" i="1"/>
  <c r="Z929" i="1"/>
  <c r="Z930" i="1"/>
  <c r="Z931" i="1"/>
  <c r="Z932" i="1"/>
  <c r="Z933" i="1"/>
  <c r="Z934" i="1"/>
  <c r="Z935" i="1"/>
  <c r="Z936" i="1"/>
  <c r="Z937" i="1"/>
  <c r="Z938" i="1"/>
  <c r="Z939" i="1"/>
  <c r="Z940" i="1"/>
  <c r="Z941" i="1"/>
  <c r="Z942" i="1"/>
  <c r="Z943" i="1"/>
  <c r="Z944" i="1"/>
  <c r="Z945" i="1"/>
  <c r="Z946" i="1"/>
  <c r="Z947" i="1"/>
  <c r="Z948" i="1"/>
  <c r="Z949" i="1"/>
  <c r="Z950" i="1"/>
  <c r="Z951" i="1"/>
  <c r="Z952" i="1"/>
  <c r="Z953" i="1"/>
  <c r="Z954" i="1"/>
  <c r="Z955" i="1"/>
  <c r="Z956" i="1"/>
  <c r="Z957" i="1"/>
  <c r="Z958" i="1"/>
  <c r="Z959" i="1"/>
  <c r="Z960" i="1"/>
  <c r="Z961" i="1"/>
  <c r="Z962" i="1"/>
  <c r="Z963" i="1"/>
  <c r="Z964" i="1"/>
  <c r="Z965" i="1"/>
  <c r="Z966" i="1"/>
  <c r="Z967" i="1"/>
  <c r="Z968" i="1"/>
  <c r="Z969" i="1"/>
  <c r="Z970" i="1"/>
  <c r="Z971" i="1"/>
  <c r="Z972" i="1"/>
  <c r="Z973" i="1"/>
  <c r="Z974" i="1"/>
  <c r="Z975" i="1"/>
  <c r="Z976" i="1"/>
  <c r="Z977" i="1"/>
  <c r="Z978" i="1"/>
  <c r="Z979" i="1"/>
  <c r="Z980" i="1"/>
  <c r="Z981" i="1"/>
  <c r="Z982" i="1"/>
  <c r="Z983" i="1"/>
  <c r="Z984" i="1"/>
  <c r="Z985" i="1"/>
  <c r="Z986" i="1"/>
  <c r="Z987" i="1"/>
  <c r="Z988" i="1"/>
  <c r="Z989" i="1"/>
  <c r="Z990" i="1"/>
  <c r="Z991" i="1"/>
  <c r="Z992" i="1"/>
  <c r="Z993" i="1"/>
  <c r="Z994" i="1"/>
  <c r="Z995" i="1"/>
  <c r="Z996" i="1"/>
  <c r="Z997" i="1"/>
  <c r="Z998" i="1"/>
  <c r="Z999" i="1"/>
  <c r="Z1000" i="1"/>
  <c r="Z1001" i="1"/>
  <c r="Z1002" i="1"/>
  <c r="Z1003" i="1"/>
  <c r="Z1004" i="1"/>
  <c r="Z1005" i="1"/>
  <c r="Z1006" i="1"/>
  <c r="Z1007" i="1"/>
  <c r="Z1008" i="1"/>
  <c r="Z1009" i="1"/>
  <c r="Z1010" i="1"/>
  <c r="Z1011" i="1"/>
  <c r="Z1012" i="1"/>
  <c r="Z1013" i="1"/>
  <c r="Z1014" i="1"/>
  <c r="Z1015" i="1"/>
  <c r="Z1016" i="1"/>
  <c r="Z1017" i="1"/>
  <c r="Z1018" i="1"/>
  <c r="Z1019" i="1"/>
  <c r="Z1020" i="1"/>
  <c r="Z1021" i="1"/>
  <c r="Z1022" i="1"/>
  <c r="Z1023" i="1"/>
  <c r="Z1024" i="1"/>
  <c r="Z1025" i="1"/>
  <c r="Z1026" i="1"/>
  <c r="Z1027" i="1"/>
  <c r="Z1028" i="1"/>
  <c r="Z1029" i="1"/>
  <c r="Z1030" i="1"/>
  <c r="Z1031" i="1"/>
  <c r="Z1032" i="1"/>
  <c r="Z1033" i="1"/>
  <c r="Z1034" i="1"/>
  <c r="Z1035" i="1"/>
  <c r="Z1036" i="1"/>
  <c r="Z1037" i="1"/>
  <c r="Z1038" i="1"/>
  <c r="Z1039" i="1"/>
  <c r="Z1040" i="1"/>
  <c r="Z1041" i="1"/>
  <c r="Z1042" i="1"/>
  <c r="Z1043" i="1"/>
  <c r="Z1044" i="1"/>
  <c r="Z1045" i="1"/>
  <c r="Z1046" i="1"/>
  <c r="Z1047" i="1"/>
  <c r="Z1048" i="1"/>
  <c r="Z1049" i="1"/>
  <c r="Z1050" i="1"/>
  <c r="Z1051" i="1"/>
  <c r="Z1052" i="1"/>
  <c r="Z1053" i="1"/>
  <c r="Z1054" i="1"/>
  <c r="Z1055" i="1"/>
  <c r="Z1056" i="1"/>
  <c r="Z1057" i="1"/>
  <c r="Z1058" i="1"/>
  <c r="Z1059" i="1"/>
  <c r="Z1060" i="1"/>
  <c r="Z1061" i="1"/>
  <c r="Z1062" i="1"/>
  <c r="Z1063" i="1"/>
  <c r="Z1064" i="1"/>
  <c r="Z1065" i="1"/>
  <c r="Z1066" i="1"/>
  <c r="Z1067" i="1"/>
  <c r="Z1068" i="1"/>
  <c r="Z1069" i="1"/>
  <c r="Z1070" i="1"/>
  <c r="Z1071" i="1"/>
  <c r="Z1072" i="1"/>
  <c r="Z1073" i="1"/>
  <c r="Z1074" i="1"/>
  <c r="Z1075" i="1"/>
  <c r="Z1076" i="1"/>
  <c r="Z1077" i="1"/>
  <c r="Z1078" i="1"/>
  <c r="Z1079" i="1"/>
  <c r="Z1080" i="1"/>
  <c r="Z1081" i="1"/>
  <c r="Z1082" i="1"/>
  <c r="Z1083" i="1"/>
  <c r="Z1084" i="1"/>
  <c r="Z1085" i="1"/>
  <c r="Z1086" i="1"/>
  <c r="Z1087" i="1"/>
  <c r="Z1088" i="1"/>
  <c r="Z1089" i="1"/>
  <c r="Z1090" i="1"/>
  <c r="Z1091" i="1"/>
  <c r="Z1092" i="1"/>
  <c r="Z1093" i="1"/>
  <c r="Z1094" i="1"/>
  <c r="Z1095" i="1"/>
  <c r="Z1096" i="1"/>
  <c r="Z1097" i="1"/>
  <c r="Z1098" i="1"/>
  <c r="Z1099" i="1"/>
  <c r="Z1100" i="1"/>
  <c r="Z1101" i="1"/>
  <c r="Z1102" i="1"/>
  <c r="Z1103" i="1"/>
  <c r="Z1104" i="1"/>
  <c r="Z1105" i="1"/>
  <c r="Z1106" i="1"/>
  <c r="Z1107" i="1"/>
  <c r="Z1108" i="1"/>
  <c r="Z1109" i="1"/>
  <c r="Z1110" i="1"/>
  <c r="Z1111" i="1"/>
  <c r="Z1112" i="1"/>
  <c r="Z1113" i="1"/>
  <c r="Z1114" i="1"/>
  <c r="Z1115" i="1"/>
  <c r="Z1116" i="1"/>
  <c r="Z1117" i="1"/>
  <c r="Z1118" i="1"/>
  <c r="Z1119" i="1"/>
  <c r="Z1120" i="1"/>
  <c r="Z1121" i="1"/>
  <c r="Z1122" i="1"/>
  <c r="Z1123" i="1"/>
  <c r="Z1124" i="1"/>
  <c r="Z1125" i="1"/>
  <c r="Z1126" i="1"/>
  <c r="Z1127" i="1"/>
  <c r="Z1128" i="1"/>
  <c r="Z1129" i="1"/>
  <c r="Z1130" i="1"/>
  <c r="Z1131" i="1"/>
  <c r="Z1132" i="1"/>
  <c r="Z1133" i="1"/>
  <c r="Z1134" i="1"/>
  <c r="Z1135" i="1"/>
  <c r="Z1136" i="1"/>
  <c r="Z1137" i="1"/>
  <c r="Z1138" i="1"/>
  <c r="Z1139" i="1"/>
  <c r="Z1140" i="1"/>
  <c r="Z1141" i="1"/>
  <c r="Z1142" i="1"/>
  <c r="Z1143" i="1"/>
  <c r="Z1144" i="1"/>
  <c r="Z1145" i="1"/>
  <c r="Z1146" i="1"/>
  <c r="Z1147" i="1"/>
  <c r="Z1148" i="1"/>
  <c r="Z1149" i="1"/>
  <c r="Z1150" i="1"/>
  <c r="Z1151" i="1"/>
  <c r="Z1152" i="1"/>
  <c r="Z1153" i="1"/>
  <c r="Z1154" i="1"/>
  <c r="Z1155" i="1"/>
  <c r="Z1156" i="1"/>
  <c r="Z1157" i="1"/>
  <c r="Z1158" i="1"/>
  <c r="Z1159" i="1"/>
  <c r="Z1160" i="1"/>
  <c r="Z1161" i="1"/>
  <c r="Z1162" i="1"/>
  <c r="Z1163" i="1"/>
  <c r="Z1164" i="1"/>
  <c r="Z1165" i="1"/>
  <c r="Z1166" i="1"/>
  <c r="Z1167" i="1"/>
  <c r="Z1168" i="1"/>
  <c r="Z1169" i="1"/>
  <c r="Z1170" i="1"/>
  <c r="Z1171" i="1"/>
  <c r="Z1172" i="1"/>
  <c r="Z1173" i="1"/>
  <c r="Z1174" i="1"/>
  <c r="Z1175" i="1"/>
  <c r="Z1176" i="1"/>
  <c r="Z1177" i="1"/>
  <c r="Z1178" i="1"/>
  <c r="Z1179" i="1"/>
  <c r="Z1180" i="1"/>
  <c r="Z1181" i="1"/>
  <c r="Z1182" i="1"/>
  <c r="Z1183" i="1"/>
  <c r="Z1184" i="1"/>
  <c r="Z1185" i="1"/>
  <c r="Z1186" i="1"/>
  <c r="Z1187" i="1"/>
  <c r="Z1188" i="1"/>
  <c r="Z1189" i="1"/>
  <c r="Z1190" i="1"/>
  <c r="Z1191" i="1"/>
  <c r="Z1192" i="1"/>
  <c r="Z1193" i="1"/>
  <c r="Z1194" i="1"/>
  <c r="Z1195" i="1"/>
  <c r="Z1196" i="1"/>
  <c r="Z1197" i="1"/>
  <c r="Z1198" i="1"/>
  <c r="Z1199" i="1"/>
  <c r="Z1200" i="1"/>
  <c r="Z1201" i="1"/>
  <c r="Z1202" i="1"/>
  <c r="Z1203" i="1"/>
  <c r="Z1204" i="1"/>
  <c r="Z1205" i="1"/>
  <c r="Z1206" i="1"/>
  <c r="Z1207" i="1"/>
  <c r="Z1208" i="1"/>
  <c r="Z1209" i="1"/>
  <c r="Z1210" i="1"/>
  <c r="Z1211" i="1"/>
  <c r="Z1212" i="1"/>
  <c r="Z1213" i="1"/>
  <c r="Z1214" i="1"/>
  <c r="Z1215" i="1"/>
  <c r="Z1216" i="1"/>
  <c r="Z1217" i="1"/>
  <c r="Z1218" i="1"/>
  <c r="Z1219" i="1"/>
  <c r="Z1220" i="1"/>
  <c r="Z1221" i="1"/>
  <c r="Z1222" i="1"/>
  <c r="Z1223" i="1"/>
  <c r="Z1224" i="1"/>
  <c r="Z1225" i="1"/>
  <c r="Z1226" i="1"/>
  <c r="Z1227" i="1"/>
  <c r="Z1228" i="1"/>
  <c r="Z1229" i="1"/>
  <c r="Z1230" i="1"/>
  <c r="Z1231" i="1"/>
  <c r="Z1232" i="1"/>
  <c r="Z1233" i="1"/>
  <c r="Z1234" i="1"/>
  <c r="Z1235" i="1"/>
  <c r="Z1236" i="1"/>
  <c r="Z1237" i="1"/>
  <c r="Z1238" i="1"/>
  <c r="Z1239" i="1"/>
  <c r="Z1240" i="1"/>
  <c r="Z1241" i="1"/>
  <c r="Z1242" i="1"/>
  <c r="Z1243" i="1"/>
  <c r="Z1244" i="1"/>
  <c r="Z1245" i="1"/>
  <c r="Z1246" i="1"/>
  <c r="Z1247" i="1"/>
  <c r="Z1248" i="1"/>
  <c r="Z1249" i="1"/>
  <c r="Z1250" i="1"/>
  <c r="Z1251" i="1"/>
  <c r="Z1252" i="1"/>
  <c r="Z1253" i="1"/>
  <c r="Z1254" i="1"/>
  <c r="Z1255" i="1"/>
  <c r="Z1256" i="1"/>
  <c r="Z1257" i="1"/>
  <c r="Z1258" i="1"/>
  <c r="Z1259" i="1"/>
  <c r="Z1260" i="1"/>
  <c r="Z1261" i="1"/>
  <c r="Z1262" i="1"/>
  <c r="Z1263" i="1"/>
  <c r="Z1264" i="1"/>
  <c r="Z1265" i="1"/>
  <c r="Z1266" i="1"/>
  <c r="Z1267" i="1"/>
  <c r="Z1268" i="1"/>
  <c r="Z1269" i="1"/>
  <c r="Z1270" i="1"/>
  <c r="Z1271" i="1"/>
  <c r="Z1272" i="1"/>
  <c r="Z1273" i="1"/>
  <c r="Z1274" i="1"/>
  <c r="Z1275" i="1"/>
  <c r="Z1276" i="1"/>
  <c r="Z1277" i="1"/>
  <c r="Z1278" i="1"/>
  <c r="Z1279" i="1"/>
  <c r="Z1280" i="1"/>
  <c r="Z1281" i="1"/>
  <c r="Z1282" i="1"/>
  <c r="Z1283" i="1"/>
  <c r="Z1284" i="1"/>
  <c r="Z1285" i="1"/>
  <c r="Z1286" i="1"/>
  <c r="Z1287" i="1"/>
  <c r="Z1288" i="1"/>
  <c r="Z1289" i="1"/>
  <c r="Z1290" i="1"/>
  <c r="Z1291" i="1"/>
  <c r="Z1292" i="1"/>
  <c r="Z1293" i="1"/>
  <c r="Z1294" i="1"/>
  <c r="Z1295" i="1"/>
  <c r="Z1296" i="1"/>
  <c r="Z1297" i="1"/>
  <c r="Z1298" i="1"/>
  <c r="Z1299" i="1"/>
  <c r="Z1300" i="1"/>
  <c r="Z1301" i="1"/>
  <c r="Z1302" i="1"/>
  <c r="Z1303" i="1"/>
  <c r="Z1304" i="1"/>
  <c r="Z1305" i="1"/>
  <c r="Z1306" i="1"/>
  <c r="Z1307" i="1"/>
  <c r="Z1308" i="1"/>
  <c r="Z1309" i="1"/>
  <c r="Z1310" i="1"/>
  <c r="Z1311" i="1"/>
  <c r="Z1312" i="1"/>
  <c r="Z1313" i="1"/>
  <c r="Z1314" i="1"/>
  <c r="Z1315" i="1"/>
  <c r="Z1316" i="1"/>
  <c r="Z1317" i="1"/>
  <c r="Z1318" i="1"/>
  <c r="Z1319" i="1"/>
  <c r="Z1320" i="1"/>
  <c r="Z1321" i="1"/>
  <c r="Z1322" i="1"/>
  <c r="Z1323" i="1"/>
  <c r="Z1324" i="1"/>
  <c r="Z1325" i="1"/>
  <c r="Z1326" i="1"/>
  <c r="Z1327" i="1"/>
  <c r="Z1328" i="1"/>
  <c r="Z1329" i="1"/>
  <c r="Z1330" i="1"/>
  <c r="Z1331" i="1"/>
  <c r="Z1332" i="1"/>
  <c r="Z1333" i="1"/>
  <c r="Z1334" i="1"/>
  <c r="Z1335" i="1"/>
  <c r="Z1336" i="1"/>
  <c r="Z1337" i="1"/>
  <c r="Z1338" i="1"/>
  <c r="Z1339" i="1"/>
  <c r="Z1340" i="1"/>
  <c r="Z1341" i="1"/>
  <c r="Z1342" i="1"/>
  <c r="Z1343" i="1"/>
  <c r="Z1344" i="1"/>
  <c r="Z1345" i="1"/>
  <c r="Z1346" i="1"/>
  <c r="Z1347" i="1"/>
  <c r="Z1348" i="1"/>
  <c r="Z1349" i="1"/>
  <c r="Z1350" i="1"/>
  <c r="Z1351" i="1"/>
  <c r="Z1352" i="1"/>
  <c r="Z1353" i="1"/>
  <c r="Z1354" i="1"/>
  <c r="Z1355" i="1"/>
  <c r="Z1356" i="1"/>
  <c r="Z1357" i="1"/>
  <c r="Z1358" i="1"/>
  <c r="Z1359" i="1"/>
  <c r="Z1360" i="1"/>
  <c r="Z1361" i="1"/>
  <c r="Z1362" i="1"/>
  <c r="Z1363" i="1"/>
  <c r="Z1364" i="1"/>
  <c r="Z1365" i="1"/>
  <c r="Z1366" i="1"/>
  <c r="Z1367" i="1"/>
  <c r="Z1368" i="1"/>
  <c r="Z1369" i="1"/>
  <c r="Z1370" i="1"/>
  <c r="Z1371" i="1"/>
  <c r="Z1372" i="1"/>
  <c r="Z1373" i="1"/>
  <c r="Z1374" i="1"/>
  <c r="Z1375" i="1"/>
  <c r="Z1376" i="1"/>
  <c r="Z1377" i="1"/>
  <c r="Z1378" i="1"/>
  <c r="Z1379" i="1"/>
  <c r="Z1380" i="1"/>
  <c r="Z1381" i="1"/>
  <c r="Z1382" i="1"/>
  <c r="Z1383" i="1"/>
  <c r="Z1384" i="1"/>
  <c r="Z1385" i="1"/>
  <c r="Z1386" i="1"/>
  <c r="Z1387" i="1"/>
  <c r="Z1388" i="1"/>
  <c r="Z1389" i="1"/>
  <c r="Z1390" i="1"/>
  <c r="Z1391" i="1"/>
  <c r="Z1392" i="1"/>
  <c r="Z1393" i="1"/>
  <c r="Z1394" i="1"/>
  <c r="Z1395" i="1"/>
  <c r="Z1396" i="1"/>
  <c r="Z1397" i="1"/>
  <c r="Z1398" i="1"/>
  <c r="Z1399" i="1"/>
  <c r="Z1400" i="1"/>
  <c r="Z1401" i="1"/>
  <c r="Z1402" i="1"/>
  <c r="Z1403" i="1"/>
  <c r="Z1404" i="1"/>
  <c r="Z1405" i="1"/>
  <c r="Z1406" i="1"/>
  <c r="Z1407" i="1"/>
  <c r="Z1408" i="1"/>
  <c r="Z1409" i="1"/>
  <c r="Z1410" i="1"/>
  <c r="Z1411" i="1"/>
  <c r="Z1412" i="1"/>
  <c r="Z1413" i="1"/>
  <c r="Z1414" i="1"/>
  <c r="Z1415" i="1"/>
  <c r="Z1416" i="1"/>
  <c r="Z1417" i="1"/>
  <c r="Z1418" i="1"/>
  <c r="Z1419" i="1"/>
  <c r="Z1420" i="1"/>
  <c r="Z1421" i="1"/>
  <c r="Z1422" i="1"/>
  <c r="Z1423" i="1"/>
  <c r="Z1424" i="1"/>
  <c r="Z1425" i="1"/>
  <c r="Z1426" i="1"/>
  <c r="Z1427" i="1"/>
  <c r="Z1428" i="1"/>
  <c r="Z1429" i="1"/>
  <c r="Z1430" i="1"/>
  <c r="Z1431" i="1"/>
  <c r="Z1432" i="1"/>
  <c r="Z1433" i="1"/>
  <c r="Z1434" i="1"/>
  <c r="Z1435" i="1"/>
  <c r="Z1436" i="1"/>
  <c r="Z1437" i="1"/>
  <c r="Z1438" i="1"/>
  <c r="Z1439" i="1"/>
  <c r="Z1440" i="1"/>
  <c r="Z1441" i="1"/>
  <c r="Z1442" i="1"/>
  <c r="Z1443" i="1"/>
  <c r="Z1444" i="1"/>
  <c r="Z1445" i="1"/>
  <c r="Z1446" i="1"/>
  <c r="Z1447" i="1"/>
  <c r="Z1448" i="1"/>
  <c r="Z1449" i="1"/>
  <c r="Z1450" i="1"/>
  <c r="Z1451" i="1"/>
  <c r="Z1452" i="1"/>
  <c r="Z1453" i="1"/>
  <c r="Z1454" i="1"/>
  <c r="Z1455" i="1"/>
  <c r="Z1456" i="1"/>
  <c r="Z1457" i="1"/>
  <c r="Z1458" i="1"/>
  <c r="Z1459" i="1"/>
  <c r="Z1460" i="1"/>
  <c r="Z1461" i="1"/>
  <c r="Z1462" i="1"/>
  <c r="Z1463" i="1"/>
  <c r="Z1464" i="1"/>
  <c r="Z1465" i="1"/>
  <c r="Z1466" i="1"/>
  <c r="Z1467" i="1"/>
  <c r="Z1468" i="1"/>
  <c r="Z1469" i="1"/>
  <c r="Z1470" i="1"/>
  <c r="Z1471" i="1"/>
  <c r="Z1472" i="1"/>
  <c r="Z1473" i="1"/>
  <c r="Z1474" i="1"/>
  <c r="Z1475" i="1"/>
  <c r="Z1476" i="1"/>
  <c r="Z1477" i="1"/>
  <c r="Z1478" i="1"/>
  <c r="Z1479" i="1"/>
  <c r="Z1480" i="1"/>
  <c r="Z1481" i="1"/>
  <c r="Z1482" i="1"/>
  <c r="Z1483" i="1"/>
  <c r="Z1484" i="1"/>
  <c r="Z1485" i="1"/>
  <c r="Z1486" i="1"/>
  <c r="Z1487" i="1"/>
  <c r="Z1488" i="1"/>
  <c r="Z1489" i="1"/>
  <c r="Z1490" i="1"/>
  <c r="Z1491" i="1"/>
  <c r="Z1492" i="1"/>
  <c r="Z1493" i="1"/>
  <c r="Z1494" i="1"/>
  <c r="Z1495" i="1"/>
  <c r="Z1496" i="1"/>
  <c r="Z1497" i="1"/>
  <c r="Z1498" i="1"/>
  <c r="Z1499" i="1"/>
  <c r="Z1500" i="1"/>
  <c r="Z1501" i="1"/>
  <c r="Z1502" i="1"/>
  <c r="Z1503" i="1"/>
  <c r="Z1504" i="1"/>
  <c r="Z1505" i="1"/>
  <c r="Z1506" i="1"/>
  <c r="Z1507" i="1"/>
  <c r="Z1508" i="1"/>
  <c r="Z9" i="1"/>
  <c r="X791" i="1"/>
  <c r="Y791" i="1" s="1"/>
  <c r="AC791" i="1" s="1"/>
  <c r="X792" i="1"/>
  <c r="Y792" i="1" s="1"/>
  <c r="X793" i="1"/>
  <c r="Y793" i="1" s="1"/>
  <c r="X794" i="1"/>
  <c r="Y794" i="1" s="1"/>
  <c r="AC794" i="1" s="1"/>
  <c r="X795" i="1"/>
  <c r="Y795" i="1" s="1"/>
  <c r="AC795" i="1" s="1"/>
  <c r="X796" i="1"/>
  <c r="Y796" i="1" s="1"/>
  <c r="X797" i="1"/>
  <c r="Y797" i="1" s="1"/>
  <c r="AC797" i="1" s="1"/>
  <c r="X798" i="1"/>
  <c r="Y798" i="1" s="1"/>
  <c r="AC798" i="1" s="1"/>
  <c r="X799" i="1"/>
  <c r="Y799" i="1" s="1"/>
  <c r="X800" i="1"/>
  <c r="Y800" i="1" s="1"/>
  <c r="X801" i="1"/>
  <c r="Y801" i="1" s="1"/>
  <c r="X802" i="1"/>
  <c r="Y802" i="1" s="1"/>
  <c r="AC802" i="1" s="1"/>
  <c r="X803" i="1"/>
  <c r="Y803" i="1" s="1"/>
  <c r="X804" i="1"/>
  <c r="Y804" i="1" s="1"/>
  <c r="X805" i="1"/>
  <c r="Y805" i="1" s="1"/>
  <c r="AC805" i="1" s="1"/>
  <c r="X806" i="1"/>
  <c r="Y806" i="1" s="1"/>
  <c r="AC806" i="1" s="1"/>
  <c r="X807" i="1"/>
  <c r="Y807" i="1" s="1"/>
  <c r="X808" i="1"/>
  <c r="Y808" i="1" s="1"/>
  <c r="X809" i="1"/>
  <c r="Y809" i="1" s="1"/>
  <c r="X810" i="1"/>
  <c r="Y810" i="1" s="1"/>
  <c r="AC810" i="1" s="1"/>
  <c r="X811" i="1"/>
  <c r="Y811" i="1" s="1"/>
  <c r="X812" i="1"/>
  <c r="Y812" i="1" s="1"/>
  <c r="X813" i="1"/>
  <c r="Y813" i="1" s="1"/>
  <c r="AC813" i="1" s="1"/>
  <c r="X814" i="1"/>
  <c r="Y814" i="1" s="1"/>
  <c r="AC814" i="1" s="1"/>
  <c r="X815" i="1"/>
  <c r="Y815" i="1" s="1"/>
  <c r="X816" i="1"/>
  <c r="Y816" i="1" s="1"/>
  <c r="X817" i="1"/>
  <c r="Y817" i="1"/>
  <c r="AC817" i="1" s="1"/>
  <c r="X818" i="1"/>
  <c r="Y818" i="1" s="1"/>
  <c r="AC818" i="1" s="1"/>
  <c r="X819" i="1"/>
  <c r="Y819" i="1" s="1"/>
  <c r="X820" i="1"/>
  <c r="Y820" i="1" s="1"/>
  <c r="X821" i="1"/>
  <c r="Y821" i="1" s="1"/>
  <c r="AC821" i="1" s="1"/>
  <c r="X822" i="1"/>
  <c r="Y822" i="1" s="1"/>
  <c r="AC822" i="1" s="1"/>
  <c r="X823" i="1"/>
  <c r="Y823" i="1" s="1"/>
  <c r="X824" i="1"/>
  <c r="Y824" i="1" s="1"/>
  <c r="X825" i="1"/>
  <c r="Y825" i="1" s="1"/>
  <c r="AC825" i="1" s="1"/>
  <c r="X826" i="1"/>
  <c r="Y826" i="1" s="1"/>
  <c r="AC826" i="1" s="1"/>
  <c r="X827" i="1"/>
  <c r="Y827" i="1" s="1"/>
  <c r="X828" i="1"/>
  <c r="Y828" i="1" s="1"/>
  <c r="X829" i="1"/>
  <c r="Y829" i="1" s="1"/>
  <c r="AC829" i="1" s="1"/>
  <c r="X830" i="1"/>
  <c r="Y830" i="1" s="1"/>
  <c r="AC830" i="1" s="1"/>
  <c r="X831" i="1"/>
  <c r="Y831" i="1" s="1"/>
  <c r="X832" i="1"/>
  <c r="Y832" i="1" s="1"/>
  <c r="X833" i="1"/>
  <c r="Y833" i="1" s="1"/>
  <c r="AC833" i="1" s="1"/>
  <c r="X834" i="1"/>
  <c r="Y834" i="1" s="1"/>
  <c r="AC834" i="1" s="1"/>
  <c r="X835" i="1"/>
  <c r="Y835" i="1" s="1"/>
  <c r="X836" i="1"/>
  <c r="Y836" i="1" s="1"/>
  <c r="X837" i="1"/>
  <c r="Y837" i="1" s="1"/>
  <c r="AC837" i="1" s="1"/>
  <c r="X838" i="1"/>
  <c r="Y838" i="1" s="1"/>
  <c r="AC838" i="1" s="1"/>
  <c r="X839" i="1"/>
  <c r="Y839" i="1" s="1"/>
  <c r="X840" i="1"/>
  <c r="Y840" i="1" s="1"/>
  <c r="X841" i="1"/>
  <c r="Y841" i="1" s="1"/>
  <c r="X842" i="1"/>
  <c r="Y842" i="1" s="1"/>
  <c r="AC842" i="1" s="1"/>
  <c r="X843" i="1"/>
  <c r="Y843" i="1" s="1"/>
  <c r="X844" i="1"/>
  <c r="Y844" i="1" s="1"/>
  <c r="X845" i="1"/>
  <c r="Y845" i="1" s="1"/>
  <c r="AC845" i="1" s="1"/>
  <c r="X846" i="1"/>
  <c r="Y846" i="1" s="1"/>
  <c r="AC846" i="1" s="1"/>
  <c r="X847" i="1"/>
  <c r="Y847" i="1"/>
  <c r="X848" i="1"/>
  <c r="Y848" i="1" s="1"/>
  <c r="X849" i="1"/>
  <c r="Y849" i="1" s="1"/>
  <c r="X850" i="1"/>
  <c r="Y850" i="1" s="1"/>
  <c r="AC850" i="1" s="1"/>
  <c r="X851" i="1"/>
  <c r="Y851" i="1" s="1"/>
  <c r="X852" i="1"/>
  <c r="Y852" i="1" s="1"/>
  <c r="X853" i="1"/>
  <c r="Y853" i="1" s="1"/>
  <c r="AC853" i="1" s="1"/>
  <c r="X854" i="1"/>
  <c r="Y854" i="1" s="1"/>
  <c r="AC854" i="1" s="1"/>
  <c r="X855" i="1"/>
  <c r="Y855" i="1" s="1"/>
  <c r="X856" i="1"/>
  <c r="Y856" i="1" s="1"/>
  <c r="X857" i="1"/>
  <c r="Y857" i="1" s="1"/>
  <c r="AC857" i="1" s="1"/>
  <c r="X858" i="1"/>
  <c r="Y858" i="1" s="1"/>
  <c r="AC858" i="1" s="1"/>
  <c r="X859" i="1"/>
  <c r="Y859" i="1" s="1"/>
  <c r="X860" i="1"/>
  <c r="Y860" i="1" s="1"/>
  <c r="X861" i="1"/>
  <c r="Y861" i="1"/>
  <c r="AC861" i="1" s="1"/>
  <c r="X862" i="1"/>
  <c r="Y862" i="1" s="1"/>
  <c r="AC862" i="1" s="1"/>
  <c r="X863" i="1"/>
  <c r="Y863" i="1" s="1"/>
  <c r="X864" i="1"/>
  <c r="Y864" i="1" s="1"/>
  <c r="X865" i="1"/>
  <c r="Y865" i="1" s="1"/>
  <c r="AC865" i="1" s="1"/>
  <c r="X866" i="1"/>
  <c r="Y866" i="1" s="1"/>
  <c r="AC866" i="1" s="1"/>
  <c r="X867" i="1"/>
  <c r="Y867" i="1" s="1"/>
  <c r="X868" i="1"/>
  <c r="Y868" i="1" s="1"/>
  <c r="X869" i="1"/>
  <c r="Y869" i="1" s="1"/>
  <c r="AC869" i="1" s="1"/>
  <c r="X870" i="1"/>
  <c r="Y870" i="1" s="1"/>
  <c r="AC870" i="1" s="1"/>
  <c r="X871" i="1"/>
  <c r="Y871" i="1" s="1"/>
  <c r="X872" i="1"/>
  <c r="Y872" i="1" s="1"/>
  <c r="X873" i="1"/>
  <c r="Y873" i="1" s="1"/>
  <c r="AC873" i="1" s="1"/>
  <c r="X874" i="1"/>
  <c r="Y874" i="1" s="1"/>
  <c r="AC874" i="1" s="1"/>
  <c r="X875" i="1"/>
  <c r="Y875" i="1" s="1"/>
  <c r="X876" i="1"/>
  <c r="Y876" i="1" s="1"/>
  <c r="X877" i="1"/>
  <c r="Y877" i="1" s="1"/>
  <c r="AC877" i="1" s="1"/>
  <c r="X878" i="1"/>
  <c r="Y878" i="1" s="1"/>
  <c r="AC878" i="1" s="1"/>
  <c r="X879" i="1"/>
  <c r="Y879" i="1" s="1"/>
  <c r="X880" i="1"/>
  <c r="Y880" i="1" s="1"/>
  <c r="X881" i="1"/>
  <c r="Y881" i="1" s="1"/>
  <c r="AC881" i="1" s="1"/>
  <c r="X882" i="1"/>
  <c r="Y882" i="1" s="1"/>
  <c r="AC882" i="1" s="1"/>
  <c r="X883" i="1"/>
  <c r="Y883" i="1" s="1"/>
  <c r="X884" i="1"/>
  <c r="Y884" i="1" s="1"/>
  <c r="X885" i="1"/>
  <c r="Y885" i="1" s="1"/>
  <c r="AC885" i="1" s="1"/>
  <c r="X886" i="1"/>
  <c r="Y886" i="1" s="1"/>
  <c r="AC886" i="1" s="1"/>
  <c r="X887" i="1"/>
  <c r="Y887" i="1" s="1"/>
  <c r="X888" i="1"/>
  <c r="Y888" i="1"/>
  <c r="X889" i="1"/>
  <c r="Y889" i="1" s="1"/>
  <c r="AC889" i="1" s="1"/>
  <c r="X890" i="1"/>
  <c r="Y890" i="1" s="1"/>
  <c r="AC890" i="1" s="1"/>
  <c r="X891" i="1"/>
  <c r="Y891" i="1" s="1"/>
  <c r="X892" i="1"/>
  <c r="Y892" i="1" s="1"/>
  <c r="X893" i="1"/>
  <c r="Y893" i="1" s="1"/>
  <c r="AC893" i="1" s="1"/>
  <c r="X894" i="1"/>
  <c r="Y894" i="1" s="1"/>
  <c r="AC894" i="1" s="1"/>
  <c r="X895" i="1"/>
  <c r="Y895" i="1" s="1"/>
  <c r="X896" i="1"/>
  <c r="Y896" i="1" s="1"/>
  <c r="X897" i="1"/>
  <c r="Y897" i="1" s="1"/>
  <c r="AC897" i="1" s="1"/>
  <c r="X898" i="1"/>
  <c r="Y898" i="1" s="1"/>
  <c r="AC898" i="1" s="1"/>
  <c r="X899" i="1"/>
  <c r="Y899" i="1" s="1"/>
  <c r="X900" i="1"/>
  <c r="Y900" i="1" s="1"/>
  <c r="AC900" i="1" s="1"/>
  <c r="X901" i="1"/>
  <c r="Y901" i="1" s="1"/>
  <c r="AC901" i="1" s="1"/>
  <c r="X902" i="1"/>
  <c r="Y902" i="1" s="1"/>
  <c r="AC902" i="1" s="1"/>
  <c r="X903" i="1"/>
  <c r="Y903" i="1" s="1"/>
  <c r="X904" i="1"/>
  <c r="Y904" i="1" s="1"/>
  <c r="X905" i="1"/>
  <c r="Y905" i="1" s="1"/>
  <c r="AC905" i="1" s="1"/>
  <c r="X906" i="1"/>
  <c r="Y906" i="1" s="1"/>
  <c r="AC906" i="1" s="1"/>
  <c r="X907" i="1"/>
  <c r="Y907" i="1" s="1"/>
  <c r="X908" i="1"/>
  <c r="Y908" i="1" s="1"/>
  <c r="X909" i="1"/>
  <c r="Y909" i="1" s="1"/>
  <c r="AC909" i="1" s="1"/>
  <c r="X910" i="1"/>
  <c r="Y910" i="1" s="1"/>
  <c r="AC910" i="1" s="1"/>
  <c r="X911" i="1"/>
  <c r="Y911" i="1" s="1"/>
  <c r="X912" i="1"/>
  <c r="Y912" i="1" s="1"/>
  <c r="X913" i="1"/>
  <c r="Y913" i="1"/>
  <c r="AC913" i="1" s="1"/>
  <c r="X914" i="1"/>
  <c r="Y914" i="1" s="1"/>
  <c r="AC914" i="1" s="1"/>
  <c r="X915" i="1"/>
  <c r="Y915" i="1" s="1"/>
  <c r="X916" i="1"/>
  <c r="Y916" i="1" s="1"/>
  <c r="X917" i="1"/>
  <c r="Y917" i="1" s="1"/>
  <c r="AC917" i="1" s="1"/>
  <c r="X918" i="1"/>
  <c r="Y918" i="1" s="1"/>
  <c r="AC918" i="1" s="1"/>
  <c r="X919" i="1"/>
  <c r="Y919" i="1" s="1"/>
  <c r="X920" i="1"/>
  <c r="Y920" i="1"/>
  <c r="X921" i="1"/>
  <c r="Y921" i="1" s="1"/>
  <c r="AC921" i="1" s="1"/>
  <c r="X922" i="1"/>
  <c r="Y922" i="1" s="1"/>
  <c r="AC922" i="1" s="1"/>
  <c r="X923" i="1"/>
  <c r="Y923" i="1"/>
  <c r="X924" i="1"/>
  <c r="Y924" i="1" s="1"/>
  <c r="X925" i="1"/>
  <c r="Y925" i="1" s="1"/>
  <c r="AC925" i="1" s="1"/>
  <c r="X926" i="1"/>
  <c r="Y926" i="1" s="1"/>
  <c r="AC926" i="1" s="1"/>
  <c r="X927" i="1"/>
  <c r="Y927" i="1" s="1"/>
  <c r="X928" i="1"/>
  <c r="Y928" i="1" s="1"/>
  <c r="X929" i="1"/>
  <c r="Y929" i="1" s="1"/>
  <c r="AC929" i="1" s="1"/>
  <c r="X930" i="1"/>
  <c r="Y930" i="1" s="1"/>
  <c r="AC930" i="1" s="1"/>
  <c r="X931" i="1"/>
  <c r="Y931" i="1" s="1"/>
  <c r="X932" i="1"/>
  <c r="Y932" i="1"/>
  <c r="X933" i="1"/>
  <c r="Y933" i="1" s="1"/>
  <c r="AC933" i="1" s="1"/>
  <c r="X934" i="1"/>
  <c r="Y934" i="1" s="1"/>
  <c r="AC934" i="1" s="1"/>
  <c r="X935" i="1"/>
  <c r="Y935" i="1" s="1"/>
  <c r="X936" i="1"/>
  <c r="Y936" i="1" s="1"/>
  <c r="X937" i="1"/>
  <c r="Y937" i="1" s="1"/>
  <c r="AC937" i="1" s="1"/>
  <c r="X938" i="1"/>
  <c r="Y938" i="1" s="1"/>
  <c r="AC938" i="1" s="1"/>
  <c r="X939" i="1"/>
  <c r="Y939" i="1" s="1"/>
  <c r="X940" i="1"/>
  <c r="Y940" i="1" s="1"/>
  <c r="X941" i="1"/>
  <c r="Y941" i="1"/>
  <c r="AC941" i="1" s="1"/>
  <c r="X942" i="1"/>
  <c r="Y942" i="1" s="1"/>
  <c r="AC942" i="1" s="1"/>
  <c r="X943" i="1"/>
  <c r="Y943" i="1" s="1"/>
  <c r="X944" i="1"/>
  <c r="Y944" i="1" s="1"/>
  <c r="X945" i="1"/>
  <c r="Y945" i="1" s="1"/>
  <c r="AC945" i="1" s="1"/>
  <c r="X946" i="1"/>
  <c r="Y946" i="1" s="1"/>
  <c r="AC946" i="1" s="1"/>
  <c r="X947" i="1"/>
  <c r="Y947" i="1" s="1"/>
  <c r="X948" i="1"/>
  <c r="Y948" i="1" s="1"/>
  <c r="X949" i="1"/>
  <c r="Y949" i="1" s="1"/>
  <c r="AC949" i="1" s="1"/>
  <c r="X950" i="1"/>
  <c r="Y950" i="1" s="1"/>
  <c r="AC950" i="1" s="1"/>
  <c r="X951" i="1"/>
  <c r="Y951" i="1" s="1"/>
  <c r="X952" i="1"/>
  <c r="Y952" i="1" s="1"/>
  <c r="X953" i="1"/>
  <c r="Y953" i="1" s="1"/>
  <c r="AC953" i="1" s="1"/>
  <c r="X954" i="1"/>
  <c r="Y954" i="1" s="1"/>
  <c r="AC954" i="1" s="1"/>
  <c r="X955" i="1"/>
  <c r="Y955" i="1" s="1"/>
  <c r="X956" i="1"/>
  <c r="Y956" i="1" s="1"/>
  <c r="X957" i="1"/>
  <c r="Y957" i="1" s="1"/>
  <c r="AC957" i="1" s="1"/>
  <c r="X958" i="1"/>
  <c r="Y958" i="1" s="1"/>
  <c r="AC958" i="1" s="1"/>
  <c r="X959" i="1"/>
  <c r="Y959" i="1" s="1"/>
  <c r="X960" i="1"/>
  <c r="Y960" i="1" s="1"/>
  <c r="X961" i="1"/>
  <c r="Y961" i="1"/>
  <c r="AC961" i="1" s="1"/>
  <c r="X962" i="1"/>
  <c r="Y962" i="1" s="1"/>
  <c r="AC962" i="1" s="1"/>
  <c r="X963" i="1"/>
  <c r="Y963" i="1" s="1"/>
  <c r="X964" i="1"/>
  <c r="Y964" i="1" s="1"/>
  <c r="X965" i="1"/>
  <c r="Y965" i="1" s="1"/>
  <c r="AC965" i="1" s="1"/>
  <c r="X966" i="1"/>
  <c r="Y966" i="1" s="1"/>
  <c r="X967" i="1"/>
  <c r="Y967" i="1" s="1"/>
  <c r="AC967" i="1" s="1"/>
  <c r="X968" i="1"/>
  <c r="Y968" i="1"/>
  <c r="X969" i="1"/>
  <c r="Y969" i="1" s="1"/>
  <c r="AC969" i="1" s="1"/>
  <c r="X970" i="1"/>
  <c r="Y970" i="1" s="1"/>
  <c r="X971" i="1"/>
  <c r="Y971" i="1" s="1"/>
  <c r="X972" i="1"/>
  <c r="Y972" i="1" s="1"/>
  <c r="X973" i="1"/>
  <c r="Y973" i="1" s="1"/>
  <c r="AC973" i="1" s="1"/>
  <c r="X974" i="1"/>
  <c r="Y974" i="1" s="1"/>
  <c r="X975" i="1"/>
  <c r="Y975" i="1" s="1"/>
  <c r="AC975" i="1" s="1"/>
  <c r="X976" i="1"/>
  <c r="Y976" i="1" s="1"/>
  <c r="AC976" i="1" s="1"/>
  <c r="X977" i="1"/>
  <c r="Y977" i="1" s="1"/>
  <c r="AC977" i="1" s="1"/>
  <c r="X978" i="1"/>
  <c r="Y978" i="1" s="1"/>
  <c r="X979" i="1"/>
  <c r="Y979" i="1" s="1"/>
  <c r="X980" i="1"/>
  <c r="Y980" i="1" s="1"/>
  <c r="X981" i="1"/>
  <c r="Y981" i="1" s="1"/>
  <c r="AC981" i="1" s="1"/>
  <c r="X982" i="1"/>
  <c r="Y982" i="1" s="1"/>
  <c r="X983" i="1"/>
  <c r="Y983" i="1" s="1"/>
  <c r="AC983" i="1" s="1"/>
  <c r="X984" i="1"/>
  <c r="Y984" i="1"/>
  <c r="X985" i="1"/>
  <c r="Y985" i="1" s="1"/>
  <c r="AC985" i="1" s="1"/>
  <c r="X986" i="1"/>
  <c r="Y986" i="1" s="1"/>
  <c r="X987" i="1"/>
  <c r="Y987" i="1" s="1"/>
  <c r="X988" i="1"/>
  <c r="Y988" i="1" s="1"/>
  <c r="X989" i="1"/>
  <c r="Y989" i="1" s="1"/>
  <c r="AC989" i="1" s="1"/>
  <c r="X990" i="1"/>
  <c r="Y990" i="1" s="1"/>
  <c r="X991" i="1"/>
  <c r="Y991" i="1" s="1"/>
  <c r="AC991" i="1" s="1"/>
  <c r="X992" i="1"/>
  <c r="Y992" i="1" s="1"/>
  <c r="AC992" i="1" s="1"/>
  <c r="X993" i="1"/>
  <c r="Y993" i="1" s="1"/>
  <c r="AC993" i="1" s="1"/>
  <c r="X994" i="1"/>
  <c r="Y994" i="1" s="1"/>
  <c r="X995" i="1"/>
  <c r="Y995" i="1" s="1"/>
  <c r="X996" i="1"/>
  <c r="Y996" i="1" s="1"/>
  <c r="X997" i="1"/>
  <c r="Y997" i="1" s="1"/>
  <c r="AC997" i="1" s="1"/>
  <c r="X998" i="1"/>
  <c r="Y998" i="1" s="1"/>
  <c r="X999" i="1"/>
  <c r="Y999" i="1" s="1"/>
  <c r="AC999" i="1" s="1"/>
  <c r="X1000" i="1"/>
  <c r="Y1000" i="1"/>
  <c r="X1001" i="1"/>
  <c r="Y1001" i="1" s="1"/>
  <c r="AC1001" i="1" s="1"/>
  <c r="X1002" i="1"/>
  <c r="Y1002" i="1" s="1"/>
  <c r="X1003" i="1"/>
  <c r="Y1003" i="1" s="1"/>
  <c r="X1004" i="1"/>
  <c r="Y1004" i="1" s="1"/>
  <c r="X1005" i="1"/>
  <c r="Y1005" i="1" s="1"/>
  <c r="AC1005" i="1" s="1"/>
  <c r="X1006" i="1"/>
  <c r="Y1006" i="1" s="1"/>
  <c r="X1007" i="1"/>
  <c r="Y1007" i="1"/>
  <c r="X1008" i="1"/>
  <c r="Y1008" i="1" s="1"/>
  <c r="X1009" i="1"/>
  <c r="Y1009" i="1" s="1"/>
  <c r="AC1009" i="1" s="1"/>
  <c r="X1010" i="1"/>
  <c r="Y1010" i="1" s="1"/>
  <c r="X1011" i="1"/>
  <c r="Y1011" i="1" s="1"/>
  <c r="X1012" i="1"/>
  <c r="Y1012" i="1" s="1"/>
  <c r="X1013" i="1"/>
  <c r="Y1013" i="1" s="1"/>
  <c r="AC1013" i="1" s="1"/>
  <c r="X1014" i="1"/>
  <c r="Y1014" i="1" s="1"/>
  <c r="X1015" i="1"/>
  <c r="Y1015" i="1" s="1"/>
  <c r="X1016" i="1"/>
  <c r="Y1016" i="1" s="1"/>
  <c r="X1017" i="1"/>
  <c r="Y1017" i="1" s="1"/>
  <c r="AC1017" i="1" s="1"/>
  <c r="X1018" i="1"/>
  <c r="Y1018" i="1"/>
  <c r="X1019" i="1"/>
  <c r="Y1019" i="1" s="1"/>
  <c r="X1020" i="1"/>
  <c r="Y1020" i="1" s="1"/>
  <c r="X1021" i="1"/>
  <c r="Y1021" i="1"/>
  <c r="AC1021" i="1" s="1"/>
  <c r="X1022" i="1"/>
  <c r="Y1022" i="1" s="1"/>
  <c r="X1023" i="1"/>
  <c r="Y1023" i="1" s="1"/>
  <c r="X1024" i="1"/>
  <c r="Y1024" i="1" s="1"/>
  <c r="X1025" i="1"/>
  <c r="Y1025" i="1" s="1"/>
  <c r="AC1025" i="1" s="1"/>
  <c r="X1026" i="1"/>
  <c r="Y1026" i="1" s="1"/>
  <c r="X1027" i="1"/>
  <c r="Y1027" i="1" s="1"/>
  <c r="X1028" i="1"/>
  <c r="Y1028" i="1" s="1"/>
  <c r="X1029" i="1"/>
  <c r="Y1029" i="1" s="1"/>
  <c r="AC1029" i="1" s="1"/>
  <c r="X1030" i="1"/>
  <c r="Y1030" i="1" s="1"/>
  <c r="X1031" i="1"/>
  <c r="Y1031" i="1" s="1"/>
  <c r="AC1031" i="1" s="1"/>
  <c r="X1032" i="1"/>
  <c r="Y1032" i="1" s="1"/>
  <c r="X1033" i="1"/>
  <c r="Y1033" i="1" s="1"/>
  <c r="AC1033" i="1" s="1"/>
  <c r="X1034" i="1"/>
  <c r="Y1034" i="1" s="1"/>
  <c r="X1035" i="1"/>
  <c r="Y1035" i="1" s="1"/>
  <c r="X1036" i="1"/>
  <c r="Y1036" i="1" s="1"/>
  <c r="X1037" i="1"/>
  <c r="Y1037" i="1" s="1"/>
  <c r="AC1037" i="1" s="1"/>
  <c r="X1038" i="1"/>
  <c r="Y1038" i="1" s="1"/>
  <c r="X1039" i="1"/>
  <c r="Y1039" i="1" s="1"/>
  <c r="X1040" i="1"/>
  <c r="Y1040" i="1" s="1"/>
  <c r="X1041" i="1"/>
  <c r="Y1041" i="1" s="1"/>
  <c r="AC1041" i="1" s="1"/>
  <c r="X1042" i="1"/>
  <c r="Y1042" i="1" s="1"/>
  <c r="X1043" i="1"/>
  <c r="Y1043" i="1" s="1"/>
  <c r="X1044" i="1"/>
  <c r="Y1044" i="1" s="1"/>
  <c r="X1045" i="1"/>
  <c r="Y1045" i="1" s="1"/>
  <c r="AC1045" i="1" s="1"/>
  <c r="X1046" i="1"/>
  <c r="Y1046" i="1" s="1"/>
  <c r="X1047" i="1"/>
  <c r="Y1047" i="1" s="1"/>
  <c r="X1048" i="1"/>
  <c r="Y1048" i="1" s="1"/>
  <c r="AC1048" i="1" s="1"/>
  <c r="X1049" i="1"/>
  <c r="Y1049" i="1" s="1"/>
  <c r="AC1049" i="1" s="1"/>
  <c r="X1050" i="1"/>
  <c r="Y1050" i="1" s="1"/>
  <c r="X1051" i="1"/>
  <c r="Y1051" i="1" s="1"/>
  <c r="X1052" i="1"/>
  <c r="Y1052" i="1" s="1"/>
  <c r="AC1052" i="1" s="1"/>
  <c r="X1053" i="1"/>
  <c r="Y1053" i="1" s="1"/>
  <c r="AC1053" i="1" s="1"/>
  <c r="X1054" i="1"/>
  <c r="Y1054" i="1" s="1"/>
  <c r="AC1054" i="1" s="1"/>
  <c r="X1055" i="1"/>
  <c r="Y1055" i="1" s="1"/>
  <c r="X1056" i="1"/>
  <c r="Y1056" i="1" s="1"/>
  <c r="AC1056" i="1" s="1"/>
  <c r="X1057" i="1"/>
  <c r="Y1057" i="1" s="1"/>
  <c r="AC1057" i="1" s="1"/>
  <c r="X1058" i="1"/>
  <c r="Y1058" i="1" s="1"/>
  <c r="X1059" i="1"/>
  <c r="Y1059" i="1" s="1"/>
  <c r="AC1059" i="1" s="1"/>
  <c r="X1060" i="1"/>
  <c r="Y1060" i="1" s="1"/>
  <c r="AC1060" i="1" s="1"/>
  <c r="X1061" i="1"/>
  <c r="Y1061" i="1" s="1"/>
  <c r="AC1061" i="1" s="1"/>
  <c r="X1062" i="1"/>
  <c r="Y1062" i="1" s="1"/>
  <c r="X1063" i="1"/>
  <c r="Y1063" i="1" s="1"/>
  <c r="X1064" i="1"/>
  <c r="Y1064" i="1" s="1"/>
  <c r="AC1064" i="1" s="1"/>
  <c r="X1065" i="1"/>
  <c r="Y1065" i="1" s="1"/>
  <c r="AC1065" i="1" s="1"/>
  <c r="X1066" i="1"/>
  <c r="Y1066" i="1" s="1"/>
  <c r="X1067" i="1"/>
  <c r="Y1067" i="1" s="1"/>
  <c r="X1068" i="1"/>
  <c r="Y1068" i="1" s="1"/>
  <c r="AC1068" i="1" s="1"/>
  <c r="X1069" i="1"/>
  <c r="Y1069" i="1" s="1"/>
  <c r="AC1069" i="1" s="1"/>
  <c r="X1070" i="1"/>
  <c r="Y1070" i="1" s="1"/>
  <c r="X1071" i="1"/>
  <c r="Y1071" i="1" s="1"/>
  <c r="X1072" i="1"/>
  <c r="Y1072" i="1" s="1"/>
  <c r="AC1072" i="1" s="1"/>
  <c r="X1073" i="1"/>
  <c r="Y1073" i="1" s="1"/>
  <c r="AC1073" i="1" s="1"/>
  <c r="X1074" i="1"/>
  <c r="Y1074" i="1" s="1"/>
  <c r="X1075" i="1"/>
  <c r="Y1075" i="1" s="1"/>
  <c r="X1076" i="1"/>
  <c r="Y1076" i="1" s="1"/>
  <c r="AC1076" i="1" s="1"/>
  <c r="X1077" i="1"/>
  <c r="Y1077" i="1" s="1"/>
  <c r="AC1077" i="1" s="1"/>
  <c r="X1078" i="1"/>
  <c r="Y1078" i="1" s="1"/>
  <c r="X1079" i="1"/>
  <c r="Y1079" i="1" s="1"/>
  <c r="X1080" i="1"/>
  <c r="Y1080" i="1" s="1"/>
  <c r="AC1080" i="1" s="1"/>
  <c r="X1081" i="1"/>
  <c r="Y1081" i="1" s="1"/>
  <c r="AC1081" i="1" s="1"/>
  <c r="X1082" i="1"/>
  <c r="Y1082" i="1" s="1"/>
  <c r="X1083" i="1"/>
  <c r="Y1083" i="1" s="1"/>
  <c r="X1084" i="1"/>
  <c r="Y1084" i="1" s="1"/>
  <c r="AC1084" i="1" s="1"/>
  <c r="X1085" i="1"/>
  <c r="Y1085" i="1" s="1"/>
  <c r="AC1085" i="1" s="1"/>
  <c r="X1086" i="1"/>
  <c r="Y1086" i="1" s="1"/>
  <c r="X1087" i="1"/>
  <c r="Y1087" i="1" s="1"/>
  <c r="X1088" i="1"/>
  <c r="Y1088" i="1" s="1"/>
  <c r="AC1088" i="1" s="1"/>
  <c r="X1089" i="1"/>
  <c r="Y1089" i="1" s="1"/>
  <c r="AC1089" i="1" s="1"/>
  <c r="X1090" i="1"/>
  <c r="Y1090" i="1" s="1"/>
  <c r="X1091" i="1"/>
  <c r="Y1091" i="1" s="1"/>
  <c r="X1092" i="1"/>
  <c r="Y1092" i="1" s="1"/>
  <c r="AC1092" i="1" s="1"/>
  <c r="X1093" i="1"/>
  <c r="Y1093" i="1" s="1"/>
  <c r="AC1093" i="1" s="1"/>
  <c r="X1094" i="1"/>
  <c r="Y1094" i="1" s="1"/>
  <c r="X1095" i="1"/>
  <c r="Y1095" i="1" s="1"/>
  <c r="X1096" i="1"/>
  <c r="Y1096" i="1" s="1"/>
  <c r="AC1096" i="1" s="1"/>
  <c r="X1097" i="1"/>
  <c r="Y1097" i="1" s="1"/>
  <c r="AC1097" i="1" s="1"/>
  <c r="X1098" i="1"/>
  <c r="Y1098" i="1" s="1"/>
  <c r="X1099" i="1"/>
  <c r="Y1099" i="1" s="1"/>
  <c r="X1100" i="1"/>
  <c r="Y1100" i="1" s="1"/>
  <c r="AC1100" i="1" s="1"/>
  <c r="X1101" i="1"/>
  <c r="Y1101" i="1"/>
  <c r="AC1101" i="1" s="1"/>
  <c r="X1102" i="1"/>
  <c r="Y1102" i="1" s="1"/>
  <c r="X1103" i="1"/>
  <c r="Y1103" i="1" s="1"/>
  <c r="X1104" i="1"/>
  <c r="Y1104" i="1" s="1"/>
  <c r="AC1104" i="1" s="1"/>
  <c r="X1105" i="1"/>
  <c r="Y1105" i="1" s="1"/>
  <c r="AC1105" i="1" s="1"/>
  <c r="X1106" i="1"/>
  <c r="Y1106" i="1" s="1"/>
  <c r="X1107" i="1"/>
  <c r="Y1107" i="1" s="1"/>
  <c r="X1108" i="1"/>
  <c r="Y1108" i="1" s="1"/>
  <c r="AC1108" i="1" s="1"/>
  <c r="X1109" i="1"/>
  <c r="Y1109" i="1" s="1"/>
  <c r="AC1109" i="1" s="1"/>
  <c r="X1110" i="1"/>
  <c r="Y1110" i="1" s="1"/>
  <c r="AC1110" i="1" s="1"/>
  <c r="X1111" i="1"/>
  <c r="Y1111" i="1" s="1"/>
  <c r="X1112" i="1"/>
  <c r="Y1112" i="1"/>
  <c r="AC1112" i="1" s="1"/>
  <c r="X1113" i="1"/>
  <c r="Y1113" i="1" s="1"/>
  <c r="AC1113" i="1" s="1"/>
  <c r="X1114" i="1"/>
  <c r="Y1114" i="1" s="1"/>
  <c r="AC1114" i="1" s="1"/>
  <c r="X1115" i="1"/>
  <c r="Y1115" i="1" s="1"/>
  <c r="X1116" i="1"/>
  <c r="Y1116" i="1" s="1"/>
  <c r="AC1116" i="1" s="1"/>
  <c r="X1117" i="1"/>
  <c r="Y1117" i="1" s="1"/>
  <c r="AC1117" i="1" s="1"/>
  <c r="X1118" i="1"/>
  <c r="Y1118" i="1" s="1"/>
  <c r="AC1118" i="1" s="1"/>
  <c r="X1119" i="1"/>
  <c r="Y1119" i="1" s="1"/>
  <c r="X1120" i="1"/>
  <c r="Y1120" i="1" s="1"/>
  <c r="AC1120" i="1" s="1"/>
  <c r="X1121" i="1"/>
  <c r="Y1121" i="1" s="1"/>
  <c r="AC1121" i="1" s="1"/>
  <c r="X1122" i="1"/>
  <c r="Y1122" i="1" s="1"/>
  <c r="AC1122" i="1" s="1"/>
  <c r="X1123" i="1"/>
  <c r="Y1123" i="1" s="1"/>
  <c r="X1124" i="1"/>
  <c r="Y1124" i="1" s="1"/>
  <c r="AC1124" i="1" s="1"/>
  <c r="X1125" i="1"/>
  <c r="Y1125" i="1" s="1"/>
  <c r="AC1125" i="1" s="1"/>
  <c r="X1126" i="1"/>
  <c r="Y1126" i="1" s="1"/>
  <c r="AC1126" i="1" s="1"/>
  <c r="X1127" i="1"/>
  <c r="Y1127" i="1" s="1"/>
  <c r="AC1127" i="1" s="1"/>
  <c r="X1128" i="1"/>
  <c r="Y1128" i="1" s="1"/>
  <c r="AC1128" i="1" s="1"/>
  <c r="X1129" i="1"/>
  <c r="Y1129" i="1"/>
  <c r="AC1129" i="1" s="1"/>
  <c r="X1130" i="1"/>
  <c r="Y1130" i="1" s="1"/>
  <c r="AC1130" i="1" s="1"/>
  <c r="X1131" i="1"/>
  <c r="Y1131" i="1" s="1"/>
  <c r="X1132" i="1"/>
  <c r="Y1132" i="1" s="1"/>
  <c r="AC1132" i="1" s="1"/>
  <c r="X1133" i="1"/>
  <c r="Y1133" i="1" s="1"/>
  <c r="AC1133" i="1" s="1"/>
  <c r="X1134" i="1"/>
  <c r="Y1134" i="1" s="1"/>
  <c r="AC1134" i="1" s="1"/>
  <c r="X1135" i="1"/>
  <c r="Y1135" i="1" s="1"/>
  <c r="X1136" i="1"/>
  <c r="Y1136" i="1"/>
  <c r="AC1136" i="1" s="1"/>
  <c r="X1137" i="1"/>
  <c r="Y1137" i="1" s="1"/>
  <c r="AC1137" i="1" s="1"/>
  <c r="X1138" i="1"/>
  <c r="Y1138" i="1" s="1"/>
  <c r="AC1138" i="1" s="1"/>
  <c r="X1139" i="1"/>
  <c r="Y1139" i="1" s="1"/>
  <c r="X1140" i="1"/>
  <c r="Y1140" i="1" s="1"/>
  <c r="AC1140" i="1" s="1"/>
  <c r="X1141" i="1"/>
  <c r="Y1141" i="1" s="1"/>
  <c r="AC1141" i="1" s="1"/>
  <c r="X1142" i="1"/>
  <c r="Y1142" i="1" s="1"/>
  <c r="AC1142" i="1" s="1"/>
  <c r="X1143" i="1"/>
  <c r="Y1143" i="1"/>
  <c r="AC1143" i="1" s="1"/>
  <c r="X1144" i="1"/>
  <c r="Y1144" i="1" s="1"/>
  <c r="AC1144" i="1" s="1"/>
  <c r="X1145" i="1"/>
  <c r="Y1145" i="1" s="1"/>
  <c r="AC1145" i="1" s="1"/>
  <c r="X1146" i="1"/>
  <c r="Y1146" i="1" s="1"/>
  <c r="AC1146" i="1" s="1"/>
  <c r="X1147" i="1"/>
  <c r="Y1147" i="1" s="1"/>
  <c r="X1148" i="1"/>
  <c r="Y1148" i="1" s="1"/>
  <c r="AC1148" i="1" s="1"/>
  <c r="X1149" i="1"/>
  <c r="Y1149" i="1" s="1"/>
  <c r="AC1149" i="1" s="1"/>
  <c r="X1150" i="1"/>
  <c r="Y1150" i="1" s="1"/>
  <c r="AC1150" i="1" s="1"/>
  <c r="X1151" i="1"/>
  <c r="Y1151" i="1" s="1"/>
  <c r="X1152" i="1"/>
  <c r="Y1152" i="1" s="1"/>
  <c r="AC1152" i="1" s="1"/>
  <c r="X1153" i="1"/>
  <c r="Y1153" i="1" s="1"/>
  <c r="AC1153" i="1" s="1"/>
  <c r="X1154" i="1"/>
  <c r="Y1154" i="1" s="1"/>
  <c r="AC1154" i="1" s="1"/>
  <c r="X1155" i="1"/>
  <c r="Y1155" i="1" s="1"/>
  <c r="X1156" i="1"/>
  <c r="Y1156" i="1" s="1"/>
  <c r="AC1156" i="1" s="1"/>
  <c r="X1157" i="1"/>
  <c r="Y1157" i="1" s="1"/>
  <c r="AC1157" i="1" s="1"/>
  <c r="X1158" i="1"/>
  <c r="Y1158" i="1" s="1"/>
  <c r="AC1158" i="1" s="1"/>
  <c r="X1159" i="1"/>
  <c r="Y1159" i="1" s="1"/>
  <c r="AC1159" i="1" s="1"/>
  <c r="X1160" i="1"/>
  <c r="Y1160" i="1" s="1"/>
  <c r="AC1160" i="1" s="1"/>
  <c r="X1161" i="1"/>
  <c r="Y1161" i="1" s="1"/>
  <c r="AC1161" i="1" s="1"/>
  <c r="X1162" i="1"/>
  <c r="Y1162" i="1" s="1"/>
  <c r="AC1162" i="1" s="1"/>
  <c r="X1163" i="1"/>
  <c r="Y1163" i="1" s="1"/>
  <c r="X1164" i="1"/>
  <c r="Y1164" i="1" s="1"/>
  <c r="AC1164" i="1" s="1"/>
  <c r="X1165" i="1"/>
  <c r="Y1165" i="1" s="1"/>
  <c r="AC1165" i="1" s="1"/>
  <c r="X1166" i="1"/>
  <c r="Y1166" i="1" s="1"/>
  <c r="AC1166" i="1" s="1"/>
  <c r="X1167" i="1"/>
  <c r="Y1167" i="1" s="1"/>
  <c r="X1168" i="1"/>
  <c r="Y1168" i="1" s="1"/>
  <c r="AC1168" i="1" s="1"/>
  <c r="X1169" i="1"/>
  <c r="Y1169" i="1" s="1"/>
  <c r="AC1169" i="1" s="1"/>
  <c r="X1170" i="1"/>
  <c r="Y1170" i="1" s="1"/>
  <c r="AC1170" i="1" s="1"/>
  <c r="X1171" i="1"/>
  <c r="Y1171" i="1" s="1"/>
  <c r="X1172" i="1"/>
  <c r="Y1172" i="1" s="1"/>
  <c r="AC1172" i="1" s="1"/>
  <c r="X1173" i="1"/>
  <c r="Y1173" i="1" s="1"/>
  <c r="AC1173" i="1" s="1"/>
  <c r="X1174" i="1"/>
  <c r="Y1174" i="1" s="1"/>
  <c r="AC1174" i="1" s="1"/>
  <c r="X1175" i="1"/>
  <c r="Y1175" i="1" s="1"/>
  <c r="AC1175" i="1" s="1"/>
  <c r="X1176" i="1"/>
  <c r="Y1176" i="1" s="1"/>
  <c r="AC1176" i="1" s="1"/>
  <c r="X1177" i="1"/>
  <c r="Y1177" i="1" s="1"/>
  <c r="AC1177" i="1" s="1"/>
  <c r="X1178" i="1"/>
  <c r="Y1178" i="1" s="1"/>
  <c r="AC1178" i="1" s="1"/>
  <c r="X1179" i="1"/>
  <c r="Y1179" i="1" s="1"/>
  <c r="X1180" i="1"/>
  <c r="Y1180" i="1" s="1"/>
  <c r="AC1180" i="1" s="1"/>
  <c r="X1181" i="1"/>
  <c r="Y1181" i="1" s="1"/>
  <c r="AC1181" i="1" s="1"/>
  <c r="X1182" i="1"/>
  <c r="Y1182" i="1" s="1"/>
  <c r="AC1182" i="1" s="1"/>
  <c r="X1183" i="1"/>
  <c r="Y1183" i="1" s="1"/>
  <c r="X1184" i="1"/>
  <c r="Y1184" i="1" s="1"/>
  <c r="AC1184" i="1" s="1"/>
  <c r="X1185" i="1"/>
  <c r="Y1185" i="1" s="1"/>
  <c r="AC1185" i="1" s="1"/>
  <c r="X1186" i="1"/>
  <c r="Y1186" i="1" s="1"/>
  <c r="AC1186" i="1" s="1"/>
  <c r="X1187" i="1"/>
  <c r="Y1187" i="1" s="1"/>
  <c r="X1188" i="1"/>
  <c r="Y1188" i="1" s="1"/>
  <c r="AC1188" i="1" s="1"/>
  <c r="X1189" i="1"/>
  <c r="Y1189" i="1" s="1"/>
  <c r="AC1189" i="1" s="1"/>
  <c r="X1190" i="1"/>
  <c r="Y1190" i="1" s="1"/>
  <c r="AC1190" i="1" s="1"/>
  <c r="X1191" i="1"/>
  <c r="Y1191" i="1" s="1"/>
  <c r="AC1191" i="1" s="1"/>
  <c r="X1192" i="1"/>
  <c r="Y1192" i="1" s="1"/>
  <c r="AC1192" i="1" s="1"/>
  <c r="X1193" i="1"/>
  <c r="Y1193" i="1" s="1"/>
  <c r="AC1193" i="1" s="1"/>
  <c r="X1194" i="1"/>
  <c r="Y1194" i="1" s="1"/>
  <c r="AC1194" i="1" s="1"/>
  <c r="X1195" i="1"/>
  <c r="Y1195" i="1" s="1"/>
  <c r="X1196" i="1"/>
  <c r="Y1196" i="1" s="1"/>
  <c r="AC1196" i="1" s="1"/>
  <c r="X1197" i="1"/>
  <c r="Y1197" i="1" s="1"/>
  <c r="AC1197" i="1" s="1"/>
  <c r="X1198" i="1"/>
  <c r="Y1198" i="1" s="1"/>
  <c r="AC1198" i="1" s="1"/>
  <c r="X1199" i="1"/>
  <c r="Y1199" i="1" s="1"/>
  <c r="X1200" i="1"/>
  <c r="Y1200" i="1" s="1"/>
  <c r="AC1200" i="1" s="1"/>
  <c r="X1201" i="1"/>
  <c r="Y1201" i="1" s="1"/>
  <c r="AC1201" i="1" s="1"/>
  <c r="X1202" i="1"/>
  <c r="Y1202" i="1" s="1"/>
  <c r="AC1202" i="1" s="1"/>
  <c r="X1203" i="1"/>
  <c r="Y1203" i="1" s="1"/>
  <c r="X1204" i="1"/>
  <c r="Y1204" i="1" s="1"/>
  <c r="AC1204" i="1" s="1"/>
  <c r="X1205" i="1"/>
  <c r="Y1205" i="1" s="1"/>
  <c r="AC1205" i="1" s="1"/>
  <c r="X1206" i="1"/>
  <c r="Y1206" i="1" s="1"/>
  <c r="AC1206" i="1" s="1"/>
  <c r="X1207" i="1"/>
  <c r="Y1207" i="1" s="1"/>
  <c r="AC1207" i="1" s="1"/>
  <c r="X1208" i="1"/>
  <c r="Y1208" i="1" s="1"/>
  <c r="AC1208" i="1" s="1"/>
  <c r="X1209" i="1"/>
  <c r="Y1209" i="1" s="1"/>
  <c r="AC1209" i="1" s="1"/>
  <c r="X1210" i="1"/>
  <c r="Y1210" i="1" s="1"/>
  <c r="AC1210" i="1" s="1"/>
  <c r="X1211" i="1"/>
  <c r="Y1211" i="1" s="1"/>
  <c r="X1212" i="1"/>
  <c r="Y1212" i="1" s="1"/>
  <c r="AC1212" i="1" s="1"/>
  <c r="X1213" i="1"/>
  <c r="Y1213" i="1" s="1"/>
  <c r="AC1213" i="1" s="1"/>
  <c r="X1214" i="1"/>
  <c r="Y1214" i="1" s="1"/>
  <c r="AC1214" i="1" s="1"/>
  <c r="X1215" i="1"/>
  <c r="Y1215" i="1" s="1"/>
  <c r="X1216" i="1"/>
  <c r="Y1216" i="1" s="1"/>
  <c r="AC1216" i="1" s="1"/>
  <c r="X1217" i="1"/>
  <c r="Y1217" i="1" s="1"/>
  <c r="AC1217" i="1" s="1"/>
  <c r="X1218" i="1"/>
  <c r="Y1218" i="1" s="1"/>
  <c r="AC1218" i="1" s="1"/>
  <c r="X1219" i="1"/>
  <c r="Y1219" i="1" s="1"/>
  <c r="X1220" i="1"/>
  <c r="Y1220" i="1" s="1"/>
  <c r="AC1220" i="1" s="1"/>
  <c r="X1221" i="1"/>
  <c r="Y1221" i="1" s="1"/>
  <c r="AC1221" i="1" s="1"/>
  <c r="X1222" i="1"/>
  <c r="Y1222" i="1" s="1"/>
  <c r="AC1222" i="1" s="1"/>
  <c r="X1223" i="1"/>
  <c r="Y1223" i="1" s="1"/>
  <c r="AC1223" i="1" s="1"/>
  <c r="X1224" i="1"/>
  <c r="Y1224" i="1" s="1"/>
  <c r="AC1224" i="1" s="1"/>
  <c r="X1225" i="1"/>
  <c r="Y1225" i="1" s="1"/>
  <c r="AC1225" i="1" s="1"/>
  <c r="X1226" i="1"/>
  <c r="Y1226" i="1" s="1"/>
  <c r="AC1226" i="1" s="1"/>
  <c r="X1227" i="1"/>
  <c r="Y1227" i="1" s="1"/>
  <c r="X1228" i="1"/>
  <c r="Y1228" i="1" s="1"/>
  <c r="AC1228" i="1" s="1"/>
  <c r="X1229" i="1"/>
  <c r="Y1229" i="1" s="1"/>
  <c r="AC1229" i="1" s="1"/>
  <c r="X1230" i="1"/>
  <c r="Y1230" i="1" s="1"/>
  <c r="AC1230" i="1" s="1"/>
  <c r="X1231" i="1"/>
  <c r="Y1231" i="1" s="1"/>
  <c r="X1232" i="1"/>
  <c r="Y1232" i="1" s="1"/>
  <c r="AC1232" i="1" s="1"/>
  <c r="X1233" i="1"/>
  <c r="Y1233" i="1" s="1"/>
  <c r="AC1233" i="1" s="1"/>
  <c r="X1234" i="1"/>
  <c r="Y1234" i="1" s="1"/>
  <c r="AC1234" i="1" s="1"/>
  <c r="X1235" i="1"/>
  <c r="Y1235" i="1" s="1"/>
  <c r="X1236" i="1"/>
  <c r="Y1236" i="1" s="1"/>
  <c r="AC1236" i="1" s="1"/>
  <c r="X1237" i="1"/>
  <c r="Y1237" i="1" s="1"/>
  <c r="AC1237" i="1" s="1"/>
  <c r="X1238" i="1"/>
  <c r="Y1238" i="1" s="1"/>
  <c r="AC1238" i="1" s="1"/>
  <c r="X1239" i="1"/>
  <c r="Y1239" i="1" s="1"/>
  <c r="AC1239" i="1" s="1"/>
  <c r="X1240" i="1"/>
  <c r="Y1240" i="1" s="1"/>
  <c r="AC1240" i="1" s="1"/>
  <c r="X1241" i="1"/>
  <c r="Y1241" i="1" s="1"/>
  <c r="AC1241" i="1" s="1"/>
  <c r="X1242" i="1"/>
  <c r="Y1242" i="1" s="1"/>
  <c r="AC1242" i="1" s="1"/>
  <c r="X1243" i="1"/>
  <c r="Y1243" i="1" s="1"/>
  <c r="X1244" i="1"/>
  <c r="Y1244" i="1" s="1"/>
  <c r="AC1244" i="1" s="1"/>
  <c r="X1245" i="1"/>
  <c r="Y1245" i="1" s="1"/>
  <c r="AC1245" i="1" s="1"/>
  <c r="X1246" i="1"/>
  <c r="Y1246" i="1" s="1"/>
  <c r="AC1246" i="1" s="1"/>
  <c r="X1247" i="1"/>
  <c r="Y1247" i="1" s="1"/>
  <c r="X1248" i="1"/>
  <c r="Y1248" i="1" s="1"/>
  <c r="AC1248" i="1" s="1"/>
  <c r="X1249" i="1"/>
  <c r="Y1249" i="1" s="1"/>
  <c r="AC1249" i="1" s="1"/>
  <c r="X1250" i="1"/>
  <c r="Y1250" i="1" s="1"/>
  <c r="AC1250" i="1" s="1"/>
  <c r="X1251" i="1"/>
  <c r="Y1251" i="1" s="1"/>
  <c r="X1252" i="1"/>
  <c r="Y1252" i="1" s="1"/>
  <c r="AC1252" i="1" s="1"/>
  <c r="X1253" i="1"/>
  <c r="Y1253" i="1" s="1"/>
  <c r="AC1253" i="1" s="1"/>
  <c r="X1254" i="1"/>
  <c r="Y1254" i="1" s="1"/>
  <c r="AC1254" i="1" s="1"/>
  <c r="X1255" i="1"/>
  <c r="Y1255" i="1" s="1"/>
  <c r="AC1255" i="1" s="1"/>
  <c r="X1256" i="1"/>
  <c r="Y1256" i="1" s="1"/>
  <c r="AC1256" i="1" s="1"/>
  <c r="X1257" i="1"/>
  <c r="Y1257" i="1" s="1"/>
  <c r="AC1257" i="1" s="1"/>
  <c r="X1258" i="1"/>
  <c r="Y1258" i="1" s="1"/>
  <c r="AC1258" i="1" s="1"/>
  <c r="X1259" i="1"/>
  <c r="Y1259" i="1" s="1"/>
  <c r="X1260" i="1"/>
  <c r="Y1260" i="1" s="1"/>
  <c r="AC1260" i="1" s="1"/>
  <c r="X1261" i="1"/>
  <c r="Y1261" i="1"/>
  <c r="AC1261" i="1" s="1"/>
  <c r="X1262" i="1"/>
  <c r="Y1262" i="1" s="1"/>
  <c r="AC1262" i="1" s="1"/>
  <c r="X1263" i="1"/>
  <c r="Y1263" i="1" s="1"/>
  <c r="AC1263" i="1" s="1"/>
  <c r="X1264" i="1"/>
  <c r="Y1264" i="1" s="1"/>
  <c r="AC1264" i="1" s="1"/>
  <c r="X1265" i="1"/>
  <c r="Y1265" i="1" s="1"/>
  <c r="AC1265" i="1" s="1"/>
  <c r="X1266" i="1"/>
  <c r="Y1266" i="1" s="1"/>
  <c r="AC1266" i="1" s="1"/>
  <c r="X1267" i="1"/>
  <c r="Y1267" i="1" s="1"/>
  <c r="X1268" i="1"/>
  <c r="Y1268" i="1" s="1"/>
  <c r="AC1268" i="1" s="1"/>
  <c r="X1269" i="1"/>
  <c r="Y1269" i="1" s="1"/>
  <c r="AC1269" i="1" s="1"/>
  <c r="X1270" i="1"/>
  <c r="Y1270" i="1" s="1"/>
  <c r="AC1270" i="1" s="1"/>
  <c r="X1271" i="1"/>
  <c r="Y1271" i="1" s="1"/>
  <c r="X1272" i="1"/>
  <c r="Y1272" i="1" s="1"/>
  <c r="AC1272" i="1" s="1"/>
  <c r="X1273" i="1"/>
  <c r="Y1273" i="1" s="1"/>
  <c r="AC1273" i="1" s="1"/>
  <c r="X1274" i="1"/>
  <c r="Y1274" i="1" s="1"/>
  <c r="AC1274" i="1" s="1"/>
  <c r="X1275" i="1"/>
  <c r="Y1275" i="1" s="1"/>
  <c r="X1276" i="1"/>
  <c r="Y1276" i="1" s="1"/>
  <c r="AC1276" i="1" s="1"/>
  <c r="X1277" i="1"/>
  <c r="Y1277" i="1" s="1"/>
  <c r="AC1277" i="1" s="1"/>
  <c r="X1278" i="1"/>
  <c r="Y1278" i="1" s="1"/>
  <c r="AC1278" i="1" s="1"/>
  <c r="X1279" i="1"/>
  <c r="Y1279" i="1" s="1"/>
  <c r="AC1279" i="1" s="1"/>
  <c r="X1280" i="1"/>
  <c r="Y1280" i="1" s="1"/>
  <c r="AC1280" i="1" s="1"/>
  <c r="X1281" i="1"/>
  <c r="Y1281" i="1" s="1"/>
  <c r="AC1281" i="1" s="1"/>
  <c r="X1282" i="1"/>
  <c r="Y1282" i="1" s="1"/>
  <c r="AC1282" i="1" s="1"/>
  <c r="X1283" i="1"/>
  <c r="Y1283" i="1" s="1"/>
  <c r="X1284" i="1"/>
  <c r="Y1284" i="1" s="1"/>
  <c r="AC1284" i="1" s="1"/>
  <c r="X1285" i="1"/>
  <c r="Y1285" i="1" s="1"/>
  <c r="AC1285" i="1" s="1"/>
  <c r="X1286" i="1"/>
  <c r="Y1286" i="1" s="1"/>
  <c r="AC1286" i="1" s="1"/>
  <c r="X1287" i="1"/>
  <c r="Y1287" i="1" s="1"/>
  <c r="X1288" i="1"/>
  <c r="Y1288" i="1" s="1"/>
  <c r="AC1288" i="1" s="1"/>
  <c r="X1289" i="1"/>
  <c r="Y1289" i="1" s="1"/>
  <c r="AC1289" i="1" s="1"/>
  <c r="X1290" i="1"/>
  <c r="Y1290" i="1" s="1"/>
  <c r="AC1290" i="1" s="1"/>
  <c r="X1291" i="1"/>
  <c r="Y1291" i="1" s="1"/>
  <c r="X1292" i="1"/>
  <c r="Y1292" i="1" s="1"/>
  <c r="AC1292" i="1" s="1"/>
  <c r="X1293" i="1"/>
  <c r="Y1293" i="1"/>
  <c r="AC1293" i="1" s="1"/>
  <c r="X1294" i="1"/>
  <c r="Y1294" i="1" s="1"/>
  <c r="AC1294" i="1" s="1"/>
  <c r="X1295" i="1"/>
  <c r="Y1295" i="1" s="1"/>
  <c r="AC1295" i="1" s="1"/>
  <c r="X1296" i="1"/>
  <c r="Y1296" i="1" s="1"/>
  <c r="AC1296" i="1" s="1"/>
  <c r="X1297" i="1"/>
  <c r="Y1297" i="1" s="1"/>
  <c r="AC1297" i="1" s="1"/>
  <c r="X1298" i="1"/>
  <c r="Y1298" i="1" s="1"/>
  <c r="AC1298" i="1" s="1"/>
  <c r="X1299" i="1"/>
  <c r="Y1299" i="1" s="1"/>
  <c r="X1300" i="1"/>
  <c r="Y1300" i="1" s="1"/>
  <c r="AC1300" i="1" s="1"/>
  <c r="X1301" i="1"/>
  <c r="Y1301" i="1" s="1"/>
  <c r="AC1301" i="1" s="1"/>
  <c r="X1302" i="1"/>
  <c r="Y1302" i="1" s="1"/>
  <c r="AC1302" i="1" s="1"/>
  <c r="X1303" i="1"/>
  <c r="Y1303" i="1" s="1"/>
  <c r="AC1303" i="1" s="1"/>
  <c r="X1304" i="1"/>
  <c r="Y1304" i="1" s="1"/>
  <c r="AC1304" i="1" s="1"/>
  <c r="X1305" i="1"/>
  <c r="Y1305" i="1" s="1"/>
  <c r="AC1305" i="1" s="1"/>
  <c r="X1306" i="1"/>
  <c r="Y1306" i="1" s="1"/>
  <c r="AC1306" i="1" s="1"/>
  <c r="X1307" i="1"/>
  <c r="Y1307" i="1" s="1"/>
  <c r="X1308" i="1"/>
  <c r="Y1308" i="1" s="1"/>
  <c r="AC1308" i="1" s="1"/>
  <c r="X1309" i="1"/>
  <c r="Y1309" i="1" s="1"/>
  <c r="AC1309" i="1" s="1"/>
  <c r="X1310" i="1"/>
  <c r="Y1310" i="1" s="1"/>
  <c r="AC1310" i="1" s="1"/>
  <c r="X1311" i="1"/>
  <c r="Y1311" i="1" s="1"/>
  <c r="AC1311" i="1" s="1"/>
  <c r="X1312" i="1"/>
  <c r="Y1312" i="1" s="1"/>
  <c r="AC1312" i="1" s="1"/>
  <c r="X1313" i="1"/>
  <c r="Y1313" i="1" s="1"/>
  <c r="AC1313" i="1" s="1"/>
  <c r="X1314" i="1"/>
  <c r="Y1314" i="1" s="1"/>
  <c r="AC1314" i="1" s="1"/>
  <c r="X1315" i="1"/>
  <c r="Y1315" i="1" s="1"/>
  <c r="X1316" i="1"/>
  <c r="Y1316" i="1" s="1"/>
  <c r="AC1316" i="1" s="1"/>
  <c r="X1317" i="1"/>
  <c r="Y1317" i="1"/>
  <c r="AC1317" i="1" s="1"/>
  <c r="X1318" i="1"/>
  <c r="Y1318" i="1" s="1"/>
  <c r="AC1318" i="1" s="1"/>
  <c r="X1319" i="1"/>
  <c r="Y1319" i="1" s="1"/>
  <c r="AC1319" i="1" s="1"/>
  <c r="X1320" i="1"/>
  <c r="Y1320" i="1" s="1"/>
  <c r="AC1320" i="1" s="1"/>
  <c r="X1321" i="1"/>
  <c r="Y1321" i="1" s="1"/>
  <c r="AC1321" i="1" s="1"/>
  <c r="X1322" i="1"/>
  <c r="Y1322" i="1" s="1"/>
  <c r="AC1322" i="1" s="1"/>
  <c r="X1323" i="1"/>
  <c r="Y1323" i="1" s="1"/>
  <c r="X1324" i="1"/>
  <c r="Y1324" i="1" s="1"/>
  <c r="AC1324" i="1" s="1"/>
  <c r="X1325" i="1"/>
  <c r="Y1325" i="1" s="1"/>
  <c r="AC1325" i="1" s="1"/>
  <c r="X1326" i="1"/>
  <c r="Y1326" i="1" s="1"/>
  <c r="AC1326" i="1" s="1"/>
  <c r="X1327" i="1"/>
  <c r="Y1327" i="1" s="1"/>
  <c r="AC1327" i="1" s="1"/>
  <c r="X1328" i="1"/>
  <c r="Y1328" i="1" s="1"/>
  <c r="AC1328" i="1" s="1"/>
  <c r="X1329" i="1"/>
  <c r="Y1329" i="1"/>
  <c r="AC1329" i="1" s="1"/>
  <c r="X1330" i="1"/>
  <c r="Y1330" i="1" s="1"/>
  <c r="AC1330" i="1" s="1"/>
  <c r="X1331" i="1"/>
  <c r="Y1331" i="1" s="1"/>
  <c r="X1332" i="1"/>
  <c r="Y1332" i="1" s="1"/>
  <c r="AC1332" i="1" s="1"/>
  <c r="X1333" i="1"/>
  <c r="Y1333" i="1" s="1"/>
  <c r="AC1333" i="1" s="1"/>
  <c r="X1334" i="1"/>
  <c r="Y1334" i="1" s="1"/>
  <c r="AC1334" i="1" s="1"/>
  <c r="X1335" i="1"/>
  <c r="Y1335" i="1" s="1"/>
  <c r="AC1335" i="1" s="1"/>
  <c r="X1336" i="1"/>
  <c r="Y1336" i="1" s="1"/>
  <c r="AC1336" i="1" s="1"/>
  <c r="X1337" i="1"/>
  <c r="Y1337" i="1" s="1"/>
  <c r="AC1337" i="1" s="1"/>
  <c r="X1338" i="1"/>
  <c r="Y1338" i="1" s="1"/>
  <c r="AC1338" i="1" s="1"/>
  <c r="X1339" i="1"/>
  <c r="Y1339" i="1" s="1"/>
  <c r="X1340" i="1"/>
  <c r="Y1340" i="1" s="1"/>
  <c r="AC1340" i="1" s="1"/>
  <c r="X1341" i="1"/>
  <c r="Y1341" i="1" s="1"/>
  <c r="AC1341" i="1" s="1"/>
  <c r="X1342" i="1"/>
  <c r="Y1342" i="1" s="1"/>
  <c r="AC1342" i="1" s="1"/>
  <c r="X1343" i="1"/>
  <c r="Y1343" i="1" s="1"/>
  <c r="AC1343" i="1" s="1"/>
  <c r="X1344" i="1"/>
  <c r="Y1344" i="1" s="1"/>
  <c r="AC1344" i="1" s="1"/>
  <c r="X1345" i="1"/>
  <c r="Y1345" i="1" s="1"/>
  <c r="AC1345" i="1" s="1"/>
  <c r="X1346" i="1"/>
  <c r="Y1346" i="1" s="1"/>
  <c r="AC1346" i="1" s="1"/>
  <c r="X1347" i="1"/>
  <c r="Y1347" i="1" s="1"/>
  <c r="X1348" i="1"/>
  <c r="Y1348" i="1" s="1"/>
  <c r="AC1348" i="1" s="1"/>
  <c r="X1349" i="1"/>
  <c r="Y1349" i="1" s="1"/>
  <c r="AC1349" i="1" s="1"/>
  <c r="X1350" i="1"/>
  <c r="Y1350" i="1" s="1"/>
  <c r="AC1350" i="1" s="1"/>
  <c r="X1351" i="1"/>
  <c r="Y1351" i="1" s="1"/>
  <c r="AC1351" i="1" s="1"/>
  <c r="X1352" i="1"/>
  <c r="Y1352" i="1" s="1"/>
  <c r="AC1352" i="1" s="1"/>
  <c r="X1353" i="1"/>
  <c r="Y1353" i="1" s="1"/>
  <c r="AC1353" i="1" s="1"/>
  <c r="X1354" i="1"/>
  <c r="Y1354" i="1" s="1"/>
  <c r="AC1354" i="1" s="1"/>
  <c r="X1355" i="1"/>
  <c r="Y1355" i="1" s="1"/>
  <c r="X1356" i="1"/>
  <c r="Y1356" i="1" s="1"/>
  <c r="AC1356" i="1" s="1"/>
  <c r="X1357" i="1"/>
  <c r="Y1357" i="1"/>
  <c r="AC1357" i="1" s="1"/>
  <c r="X1358" i="1"/>
  <c r="Y1358" i="1" s="1"/>
  <c r="AC1358" i="1" s="1"/>
  <c r="X1359" i="1"/>
  <c r="Y1359" i="1" s="1"/>
  <c r="AC1359" i="1" s="1"/>
  <c r="X1360" i="1"/>
  <c r="Y1360" i="1" s="1"/>
  <c r="AC1360" i="1" s="1"/>
  <c r="X1361" i="1"/>
  <c r="Y1361" i="1" s="1"/>
  <c r="AC1361" i="1" s="1"/>
  <c r="X1362" i="1"/>
  <c r="Y1362" i="1" s="1"/>
  <c r="AC1362" i="1" s="1"/>
  <c r="X1363" i="1"/>
  <c r="Y1363" i="1" s="1"/>
  <c r="X1364" i="1"/>
  <c r="Y1364" i="1" s="1"/>
  <c r="AC1364" i="1" s="1"/>
  <c r="X1365" i="1"/>
  <c r="Y1365" i="1" s="1"/>
  <c r="AC1365" i="1" s="1"/>
  <c r="X1366" i="1"/>
  <c r="Y1366" i="1" s="1"/>
  <c r="AC1366" i="1" s="1"/>
  <c r="X1367" i="1"/>
  <c r="Y1367" i="1" s="1"/>
  <c r="AC1367" i="1" s="1"/>
  <c r="X1368" i="1"/>
  <c r="Y1368" i="1" s="1"/>
  <c r="AC1368" i="1" s="1"/>
  <c r="X1369" i="1"/>
  <c r="Y1369" i="1"/>
  <c r="AC1369" i="1" s="1"/>
  <c r="X1370" i="1"/>
  <c r="Y1370" i="1" s="1"/>
  <c r="AC1370" i="1" s="1"/>
  <c r="X1371" i="1"/>
  <c r="Y1371" i="1" s="1"/>
  <c r="X1372" i="1"/>
  <c r="Y1372" i="1" s="1"/>
  <c r="AC1372" i="1" s="1"/>
  <c r="X1373" i="1"/>
  <c r="Y1373" i="1" s="1"/>
  <c r="AC1373" i="1" s="1"/>
  <c r="X1374" i="1"/>
  <c r="Y1374" i="1" s="1"/>
  <c r="AC1374" i="1" s="1"/>
  <c r="X1375" i="1"/>
  <c r="Y1375" i="1" s="1"/>
  <c r="AC1375" i="1" s="1"/>
  <c r="X1376" i="1"/>
  <c r="Y1376" i="1" s="1"/>
  <c r="AC1376" i="1" s="1"/>
  <c r="X1377" i="1"/>
  <c r="Y1377" i="1" s="1"/>
  <c r="AC1377" i="1" s="1"/>
  <c r="X1378" i="1"/>
  <c r="Y1378" i="1" s="1"/>
  <c r="AC1378" i="1" s="1"/>
  <c r="X1379" i="1"/>
  <c r="Y1379" i="1" s="1"/>
  <c r="X1380" i="1"/>
  <c r="Y1380" i="1" s="1"/>
  <c r="AC1380" i="1" s="1"/>
  <c r="X1381" i="1"/>
  <c r="Y1381" i="1"/>
  <c r="AC1381" i="1" s="1"/>
  <c r="X1382" i="1"/>
  <c r="Y1382" i="1" s="1"/>
  <c r="AC1382" i="1" s="1"/>
  <c r="X1383" i="1"/>
  <c r="Y1383" i="1" s="1"/>
  <c r="AC1383" i="1" s="1"/>
  <c r="X1384" i="1"/>
  <c r="Y1384" i="1" s="1"/>
  <c r="AC1384" i="1" s="1"/>
  <c r="X1385" i="1"/>
  <c r="Y1385" i="1" s="1"/>
  <c r="AC1385" i="1" s="1"/>
  <c r="X1386" i="1"/>
  <c r="Y1386" i="1" s="1"/>
  <c r="AC1386" i="1" s="1"/>
  <c r="X1387" i="1"/>
  <c r="Y1387" i="1" s="1"/>
  <c r="X1388" i="1"/>
  <c r="Y1388" i="1" s="1"/>
  <c r="AC1388" i="1" s="1"/>
  <c r="X1389" i="1"/>
  <c r="Y1389" i="1" s="1"/>
  <c r="AC1389" i="1" s="1"/>
  <c r="X1390" i="1"/>
  <c r="Y1390" i="1" s="1"/>
  <c r="AC1390" i="1" s="1"/>
  <c r="X1391" i="1"/>
  <c r="Y1391" i="1" s="1"/>
  <c r="AC1391" i="1" s="1"/>
  <c r="X1392" i="1"/>
  <c r="Y1392" i="1" s="1"/>
  <c r="AC1392" i="1" s="1"/>
  <c r="X1393" i="1"/>
  <c r="Y1393" i="1"/>
  <c r="AC1393" i="1" s="1"/>
  <c r="X1394" i="1"/>
  <c r="Y1394" i="1" s="1"/>
  <c r="AC1394" i="1" s="1"/>
  <c r="X1395" i="1"/>
  <c r="Y1395" i="1" s="1"/>
  <c r="X1396" i="1"/>
  <c r="Y1396" i="1" s="1"/>
  <c r="AC1396" i="1" s="1"/>
  <c r="X1397" i="1"/>
  <c r="Y1397" i="1" s="1"/>
  <c r="AC1397" i="1" s="1"/>
  <c r="X1398" i="1"/>
  <c r="Y1398" i="1" s="1"/>
  <c r="AC1398" i="1" s="1"/>
  <c r="X1399" i="1"/>
  <c r="Y1399" i="1" s="1"/>
  <c r="AC1399" i="1" s="1"/>
  <c r="X1400" i="1"/>
  <c r="Y1400" i="1" s="1"/>
  <c r="AC1400" i="1" s="1"/>
  <c r="X1401" i="1"/>
  <c r="Y1401" i="1" s="1"/>
  <c r="AC1401" i="1" s="1"/>
  <c r="X1402" i="1"/>
  <c r="Y1402" i="1" s="1"/>
  <c r="AC1402" i="1" s="1"/>
  <c r="X1403" i="1"/>
  <c r="Y1403" i="1" s="1"/>
  <c r="X1404" i="1"/>
  <c r="Y1404" i="1" s="1"/>
  <c r="AC1404" i="1" s="1"/>
  <c r="X1405" i="1"/>
  <c r="Y1405" i="1" s="1"/>
  <c r="AC1405" i="1" s="1"/>
  <c r="X1406" i="1"/>
  <c r="Y1406" i="1" s="1"/>
  <c r="AC1406" i="1" s="1"/>
  <c r="X1407" i="1"/>
  <c r="Y1407" i="1" s="1"/>
  <c r="AC1407" i="1" s="1"/>
  <c r="X1408" i="1"/>
  <c r="Y1408" i="1" s="1"/>
  <c r="AC1408" i="1" s="1"/>
  <c r="X1409" i="1"/>
  <c r="Y1409" i="1" s="1"/>
  <c r="AC1409" i="1" s="1"/>
  <c r="X1410" i="1"/>
  <c r="Y1410" i="1" s="1"/>
  <c r="AC1410" i="1" s="1"/>
  <c r="X1411" i="1"/>
  <c r="Y1411" i="1" s="1"/>
  <c r="X1412" i="1"/>
  <c r="Y1412" i="1" s="1"/>
  <c r="AC1412" i="1" s="1"/>
  <c r="X1413" i="1"/>
  <c r="Y1413" i="1" s="1"/>
  <c r="AC1413" i="1" s="1"/>
  <c r="X1414" i="1"/>
  <c r="Y1414" i="1" s="1"/>
  <c r="AC1414" i="1" s="1"/>
  <c r="X1415" i="1"/>
  <c r="Y1415" i="1" s="1"/>
  <c r="AC1415" i="1" s="1"/>
  <c r="X1416" i="1"/>
  <c r="Y1416" i="1" s="1"/>
  <c r="AC1416" i="1" s="1"/>
  <c r="X1417" i="1"/>
  <c r="Y1417" i="1" s="1"/>
  <c r="AC1417" i="1" s="1"/>
  <c r="X1418" i="1"/>
  <c r="Y1418" i="1" s="1"/>
  <c r="AC1418" i="1" s="1"/>
  <c r="X1419" i="1"/>
  <c r="Y1419" i="1"/>
  <c r="AC1419" i="1" s="1"/>
  <c r="X1420" i="1"/>
  <c r="Y1420" i="1" s="1"/>
  <c r="AC1420" i="1" s="1"/>
  <c r="X1421" i="1"/>
  <c r="Y1421" i="1" s="1"/>
  <c r="AC1421" i="1" s="1"/>
  <c r="X1422" i="1"/>
  <c r="Y1422" i="1" s="1"/>
  <c r="AC1422" i="1" s="1"/>
  <c r="X1423" i="1"/>
  <c r="Y1423" i="1" s="1"/>
  <c r="AC1423" i="1" s="1"/>
  <c r="X1424" i="1"/>
  <c r="Y1424" i="1" s="1"/>
  <c r="AC1424" i="1" s="1"/>
  <c r="X1425" i="1"/>
  <c r="Y1425" i="1"/>
  <c r="AC1425" i="1" s="1"/>
  <c r="X1426" i="1"/>
  <c r="Y1426" i="1" s="1"/>
  <c r="AC1426" i="1" s="1"/>
  <c r="X1427" i="1"/>
  <c r="Y1427" i="1" s="1"/>
  <c r="AC1427" i="1" s="1"/>
  <c r="X1428" i="1"/>
  <c r="Y1428" i="1" s="1"/>
  <c r="AC1428" i="1" s="1"/>
  <c r="X1429" i="1"/>
  <c r="Y1429" i="1" s="1"/>
  <c r="AC1429" i="1" s="1"/>
  <c r="X1430" i="1"/>
  <c r="Y1430" i="1" s="1"/>
  <c r="AC1430" i="1" s="1"/>
  <c r="X1431" i="1"/>
  <c r="Y1431" i="1" s="1"/>
  <c r="AC1431" i="1" s="1"/>
  <c r="X1432" i="1"/>
  <c r="Y1432" i="1" s="1"/>
  <c r="AC1432" i="1" s="1"/>
  <c r="X1433" i="1"/>
  <c r="Y1433" i="1"/>
  <c r="AC1433" i="1" s="1"/>
  <c r="X1434" i="1"/>
  <c r="Y1434" i="1" s="1"/>
  <c r="AC1434" i="1" s="1"/>
  <c r="X1435" i="1"/>
  <c r="Y1435" i="1" s="1"/>
  <c r="AC1435" i="1" s="1"/>
  <c r="X1436" i="1"/>
  <c r="Y1436" i="1" s="1"/>
  <c r="AC1436" i="1" s="1"/>
  <c r="X1437" i="1"/>
  <c r="Y1437" i="1" s="1"/>
  <c r="AC1437" i="1" s="1"/>
  <c r="X1438" i="1"/>
  <c r="Y1438" i="1" s="1"/>
  <c r="AC1438" i="1" s="1"/>
  <c r="X1439" i="1"/>
  <c r="Y1439" i="1" s="1"/>
  <c r="AC1439" i="1" s="1"/>
  <c r="X1440" i="1"/>
  <c r="Y1440" i="1" s="1"/>
  <c r="AC1440" i="1" s="1"/>
  <c r="X1441" i="1"/>
  <c r="Y1441" i="1" s="1"/>
  <c r="AC1441" i="1" s="1"/>
  <c r="X1442" i="1"/>
  <c r="Y1442" i="1" s="1"/>
  <c r="AC1442" i="1" s="1"/>
  <c r="X1443" i="1"/>
  <c r="Y1443" i="1" s="1"/>
  <c r="AC1443" i="1" s="1"/>
  <c r="X1444" i="1"/>
  <c r="Y1444" i="1" s="1"/>
  <c r="AC1444" i="1" s="1"/>
  <c r="X1445" i="1"/>
  <c r="Y1445" i="1" s="1"/>
  <c r="AC1445" i="1" s="1"/>
  <c r="X1446" i="1"/>
  <c r="Y1446" i="1" s="1"/>
  <c r="AC1446" i="1" s="1"/>
  <c r="X1447" i="1"/>
  <c r="Y1447" i="1" s="1"/>
  <c r="AC1447" i="1" s="1"/>
  <c r="X1448" i="1"/>
  <c r="Y1448" i="1" s="1"/>
  <c r="AC1448" i="1" s="1"/>
  <c r="X1449" i="1"/>
  <c r="Y1449" i="1"/>
  <c r="AC1449" i="1" s="1"/>
  <c r="X1450" i="1"/>
  <c r="Y1450" i="1" s="1"/>
  <c r="AC1450" i="1" s="1"/>
  <c r="X1451" i="1"/>
  <c r="Y1451" i="1" s="1"/>
  <c r="AC1451" i="1" s="1"/>
  <c r="X1452" i="1"/>
  <c r="Y1452" i="1" s="1"/>
  <c r="AC1452" i="1" s="1"/>
  <c r="X1453" i="1"/>
  <c r="Y1453" i="1" s="1"/>
  <c r="AC1453" i="1" s="1"/>
  <c r="X1454" i="1"/>
  <c r="Y1454" i="1" s="1"/>
  <c r="AC1454" i="1" s="1"/>
  <c r="X1455" i="1"/>
  <c r="Y1455" i="1" s="1"/>
  <c r="AC1455" i="1" s="1"/>
  <c r="X1456" i="1"/>
  <c r="Y1456" i="1" s="1"/>
  <c r="AC1456" i="1" s="1"/>
  <c r="X1457" i="1"/>
  <c r="Y1457" i="1" s="1"/>
  <c r="AC1457" i="1" s="1"/>
  <c r="X1458" i="1"/>
  <c r="Y1458" i="1" s="1"/>
  <c r="AC1458" i="1" s="1"/>
  <c r="X1459" i="1"/>
  <c r="Y1459" i="1" s="1"/>
  <c r="AC1459" i="1" s="1"/>
  <c r="X1460" i="1"/>
  <c r="Y1460" i="1" s="1"/>
  <c r="AC1460" i="1" s="1"/>
  <c r="X1461" i="1"/>
  <c r="Y1461" i="1" s="1"/>
  <c r="AC1461" i="1" s="1"/>
  <c r="X1462" i="1"/>
  <c r="Y1462" i="1" s="1"/>
  <c r="AC1462" i="1" s="1"/>
  <c r="X1463" i="1"/>
  <c r="Y1463" i="1" s="1"/>
  <c r="AC1463" i="1" s="1"/>
  <c r="X1464" i="1"/>
  <c r="Y1464" i="1" s="1"/>
  <c r="AC1464" i="1" s="1"/>
  <c r="X1465" i="1"/>
  <c r="Y1465" i="1"/>
  <c r="AC1465" i="1" s="1"/>
  <c r="X1466" i="1"/>
  <c r="Y1466" i="1" s="1"/>
  <c r="AC1466" i="1" s="1"/>
  <c r="X1467" i="1"/>
  <c r="Y1467" i="1" s="1"/>
  <c r="AC1467" i="1" s="1"/>
  <c r="X1468" i="1"/>
  <c r="Y1468" i="1" s="1"/>
  <c r="AC1468" i="1" s="1"/>
  <c r="X1469" i="1"/>
  <c r="Y1469" i="1" s="1"/>
  <c r="AC1469" i="1" s="1"/>
  <c r="X1470" i="1"/>
  <c r="Y1470" i="1" s="1"/>
  <c r="AC1470" i="1" s="1"/>
  <c r="X1471" i="1"/>
  <c r="Y1471" i="1" s="1"/>
  <c r="AC1471" i="1" s="1"/>
  <c r="X1472" i="1"/>
  <c r="Y1472" i="1" s="1"/>
  <c r="AC1472" i="1" s="1"/>
  <c r="X1473" i="1"/>
  <c r="Y1473" i="1" s="1"/>
  <c r="AC1473" i="1" s="1"/>
  <c r="X1474" i="1"/>
  <c r="Y1474" i="1" s="1"/>
  <c r="AC1474" i="1" s="1"/>
  <c r="X1475" i="1"/>
  <c r="Y1475" i="1" s="1"/>
  <c r="AC1475" i="1" s="1"/>
  <c r="X1476" i="1"/>
  <c r="Y1476" i="1" s="1"/>
  <c r="AC1476" i="1" s="1"/>
  <c r="X1477" i="1"/>
  <c r="Y1477" i="1" s="1"/>
  <c r="AC1477" i="1" s="1"/>
  <c r="X1478" i="1"/>
  <c r="Y1478" i="1" s="1"/>
  <c r="AC1478" i="1" s="1"/>
  <c r="X1479" i="1"/>
  <c r="Y1479" i="1" s="1"/>
  <c r="AC1479" i="1" s="1"/>
  <c r="X1480" i="1"/>
  <c r="Y1480" i="1" s="1"/>
  <c r="AC1480" i="1" s="1"/>
  <c r="X1481" i="1"/>
  <c r="Y1481" i="1"/>
  <c r="AC1481" i="1" s="1"/>
  <c r="X1482" i="1"/>
  <c r="Y1482" i="1" s="1"/>
  <c r="AC1482" i="1" s="1"/>
  <c r="X1483" i="1"/>
  <c r="Y1483" i="1" s="1"/>
  <c r="AC1483" i="1" s="1"/>
  <c r="X1484" i="1"/>
  <c r="Y1484" i="1" s="1"/>
  <c r="AC1484" i="1" s="1"/>
  <c r="X1485" i="1"/>
  <c r="Y1485" i="1" s="1"/>
  <c r="AC1485" i="1" s="1"/>
  <c r="X1486" i="1"/>
  <c r="Y1486" i="1" s="1"/>
  <c r="AC1486" i="1" s="1"/>
  <c r="X1487" i="1"/>
  <c r="Y1487" i="1" s="1"/>
  <c r="AC1487" i="1" s="1"/>
  <c r="X1488" i="1"/>
  <c r="Y1488" i="1" s="1"/>
  <c r="AC1488" i="1" s="1"/>
  <c r="X1489" i="1"/>
  <c r="Y1489" i="1"/>
  <c r="AC1489" i="1" s="1"/>
  <c r="X1490" i="1"/>
  <c r="Y1490" i="1" s="1"/>
  <c r="AC1490" i="1" s="1"/>
  <c r="X1491" i="1"/>
  <c r="Y1491" i="1" s="1"/>
  <c r="AC1491" i="1" s="1"/>
  <c r="X1492" i="1"/>
  <c r="Y1492" i="1" s="1"/>
  <c r="AC1492" i="1" s="1"/>
  <c r="X1493" i="1"/>
  <c r="Y1493" i="1" s="1"/>
  <c r="AC1493" i="1" s="1"/>
  <c r="X1494" i="1"/>
  <c r="Y1494" i="1" s="1"/>
  <c r="AC1494" i="1" s="1"/>
  <c r="X1495" i="1"/>
  <c r="Y1495" i="1" s="1"/>
  <c r="AC1495" i="1" s="1"/>
  <c r="X1496" i="1"/>
  <c r="Y1496" i="1" s="1"/>
  <c r="AC1496" i="1" s="1"/>
  <c r="X1497" i="1"/>
  <c r="Y1497" i="1" s="1"/>
  <c r="AC1497" i="1" s="1"/>
  <c r="X1498" i="1"/>
  <c r="Y1498" i="1" s="1"/>
  <c r="AC1498" i="1" s="1"/>
  <c r="X1499" i="1"/>
  <c r="Y1499" i="1"/>
  <c r="AC1499" i="1" s="1"/>
  <c r="X1500" i="1"/>
  <c r="Y1500" i="1" s="1"/>
  <c r="AC1500" i="1" s="1"/>
  <c r="X1501" i="1"/>
  <c r="Y1501" i="1" s="1"/>
  <c r="AC1501" i="1" s="1"/>
  <c r="X1502" i="1"/>
  <c r="Y1502" i="1" s="1"/>
  <c r="AC1502" i="1" s="1"/>
  <c r="X1503" i="1"/>
  <c r="Y1503" i="1" s="1"/>
  <c r="AC1503" i="1" s="1"/>
  <c r="X1504" i="1"/>
  <c r="Y1504" i="1" s="1"/>
  <c r="AC1504" i="1" s="1"/>
  <c r="X1505" i="1"/>
  <c r="Y1505" i="1" s="1"/>
  <c r="AC1505" i="1" s="1"/>
  <c r="X1506" i="1"/>
  <c r="Y1506" i="1" s="1"/>
  <c r="AC1506" i="1" s="1"/>
  <c r="X1507" i="1"/>
  <c r="Y1507" i="1" s="1"/>
  <c r="AC1507" i="1" s="1"/>
  <c r="X1508" i="1"/>
  <c r="Y1508" i="1" s="1"/>
  <c r="AC1508" i="1" s="1"/>
  <c r="X10" i="1"/>
  <c r="Y10" i="1" s="1"/>
  <c r="AC10" i="1" s="1"/>
  <c r="X11" i="1"/>
  <c r="Y11" i="1" s="1"/>
  <c r="AC11" i="1" s="1"/>
  <c r="X12" i="1"/>
  <c r="Y12" i="1" s="1"/>
  <c r="AC12" i="1" s="1"/>
  <c r="X13" i="1"/>
  <c r="Y13" i="1" s="1"/>
  <c r="AC13" i="1" s="1"/>
  <c r="X14" i="1"/>
  <c r="Y14" i="1" s="1"/>
  <c r="AC14" i="1" s="1"/>
  <c r="X15" i="1"/>
  <c r="Y15" i="1" s="1"/>
  <c r="AC15" i="1" s="1"/>
  <c r="X16" i="1"/>
  <c r="Y16" i="1" s="1"/>
  <c r="AC16" i="1" s="1"/>
  <c r="X17" i="1"/>
  <c r="Y17" i="1" s="1"/>
  <c r="AC17" i="1" s="1"/>
  <c r="X18" i="1"/>
  <c r="Y18" i="1" s="1"/>
  <c r="AC18" i="1" s="1"/>
  <c r="X19" i="1"/>
  <c r="Y19" i="1" s="1"/>
  <c r="AC19" i="1" s="1"/>
  <c r="X20" i="1"/>
  <c r="Y20" i="1" s="1"/>
  <c r="AC20" i="1" s="1"/>
  <c r="X21" i="1"/>
  <c r="Y21" i="1" s="1"/>
  <c r="AC21" i="1" s="1"/>
  <c r="X22" i="1"/>
  <c r="Y22" i="1" s="1"/>
  <c r="AC22" i="1" s="1"/>
  <c r="X23" i="1"/>
  <c r="Y23" i="1" s="1"/>
  <c r="AC23" i="1" s="1"/>
  <c r="X24" i="1"/>
  <c r="Y24" i="1" s="1"/>
  <c r="AC24" i="1" s="1"/>
  <c r="X25" i="1"/>
  <c r="Y25" i="1" s="1"/>
  <c r="AC25" i="1" s="1"/>
  <c r="X26" i="1"/>
  <c r="Y26" i="1" s="1"/>
  <c r="AC26" i="1" s="1"/>
  <c r="X27" i="1"/>
  <c r="Y27" i="1" s="1"/>
  <c r="AC27" i="1"/>
  <c r="X28" i="1"/>
  <c r="Y28" i="1" s="1"/>
  <c r="AC28" i="1" s="1"/>
  <c r="X29" i="1"/>
  <c r="Y29" i="1" s="1"/>
  <c r="AC29" i="1"/>
  <c r="X30" i="1"/>
  <c r="Y30" i="1" s="1"/>
  <c r="AC30" i="1" s="1"/>
  <c r="X31" i="1"/>
  <c r="Y31" i="1" s="1"/>
  <c r="AC31" i="1" s="1"/>
  <c r="X32" i="1"/>
  <c r="Y32" i="1" s="1"/>
  <c r="AC32" i="1" s="1"/>
  <c r="X33" i="1"/>
  <c r="Y33" i="1" s="1"/>
  <c r="AC33" i="1"/>
  <c r="X34" i="1"/>
  <c r="Y34" i="1" s="1"/>
  <c r="AC34" i="1" s="1"/>
  <c r="X35" i="1"/>
  <c r="Y35" i="1" s="1"/>
  <c r="AC35" i="1"/>
  <c r="X36" i="1"/>
  <c r="Y36" i="1" s="1"/>
  <c r="AC36" i="1" s="1"/>
  <c r="X37" i="1"/>
  <c r="Y37" i="1" s="1"/>
  <c r="AC37" i="1" s="1"/>
  <c r="X38" i="1"/>
  <c r="Y38" i="1" s="1"/>
  <c r="AC38" i="1" s="1"/>
  <c r="X39" i="1"/>
  <c r="Y39" i="1" s="1"/>
  <c r="AC39" i="1" s="1"/>
  <c r="X40" i="1"/>
  <c r="Y40" i="1" s="1"/>
  <c r="AC40" i="1" s="1"/>
  <c r="X41" i="1"/>
  <c r="Y41" i="1" s="1"/>
  <c r="AC41" i="1"/>
  <c r="X42" i="1"/>
  <c r="Y42" i="1" s="1"/>
  <c r="AC42" i="1" s="1"/>
  <c r="X43" i="1"/>
  <c r="Y43" i="1" s="1"/>
  <c r="AC43" i="1" s="1"/>
  <c r="X44" i="1"/>
  <c r="Y44" i="1" s="1"/>
  <c r="AC44" i="1" s="1"/>
  <c r="X45" i="1"/>
  <c r="Y45" i="1" s="1"/>
  <c r="AC45" i="1" s="1"/>
  <c r="X46" i="1"/>
  <c r="Y46" i="1" s="1"/>
  <c r="AC46" i="1" s="1"/>
  <c r="X47" i="1"/>
  <c r="Y47" i="1" s="1"/>
  <c r="AC47" i="1" s="1"/>
  <c r="X48" i="1"/>
  <c r="Y48" i="1" s="1"/>
  <c r="AC48" i="1" s="1"/>
  <c r="X49" i="1"/>
  <c r="Y49" i="1" s="1"/>
  <c r="AC49" i="1" s="1"/>
  <c r="X50" i="1"/>
  <c r="Y50" i="1" s="1"/>
  <c r="AC50" i="1" s="1"/>
  <c r="X51" i="1"/>
  <c r="Y51" i="1" s="1"/>
  <c r="AC51" i="1" s="1"/>
  <c r="X52" i="1"/>
  <c r="Y52" i="1" s="1"/>
  <c r="AC52" i="1" s="1"/>
  <c r="X53" i="1"/>
  <c r="Y53" i="1" s="1"/>
  <c r="AC53" i="1"/>
  <c r="X54" i="1"/>
  <c r="Y54" i="1" s="1"/>
  <c r="AC54" i="1" s="1"/>
  <c r="X55" i="1"/>
  <c r="Y55" i="1" s="1"/>
  <c r="AC55" i="1" s="1"/>
  <c r="X56" i="1"/>
  <c r="Y56" i="1" s="1"/>
  <c r="AC56" i="1" s="1"/>
  <c r="X57" i="1"/>
  <c r="Y57" i="1" s="1"/>
  <c r="AC57" i="1" s="1"/>
  <c r="X58" i="1"/>
  <c r="Y58" i="1" s="1"/>
  <c r="AC58" i="1" s="1"/>
  <c r="X59" i="1"/>
  <c r="Y59" i="1" s="1"/>
  <c r="AC59" i="1"/>
  <c r="X60" i="1"/>
  <c r="Y60" i="1" s="1"/>
  <c r="AC60" i="1" s="1"/>
  <c r="X61" i="1"/>
  <c r="Y61" i="1" s="1"/>
  <c r="AC61" i="1"/>
  <c r="X62" i="1"/>
  <c r="Y62" i="1" s="1"/>
  <c r="AC62" i="1" s="1"/>
  <c r="X63" i="1"/>
  <c r="Y63" i="1" s="1"/>
  <c r="AC63" i="1" s="1"/>
  <c r="X64" i="1"/>
  <c r="Y64" i="1" s="1"/>
  <c r="AC64" i="1" s="1"/>
  <c r="X65" i="1"/>
  <c r="Y65" i="1" s="1"/>
  <c r="AC65" i="1"/>
  <c r="X66" i="1"/>
  <c r="Y66" i="1" s="1"/>
  <c r="AC66" i="1" s="1"/>
  <c r="X67" i="1"/>
  <c r="Y67" i="1" s="1"/>
  <c r="AC67" i="1"/>
  <c r="X68" i="1"/>
  <c r="Y68" i="1" s="1"/>
  <c r="AC68" i="1" s="1"/>
  <c r="X69" i="1"/>
  <c r="Y69" i="1" s="1"/>
  <c r="AC69" i="1" s="1"/>
  <c r="X70" i="1"/>
  <c r="Y70" i="1" s="1"/>
  <c r="AC70" i="1" s="1"/>
  <c r="X71" i="1"/>
  <c r="Y71" i="1" s="1"/>
  <c r="AC71" i="1" s="1"/>
  <c r="X72" i="1"/>
  <c r="Y72" i="1" s="1"/>
  <c r="AC72" i="1" s="1"/>
  <c r="X73" i="1"/>
  <c r="Y73" i="1" s="1"/>
  <c r="AC73" i="1"/>
  <c r="X74" i="1"/>
  <c r="Y74" i="1" s="1"/>
  <c r="AC74" i="1" s="1"/>
  <c r="X75" i="1"/>
  <c r="Y75" i="1" s="1"/>
  <c r="AC75" i="1" s="1"/>
  <c r="X76" i="1"/>
  <c r="Y76" i="1" s="1"/>
  <c r="AC76" i="1" s="1"/>
  <c r="X77" i="1"/>
  <c r="Y77" i="1" s="1"/>
  <c r="AC77" i="1" s="1"/>
  <c r="X78" i="1"/>
  <c r="Y78" i="1" s="1"/>
  <c r="AC78" i="1" s="1"/>
  <c r="X79" i="1"/>
  <c r="Y79" i="1" s="1"/>
  <c r="AC79" i="1" s="1"/>
  <c r="X80" i="1"/>
  <c r="Y80" i="1" s="1"/>
  <c r="AC80" i="1" s="1"/>
  <c r="X81" i="1"/>
  <c r="Y81" i="1" s="1"/>
  <c r="AC81" i="1" s="1"/>
  <c r="X82" i="1"/>
  <c r="Y82" i="1" s="1"/>
  <c r="AC82" i="1" s="1"/>
  <c r="X83" i="1"/>
  <c r="Y83" i="1" s="1"/>
  <c r="AC83" i="1" s="1"/>
  <c r="X84" i="1"/>
  <c r="Y84" i="1" s="1"/>
  <c r="AC84" i="1" s="1"/>
  <c r="X85" i="1"/>
  <c r="Y85" i="1" s="1"/>
  <c r="AC85" i="1"/>
  <c r="X86" i="1"/>
  <c r="Y86" i="1" s="1"/>
  <c r="AC86" i="1" s="1"/>
  <c r="X87" i="1"/>
  <c r="Y87" i="1" s="1"/>
  <c r="AC87" i="1" s="1"/>
  <c r="X88" i="1"/>
  <c r="Y88" i="1" s="1"/>
  <c r="AC88" i="1" s="1"/>
  <c r="X89" i="1"/>
  <c r="Y89" i="1" s="1"/>
  <c r="AC89" i="1"/>
  <c r="X90" i="1"/>
  <c r="Y90" i="1" s="1"/>
  <c r="AC90" i="1" s="1"/>
  <c r="X91" i="1"/>
  <c r="Y91" i="1" s="1"/>
  <c r="AC91" i="1" s="1"/>
  <c r="X92" i="1"/>
  <c r="Y92" i="1" s="1"/>
  <c r="AC92" i="1" s="1"/>
  <c r="X93" i="1"/>
  <c r="Y93" i="1" s="1"/>
  <c r="AC93" i="1" s="1"/>
  <c r="X94" i="1"/>
  <c r="Y94" i="1" s="1"/>
  <c r="AC94" i="1" s="1"/>
  <c r="X95" i="1"/>
  <c r="Y95" i="1" s="1"/>
  <c r="AC95" i="1" s="1"/>
  <c r="X96" i="1"/>
  <c r="Y96" i="1" s="1"/>
  <c r="AC96" i="1" s="1"/>
  <c r="X97" i="1"/>
  <c r="Y97" i="1" s="1"/>
  <c r="AC97" i="1" s="1"/>
  <c r="X98" i="1"/>
  <c r="Y98" i="1" s="1"/>
  <c r="AC98" i="1" s="1"/>
  <c r="X99" i="1"/>
  <c r="Y99" i="1" s="1"/>
  <c r="AC99" i="1" s="1"/>
  <c r="X100" i="1"/>
  <c r="Y100" i="1" s="1"/>
  <c r="AC100" i="1" s="1"/>
  <c r="X101" i="1"/>
  <c r="Y101" i="1" s="1"/>
  <c r="AC101" i="1"/>
  <c r="X102" i="1"/>
  <c r="Y102" i="1" s="1"/>
  <c r="AC102" i="1" s="1"/>
  <c r="X103" i="1"/>
  <c r="Y103" i="1" s="1"/>
  <c r="AC103" i="1" s="1"/>
  <c r="X104" i="1"/>
  <c r="Y104" i="1" s="1"/>
  <c r="AC104" i="1" s="1"/>
  <c r="X105" i="1"/>
  <c r="Y105" i="1" s="1"/>
  <c r="AC105" i="1"/>
  <c r="X106" i="1"/>
  <c r="Y106" i="1" s="1"/>
  <c r="AC106" i="1" s="1"/>
  <c r="X107" i="1"/>
  <c r="Y107" i="1" s="1"/>
  <c r="AC107" i="1" s="1"/>
  <c r="X108" i="1"/>
  <c r="Y108" i="1" s="1"/>
  <c r="AC108" i="1" s="1"/>
  <c r="X109" i="1"/>
  <c r="Y109" i="1" s="1"/>
  <c r="AC109" i="1" s="1"/>
  <c r="X110" i="1"/>
  <c r="Y110" i="1" s="1"/>
  <c r="AC110" i="1" s="1"/>
  <c r="X111" i="1"/>
  <c r="Y111" i="1" s="1"/>
  <c r="AC111" i="1" s="1"/>
  <c r="X112" i="1"/>
  <c r="Y112" i="1" s="1"/>
  <c r="AC112" i="1" s="1"/>
  <c r="X113" i="1"/>
  <c r="Y113" i="1" s="1"/>
  <c r="AC113" i="1" s="1"/>
  <c r="X114" i="1"/>
  <c r="Y114" i="1" s="1"/>
  <c r="AC114" i="1" s="1"/>
  <c r="X115" i="1"/>
  <c r="Y115" i="1" s="1"/>
  <c r="AC115" i="1" s="1"/>
  <c r="X116" i="1"/>
  <c r="Y116" i="1" s="1"/>
  <c r="AC116" i="1" s="1"/>
  <c r="X117" i="1"/>
  <c r="Y117" i="1" s="1"/>
  <c r="AC117" i="1"/>
  <c r="X118" i="1"/>
  <c r="Y118" i="1" s="1"/>
  <c r="AC118" i="1" s="1"/>
  <c r="X119" i="1"/>
  <c r="Y119" i="1" s="1"/>
  <c r="AC119" i="1" s="1"/>
  <c r="X120" i="1"/>
  <c r="Y120" i="1" s="1"/>
  <c r="AC120" i="1" s="1"/>
  <c r="X121" i="1"/>
  <c r="Y121" i="1" s="1"/>
  <c r="AC121" i="1"/>
  <c r="X122" i="1"/>
  <c r="Y122" i="1" s="1"/>
  <c r="AC122" i="1" s="1"/>
  <c r="X123" i="1"/>
  <c r="Y123" i="1" s="1"/>
  <c r="AC123" i="1" s="1"/>
  <c r="X124" i="1"/>
  <c r="Y124" i="1" s="1"/>
  <c r="AC124" i="1" s="1"/>
  <c r="X125" i="1"/>
  <c r="Y125" i="1" s="1"/>
  <c r="AC125" i="1" s="1"/>
  <c r="X126" i="1"/>
  <c r="Y126" i="1" s="1"/>
  <c r="AC126" i="1" s="1"/>
  <c r="X127" i="1"/>
  <c r="Y127" i="1" s="1"/>
  <c r="AC127" i="1" s="1"/>
  <c r="X128" i="1"/>
  <c r="Y128" i="1" s="1"/>
  <c r="AC128" i="1" s="1"/>
  <c r="X129" i="1"/>
  <c r="Y129" i="1" s="1"/>
  <c r="AC129" i="1" s="1"/>
  <c r="X130" i="1"/>
  <c r="Y130" i="1" s="1"/>
  <c r="AC130" i="1" s="1"/>
  <c r="X131" i="1"/>
  <c r="Y131" i="1" s="1"/>
  <c r="AC131" i="1" s="1"/>
  <c r="X132" i="1"/>
  <c r="Y132" i="1" s="1"/>
  <c r="AC132" i="1" s="1"/>
  <c r="X133" i="1"/>
  <c r="Y133" i="1" s="1"/>
  <c r="AC133" i="1"/>
  <c r="X134" i="1"/>
  <c r="Y134" i="1" s="1"/>
  <c r="AC134" i="1" s="1"/>
  <c r="X135" i="1"/>
  <c r="Y135" i="1" s="1"/>
  <c r="AC135" i="1" s="1"/>
  <c r="X136" i="1"/>
  <c r="Y136" i="1" s="1"/>
  <c r="AC136" i="1" s="1"/>
  <c r="X137" i="1"/>
  <c r="Y137" i="1" s="1"/>
  <c r="AC137" i="1"/>
  <c r="X138" i="1"/>
  <c r="Y138" i="1" s="1"/>
  <c r="AC138" i="1" s="1"/>
  <c r="X139" i="1"/>
  <c r="Y139" i="1" s="1"/>
  <c r="AC139" i="1" s="1"/>
  <c r="X140" i="1"/>
  <c r="Y140" i="1" s="1"/>
  <c r="AC140" i="1" s="1"/>
  <c r="X141" i="1"/>
  <c r="Y141" i="1" s="1"/>
  <c r="AC141" i="1" s="1"/>
  <c r="X142" i="1"/>
  <c r="Y142" i="1" s="1"/>
  <c r="AC142" i="1" s="1"/>
  <c r="X143" i="1"/>
  <c r="Y143" i="1" s="1"/>
  <c r="AC143" i="1" s="1"/>
  <c r="X144" i="1"/>
  <c r="Y144" i="1" s="1"/>
  <c r="AC144" i="1" s="1"/>
  <c r="X145" i="1"/>
  <c r="Y145" i="1" s="1"/>
  <c r="AC145" i="1" s="1"/>
  <c r="X146" i="1"/>
  <c r="Y146" i="1" s="1"/>
  <c r="AC146" i="1" s="1"/>
  <c r="X147" i="1"/>
  <c r="Y147" i="1" s="1"/>
  <c r="AC147" i="1" s="1"/>
  <c r="X148" i="1"/>
  <c r="Y148" i="1" s="1"/>
  <c r="AC148" i="1" s="1"/>
  <c r="X149" i="1"/>
  <c r="Y149" i="1" s="1"/>
  <c r="AC149" i="1" s="1"/>
  <c r="X150" i="1"/>
  <c r="Y150" i="1" s="1"/>
  <c r="AC150" i="1" s="1"/>
  <c r="X151" i="1"/>
  <c r="Y151" i="1" s="1"/>
  <c r="AC151" i="1" s="1"/>
  <c r="X152" i="1"/>
  <c r="Y152" i="1" s="1"/>
  <c r="AC152" i="1" s="1"/>
  <c r="X153" i="1"/>
  <c r="Y153" i="1" s="1"/>
  <c r="AC153" i="1"/>
  <c r="X154" i="1"/>
  <c r="Y154" i="1" s="1"/>
  <c r="AC154" i="1" s="1"/>
  <c r="X155" i="1"/>
  <c r="Y155" i="1" s="1"/>
  <c r="AC155" i="1" s="1"/>
  <c r="X156" i="1"/>
  <c r="Y156" i="1" s="1"/>
  <c r="AC156" i="1" s="1"/>
  <c r="X157" i="1"/>
  <c r="Y157" i="1" s="1"/>
  <c r="AC157" i="1" s="1"/>
  <c r="X158" i="1"/>
  <c r="Y158" i="1" s="1"/>
  <c r="AC158" i="1" s="1"/>
  <c r="X159" i="1"/>
  <c r="Y159" i="1" s="1"/>
  <c r="AC159" i="1" s="1"/>
  <c r="X160" i="1"/>
  <c r="Y160" i="1" s="1"/>
  <c r="AC160" i="1" s="1"/>
  <c r="X161" i="1"/>
  <c r="Y161" i="1" s="1"/>
  <c r="AC161" i="1" s="1"/>
  <c r="X162" i="1"/>
  <c r="Y162" i="1" s="1"/>
  <c r="AC162" i="1" s="1"/>
  <c r="X163" i="1"/>
  <c r="Y163" i="1" s="1"/>
  <c r="AC163" i="1" s="1"/>
  <c r="X164" i="1"/>
  <c r="Y164" i="1" s="1"/>
  <c r="AC164" i="1" s="1"/>
  <c r="X165" i="1"/>
  <c r="Y165" i="1" s="1"/>
  <c r="AC165" i="1" s="1"/>
  <c r="X166" i="1"/>
  <c r="Y166" i="1" s="1"/>
  <c r="AC166" i="1" s="1"/>
  <c r="X167" i="1"/>
  <c r="Y167" i="1" s="1"/>
  <c r="AC167" i="1" s="1"/>
  <c r="X168" i="1"/>
  <c r="Y168" i="1" s="1"/>
  <c r="AC168" i="1" s="1"/>
  <c r="X169" i="1"/>
  <c r="Y169" i="1" s="1"/>
  <c r="AC169" i="1"/>
  <c r="X170" i="1"/>
  <c r="Y170" i="1" s="1"/>
  <c r="AC170" i="1" s="1"/>
  <c r="X171" i="1"/>
  <c r="Y171" i="1" s="1"/>
  <c r="AC171" i="1" s="1"/>
  <c r="X172" i="1"/>
  <c r="Y172" i="1" s="1"/>
  <c r="AC172" i="1" s="1"/>
  <c r="X173" i="1"/>
  <c r="Y173" i="1" s="1"/>
  <c r="AC173" i="1" s="1"/>
  <c r="X174" i="1"/>
  <c r="Y174" i="1" s="1"/>
  <c r="AC174" i="1" s="1"/>
  <c r="X175" i="1"/>
  <c r="Y175" i="1" s="1"/>
  <c r="AC175" i="1" s="1"/>
  <c r="X176" i="1"/>
  <c r="Y176" i="1" s="1"/>
  <c r="AC176" i="1" s="1"/>
  <c r="X177" i="1"/>
  <c r="Y177" i="1" s="1"/>
  <c r="AC177" i="1" s="1"/>
  <c r="X178" i="1"/>
  <c r="Y178" i="1" s="1"/>
  <c r="AC178" i="1" s="1"/>
  <c r="X179" i="1"/>
  <c r="Y179" i="1" s="1"/>
  <c r="AC179" i="1" s="1"/>
  <c r="X180" i="1"/>
  <c r="Y180" i="1" s="1"/>
  <c r="AC180" i="1" s="1"/>
  <c r="X181" i="1"/>
  <c r="Y181" i="1" s="1"/>
  <c r="AC181" i="1" s="1"/>
  <c r="X182" i="1"/>
  <c r="Y182" i="1" s="1"/>
  <c r="AC182" i="1" s="1"/>
  <c r="X183" i="1"/>
  <c r="Y183" i="1" s="1"/>
  <c r="AC183" i="1" s="1"/>
  <c r="X184" i="1"/>
  <c r="Y184" i="1" s="1"/>
  <c r="AC184" i="1" s="1"/>
  <c r="X185" i="1"/>
  <c r="Y185" i="1" s="1"/>
  <c r="AC185" i="1"/>
  <c r="X186" i="1"/>
  <c r="Y186" i="1" s="1"/>
  <c r="AC186" i="1" s="1"/>
  <c r="X187" i="1"/>
  <c r="Y187" i="1" s="1"/>
  <c r="AC187" i="1" s="1"/>
  <c r="X188" i="1"/>
  <c r="Y188" i="1" s="1"/>
  <c r="AC188" i="1" s="1"/>
  <c r="X189" i="1"/>
  <c r="Y189" i="1" s="1"/>
  <c r="AC189" i="1" s="1"/>
  <c r="X190" i="1"/>
  <c r="Y190" i="1" s="1"/>
  <c r="AC190" i="1" s="1"/>
  <c r="X191" i="1"/>
  <c r="Y191" i="1" s="1"/>
  <c r="AC191" i="1" s="1"/>
  <c r="X192" i="1"/>
  <c r="Y192" i="1" s="1"/>
  <c r="AC192" i="1" s="1"/>
  <c r="X193" i="1"/>
  <c r="Y193" i="1" s="1"/>
  <c r="AC193" i="1" s="1"/>
  <c r="X194" i="1"/>
  <c r="Y194" i="1" s="1"/>
  <c r="AC194" i="1" s="1"/>
  <c r="X195" i="1"/>
  <c r="Y195" i="1" s="1"/>
  <c r="AC195" i="1" s="1"/>
  <c r="X196" i="1"/>
  <c r="Y196" i="1" s="1"/>
  <c r="AC196" i="1" s="1"/>
  <c r="X197" i="1"/>
  <c r="Y197" i="1" s="1"/>
  <c r="AC197" i="1" s="1"/>
  <c r="X198" i="1"/>
  <c r="Y198" i="1"/>
  <c r="AC198" i="1" s="1"/>
  <c r="X199" i="1"/>
  <c r="Y199" i="1" s="1"/>
  <c r="AC199" i="1" s="1"/>
  <c r="X200" i="1"/>
  <c r="Y200" i="1" s="1"/>
  <c r="AC200" i="1" s="1"/>
  <c r="X201" i="1"/>
  <c r="Y201" i="1" s="1"/>
  <c r="AC201" i="1" s="1"/>
  <c r="X202" i="1"/>
  <c r="Y202" i="1" s="1"/>
  <c r="AC202" i="1" s="1"/>
  <c r="X203" i="1"/>
  <c r="Y203" i="1" s="1"/>
  <c r="AC203" i="1" s="1"/>
  <c r="X204" i="1"/>
  <c r="Y204" i="1" s="1"/>
  <c r="AC204" i="1" s="1"/>
  <c r="X205" i="1"/>
  <c r="Y205" i="1" s="1"/>
  <c r="AC205" i="1" s="1"/>
  <c r="X206" i="1"/>
  <c r="Y206" i="1" s="1"/>
  <c r="AC206" i="1" s="1"/>
  <c r="X207" i="1"/>
  <c r="Y207" i="1" s="1"/>
  <c r="AC207" i="1" s="1"/>
  <c r="X208" i="1"/>
  <c r="Y208" i="1" s="1"/>
  <c r="AC208" i="1" s="1"/>
  <c r="X209" i="1"/>
  <c r="Y209" i="1" s="1"/>
  <c r="AC209" i="1" s="1"/>
  <c r="X210" i="1"/>
  <c r="Y210" i="1" s="1"/>
  <c r="AC210" i="1" s="1"/>
  <c r="X211" i="1"/>
  <c r="Y211" i="1" s="1"/>
  <c r="AC211" i="1" s="1"/>
  <c r="X212" i="1"/>
  <c r="Y212" i="1" s="1"/>
  <c r="AC212" i="1" s="1"/>
  <c r="X213" i="1"/>
  <c r="Y213" i="1" s="1"/>
  <c r="AC213" i="1" s="1"/>
  <c r="X214" i="1"/>
  <c r="Y214" i="1" s="1"/>
  <c r="AC214" i="1" s="1"/>
  <c r="X215" i="1"/>
  <c r="Y215" i="1" s="1"/>
  <c r="AC215" i="1" s="1"/>
  <c r="X216" i="1"/>
  <c r="Y216" i="1" s="1"/>
  <c r="AC216" i="1" s="1"/>
  <c r="X217" i="1"/>
  <c r="Y217" i="1" s="1"/>
  <c r="AC217" i="1" s="1"/>
  <c r="X218" i="1"/>
  <c r="Y218" i="1"/>
  <c r="AC218" i="1" s="1"/>
  <c r="X219" i="1"/>
  <c r="Y219" i="1" s="1"/>
  <c r="AC219" i="1" s="1"/>
  <c r="X220" i="1"/>
  <c r="Y220" i="1" s="1"/>
  <c r="AC220" i="1" s="1"/>
  <c r="X221" i="1"/>
  <c r="Y221" i="1" s="1"/>
  <c r="AC221" i="1" s="1"/>
  <c r="X222" i="1"/>
  <c r="Y222" i="1" s="1"/>
  <c r="AC222" i="1" s="1"/>
  <c r="X223" i="1"/>
  <c r="Y223" i="1" s="1"/>
  <c r="AC223" i="1" s="1"/>
  <c r="X224" i="1"/>
  <c r="Y224" i="1" s="1"/>
  <c r="AC224" i="1" s="1"/>
  <c r="X225" i="1"/>
  <c r="Y225" i="1" s="1"/>
  <c r="AC225" i="1" s="1"/>
  <c r="X226" i="1"/>
  <c r="Y226" i="1"/>
  <c r="AC226" i="1" s="1"/>
  <c r="X227" i="1"/>
  <c r="Y227" i="1" s="1"/>
  <c r="AC227" i="1" s="1"/>
  <c r="X228" i="1"/>
  <c r="Y228" i="1" s="1"/>
  <c r="AC228" i="1" s="1"/>
  <c r="X229" i="1"/>
  <c r="Y229" i="1" s="1"/>
  <c r="AC229" i="1" s="1"/>
  <c r="X230" i="1"/>
  <c r="Y230" i="1" s="1"/>
  <c r="AC230" i="1" s="1"/>
  <c r="X231" i="1"/>
  <c r="Y231" i="1" s="1"/>
  <c r="AC231" i="1" s="1"/>
  <c r="X232" i="1"/>
  <c r="Y232" i="1" s="1"/>
  <c r="AC232" i="1" s="1"/>
  <c r="X233" i="1"/>
  <c r="Y233" i="1" s="1"/>
  <c r="AC233" i="1" s="1"/>
  <c r="X234" i="1"/>
  <c r="Y234" i="1" s="1"/>
  <c r="AC234" i="1" s="1"/>
  <c r="X235" i="1"/>
  <c r="Y235" i="1" s="1"/>
  <c r="AC235" i="1" s="1"/>
  <c r="X236" i="1"/>
  <c r="Y236" i="1" s="1"/>
  <c r="AC236" i="1" s="1"/>
  <c r="X237" i="1"/>
  <c r="Y237" i="1" s="1"/>
  <c r="AC237" i="1" s="1"/>
  <c r="X238" i="1"/>
  <c r="Y238" i="1"/>
  <c r="AC238" i="1" s="1"/>
  <c r="X239" i="1"/>
  <c r="Y239" i="1" s="1"/>
  <c r="AC239" i="1" s="1"/>
  <c r="X240" i="1"/>
  <c r="Y240" i="1" s="1"/>
  <c r="AC240" i="1" s="1"/>
  <c r="X241" i="1"/>
  <c r="Y241" i="1" s="1"/>
  <c r="AC241" i="1" s="1"/>
  <c r="X242" i="1"/>
  <c r="Y242" i="1" s="1"/>
  <c r="AC242" i="1" s="1"/>
  <c r="X243" i="1"/>
  <c r="Y243" i="1" s="1"/>
  <c r="AC243" i="1" s="1"/>
  <c r="X244" i="1"/>
  <c r="Y244" i="1" s="1"/>
  <c r="AC244" i="1" s="1"/>
  <c r="X245" i="1"/>
  <c r="Y245" i="1" s="1"/>
  <c r="AC245" i="1" s="1"/>
  <c r="X246" i="1"/>
  <c r="Y246" i="1" s="1"/>
  <c r="AC246" i="1" s="1"/>
  <c r="X247" i="1"/>
  <c r="Y247" i="1" s="1"/>
  <c r="AC247" i="1" s="1"/>
  <c r="X248" i="1"/>
  <c r="Y248" i="1" s="1"/>
  <c r="AC248" i="1" s="1"/>
  <c r="X249" i="1"/>
  <c r="Y249" i="1" s="1"/>
  <c r="AC249" i="1" s="1"/>
  <c r="X250" i="1"/>
  <c r="Y250" i="1"/>
  <c r="AC250" i="1" s="1"/>
  <c r="X251" i="1"/>
  <c r="Y251" i="1" s="1"/>
  <c r="AC251" i="1" s="1"/>
  <c r="X252" i="1"/>
  <c r="Y252" i="1" s="1"/>
  <c r="AC252" i="1" s="1"/>
  <c r="X253" i="1"/>
  <c r="Y253" i="1" s="1"/>
  <c r="AC253" i="1" s="1"/>
  <c r="X254" i="1"/>
  <c r="Y254" i="1" s="1"/>
  <c r="AC254" i="1" s="1"/>
  <c r="X255" i="1"/>
  <c r="Y255" i="1" s="1"/>
  <c r="AC255" i="1" s="1"/>
  <c r="X256" i="1"/>
  <c r="Y256" i="1" s="1"/>
  <c r="AC256" i="1" s="1"/>
  <c r="X257" i="1"/>
  <c r="Y257" i="1" s="1"/>
  <c r="AC257" i="1" s="1"/>
  <c r="X258" i="1"/>
  <c r="Y258" i="1" s="1"/>
  <c r="AC258" i="1" s="1"/>
  <c r="X259" i="1"/>
  <c r="Y259" i="1" s="1"/>
  <c r="AC259" i="1" s="1"/>
  <c r="X260" i="1"/>
  <c r="Y260" i="1" s="1"/>
  <c r="AC260" i="1" s="1"/>
  <c r="X261" i="1"/>
  <c r="Y261" i="1" s="1"/>
  <c r="AC261" i="1" s="1"/>
  <c r="X262" i="1"/>
  <c r="Y262" i="1" s="1"/>
  <c r="AC262" i="1" s="1"/>
  <c r="X263" i="1"/>
  <c r="Y263" i="1" s="1"/>
  <c r="AC263" i="1" s="1"/>
  <c r="X264" i="1"/>
  <c r="Y264" i="1" s="1"/>
  <c r="AC264" i="1" s="1"/>
  <c r="X265" i="1"/>
  <c r="Y265" i="1" s="1"/>
  <c r="AC265" i="1" s="1"/>
  <c r="X266" i="1"/>
  <c r="Y266" i="1" s="1"/>
  <c r="AC266" i="1" s="1"/>
  <c r="X267" i="1"/>
  <c r="Y267" i="1" s="1"/>
  <c r="AC267" i="1" s="1"/>
  <c r="X268" i="1"/>
  <c r="Y268" i="1" s="1"/>
  <c r="AC268" i="1" s="1"/>
  <c r="X269" i="1"/>
  <c r="Y269" i="1" s="1"/>
  <c r="AC269" i="1" s="1"/>
  <c r="X270" i="1"/>
  <c r="Y270" i="1"/>
  <c r="AC270" i="1" s="1"/>
  <c r="X271" i="1"/>
  <c r="Y271" i="1" s="1"/>
  <c r="AC271" i="1" s="1"/>
  <c r="X272" i="1"/>
  <c r="Y272" i="1" s="1"/>
  <c r="AC272" i="1" s="1"/>
  <c r="X273" i="1"/>
  <c r="Y273" i="1" s="1"/>
  <c r="AC273" i="1" s="1"/>
  <c r="X274" i="1"/>
  <c r="Y274" i="1" s="1"/>
  <c r="AC274" i="1" s="1"/>
  <c r="X275" i="1"/>
  <c r="Y275" i="1" s="1"/>
  <c r="AC275" i="1" s="1"/>
  <c r="X276" i="1"/>
  <c r="Y276" i="1" s="1"/>
  <c r="AC276" i="1" s="1"/>
  <c r="X277" i="1"/>
  <c r="Y277" i="1" s="1"/>
  <c r="AC277" i="1" s="1"/>
  <c r="X278" i="1"/>
  <c r="Y278" i="1" s="1"/>
  <c r="AC278" i="1" s="1"/>
  <c r="X279" i="1"/>
  <c r="Y279" i="1" s="1"/>
  <c r="AC279" i="1" s="1"/>
  <c r="X280" i="1"/>
  <c r="Y280" i="1" s="1"/>
  <c r="AC280" i="1" s="1"/>
  <c r="X281" i="1"/>
  <c r="Y281" i="1" s="1"/>
  <c r="AC281" i="1" s="1"/>
  <c r="X282" i="1"/>
  <c r="Y282" i="1"/>
  <c r="AC282" i="1" s="1"/>
  <c r="X283" i="1"/>
  <c r="Y283" i="1" s="1"/>
  <c r="AC283" i="1" s="1"/>
  <c r="X284" i="1"/>
  <c r="Y284" i="1" s="1"/>
  <c r="AC284" i="1" s="1"/>
  <c r="X285" i="1"/>
  <c r="Y285" i="1" s="1"/>
  <c r="AC285" i="1"/>
  <c r="X286" i="1"/>
  <c r="Y286" i="1" s="1"/>
  <c r="AC286" i="1" s="1"/>
  <c r="X287" i="1"/>
  <c r="Y287" i="1" s="1"/>
  <c r="AC287" i="1" s="1"/>
  <c r="X288" i="1"/>
  <c r="Y288" i="1" s="1"/>
  <c r="AC288" i="1" s="1"/>
  <c r="X289" i="1"/>
  <c r="Y289" i="1" s="1"/>
  <c r="AC289" i="1" s="1"/>
  <c r="X290" i="1"/>
  <c r="Y290" i="1" s="1"/>
  <c r="AC290" i="1" s="1"/>
  <c r="X291" i="1"/>
  <c r="Y291" i="1" s="1"/>
  <c r="AC291" i="1" s="1"/>
  <c r="X292" i="1"/>
  <c r="Y292" i="1" s="1"/>
  <c r="AC292" i="1" s="1"/>
  <c r="X293" i="1"/>
  <c r="Y293" i="1" s="1"/>
  <c r="AC293" i="1" s="1"/>
  <c r="X294" i="1"/>
  <c r="Y294" i="1" s="1"/>
  <c r="AC294" i="1" s="1"/>
  <c r="X295" i="1"/>
  <c r="Y295" i="1" s="1"/>
  <c r="AC295" i="1" s="1"/>
  <c r="X296" i="1"/>
  <c r="Y296" i="1" s="1"/>
  <c r="AC296" i="1" s="1"/>
  <c r="X297" i="1"/>
  <c r="Y297" i="1" s="1"/>
  <c r="AC297" i="1" s="1"/>
  <c r="X298" i="1"/>
  <c r="Y298" i="1" s="1"/>
  <c r="AC298" i="1" s="1"/>
  <c r="X299" i="1"/>
  <c r="Y299" i="1" s="1"/>
  <c r="AC299" i="1" s="1"/>
  <c r="X300" i="1"/>
  <c r="Y300" i="1" s="1"/>
  <c r="AC300" i="1" s="1"/>
  <c r="X301" i="1"/>
  <c r="Y301" i="1" s="1"/>
  <c r="AC301" i="1" s="1"/>
  <c r="X302" i="1"/>
  <c r="Y302" i="1"/>
  <c r="AC302" i="1" s="1"/>
  <c r="X303" i="1"/>
  <c r="Y303" i="1" s="1"/>
  <c r="AC303" i="1" s="1"/>
  <c r="X304" i="1"/>
  <c r="Y304" i="1" s="1"/>
  <c r="AC304" i="1" s="1"/>
  <c r="X305" i="1"/>
  <c r="Y305" i="1" s="1"/>
  <c r="AC305" i="1" s="1"/>
  <c r="X306" i="1"/>
  <c r="Y306" i="1" s="1"/>
  <c r="AC306" i="1" s="1"/>
  <c r="X307" i="1"/>
  <c r="Y307" i="1" s="1"/>
  <c r="AC307" i="1" s="1"/>
  <c r="X308" i="1"/>
  <c r="Y308" i="1" s="1"/>
  <c r="AC308" i="1" s="1"/>
  <c r="X309" i="1"/>
  <c r="Y309" i="1" s="1"/>
  <c r="AC309" i="1" s="1"/>
  <c r="X310" i="1"/>
  <c r="Y310" i="1" s="1"/>
  <c r="AC310" i="1" s="1"/>
  <c r="X311" i="1"/>
  <c r="Y311" i="1" s="1"/>
  <c r="AC311" i="1" s="1"/>
  <c r="X312" i="1"/>
  <c r="Y312" i="1" s="1"/>
  <c r="AC312" i="1" s="1"/>
  <c r="X313" i="1"/>
  <c r="Y313" i="1" s="1"/>
  <c r="AC313" i="1" s="1"/>
  <c r="X314" i="1"/>
  <c r="Y314" i="1" s="1"/>
  <c r="AC314" i="1" s="1"/>
  <c r="X315" i="1"/>
  <c r="Y315" i="1" s="1"/>
  <c r="AC315" i="1" s="1"/>
  <c r="X316" i="1"/>
  <c r="Y316" i="1" s="1"/>
  <c r="AC316" i="1" s="1"/>
  <c r="X317" i="1"/>
  <c r="Y317" i="1" s="1"/>
  <c r="AC317" i="1" s="1"/>
  <c r="X318" i="1"/>
  <c r="Y318" i="1" s="1"/>
  <c r="AC318" i="1" s="1"/>
  <c r="X319" i="1"/>
  <c r="Y319" i="1" s="1"/>
  <c r="AC319" i="1" s="1"/>
  <c r="X320" i="1"/>
  <c r="Y320" i="1" s="1"/>
  <c r="AC320" i="1" s="1"/>
  <c r="X321" i="1"/>
  <c r="Y321" i="1" s="1"/>
  <c r="AC321" i="1" s="1"/>
  <c r="X322" i="1"/>
  <c r="Y322" i="1" s="1"/>
  <c r="AC322" i="1" s="1"/>
  <c r="X323" i="1"/>
  <c r="Y323" i="1" s="1"/>
  <c r="AC323" i="1" s="1"/>
  <c r="X324" i="1"/>
  <c r="Y324" i="1" s="1"/>
  <c r="AC324" i="1" s="1"/>
  <c r="X325" i="1"/>
  <c r="Y325" i="1" s="1"/>
  <c r="AC325" i="1" s="1"/>
  <c r="X326" i="1"/>
  <c r="Y326" i="1"/>
  <c r="AC326" i="1" s="1"/>
  <c r="X327" i="1"/>
  <c r="Y327" i="1" s="1"/>
  <c r="AC327" i="1" s="1"/>
  <c r="X328" i="1"/>
  <c r="Y328" i="1" s="1"/>
  <c r="AC328" i="1" s="1"/>
  <c r="X329" i="1"/>
  <c r="Y329" i="1" s="1"/>
  <c r="AC329" i="1" s="1"/>
  <c r="X330" i="1"/>
  <c r="Y330" i="1" s="1"/>
  <c r="AC330" i="1" s="1"/>
  <c r="X331" i="1"/>
  <c r="Y331" i="1" s="1"/>
  <c r="AC331" i="1" s="1"/>
  <c r="X332" i="1"/>
  <c r="Y332" i="1" s="1"/>
  <c r="AC332" i="1" s="1"/>
  <c r="X333" i="1"/>
  <c r="Y333" i="1" s="1"/>
  <c r="AC333" i="1" s="1"/>
  <c r="X334" i="1"/>
  <c r="Y334" i="1" s="1"/>
  <c r="AC334" i="1" s="1"/>
  <c r="X335" i="1"/>
  <c r="Y335" i="1" s="1"/>
  <c r="AC335" i="1" s="1"/>
  <c r="X336" i="1"/>
  <c r="Y336" i="1" s="1"/>
  <c r="AC336" i="1" s="1"/>
  <c r="X337" i="1"/>
  <c r="Y337" i="1" s="1"/>
  <c r="AC337" i="1" s="1"/>
  <c r="X338" i="1"/>
  <c r="Y338" i="1" s="1"/>
  <c r="AC338" i="1" s="1"/>
  <c r="X339" i="1"/>
  <c r="Y339" i="1" s="1"/>
  <c r="AC339" i="1" s="1"/>
  <c r="X340" i="1"/>
  <c r="Y340" i="1" s="1"/>
  <c r="AC340" i="1" s="1"/>
  <c r="X341" i="1"/>
  <c r="Y341" i="1" s="1"/>
  <c r="AC341" i="1" s="1"/>
  <c r="X342" i="1"/>
  <c r="Y342" i="1" s="1"/>
  <c r="AC342" i="1" s="1"/>
  <c r="X343" i="1"/>
  <c r="Y343" i="1" s="1"/>
  <c r="AC343" i="1" s="1"/>
  <c r="X344" i="1"/>
  <c r="Y344" i="1" s="1"/>
  <c r="AC344" i="1" s="1"/>
  <c r="X345" i="1"/>
  <c r="Y345" i="1" s="1"/>
  <c r="AC345" i="1" s="1"/>
  <c r="X346" i="1"/>
  <c r="Y346" i="1"/>
  <c r="AC346" i="1" s="1"/>
  <c r="X347" i="1"/>
  <c r="Y347" i="1" s="1"/>
  <c r="AC347" i="1" s="1"/>
  <c r="X348" i="1"/>
  <c r="Y348" i="1" s="1"/>
  <c r="AC348" i="1" s="1"/>
  <c r="X349" i="1"/>
  <c r="Y349" i="1" s="1"/>
  <c r="AC349" i="1"/>
  <c r="X350" i="1"/>
  <c r="Y350" i="1" s="1"/>
  <c r="AC350" i="1" s="1"/>
  <c r="X351" i="1"/>
  <c r="Y351" i="1" s="1"/>
  <c r="AC351" i="1" s="1"/>
  <c r="X352" i="1"/>
  <c r="Y352" i="1" s="1"/>
  <c r="AC352" i="1" s="1"/>
  <c r="X353" i="1"/>
  <c r="Y353" i="1" s="1"/>
  <c r="AC353" i="1" s="1"/>
  <c r="X354" i="1"/>
  <c r="Y354" i="1"/>
  <c r="AC354" i="1" s="1"/>
  <c r="X355" i="1"/>
  <c r="Y355" i="1" s="1"/>
  <c r="AC355" i="1" s="1"/>
  <c r="X356" i="1"/>
  <c r="Y356" i="1" s="1"/>
  <c r="AC356" i="1" s="1"/>
  <c r="X357" i="1"/>
  <c r="Y357" i="1" s="1"/>
  <c r="AC357" i="1" s="1"/>
  <c r="X358" i="1"/>
  <c r="Y358" i="1" s="1"/>
  <c r="AC358" i="1" s="1"/>
  <c r="X359" i="1"/>
  <c r="Y359" i="1" s="1"/>
  <c r="AC359" i="1" s="1"/>
  <c r="X360" i="1"/>
  <c r="Y360" i="1" s="1"/>
  <c r="AC360" i="1" s="1"/>
  <c r="X361" i="1"/>
  <c r="Y361" i="1" s="1"/>
  <c r="AC361" i="1" s="1"/>
  <c r="X362" i="1"/>
  <c r="Y362" i="1" s="1"/>
  <c r="AC362" i="1" s="1"/>
  <c r="X363" i="1"/>
  <c r="Y363" i="1" s="1"/>
  <c r="AC363" i="1" s="1"/>
  <c r="X364" i="1"/>
  <c r="Y364" i="1" s="1"/>
  <c r="AC364" i="1" s="1"/>
  <c r="X365" i="1"/>
  <c r="Y365" i="1" s="1"/>
  <c r="AC365" i="1" s="1"/>
  <c r="X366" i="1"/>
  <c r="Y366" i="1"/>
  <c r="AC366" i="1" s="1"/>
  <c r="X367" i="1"/>
  <c r="Y367" i="1" s="1"/>
  <c r="AC367" i="1" s="1"/>
  <c r="X368" i="1"/>
  <c r="Y368" i="1" s="1"/>
  <c r="AC368" i="1" s="1"/>
  <c r="X369" i="1"/>
  <c r="Y369" i="1" s="1"/>
  <c r="AC369" i="1" s="1"/>
  <c r="X370" i="1"/>
  <c r="Y370" i="1" s="1"/>
  <c r="AC370" i="1" s="1"/>
  <c r="X371" i="1"/>
  <c r="Y371" i="1" s="1"/>
  <c r="AC371" i="1" s="1"/>
  <c r="X372" i="1"/>
  <c r="Y372" i="1" s="1"/>
  <c r="AC372" i="1" s="1"/>
  <c r="X373" i="1"/>
  <c r="Y373" i="1" s="1"/>
  <c r="AC373" i="1" s="1"/>
  <c r="X374" i="1"/>
  <c r="Y374" i="1" s="1"/>
  <c r="AC374" i="1" s="1"/>
  <c r="X375" i="1"/>
  <c r="Y375" i="1" s="1"/>
  <c r="AC375" i="1" s="1"/>
  <c r="X376" i="1"/>
  <c r="Y376" i="1" s="1"/>
  <c r="AC376" i="1" s="1"/>
  <c r="X377" i="1"/>
  <c r="Y377" i="1" s="1"/>
  <c r="AC377" i="1" s="1"/>
  <c r="X378" i="1"/>
  <c r="Y378" i="1" s="1"/>
  <c r="AC378" i="1" s="1"/>
  <c r="X379" i="1"/>
  <c r="Y379" i="1" s="1"/>
  <c r="AC379" i="1" s="1"/>
  <c r="X380" i="1"/>
  <c r="Y380" i="1" s="1"/>
  <c r="AC380" i="1" s="1"/>
  <c r="X381" i="1"/>
  <c r="Y381" i="1" s="1"/>
  <c r="AC381" i="1" s="1"/>
  <c r="X382" i="1"/>
  <c r="Y382" i="1" s="1"/>
  <c r="AC382" i="1" s="1"/>
  <c r="X383" i="1"/>
  <c r="Y383" i="1" s="1"/>
  <c r="AC383" i="1" s="1"/>
  <c r="X384" i="1"/>
  <c r="Y384" i="1" s="1"/>
  <c r="AC384" i="1" s="1"/>
  <c r="X385" i="1"/>
  <c r="Y385" i="1" s="1"/>
  <c r="AC385" i="1" s="1"/>
  <c r="X386" i="1"/>
  <c r="Y386" i="1" s="1"/>
  <c r="AC386" i="1" s="1"/>
  <c r="X387" i="1"/>
  <c r="Y387" i="1" s="1"/>
  <c r="AC387" i="1" s="1"/>
  <c r="X388" i="1"/>
  <c r="Y388" i="1" s="1"/>
  <c r="AC388" i="1" s="1"/>
  <c r="X389" i="1"/>
  <c r="Y389" i="1" s="1"/>
  <c r="AC389" i="1" s="1"/>
  <c r="X390" i="1"/>
  <c r="Y390" i="1" s="1"/>
  <c r="AC390" i="1" s="1"/>
  <c r="X391" i="1"/>
  <c r="Y391" i="1" s="1"/>
  <c r="AC391" i="1" s="1"/>
  <c r="X392" i="1"/>
  <c r="Y392" i="1" s="1"/>
  <c r="AC392" i="1" s="1"/>
  <c r="X393" i="1"/>
  <c r="Y393" i="1" s="1"/>
  <c r="AC393" i="1" s="1"/>
  <c r="X394" i="1"/>
  <c r="Y394" i="1" s="1"/>
  <c r="AC394" i="1" s="1"/>
  <c r="X395" i="1"/>
  <c r="Y395" i="1" s="1"/>
  <c r="AC395" i="1" s="1"/>
  <c r="X396" i="1"/>
  <c r="Y396" i="1" s="1"/>
  <c r="AC396" i="1" s="1"/>
  <c r="X397" i="1"/>
  <c r="Y397" i="1" s="1"/>
  <c r="AC397" i="1" s="1"/>
  <c r="X398" i="1"/>
  <c r="Y398" i="1"/>
  <c r="AC398" i="1" s="1"/>
  <c r="X399" i="1"/>
  <c r="Y399" i="1" s="1"/>
  <c r="AC399" i="1" s="1"/>
  <c r="X400" i="1"/>
  <c r="Y400" i="1" s="1"/>
  <c r="AC400" i="1" s="1"/>
  <c r="X401" i="1"/>
  <c r="Y401" i="1" s="1"/>
  <c r="AC401" i="1" s="1"/>
  <c r="X402" i="1"/>
  <c r="Y402" i="1" s="1"/>
  <c r="AC402" i="1" s="1"/>
  <c r="X403" i="1"/>
  <c r="Y403" i="1" s="1"/>
  <c r="AC403" i="1" s="1"/>
  <c r="X404" i="1"/>
  <c r="Y404" i="1" s="1"/>
  <c r="AC404" i="1" s="1"/>
  <c r="X405" i="1"/>
  <c r="Y405" i="1" s="1"/>
  <c r="AC405" i="1" s="1"/>
  <c r="X406" i="1"/>
  <c r="Y406" i="1" s="1"/>
  <c r="AC406" i="1" s="1"/>
  <c r="X407" i="1"/>
  <c r="Y407" i="1" s="1"/>
  <c r="AC407" i="1" s="1"/>
  <c r="X408" i="1"/>
  <c r="Y408" i="1" s="1"/>
  <c r="AC408" i="1" s="1"/>
  <c r="X409" i="1"/>
  <c r="Y409" i="1" s="1"/>
  <c r="AC409" i="1" s="1"/>
  <c r="X410" i="1"/>
  <c r="Y410" i="1"/>
  <c r="AC410" i="1" s="1"/>
  <c r="X411" i="1"/>
  <c r="Y411" i="1" s="1"/>
  <c r="AC411" i="1" s="1"/>
  <c r="X412" i="1"/>
  <c r="Y412" i="1" s="1"/>
  <c r="AC412" i="1" s="1"/>
  <c r="X413" i="1"/>
  <c r="Y413" i="1" s="1"/>
  <c r="AC413" i="1" s="1"/>
  <c r="X414" i="1"/>
  <c r="Y414" i="1" s="1"/>
  <c r="AC414" i="1" s="1"/>
  <c r="X415" i="1"/>
  <c r="Y415" i="1" s="1"/>
  <c r="AC415" i="1" s="1"/>
  <c r="X416" i="1"/>
  <c r="Y416" i="1" s="1"/>
  <c r="AC416" i="1" s="1"/>
  <c r="X417" i="1"/>
  <c r="Y417" i="1" s="1"/>
  <c r="AC417" i="1" s="1"/>
  <c r="X418" i="1"/>
  <c r="Y418" i="1" s="1"/>
  <c r="AC418" i="1" s="1"/>
  <c r="X419" i="1"/>
  <c r="Y419" i="1" s="1"/>
  <c r="AC419" i="1" s="1"/>
  <c r="X420" i="1"/>
  <c r="Y420" i="1" s="1"/>
  <c r="AC420" i="1" s="1"/>
  <c r="X421" i="1"/>
  <c r="Y421" i="1" s="1"/>
  <c r="AC421" i="1" s="1"/>
  <c r="X422" i="1"/>
  <c r="Y422" i="1"/>
  <c r="AC422" i="1" s="1"/>
  <c r="X423" i="1"/>
  <c r="Y423" i="1" s="1"/>
  <c r="AC423" i="1" s="1"/>
  <c r="X424" i="1"/>
  <c r="Y424" i="1" s="1"/>
  <c r="AC424" i="1" s="1"/>
  <c r="X425" i="1"/>
  <c r="Y425" i="1" s="1"/>
  <c r="AC425" i="1" s="1"/>
  <c r="X426" i="1"/>
  <c r="Y426" i="1" s="1"/>
  <c r="AC426" i="1" s="1"/>
  <c r="X427" i="1"/>
  <c r="Y427" i="1" s="1"/>
  <c r="AC427" i="1" s="1"/>
  <c r="X428" i="1"/>
  <c r="Y428" i="1" s="1"/>
  <c r="AC428" i="1" s="1"/>
  <c r="X429" i="1"/>
  <c r="Y429" i="1" s="1"/>
  <c r="AC429" i="1" s="1"/>
  <c r="X430" i="1"/>
  <c r="Y430" i="1" s="1"/>
  <c r="AC430" i="1" s="1"/>
  <c r="X431" i="1"/>
  <c r="Y431" i="1" s="1"/>
  <c r="AC431" i="1" s="1"/>
  <c r="X432" i="1"/>
  <c r="Y432" i="1" s="1"/>
  <c r="AC432" i="1" s="1"/>
  <c r="X433" i="1"/>
  <c r="Y433" i="1" s="1"/>
  <c r="AC433" i="1" s="1"/>
  <c r="X434" i="1"/>
  <c r="Y434" i="1" s="1"/>
  <c r="AC434" i="1" s="1"/>
  <c r="X435" i="1"/>
  <c r="Y435" i="1" s="1"/>
  <c r="AC435" i="1" s="1"/>
  <c r="X436" i="1"/>
  <c r="Y436" i="1" s="1"/>
  <c r="AC436" i="1" s="1"/>
  <c r="X437" i="1"/>
  <c r="Y437" i="1" s="1"/>
  <c r="AC437" i="1" s="1"/>
  <c r="X438" i="1"/>
  <c r="Y438" i="1" s="1"/>
  <c r="AC438" i="1" s="1"/>
  <c r="X439" i="1"/>
  <c r="Y439" i="1" s="1"/>
  <c r="AC439" i="1" s="1"/>
  <c r="X440" i="1"/>
  <c r="Y440" i="1" s="1"/>
  <c r="AC440" i="1" s="1"/>
  <c r="X441" i="1"/>
  <c r="Y441" i="1" s="1"/>
  <c r="AC441" i="1" s="1"/>
  <c r="X442" i="1"/>
  <c r="Y442" i="1" s="1"/>
  <c r="AC442" i="1" s="1"/>
  <c r="X443" i="1"/>
  <c r="Y443" i="1" s="1"/>
  <c r="AC443" i="1" s="1"/>
  <c r="X444" i="1"/>
  <c r="Y444" i="1" s="1"/>
  <c r="AC444" i="1" s="1"/>
  <c r="X445" i="1"/>
  <c r="Y445" i="1" s="1"/>
  <c r="AC445" i="1"/>
  <c r="X446" i="1"/>
  <c r="Y446" i="1" s="1"/>
  <c r="AC446" i="1" s="1"/>
  <c r="X447" i="1"/>
  <c r="Y447" i="1" s="1"/>
  <c r="AC447" i="1" s="1"/>
  <c r="X448" i="1"/>
  <c r="Y448" i="1" s="1"/>
  <c r="AC448" i="1" s="1"/>
  <c r="X449" i="1"/>
  <c r="Y449" i="1" s="1"/>
  <c r="AC449" i="1" s="1"/>
  <c r="X450" i="1"/>
  <c r="Y450" i="1" s="1"/>
  <c r="AC450" i="1" s="1"/>
  <c r="X451" i="1"/>
  <c r="Y451" i="1" s="1"/>
  <c r="AC451" i="1" s="1"/>
  <c r="X452" i="1"/>
  <c r="Y452" i="1" s="1"/>
  <c r="AC452" i="1" s="1"/>
  <c r="X453" i="1"/>
  <c r="Y453" i="1" s="1"/>
  <c r="AC453" i="1" s="1"/>
  <c r="X454" i="1"/>
  <c r="Y454" i="1"/>
  <c r="AC454" i="1" s="1"/>
  <c r="X455" i="1"/>
  <c r="Y455" i="1" s="1"/>
  <c r="AC455" i="1" s="1"/>
  <c r="X456" i="1"/>
  <c r="Y456" i="1" s="1"/>
  <c r="AC456" i="1" s="1"/>
  <c r="X457" i="1"/>
  <c r="Y457" i="1" s="1"/>
  <c r="AC457" i="1" s="1"/>
  <c r="X458" i="1"/>
  <c r="Y458" i="1" s="1"/>
  <c r="AC458" i="1" s="1"/>
  <c r="X459" i="1"/>
  <c r="Y459" i="1" s="1"/>
  <c r="AC459" i="1" s="1"/>
  <c r="X460" i="1"/>
  <c r="Y460" i="1" s="1"/>
  <c r="AC460" i="1" s="1"/>
  <c r="X461" i="1"/>
  <c r="Y461" i="1" s="1"/>
  <c r="AC461" i="1" s="1"/>
  <c r="X462" i="1"/>
  <c r="Y462" i="1" s="1"/>
  <c r="AC462" i="1" s="1"/>
  <c r="X463" i="1"/>
  <c r="Y463" i="1" s="1"/>
  <c r="AC463" i="1" s="1"/>
  <c r="X464" i="1"/>
  <c r="Y464" i="1" s="1"/>
  <c r="AC464" i="1" s="1"/>
  <c r="X465" i="1"/>
  <c r="Y465" i="1" s="1"/>
  <c r="AC465" i="1" s="1"/>
  <c r="X466" i="1"/>
  <c r="Y466" i="1" s="1"/>
  <c r="AC466" i="1" s="1"/>
  <c r="X467" i="1"/>
  <c r="Y467" i="1" s="1"/>
  <c r="AC467" i="1" s="1"/>
  <c r="X468" i="1"/>
  <c r="Y468" i="1" s="1"/>
  <c r="AC468" i="1" s="1"/>
  <c r="X469" i="1"/>
  <c r="Y469" i="1" s="1"/>
  <c r="AC469" i="1" s="1"/>
  <c r="X470" i="1"/>
  <c r="Y470" i="1" s="1"/>
  <c r="AC470" i="1" s="1"/>
  <c r="X471" i="1"/>
  <c r="Y471" i="1" s="1"/>
  <c r="AC471" i="1" s="1"/>
  <c r="X472" i="1"/>
  <c r="Y472" i="1" s="1"/>
  <c r="AC472" i="1" s="1"/>
  <c r="X473" i="1"/>
  <c r="Y473" i="1" s="1"/>
  <c r="AC473" i="1" s="1"/>
  <c r="X474" i="1"/>
  <c r="Y474" i="1" s="1"/>
  <c r="AC474" i="1" s="1"/>
  <c r="X475" i="1"/>
  <c r="Y475" i="1" s="1"/>
  <c r="AC475" i="1"/>
  <c r="X476" i="1"/>
  <c r="Y476" i="1" s="1"/>
  <c r="AC476" i="1" s="1"/>
  <c r="X477" i="1"/>
  <c r="Y477" i="1" s="1"/>
  <c r="AC477" i="1" s="1"/>
  <c r="X478" i="1"/>
  <c r="Y478" i="1" s="1"/>
  <c r="AC478" i="1" s="1"/>
  <c r="X479" i="1"/>
  <c r="Y479" i="1" s="1"/>
  <c r="AC479" i="1"/>
  <c r="X480" i="1"/>
  <c r="Y480" i="1" s="1"/>
  <c r="AC480" i="1" s="1"/>
  <c r="X481" i="1"/>
  <c r="Y481" i="1" s="1"/>
  <c r="AC481" i="1" s="1"/>
  <c r="X482" i="1"/>
  <c r="Y482" i="1" s="1"/>
  <c r="AC482" i="1" s="1"/>
  <c r="X483" i="1"/>
  <c r="Y483" i="1" s="1"/>
  <c r="AC483" i="1"/>
  <c r="X484" i="1"/>
  <c r="Y484" i="1" s="1"/>
  <c r="AC484" i="1" s="1"/>
  <c r="X485" i="1"/>
  <c r="Y485" i="1" s="1"/>
  <c r="AC485" i="1" s="1"/>
  <c r="X486" i="1"/>
  <c r="Y486" i="1" s="1"/>
  <c r="AC486" i="1" s="1"/>
  <c r="X487" i="1"/>
  <c r="Y487" i="1" s="1"/>
  <c r="AC487" i="1" s="1"/>
  <c r="X488" i="1"/>
  <c r="Y488" i="1" s="1"/>
  <c r="AC488" i="1" s="1"/>
  <c r="X489" i="1"/>
  <c r="Y489" i="1" s="1"/>
  <c r="AC489" i="1" s="1"/>
  <c r="X490" i="1"/>
  <c r="Y490" i="1" s="1"/>
  <c r="AC490" i="1" s="1"/>
  <c r="X491" i="1"/>
  <c r="Y491" i="1" s="1"/>
  <c r="AC491" i="1" s="1"/>
  <c r="X492" i="1"/>
  <c r="Y492" i="1" s="1"/>
  <c r="AC492" i="1" s="1"/>
  <c r="X493" i="1"/>
  <c r="Y493" i="1" s="1"/>
  <c r="AC493" i="1" s="1"/>
  <c r="X494" i="1"/>
  <c r="Y494" i="1" s="1"/>
  <c r="AC494" i="1" s="1"/>
  <c r="X495" i="1"/>
  <c r="Y495" i="1" s="1"/>
  <c r="AC495" i="1"/>
  <c r="X496" i="1"/>
  <c r="Y496" i="1" s="1"/>
  <c r="AC496" i="1" s="1"/>
  <c r="X497" i="1"/>
  <c r="Y497" i="1" s="1"/>
  <c r="AC497" i="1" s="1"/>
  <c r="X498" i="1"/>
  <c r="Y498" i="1" s="1"/>
  <c r="AC498" i="1" s="1"/>
  <c r="X499" i="1"/>
  <c r="Y499" i="1" s="1"/>
  <c r="AC499" i="1" s="1"/>
  <c r="X500" i="1"/>
  <c r="Y500" i="1" s="1"/>
  <c r="AC500" i="1" s="1"/>
  <c r="X501" i="1"/>
  <c r="Y501" i="1" s="1"/>
  <c r="AC501" i="1" s="1"/>
  <c r="X502" i="1"/>
  <c r="Y502" i="1" s="1"/>
  <c r="AC502" i="1" s="1"/>
  <c r="X503" i="1"/>
  <c r="Y503" i="1" s="1"/>
  <c r="AC503" i="1" s="1"/>
  <c r="X504" i="1"/>
  <c r="Y504" i="1" s="1"/>
  <c r="AC504" i="1" s="1"/>
  <c r="X505" i="1"/>
  <c r="Y505" i="1" s="1"/>
  <c r="AC505" i="1" s="1"/>
  <c r="X506" i="1"/>
  <c r="Y506" i="1" s="1"/>
  <c r="AC506" i="1" s="1"/>
  <c r="X507" i="1"/>
  <c r="Y507" i="1" s="1"/>
  <c r="AC507" i="1"/>
  <c r="X508" i="1"/>
  <c r="Y508" i="1" s="1"/>
  <c r="AC508" i="1" s="1"/>
  <c r="X509" i="1"/>
  <c r="Y509" i="1" s="1"/>
  <c r="AC509" i="1" s="1"/>
  <c r="X510" i="1"/>
  <c r="Y510" i="1" s="1"/>
  <c r="AC510" i="1" s="1"/>
  <c r="X511" i="1"/>
  <c r="Y511" i="1" s="1"/>
  <c r="AC511" i="1"/>
  <c r="X512" i="1"/>
  <c r="Y512" i="1" s="1"/>
  <c r="AC512" i="1" s="1"/>
  <c r="X513" i="1"/>
  <c r="Y513" i="1" s="1"/>
  <c r="AC513" i="1" s="1"/>
  <c r="X514" i="1"/>
  <c r="Y514" i="1" s="1"/>
  <c r="AC514" i="1" s="1"/>
  <c r="X515" i="1"/>
  <c r="Y515" i="1" s="1"/>
  <c r="AC515" i="1"/>
  <c r="X516" i="1"/>
  <c r="Y516" i="1" s="1"/>
  <c r="AC516" i="1" s="1"/>
  <c r="X517" i="1"/>
  <c r="Y517" i="1" s="1"/>
  <c r="AC517" i="1" s="1"/>
  <c r="X518" i="1"/>
  <c r="Y518" i="1" s="1"/>
  <c r="AC518" i="1" s="1"/>
  <c r="X519" i="1"/>
  <c r="Y519" i="1" s="1"/>
  <c r="AC519" i="1" s="1"/>
  <c r="X520" i="1"/>
  <c r="Y520" i="1" s="1"/>
  <c r="AC520" i="1" s="1"/>
  <c r="X521" i="1"/>
  <c r="Y521" i="1" s="1"/>
  <c r="AC521" i="1" s="1"/>
  <c r="X522" i="1"/>
  <c r="Y522" i="1" s="1"/>
  <c r="AC522" i="1" s="1"/>
  <c r="X523" i="1"/>
  <c r="Y523" i="1" s="1"/>
  <c r="AC523" i="1"/>
  <c r="X524" i="1"/>
  <c r="Y524" i="1" s="1"/>
  <c r="AC524" i="1" s="1"/>
  <c r="X525" i="1"/>
  <c r="Y525" i="1" s="1"/>
  <c r="AC525" i="1" s="1"/>
  <c r="X526" i="1"/>
  <c r="Y526" i="1" s="1"/>
  <c r="AC526" i="1" s="1"/>
  <c r="X527" i="1"/>
  <c r="Y527" i="1" s="1"/>
  <c r="AC527" i="1"/>
  <c r="X528" i="1"/>
  <c r="Y528" i="1" s="1"/>
  <c r="AC528" i="1" s="1"/>
  <c r="X529" i="1"/>
  <c r="Y529" i="1" s="1"/>
  <c r="AC529" i="1" s="1"/>
  <c r="X530" i="1"/>
  <c r="Y530" i="1" s="1"/>
  <c r="AC530" i="1" s="1"/>
  <c r="X531" i="1"/>
  <c r="Y531" i="1" s="1"/>
  <c r="AC531" i="1" s="1"/>
  <c r="X532" i="1"/>
  <c r="Y532" i="1" s="1"/>
  <c r="AC532" i="1" s="1"/>
  <c r="X533" i="1"/>
  <c r="Y533" i="1" s="1"/>
  <c r="AC533" i="1" s="1"/>
  <c r="X534" i="1"/>
  <c r="Y534" i="1" s="1"/>
  <c r="AC534" i="1" s="1"/>
  <c r="X535" i="1"/>
  <c r="Y535" i="1" s="1"/>
  <c r="AC535" i="1" s="1"/>
  <c r="X536" i="1"/>
  <c r="Y536" i="1" s="1"/>
  <c r="AC536" i="1" s="1"/>
  <c r="X537" i="1"/>
  <c r="Y537" i="1" s="1"/>
  <c r="AC537" i="1" s="1"/>
  <c r="X538" i="1"/>
  <c r="Y538" i="1" s="1"/>
  <c r="AC538" i="1" s="1"/>
  <c r="X539" i="1"/>
  <c r="Y539" i="1" s="1"/>
  <c r="AC539" i="1"/>
  <c r="X540" i="1"/>
  <c r="Y540" i="1" s="1"/>
  <c r="AC540" i="1" s="1"/>
  <c r="X541" i="1"/>
  <c r="Y541" i="1" s="1"/>
  <c r="AC541" i="1" s="1"/>
  <c r="X542" i="1"/>
  <c r="Y542" i="1" s="1"/>
  <c r="AC542" i="1" s="1"/>
  <c r="X543" i="1"/>
  <c r="Y543" i="1" s="1"/>
  <c r="AC543" i="1"/>
  <c r="X544" i="1"/>
  <c r="Y544" i="1" s="1"/>
  <c r="AC544" i="1" s="1"/>
  <c r="X545" i="1"/>
  <c r="Y545" i="1" s="1"/>
  <c r="AC545" i="1" s="1"/>
  <c r="X546" i="1"/>
  <c r="Y546" i="1" s="1"/>
  <c r="AC546" i="1" s="1"/>
  <c r="X547" i="1"/>
  <c r="Y547" i="1" s="1"/>
  <c r="AC547" i="1"/>
  <c r="X548" i="1"/>
  <c r="Y548" i="1" s="1"/>
  <c r="AC548" i="1" s="1"/>
  <c r="X549" i="1"/>
  <c r="Y549" i="1" s="1"/>
  <c r="AC549" i="1" s="1"/>
  <c r="X550" i="1"/>
  <c r="Y550" i="1" s="1"/>
  <c r="AC550" i="1" s="1"/>
  <c r="X551" i="1"/>
  <c r="Y551" i="1" s="1"/>
  <c r="AC551" i="1" s="1"/>
  <c r="X552" i="1"/>
  <c r="Y552" i="1" s="1"/>
  <c r="AC552" i="1" s="1"/>
  <c r="X553" i="1"/>
  <c r="Y553" i="1" s="1"/>
  <c r="AC553" i="1" s="1"/>
  <c r="X554" i="1"/>
  <c r="Y554" i="1" s="1"/>
  <c r="AC554" i="1" s="1"/>
  <c r="X555" i="1"/>
  <c r="Y555" i="1" s="1"/>
  <c r="AC555" i="1" s="1"/>
  <c r="X556" i="1"/>
  <c r="Y556" i="1" s="1"/>
  <c r="AC556" i="1" s="1"/>
  <c r="X557" i="1"/>
  <c r="Y557" i="1" s="1"/>
  <c r="AC557" i="1" s="1"/>
  <c r="X558" i="1"/>
  <c r="Y558" i="1" s="1"/>
  <c r="AC558" i="1" s="1"/>
  <c r="X559" i="1"/>
  <c r="Y559" i="1" s="1"/>
  <c r="AC559" i="1" s="1"/>
  <c r="X560" i="1"/>
  <c r="Y560" i="1" s="1"/>
  <c r="AC560" i="1" s="1"/>
  <c r="X561" i="1"/>
  <c r="Y561" i="1" s="1"/>
  <c r="AC561" i="1" s="1"/>
  <c r="X562" i="1"/>
  <c r="Y562" i="1" s="1"/>
  <c r="AC562" i="1" s="1"/>
  <c r="X563" i="1"/>
  <c r="Y563" i="1" s="1"/>
  <c r="AC563" i="1" s="1"/>
  <c r="X564" i="1"/>
  <c r="Y564" i="1" s="1"/>
  <c r="AC564" i="1" s="1"/>
  <c r="X565" i="1"/>
  <c r="Y565" i="1" s="1"/>
  <c r="AC565" i="1" s="1"/>
  <c r="X566" i="1"/>
  <c r="Y566" i="1" s="1"/>
  <c r="AC566" i="1" s="1"/>
  <c r="X567" i="1"/>
  <c r="Y567" i="1" s="1"/>
  <c r="AC567" i="1" s="1"/>
  <c r="X568" i="1"/>
  <c r="Y568" i="1" s="1"/>
  <c r="AC568" i="1" s="1"/>
  <c r="X569" i="1"/>
  <c r="Y569" i="1" s="1"/>
  <c r="AC569" i="1" s="1"/>
  <c r="X570" i="1"/>
  <c r="Y570" i="1" s="1"/>
  <c r="AC570" i="1" s="1"/>
  <c r="X571" i="1"/>
  <c r="Y571" i="1" s="1"/>
  <c r="AC571" i="1"/>
  <c r="X572" i="1"/>
  <c r="Y572" i="1" s="1"/>
  <c r="AC572" i="1" s="1"/>
  <c r="X573" i="1"/>
  <c r="Y573" i="1" s="1"/>
  <c r="AC573" i="1" s="1"/>
  <c r="X574" i="1"/>
  <c r="Y574" i="1" s="1"/>
  <c r="AC574" i="1" s="1"/>
  <c r="X575" i="1"/>
  <c r="Y575" i="1" s="1"/>
  <c r="AC575" i="1"/>
  <c r="X576" i="1"/>
  <c r="Y576" i="1" s="1"/>
  <c r="AC576" i="1" s="1"/>
  <c r="X577" i="1"/>
  <c r="Y577" i="1" s="1"/>
  <c r="AC577" i="1" s="1"/>
  <c r="X578" i="1"/>
  <c r="Y578" i="1" s="1"/>
  <c r="AC578" i="1" s="1"/>
  <c r="X579" i="1"/>
  <c r="Y579" i="1" s="1"/>
  <c r="AC579" i="1"/>
  <c r="X580" i="1"/>
  <c r="Y580" i="1" s="1"/>
  <c r="AC580" i="1" s="1"/>
  <c r="X581" i="1"/>
  <c r="Y581" i="1" s="1"/>
  <c r="AC581" i="1" s="1"/>
  <c r="X582" i="1"/>
  <c r="Y582" i="1" s="1"/>
  <c r="AC582" i="1" s="1"/>
  <c r="X583" i="1"/>
  <c r="Y583" i="1" s="1"/>
  <c r="AC583" i="1" s="1"/>
  <c r="X584" i="1"/>
  <c r="Y584" i="1" s="1"/>
  <c r="AC584" i="1" s="1"/>
  <c r="X585" i="1"/>
  <c r="Y585" i="1" s="1"/>
  <c r="AC585" i="1" s="1"/>
  <c r="X586" i="1"/>
  <c r="Y586" i="1" s="1"/>
  <c r="AC586" i="1" s="1"/>
  <c r="X587" i="1"/>
  <c r="Y587" i="1" s="1"/>
  <c r="AC587" i="1" s="1"/>
  <c r="X588" i="1"/>
  <c r="Y588" i="1" s="1"/>
  <c r="AC588" i="1" s="1"/>
  <c r="X589" i="1"/>
  <c r="Y589" i="1" s="1"/>
  <c r="AC589" i="1" s="1"/>
  <c r="X590" i="1"/>
  <c r="Y590" i="1" s="1"/>
  <c r="AC590" i="1" s="1"/>
  <c r="X591" i="1"/>
  <c r="Y591" i="1" s="1"/>
  <c r="AC591" i="1" s="1"/>
  <c r="X592" i="1"/>
  <c r="Y592" i="1" s="1"/>
  <c r="AC592" i="1" s="1"/>
  <c r="X593" i="1"/>
  <c r="Y593" i="1" s="1"/>
  <c r="AC593" i="1" s="1"/>
  <c r="X594" i="1"/>
  <c r="Y594" i="1" s="1"/>
  <c r="AC594" i="1" s="1"/>
  <c r="X595" i="1"/>
  <c r="Y595" i="1" s="1"/>
  <c r="AC595" i="1" s="1"/>
  <c r="X596" i="1"/>
  <c r="Y596" i="1" s="1"/>
  <c r="AC596" i="1" s="1"/>
  <c r="X597" i="1"/>
  <c r="Y597" i="1" s="1"/>
  <c r="AC597" i="1" s="1"/>
  <c r="X598" i="1"/>
  <c r="Y598" i="1" s="1"/>
  <c r="AC598" i="1" s="1"/>
  <c r="X599" i="1"/>
  <c r="Y599" i="1" s="1"/>
  <c r="AC599" i="1" s="1"/>
  <c r="X600" i="1"/>
  <c r="Y600" i="1" s="1"/>
  <c r="AC600" i="1" s="1"/>
  <c r="X601" i="1"/>
  <c r="Y601" i="1" s="1"/>
  <c r="AC601" i="1" s="1"/>
  <c r="X602" i="1"/>
  <c r="Y602" i="1" s="1"/>
  <c r="AC602" i="1" s="1"/>
  <c r="X603" i="1"/>
  <c r="Y603" i="1" s="1"/>
  <c r="AC603" i="1"/>
  <c r="X604" i="1"/>
  <c r="Y604" i="1" s="1"/>
  <c r="AC604" i="1" s="1"/>
  <c r="X605" i="1"/>
  <c r="Y605" i="1" s="1"/>
  <c r="AC605" i="1" s="1"/>
  <c r="X606" i="1"/>
  <c r="Y606" i="1" s="1"/>
  <c r="AC606" i="1" s="1"/>
  <c r="X607" i="1"/>
  <c r="Y607" i="1" s="1"/>
  <c r="AC607" i="1"/>
  <c r="X608" i="1"/>
  <c r="Y608" i="1" s="1"/>
  <c r="AC608" i="1" s="1"/>
  <c r="X609" i="1"/>
  <c r="Y609" i="1" s="1"/>
  <c r="AC609" i="1" s="1"/>
  <c r="X610" i="1"/>
  <c r="Y610" i="1" s="1"/>
  <c r="AC610" i="1" s="1"/>
  <c r="X611" i="1"/>
  <c r="Y611" i="1" s="1"/>
  <c r="AC611" i="1"/>
  <c r="X612" i="1"/>
  <c r="Y612" i="1" s="1"/>
  <c r="AC612" i="1" s="1"/>
  <c r="X613" i="1"/>
  <c r="Y613" i="1" s="1"/>
  <c r="AC613" i="1" s="1"/>
  <c r="X614" i="1"/>
  <c r="Y614" i="1" s="1"/>
  <c r="AC614" i="1" s="1"/>
  <c r="X615" i="1"/>
  <c r="Y615" i="1" s="1"/>
  <c r="AC615" i="1" s="1"/>
  <c r="X616" i="1"/>
  <c r="Y616" i="1" s="1"/>
  <c r="AC616" i="1" s="1"/>
  <c r="X617" i="1"/>
  <c r="Y617" i="1" s="1"/>
  <c r="AC617" i="1" s="1"/>
  <c r="X618" i="1"/>
  <c r="Y618" i="1" s="1"/>
  <c r="AC618" i="1" s="1"/>
  <c r="X619" i="1"/>
  <c r="Y619" i="1" s="1"/>
  <c r="AC619" i="1" s="1"/>
  <c r="X620" i="1"/>
  <c r="Y620" i="1" s="1"/>
  <c r="AC620" i="1" s="1"/>
  <c r="X621" i="1"/>
  <c r="Y621" i="1" s="1"/>
  <c r="AC621" i="1" s="1"/>
  <c r="X622" i="1"/>
  <c r="Y622" i="1" s="1"/>
  <c r="AC622" i="1" s="1"/>
  <c r="X623" i="1"/>
  <c r="Y623" i="1" s="1"/>
  <c r="AC623" i="1" s="1"/>
  <c r="X624" i="1"/>
  <c r="Y624" i="1" s="1"/>
  <c r="AC624" i="1" s="1"/>
  <c r="X625" i="1"/>
  <c r="Y625" i="1" s="1"/>
  <c r="AC625" i="1" s="1"/>
  <c r="X626" i="1"/>
  <c r="Y626" i="1" s="1"/>
  <c r="AC626" i="1" s="1"/>
  <c r="X627" i="1"/>
  <c r="Y627" i="1" s="1"/>
  <c r="AC627" i="1" s="1"/>
  <c r="X628" i="1"/>
  <c r="Y628" i="1" s="1"/>
  <c r="AC628" i="1" s="1"/>
  <c r="X629" i="1"/>
  <c r="Y629" i="1" s="1"/>
  <c r="AC629" i="1" s="1"/>
  <c r="X630" i="1"/>
  <c r="Y630" i="1" s="1"/>
  <c r="AC630" i="1" s="1"/>
  <c r="X631" i="1"/>
  <c r="Y631" i="1" s="1"/>
  <c r="AC631" i="1" s="1"/>
  <c r="X632" i="1"/>
  <c r="Y632" i="1" s="1"/>
  <c r="AC632" i="1" s="1"/>
  <c r="X633" i="1"/>
  <c r="Y633" i="1" s="1"/>
  <c r="AC633" i="1" s="1"/>
  <c r="X634" i="1"/>
  <c r="Y634" i="1" s="1"/>
  <c r="AC634" i="1" s="1"/>
  <c r="X635" i="1"/>
  <c r="Y635" i="1" s="1"/>
  <c r="AC635" i="1"/>
  <c r="X636" i="1"/>
  <c r="Y636" i="1" s="1"/>
  <c r="AC636" i="1" s="1"/>
  <c r="X637" i="1"/>
  <c r="Y637" i="1" s="1"/>
  <c r="AC637" i="1" s="1"/>
  <c r="X638" i="1"/>
  <c r="Y638" i="1" s="1"/>
  <c r="AC638" i="1" s="1"/>
  <c r="X639" i="1"/>
  <c r="Y639" i="1" s="1"/>
  <c r="AC639" i="1"/>
  <c r="X640" i="1"/>
  <c r="Y640" i="1" s="1"/>
  <c r="AC640" i="1" s="1"/>
  <c r="X641" i="1"/>
  <c r="Y641" i="1" s="1"/>
  <c r="AC641" i="1" s="1"/>
  <c r="X642" i="1"/>
  <c r="Y642" i="1" s="1"/>
  <c r="AC642" i="1" s="1"/>
  <c r="X643" i="1"/>
  <c r="Y643" i="1" s="1"/>
  <c r="AC643" i="1"/>
  <c r="X644" i="1"/>
  <c r="Y644" i="1" s="1"/>
  <c r="AC644" i="1" s="1"/>
  <c r="X645" i="1"/>
  <c r="Y645" i="1" s="1"/>
  <c r="AC645" i="1" s="1"/>
  <c r="X646" i="1"/>
  <c r="Y646" i="1" s="1"/>
  <c r="AC646" i="1" s="1"/>
  <c r="X647" i="1"/>
  <c r="Y647" i="1" s="1"/>
  <c r="AC647" i="1" s="1"/>
  <c r="X648" i="1"/>
  <c r="Y648" i="1" s="1"/>
  <c r="AC648" i="1" s="1"/>
  <c r="X649" i="1"/>
  <c r="Y649" i="1" s="1"/>
  <c r="AC649" i="1" s="1"/>
  <c r="X650" i="1"/>
  <c r="Y650" i="1" s="1"/>
  <c r="AC650" i="1" s="1"/>
  <c r="X651" i="1"/>
  <c r="Y651" i="1" s="1"/>
  <c r="AC651" i="1" s="1"/>
  <c r="X652" i="1"/>
  <c r="Y652" i="1" s="1"/>
  <c r="AC652" i="1" s="1"/>
  <c r="X653" i="1"/>
  <c r="Y653" i="1" s="1"/>
  <c r="AC653" i="1" s="1"/>
  <c r="X654" i="1"/>
  <c r="Y654" i="1" s="1"/>
  <c r="AC654" i="1" s="1"/>
  <c r="X655" i="1"/>
  <c r="Y655" i="1" s="1"/>
  <c r="AC655" i="1" s="1"/>
  <c r="X656" i="1"/>
  <c r="Y656" i="1" s="1"/>
  <c r="AC656" i="1" s="1"/>
  <c r="X657" i="1"/>
  <c r="Y657" i="1" s="1"/>
  <c r="AC657" i="1" s="1"/>
  <c r="X658" i="1"/>
  <c r="Y658" i="1" s="1"/>
  <c r="AC658" i="1" s="1"/>
  <c r="X659" i="1"/>
  <c r="Y659" i="1" s="1"/>
  <c r="AC659" i="1" s="1"/>
  <c r="X660" i="1"/>
  <c r="Y660" i="1" s="1"/>
  <c r="AC660" i="1" s="1"/>
  <c r="X661" i="1"/>
  <c r="Y661" i="1" s="1"/>
  <c r="AC661" i="1" s="1"/>
  <c r="X662" i="1"/>
  <c r="Y662" i="1" s="1"/>
  <c r="AC662" i="1" s="1"/>
  <c r="X663" i="1"/>
  <c r="Y663" i="1" s="1"/>
  <c r="AC663" i="1" s="1"/>
  <c r="X664" i="1"/>
  <c r="Y664" i="1" s="1"/>
  <c r="AC664" i="1" s="1"/>
  <c r="X665" i="1"/>
  <c r="Y665" i="1" s="1"/>
  <c r="AC665" i="1" s="1"/>
  <c r="X666" i="1"/>
  <c r="Y666" i="1" s="1"/>
  <c r="AC666" i="1" s="1"/>
  <c r="X667" i="1"/>
  <c r="Y667" i="1" s="1"/>
  <c r="AC667" i="1"/>
  <c r="X668" i="1"/>
  <c r="Y668" i="1" s="1"/>
  <c r="AC668" i="1" s="1"/>
  <c r="X669" i="1"/>
  <c r="Y669" i="1" s="1"/>
  <c r="AC669" i="1" s="1"/>
  <c r="X670" i="1"/>
  <c r="Y670" i="1" s="1"/>
  <c r="AC670" i="1" s="1"/>
  <c r="X671" i="1"/>
  <c r="Y671" i="1" s="1"/>
  <c r="AC671" i="1"/>
  <c r="X672" i="1"/>
  <c r="Y672" i="1" s="1"/>
  <c r="AC672" i="1" s="1"/>
  <c r="X673" i="1"/>
  <c r="Y673" i="1" s="1"/>
  <c r="AC673" i="1" s="1"/>
  <c r="X674" i="1"/>
  <c r="Y674" i="1" s="1"/>
  <c r="AC674" i="1" s="1"/>
  <c r="X675" i="1"/>
  <c r="Y675" i="1" s="1"/>
  <c r="AC675" i="1"/>
  <c r="X676" i="1"/>
  <c r="Y676" i="1" s="1"/>
  <c r="AC676" i="1" s="1"/>
  <c r="X677" i="1"/>
  <c r="Y677" i="1" s="1"/>
  <c r="AC677" i="1" s="1"/>
  <c r="X678" i="1"/>
  <c r="Y678" i="1" s="1"/>
  <c r="AC678" i="1" s="1"/>
  <c r="X679" i="1"/>
  <c r="Y679" i="1" s="1"/>
  <c r="AC679" i="1" s="1"/>
  <c r="X680" i="1"/>
  <c r="Y680" i="1" s="1"/>
  <c r="AC680" i="1" s="1"/>
  <c r="X681" i="1"/>
  <c r="Y681" i="1" s="1"/>
  <c r="AC681" i="1" s="1"/>
  <c r="X682" i="1"/>
  <c r="Y682" i="1" s="1"/>
  <c r="AC682" i="1" s="1"/>
  <c r="X683" i="1"/>
  <c r="Y683" i="1" s="1"/>
  <c r="AC683" i="1"/>
  <c r="X684" i="1"/>
  <c r="Y684" i="1" s="1"/>
  <c r="AC684" i="1" s="1"/>
  <c r="X685" i="1"/>
  <c r="Y685" i="1" s="1"/>
  <c r="AC685" i="1" s="1"/>
  <c r="X686" i="1"/>
  <c r="Y686" i="1" s="1"/>
  <c r="AC686" i="1" s="1"/>
  <c r="X687" i="1"/>
  <c r="Y687" i="1" s="1"/>
  <c r="AC687" i="1" s="1"/>
  <c r="X688" i="1"/>
  <c r="Y688" i="1" s="1"/>
  <c r="AC688" i="1" s="1"/>
  <c r="X689" i="1"/>
  <c r="Y689" i="1" s="1"/>
  <c r="AC689" i="1" s="1"/>
  <c r="X690" i="1"/>
  <c r="Y690" i="1" s="1"/>
  <c r="AC690" i="1" s="1"/>
  <c r="X691" i="1"/>
  <c r="Y691" i="1" s="1"/>
  <c r="AC691" i="1" s="1"/>
  <c r="X692" i="1"/>
  <c r="Y692" i="1" s="1"/>
  <c r="AC692" i="1" s="1"/>
  <c r="X693" i="1"/>
  <c r="Y693" i="1" s="1"/>
  <c r="AC693" i="1" s="1"/>
  <c r="X694" i="1"/>
  <c r="Y694" i="1" s="1"/>
  <c r="AC694" i="1" s="1"/>
  <c r="X695" i="1"/>
  <c r="Y695" i="1" s="1"/>
  <c r="AC695" i="1" s="1"/>
  <c r="X696" i="1"/>
  <c r="Y696" i="1" s="1"/>
  <c r="AC696" i="1" s="1"/>
  <c r="X697" i="1"/>
  <c r="Y697" i="1" s="1"/>
  <c r="AC697" i="1" s="1"/>
  <c r="X698" i="1"/>
  <c r="Y698" i="1" s="1"/>
  <c r="AC698" i="1" s="1"/>
  <c r="X699" i="1"/>
  <c r="Y699" i="1" s="1"/>
  <c r="AC699" i="1"/>
  <c r="X700" i="1"/>
  <c r="Y700" i="1" s="1"/>
  <c r="AC700" i="1" s="1"/>
  <c r="X701" i="1"/>
  <c r="Y701" i="1" s="1"/>
  <c r="AC701" i="1" s="1"/>
  <c r="X702" i="1"/>
  <c r="Y702" i="1" s="1"/>
  <c r="AC702" i="1" s="1"/>
  <c r="X703" i="1"/>
  <c r="Y703" i="1" s="1"/>
  <c r="AC703" i="1"/>
  <c r="X704" i="1"/>
  <c r="Y704" i="1" s="1"/>
  <c r="AC704" i="1" s="1"/>
  <c r="X705" i="1"/>
  <c r="Y705" i="1" s="1"/>
  <c r="AC705" i="1" s="1"/>
  <c r="X706" i="1"/>
  <c r="Y706" i="1" s="1"/>
  <c r="AC706" i="1" s="1"/>
  <c r="X707" i="1"/>
  <c r="Y707" i="1" s="1"/>
  <c r="AC707" i="1"/>
  <c r="X708" i="1"/>
  <c r="Y708" i="1" s="1"/>
  <c r="AC708" i="1" s="1"/>
  <c r="X709" i="1"/>
  <c r="Y709" i="1" s="1"/>
  <c r="AC709" i="1" s="1"/>
  <c r="X710" i="1"/>
  <c r="Y710" i="1" s="1"/>
  <c r="AC710" i="1" s="1"/>
  <c r="X711" i="1"/>
  <c r="Y711" i="1" s="1"/>
  <c r="AC711" i="1" s="1"/>
  <c r="X712" i="1"/>
  <c r="Y712" i="1" s="1"/>
  <c r="AC712" i="1" s="1"/>
  <c r="X713" i="1"/>
  <c r="Y713" i="1" s="1"/>
  <c r="AC713" i="1" s="1"/>
  <c r="X714" i="1"/>
  <c r="Y714" i="1" s="1"/>
  <c r="AC714" i="1" s="1"/>
  <c r="X715" i="1"/>
  <c r="Y715" i="1" s="1"/>
  <c r="AC715" i="1" s="1"/>
  <c r="X716" i="1"/>
  <c r="Y716" i="1" s="1"/>
  <c r="AC716" i="1" s="1"/>
  <c r="X717" i="1"/>
  <c r="Y717" i="1" s="1"/>
  <c r="AC717" i="1" s="1"/>
  <c r="X718" i="1"/>
  <c r="Y718" i="1" s="1"/>
  <c r="AC718" i="1" s="1"/>
  <c r="X719" i="1"/>
  <c r="Y719" i="1" s="1"/>
  <c r="AC719" i="1" s="1"/>
  <c r="X720" i="1"/>
  <c r="Y720" i="1" s="1"/>
  <c r="AC720" i="1" s="1"/>
  <c r="X721" i="1"/>
  <c r="Y721" i="1" s="1"/>
  <c r="AC721" i="1" s="1"/>
  <c r="X722" i="1"/>
  <c r="Y722" i="1" s="1"/>
  <c r="AC722" i="1" s="1"/>
  <c r="X723" i="1"/>
  <c r="Y723" i="1" s="1"/>
  <c r="AC723" i="1" s="1"/>
  <c r="X724" i="1"/>
  <c r="Y724" i="1" s="1"/>
  <c r="AC724" i="1" s="1"/>
  <c r="X725" i="1"/>
  <c r="Y725" i="1" s="1"/>
  <c r="AC725" i="1" s="1"/>
  <c r="X726" i="1"/>
  <c r="Y726" i="1" s="1"/>
  <c r="AC726" i="1" s="1"/>
  <c r="X727" i="1"/>
  <c r="Y727" i="1" s="1"/>
  <c r="AC727" i="1" s="1"/>
  <c r="X728" i="1"/>
  <c r="Y728" i="1" s="1"/>
  <c r="AC728" i="1" s="1"/>
  <c r="X729" i="1"/>
  <c r="Y729" i="1" s="1"/>
  <c r="AC729" i="1" s="1"/>
  <c r="X730" i="1"/>
  <c r="Y730" i="1" s="1"/>
  <c r="AC730" i="1" s="1"/>
  <c r="X731" i="1"/>
  <c r="Y731" i="1" s="1"/>
  <c r="AC731" i="1"/>
  <c r="X732" i="1"/>
  <c r="Y732" i="1" s="1"/>
  <c r="AC732" i="1" s="1"/>
  <c r="X733" i="1"/>
  <c r="Y733" i="1" s="1"/>
  <c r="AC733" i="1" s="1"/>
  <c r="X734" i="1"/>
  <c r="Y734" i="1" s="1"/>
  <c r="AC734" i="1" s="1"/>
  <c r="X735" i="1"/>
  <c r="Y735" i="1" s="1"/>
  <c r="AC735" i="1"/>
  <c r="X736" i="1"/>
  <c r="Y736" i="1" s="1"/>
  <c r="AC736" i="1" s="1"/>
  <c r="X737" i="1"/>
  <c r="Y737" i="1" s="1"/>
  <c r="AC737" i="1" s="1"/>
  <c r="X738" i="1"/>
  <c r="Y738" i="1" s="1"/>
  <c r="AC738" i="1" s="1"/>
  <c r="X739" i="1"/>
  <c r="Y739" i="1" s="1"/>
  <c r="AC739" i="1"/>
  <c r="X740" i="1"/>
  <c r="Y740" i="1" s="1"/>
  <c r="AC740" i="1" s="1"/>
  <c r="X741" i="1"/>
  <c r="Y741" i="1" s="1"/>
  <c r="AC741" i="1" s="1"/>
  <c r="X742" i="1"/>
  <c r="Y742" i="1" s="1"/>
  <c r="AC742" i="1" s="1"/>
  <c r="X743" i="1"/>
  <c r="Y743" i="1" s="1"/>
  <c r="AC743" i="1" s="1"/>
  <c r="X744" i="1"/>
  <c r="Y744" i="1" s="1"/>
  <c r="AC744" i="1" s="1"/>
  <c r="X745" i="1"/>
  <c r="Y745" i="1" s="1"/>
  <c r="AC745" i="1" s="1"/>
  <c r="X746" i="1"/>
  <c r="Y746" i="1" s="1"/>
  <c r="AC746" i="1" s="1"/>
  <c r="X747" i="1"/>
  <c r="Y747" i="1" s="1"/>
  <c r="AC747" i="1"/>
  <c r="X748" i="1"/>
  <c r="Y748" i="1" s="1"/>
  <c r="AC748" i="1" s="1"/>
  <c r="X749" i="1"/>
  <c r="Y749" i="1" s="1"/>
  <c r="AC749" i="1" s="1"/>
  <c r="X750" i="1"/>
  <c r="Y750" i="1" s="1"/>
  <c r="AC750" i="1" s="1"/>
  <c r="X751" i="1"/>
  <c r="Y751" i="1" s="1"/>
  <c r="AC751" i="1" s="1"/>
  <c r="X752" i="1"/>
  <c r="Y752" i="1" s="1"/>
  <c r="AC752" i="1" s="1"/>
  <c r="X753" i="1"/>
  <c r="Y753" i="1" s="1"/>
  <c r="AC753" i="1" s="1"/>
  <c r="X754" i="1"/>
  <c r="Y754" i="1" s="1"/>
  <c r="AC754" i="1" s="1"/>
  <c r="X755" i="1"/>
  <c r="Y755" i="1" s="1"/>
  <c r="AC755" i="1" s="1"/>
  <c r="X756" i="1"/>
  <c r="Y756" i="1" s="1"/>
  <c r="AC756" i="1" s="1"/>
  <c r="X757" i="1"/>
  <c r="Y757" i="1" s="1"/>
  <c r="AC757" i="1" s="1"/>
  <c r="X758" i="1"/>
  <c r="Y758" i="1" s="1"/>
  <c r="AC758" i="1" s="1"/>
  <c r="X759" i="1"/>
  <c r="Y759" i="1" s="1"/>
  <c r="AC759" i="1" s="1"/>
  <c r="X760" i="1"/>
  <c r="Y760" i="1" s="1"/>
  <c r="AC760" i="1" s="1"/>
  <c r="X761" i="1"/>
  <c r="Y761" i="1" s="1"/>
  <c r="AC761" i="1" s="1"/>
  <c r="X762" i="1"/>
  <c r="Y762" i="1" s="1"/>
  <c r="AC762" i="1" s="1"/>
  <c r="X763" i="1"/>
  <c r="Y763" i="1" s="1"/>
  <c r="AC763" i="1"/>
  <c r="X764" i="1"/>
  <c r="Y764" i="1" s="1"/>
  <c r="AC764" i="1" s="1"/>
  <c r="X765" i="1"/>
  <c r="Y765" i="1" s="1"/>
  <c r="AC765" i="1" s="1"/>
  <c r="X766" i="1"/>
  <c r="Y766" i="1" s="1"/>
  <c r="AC766" i="1" s="1"/>
  <c r="X767" i="1"/>
  <c r="Y767" i="1" s="1"/>
  <c r="AC767" i="1"/>
  <c r="X768" i="1"/>
  <c r="Y768" i="1" s="1"/>
  <c r="AC768" i="1" s="1"/>
  <c r="X769" i="1"/>
  <c r="Y769" i="1" s="1"/>
  <c r="AC769" i="1" s="1"/>
  <c r="X770" i="1"/>
  <c r="Y770" i="1" s="1"/>
  <c r="AC770" i="1" s="1"/>
  <c r="X771" i="1"/>
  <c r="Y771" i="1" s="1"/>
  <c r="AC771" i="1"/>
  <c r="X772" i="1"/>
  <c r="Y772" i="1" s="1"/>
  <c r="AC772" i="1" s="1"/>
  <c r="X773" i="1"/>
  <c r="Y773" i="1" s="1"/>
  <c r="AC773" i="1" s="1"/>
  <c r="X774" i="1"/>
  <c r="Y774" i="1" s="1"/>
  <c r="AC774" i="1" s="1"/>
  <c r="X775" i="1"/>
  <c r="Y775" i="1" s="1"/>
  <c r="AC775" i="1" s="1"/>
  <c r="X776" i="1"/>
  <c r="Y776" i="1" s="1"/>
  <c r="AC776" i="1" s="1"/>
  <c r="X777" i="1"/>
  <c r="Y777" i="1" s="1"/>
  <c r="AC777" i="1" s="1"/>
  <c r="X778" i="1"/>
  <c r="Y778" i="1" s="1"/>
  <c r="AC778" i="1" s="1"/>
  <c r="X779" i="1"/>
  <c r="Y779" i="1" s="1"/>
  <c r="AC779" i="1"/>
  <c r="X780" i="1"/>
  <c r="Y780" i="1" s="1"/>
  <c r="AC780" i="1" s="1"/>
  <c r="X781" i="1"/>
  <c r="Y781" i="1" s="1"/>
  <c r="AC781" i="1" s="1"/>
  <c r="X782" i="1"/>
  <c r="Y782" i="1" s="1"/>
  <c r="AC782" i="1" s="1"/>
  <c r="X783" i="1"/>
  <c r="Y783" i="1" s="1"/>
  <c r="AC783" i="1" s="1"/>
  <c r="X784" i="1"/>
  <c r="Y784" i="1" s="1"/>
  <c r="AC784" i="1" s="1"/>
  <c r="X785" i="1"/>
  <c r="Y785" i="1" s="1"/>
  <c r="AC785" i="1" s="1"/>
  <c r="X786" i="1"/>
  <c r="Y786" i="1" s="1"/>
  <c r="AC786" i="1" s="1"/>
  <c r="X787" i="1"/>
  <c r="Y787" i="1" s="1"/>
  <c r="AC787" i="1" s="1"/>
  <c r="X788" i="1"/>
  <c r="Y788" i="1" s="1"/>
  <c r="AC788" i="1" s="1"/>
  <c r="X789" i="1"/>
  <c r="Y789" i="1" s="1"/>
  <c r="AC789" i="1" s="1"/>
  <c r="X790" i="1"/>
  <c r="Y790" i="1" s="1"/>
  <c r="AC790" i="1" s="1"/>
  <c r="X9" i="1"/>
  <c r="Y9" i="1" s="1"/>
  <c r="AC9" i="1" s="1"/>
  <c r="P10" i="1"/>
  <c r="P12" i="1"/>
  <c r="P14" i="1"/>
  <c r="P16" i="1"/>
  <c r="P18"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H5" i="6"/>
  <c r="J1512" i="1"/>
  <c r="J8" i="1" s="1"/>
  <c r="I1512" i="1"/>
  <c r="I8" i="1" s="1"/>
  <c r="H1512" i="1"/>
  <c r="H8" i="1" s="1"/>
  <c r="G1512" i="1"/>
  <c r="G8" i="1" s="1"/>
  <c r="F1512" i="1"/>
  <c r="F8" i="1" s="1"/>
  <c r="I174" i="4"/>
  <c r="I177" i="4"/>
  <c r="I176" i="4"/>
  <c r="I175" i="4"/>
  <c r="I173" i="4"/>
  <c r="I172" i="4"/>
  <c r="I171" i="4"/>
  <c r="I170" i="4"/>
  <c r="I169" i="4"/>
  <c r="I166" i="4"/>
  <c r="I154" i="4"/>
  <c r="I142" i="4"/>
  <c r="I130" i="4"/>
  <c r="I118" i="4"/>
  <c r="I106" i="4"/>
  <c r="I94" i="4"/>
  <c r="I82" i="4"/>
  <c r="I70" i="4"/>
  <c r="I58" i="4"/>
  <c r="I46" i="4"/>
  <c r="I34" i="4"/>
  <c r="E99" i="6"/>
  <c r="B99" i="6"/>
  <c r="E98" i="6"/>
  <c r="B98" i="6"/>
  <c r="E97" i="6"/>
  <c r="D97" i="6"/>
  <c r="B97" i="6"/>
  <c r="E96" i="6"/>
  <c r="D96" i="6"/>
  <c r="B96" i="6"/>
  <c r="E95" i="6"/>
  <c r="D95" i="6"/>
  <c r="B95" i="6"/>
  <c r="C93" i="6"/>
  <c r="R8" i="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H1" i="1"/>
  <c r="F6" i="5"/>
  <c r="H6" i="5"/>
  <c r="F6" i="4"/>
  <c r="I22" i="4"/>
  <c r="B1" i="1"/>
  <c r="Q12" i="1"/>
  <c r="J15" i="3"/>
  <c r="C31" i="3"/>
  <c r="AC1106" i="1"/>
  <c r="AC1102" i="1"/>
  <c r="AC1098" i="1"/>
  <c r="AC1094" i="1"/>
  <c r="AC1090" i="1"/>
  <c r="AC1086" i="1"/>
  <c r="AC1082" i="1"/>
  <c r="AC1078" i="1"/>
  <c r="AC1074" i="1"/>
  <c r="AC1070" i="1"/>
  <c r="AC1066" i="1"/>
  <c r="AC1062" i="1"/>
  <c r="AC1058" i="1"/>
  <c r="AC1050" i="1"/>
  <c r="AC1046" i="1"/>
  <c r="AC1044" i="1"/>
  <c r="AC1042" i="1"/>
  <c r="AC1040" i="1"/>
  <c r="AC1038" i="1"/>
  <c r="AC1036" i="1"/>
  <c r="AC1034" i="1"/>
  <c r="AC1032" i="1"/>
  <c r="AC1030" i="1"/>
  <c r="AC1028" i="1"/>
  <c r="AC1026" i="1"/>
  <c r="AC1024" i="1"/>
  <c r="AC1022" i="1"/>
  <c r="AC1020" i="1"/>
  <c r="AC1018" i="1"/>
  <c r="AC1016" i="1"/>
  <c r="AC1014" i="1"/>
  <c r="AC1012" i="1"/>
  <c r="AC1010" i="1"/>
  <c r="AC1008" i="1"/>
  <c r="AC1006" i="1"/>
  <c r="AC1004" i="1"/>
  <c r="AC1002" i="1"/>
  <c r="AC1000" i="1"/>
  <c r="AC998" i="1"/>
  <c r="AC996" i="1"/>
  <c r="AC994" i="1"/>
  <c r="AC990" i="1"/>
  <c r="AC988" i="1"/>
  <c r="AC986" i="1"/>
  <c r="AC984" i="1"/>
  <c r="AC982" i="1"/>
  <c r="AC980" i="1"/>
  <c r="AC978" i="1"/>
  <c r="AC974" i="1"/>
  <c r="AC972" i="1"/>
  <c r="AC970" i="1"/>
  <c r="AC968" i="1"/>
  <c r="AC966" i="1"/>
  <c r="AC964" i="1"/>
  <c r="AC960" i="1"/>
  <c r="AC956" i="1"/>
  <c r="AC952" i="1"/>
  <c r="AC948" i="1"/>
  <c r="AC944" i="1"/>
  <c r="AC940" i="1"/>
  <c r="AC936" i="1"/>
  <c r="AC932" i="1"/>
  <c r="AC928" i="1"/>
  <c r="AC924" i="1"/>
  <c r="AC920" i="1"/>
  <c r="AC916" i="1"/>
  <c r="AC912" i="1"/>
  <c r="AC908" i="1"/>
  <c r="AC904" i="1"/>
  <c r="AC896" i="1"/>
  <c r="AC892" i="1"/>
  <c r="AC888" i="1"/>
  <c r="AC884" i="1"/>
  <c r="AC880" i="1"/>
  <c r="AC876" i="1"/>
  <c r="AC872" i="1"/>
  <c r="AC868" i="1"/>
  <c r="AC864" i="1"/>
  <c r="AC860" i="1"/>
  <c r="AC856" i="1"/>
  <c r="AC852" i="1"/>
  <c r="AC848" i="1"/>
  <c r="AC844" i="1"/>
  <c r="AC840" i="1"/>
  <c r="AC836" i="1"/>
  <c r="AC832" i="1"/>
  <c r="AC828" i="1"/>
  <c r="AC824" i="1"/>
  <c r="AC820" i="1"/>
  <c r="AC816" i="1"/>
  <c r="AC812" i="1"/>
  <c r="AC808" i="1"/>
  <c r="AC804" i="1"/>
  <c r="AC800" i="1"/>
  <c r="AC796" i="1"/>
  <c r="AC792" i="1"/>
  <c r="Q15" i="1"/>
  <c r="Q19" i="1"/>
  <c r="Q13" i="1"/>
  <c r="Q17" i="1"/>
  <c r="Q9" i="1"/>
  <c r="Q11" i="1"/>
  <c r="P11" i="1"/>
  <c r="P15" i="1"/>
  <c r="P19" i="1"/>
  <c r="P13" i="1"/>
  <c r="P17" i="1"/>
  <c r="J3" i="6"/>
  <c r="J5" i="6"/>
  <c r="J4" i="6"/>
  <c r="J7" i="6"/>
  <c r="F22" i="4"/>
  <c r="M6" i="1"/>
  <c r="M766" i="1" s="1"/>
  <c r="N6" i="1"/>
  <c r="N553" i="1" s="1"/>
  <c r="A108" i="6"/>
  <c r="A109" i="6" s="1"/>
  <c r="A111" i="6" s="1"/>
  <c r="A112" i="6" s="1"/>
  <c r="A113" i="6" s="1"/>
  <c r="A114" i="6" s="1"/>
  <c r="A115" i="6" s="1"/>
  <c r="A116" i="6" s="1"/>
  <c r="A117" i="6" s="1"/>
  <c r="A118" i="6" s="1"/>
  <c r="A119" i="6" s="1"/>
  <c r="A120" i="6" s="1"/>
  <c r="A92" i="6"/>
  <c r="A93" i="6" s="1"/>
  <c r="A95" i="6" s="1"/>
  <c r="A96" i="6" s="1"/>
  <c r="A97" i="6" s="1"/>
  <c r="A98" i="6" s="1"/>
  <c r="A99" i="6" s="1"/>
  <c r="A100" i="6" s="1"/>
  <c r="A101" i="6" s="1"/>
  <c r="A102" i="6" s="1"/>
  <c r="A103" i="6" s="1"/>
  <c r="A104" i="6" s="1"/>
  <c r="A156" i="6"/>
  <c r="A157" i="6" s="1"/>
  <c r="A159" i="6" s="1"/>
  <c r="A160" i="6" s="1"/>
  <c r="A161" i="6" s="1"/>
  <c r="A162" i="6" s="1"/>
  <c r="A163" i="6" s="1"/>
  <c r="A164" i="6" s="1"/>
  <c r="A165" i="6" s="1"/>
  <c r="A166" i="6" s="1"/>
  <c r="A167" i="6" s="1"/>
  <c r="A168" i="6" s="1"/>
  <c r="A140" i="6"/>
  <c r="A141" i="6" s="1"/>
  <c r="A143" i="6" s="1"/>
  <c r="A144" i="6" s="1"/>
  <c r="A145" i="6" s="1"/>
  <c r="A146" i="6" s="1"/>
  <c r="A147" i="6" s="1"/>
  <c r="A148" i="6" s="1"/>
  <c r="A149" i="6" s="1"/>
  <c r="A150" i="6" s="1"/>
  <c r="A151" i="6" s="1"/>
  <c r="A152" i="6" s="1"/>
  <c r="A124" i="6"/>
  <c r="A125" i="6" s="1"/>
  <c r="A127" i="6" s="1"/>
  <c r="A128" i="6" s="1"/>
  <c r="A129" i="6" s="1"/>
  <c r="A130" i="6" s="1"/>
  <c r="A131" i="6" s="1"/>
  <c r="A132" i="6" s="1"/>
  <c r="A133" i="6" s="1"/>
  <c r="A134" i="6" s="1"/>
  <c r="A135" i="6" s="1"/>
  <c r="A136" i="6" s="1"/>
  <c r="K899" i="1"/>
  <c r="K915" i="1"/>
  <c r="K1083" i="1"/>
  <c r="K137" i="1"/>
  <c r="K1339" i="1"/>
  <c r="K307" i="1"/>
  <c r="K172" i="1"/>
  <c r="K1366" i="1"/>
  <c r="K1348" i="1"/>
  <c r="K1305" i="1"/>
  <c r="K85" i="1"/>
  <c r="K1445" i="1"/>
  <c r="K791" i="1"/>
  <c r="K625" i="1"/>
  <c r="K1469" i="1"/>
  <c r="K860" i="1"/>
  <c r="K627" i="1"/>
  <c r="K87" i="1"/>
  <c r="K800" i="1"/>
  <c r="K1179" i="1"/>
  <c r="K802" i="1"/>
  <c r="K1328" i="1"/>
  <c r="K342" i="1"/>
  <c r="K1264" i="1"/>
  <c r="K1050" i="1"/>
  <c r="K215" i="1"/>
  <c r="K1159" i="1"/>
  <c r="K1223" i="1"/>
  <c r="K1225" i="1"/>
  <c r="K1395" i="1"/>
  <c r="K580" i="1"/>
  <c r="K480" i="1"/>
  <c r="K1134" i="1"/>
  <c r="K965" i="1"/>
  <c r="K835" i="1"/>
  <c r="K589" i="1"/>
  <c r="K402" i="1"/>
  <c r="K1291" i="1"/>
  <c r="K691" i="1"/>
  <c r="K1028" i="1"/>
  <c r="K339" i="1"/>
  <c r="K732" i="1"/>
  <c r="K822" i="1"/>
  <c r="K573" i="1"/>
  <c r="K760" i="1"/>
  <c r="K820" i="1"/>
  <c r="K620" i="1"/>
  <c r="K1176" i="1"/>
  <c r="K11" i="1"/>
  <c r="K270" i="1"/>
  <c r="K37" i="1"/>
  <c r="K497" i="1"/>
  <c r="K1174" i="1"/>
  <c r="K1059" i="1"/>
  <c r="K727" i="1"/>
  <c r="K250" i="1"/>
  <c r="K180" i="1"/>
  <c r="K924" i="1"/>
  <c r="K622" i="1"/>
  <c r="K1389" i="1"/>
  <c r="K972" i="1"/>
  <c r="K630" i="1"/>
  <c r="K1258" i="1"/>
  <c r="K1400" i="1"/>
  <c r="K859" i="1"/>
  <c r="K1078" i="1"/>
  <c r="K117" i="1"/>
  <c r="K770" i="1"/>
  <c r="K1085" i="1"/>
  <c r="K1099" i="1"/>
  <c r="K38" i="1"/>
  <c r="K22" i="1"/>
  <c r="K395" i="1"/>
  <c r="K949" i="1"/>
  <c r="K83" i="1"/>
  <c r="K1466" i="1"/>
  <c r="K1381" i="1"/>
  <c r="K1306" i="1"/>
  <c r="K961" i="1"/>
  <c r="K844" i="1"/>
  <c r="K982" i="1"/>
  <c r="K461" i="1"/>
  <c r="K477" i="1"/>
  <c r="K66" i="1"/>
  <c r="K804" i="1"/>
  <c r="K1002" i="1"/>
  <c r="K536" i="1"/>
  <c r="K1460" i="1"/>
  <c r="K130" i="1"/>
  <c r="K862" i="1"/>
  <c r="K535" i="1"/>
  <c r="K1131" i="1"/>
  <c r="K437" i="1"/>
  <c r="K373" i="1"/>
  <c r="K619" i="1"/>
  <c r="K707" i="1"/>
  <c r="K796" i="1"/>
  <c r="K105" i="1"/>
  <c r="K602" i="1"/>
  <c r="K287" i="1"/>
  <c r="K682" i="1"/>
  <c r="K393" i="1"/>
  <c r="K58" i="1"/>
  <c r="K1260" i="1"/>
  <c r="K1212" i="1"/>
  <c r="K1036" i="1"/>
  <c r="K510" i="1"/>
  <c r="K931" i="1"/>
  <c r="K174" i="1"/>
  <c r="K923" i="1"/>
  <c r="K537" i="1"/>
  <c r="K1230" i="1"/>
  <c r="K1454" i="1"/>
  <c r="K1006" i="1"/>
  <c r="K407" i="1"/>
  <c r="K472" i="1"/>
  <c r="K1122" i="1"/>
  <c r="K966" i="1"/>
  <c r="K655" i="1"/>
  <c r="K1503" i="1"/>
  <c r="K444" i="1"/>
  <c r="K98" i="1"/>
  <c r="K262" i="1"/>
  <c r="K842" i="1"/>
  <c r="K286" i="1"/>
  <c r="K173" i="1"/>
  <c r="K870" i="1"/>
  <c r="K267" i="1"/>
  <c r="K230" i="1"/>
  <c r="K916" i="1"/>
  <c r="K794" i="1"/>
  <c r="K675" i="1"/>
  <c r="K1355" i="1"/>
  <c r="K1500" i="1"/>
  <c r="K981" i="1"/>
  <c r="K1221" i="1"/>
  <c r="K374" i="1"/>
  <c r="K1119" i="1"/>
  <c r="K320" i="1"/>
  <c r="K711" i="1"/>
  <c r="K560" i="1"/>
  <c r="K152" i="1"/>
  <c r="K552" i="1"/>
  <c r="K1391" i="1"/>
  <c r="K994" i="1"/>
  <c r="K199" i="1"/>
  <c r="K496" i="1"/>
  <c r="K688" i="1"/>
  <c r="K1111" i="1"/>
  <c r="K763" i="1"/>
  <c r="K694" i="1"/>
  <c r="K670" i="1"/>
  <c r="K833" i="1"/>
  <c r="K825" i="1"/>
  <c r="K1330" i="1"/>
  <c r="K944" i="1"/>
  <c r="K283" i="1"/>
  <c r="K1308" i="1"/>
  <c r="K638" i="1"/>
  <c r="K789" i="1"/>
  <c r="K1326" i="1"/>
  <c r="K464" i="1"/>
  <c r="K1380" i="1"/>
  <c r="K1030" i="1"/>
  <c r="K1418" i="1"/>
  <c r="K237" i="1"/>
  <c r="K252" i="1"/>
  <c r="K354" i="1"/>
  <c r="K574" i="1"/>
  <c r="K540" i="1"/>
  <c r="K1101" i="1"/>
  <c r="K369" i="1"/>
  <c r="K1178" i="1"/>
  <c r="K340" i="1"/>
  <c r="K813" i="1"/>
  <c r="K588" i="1"/>
  <c r="K756" i="1"/>
  <c r="K709" i="1"/>
  <c r="K313" i="1"/>
  <c r="K33" i="1"/>
  <c r="K764" i="1"/>
  <c r="K1053" i="1"/>
  <c r="K773" i="1"/>
  <c r="K1302" i="1"/>
  <c r="K591" i="1"/>
  <c r="K124" i="1"/>
  <c r="K941" i="1"/>
  <c r="K1193" i="1"/>
  <c r="K337" i="1"/>
  <c r="K524" i="1"/>
  <c r="K1027" i="1"/>
  <c r="K499" i="1"/>
  <c r="K571" i="1"/>
  <c r="K56" i="1"/>
  <c r="K1320" i="1"/>
  <c r="K782" i="1"/>
  <c r="K584" i="1"/>
  <c r="K556" i="1"/>
  <c r="K613" i="1"/>
  <c r="K490" i="1"/>
  <c r="K1091" i="1"/>
  <c r="K319" i="1"/>
  <c r="K73" i="1"/>
  <c r="K998" i="1"/>
  <c r="K135" i="1"/>
  <c r="K1080" i="1"/>
  <c r="K633" i="1"/>
  <c r="K245" i="1"/>
  <c r="W682" i="1"/>
  <c r="W372" i="1"/>
  <c r="W312" i="1"/>
  <c r="W801" i="1"/>
  <c r="W1293" i="1"/>
  <c r="W1331" i="1"/>
  <c r="W1077" i="1"/>
  <c r="W887" i="1"/>
  <c r="W329" i="1"/>
  <c r="W909" i="1"/>
  <c r="W1189" i="1"/>
  <c r="W311" i="1"/>
  <c r="W789" i="1"/>
  <c r="W1142" i="1"/>
  <c r="W1288" i="1"/>
  <c r="W988" i="1"/>
  <c r="W945" i="1"/>
  <c r="W576" i="1"/>
  <c r="W580" i="1"/>
  <c r="W1017" i="1"/>
  <c r="W509" i="1"/>
  <c r="W637" i="1"/>
  <c r="W1330" i="1"/>
  <c r="W1080" i="1"/>
  <c r="W629" i="1"/>
  <c r="W1247" i="1"/>
  <c r="W272" i="1"/>
  <c r="W925" i="1"/>
  <c r="W1251" i="1"/>
  <c r="W1419" i="1"/>
  <c r="W664" i="1"/>
  <c r="W1203" i="1"/>
  <c r="W338" i="1"/>
  <c r="W334" i="1"/>
  <c r="W1297" i="1"/>
  <c r="W619" i="1"/>
  <c r="W1162" i="1"/>
  <c r="W1175" i="1"/>
  <c r="W484" i="1"/>
  <c r="W1000" i="1"/>
  <c r="W624" i="1"/>
  <c r="W853" i="1"/>
  <c r="W1219" i="1"/>
  <c r="W31" i="1"/>
  <c r="W1273" i="1"/>
  <c r="W1145" i="1"/>
  <c r="W306" i="1"/>
  <c r="W645" i="1"/>
  <c r="W1123" i="1"/>
  <c r="W1468" i="1"/>
  <c r="W440" i="1"/>
  <c r="W323" i="1"/>
  <c r="W431" i="1"/>
  <c r="W756" i="1"/>
  <c r="W114" i="1"/>
  <c r="W449" i="1"/>
  <c r="W973" i="1"/>
  <c r="W1491" i="1"/>
  <c r="W1119" i="1"/>
  <c r="W812" i="1"/>
  <c r="W1454" i="1"/>
  <c r="W677" i="1"/>
  <c r="W678" i="1"/>
  <c r="W1460" i="1"/>
  <c r="W1266" i="1"/>
  <c r="W514" i="1"/>
  <c r="W488" i="1"/>
  <c r="W774" i="1"/>
  <c r="W234" i="1"/>
  <c r="W137" i="1"/>
  <c r="W352" i="1"/>
  <c r="W759" i="1"/>
  <c r="W1084" i="1"/>
  <c r="W229" i="1"/>
  <c r="W135" i="1"/>
  <c r="W437" i="1"/>
  <c r="W1318" i="1"/>
  <c r="W979" i="1"/>
  <c r="W788" i="1"/>
  <c r="W894" i="1"/>
  <c r="W380" i="1"/>
  <c r="W275" i="1"/>
  <c r="W93" i="1"/>
  <c r="W447" i="1"/>
  <c r="W1234" i="1"/>
  <c r="W1395" i="1"/>
  <c r="W1242" i="1"/>
  <c r="W1015" i="1"/>
  <c r="W199" i="1"/>
  <c r="W1031" i="1"/>
  <c r="W896" i="1"/>
  <c r="W465" i="1"/>
  <c r="W13" i="1"/>
  <c r="W210" i="1"/>
  <c r="W374" i="1"/>
  <c r="W250" i="1"/>
  <c r="W704" i="1"/>
  <c r="W262" i="1"/>
  <c r="W693" i="1"/>
  <c r="W490" i="1"/>
  <c r="W529" i="1"/>
  <c r="W43" i="1"/>
  <c r="W158" i="1"/>
  <c r="W852" i="1"/>
  <c r="W127" i="1"/>
  <c r="W503" i="1"/>
  <c r="W581" i="1"/>
  <c r="W511" i="1"/>
  <c r="W574" i="1"/>
  <c r="W1348" i="1"/>
  <c r="W1036" i="1"/>
  <c r="W482" i="1"/>
  <c r="W994" i="1"/>
  <c r="W1066" i="1"/>
  <c r="W342" i="1"/>
  <c r="W1130" i="1"/>
  <c r="W453" i="1"/>
  <c r="W86" i="1"/>
  <c r="W932" i="1"/>
  <c r="W153" i="1"/>
  <c r="W1040" i="1"/>
  <c r="W1409" i="1"/>
  <c r="W333" i="1"/>
  <c r="W1436" i="1"/>
  <c r="W1416" i="1"/>
  <c r="W284" i="1"/>
  <c r="W861" i="1"/>
  <c r="W732" i="1"/>
  <c r="W528" i="1"/>
  <c r="W560" i="1"/>
  <c r="W472" i="1"/>
  <c r="W103" i="1"/>
  <c r="W249" i="1"/>
  <c r="W921" i="1"/>
  <c r="W213" i="1"/>
  <c r="W1097" i="1"/>
  <c r="W168" i="1"/>
  <c r="W914" i="1"/>
  <c r="W658" i="1"/>
  <c r="W1420" i="1"/>
  <c r="W1253" i="1"/>
  <c r="W726" i="1"/>
  <c r="W1213" i="1"/>
  <c r="W268" i="1"/>
  <c r="W1476" i="1"/>
  <c r="W876" i="1"/>
  <c r="W603" i="1"/>
  <c r="W1120" i="1"/>
  <c r="W753" i="1"/>
  <c r="W591" i="1"/>
  <c r="W715" i="1"/>
  <c r="W25" i="1"/>
  <c r="W671" i="1"/>
  <c r="W445" i="1"/>
  <c r="W37" i="1"/>
  <c r="W627" i="1"/>
  <c r="W406" i="1"/>
  <c r="W679" i="1"/>
  <c r="W578" i="1"/>
  <c r="W131" i="1"/>
  <c r="W927" i="1"/>
  <c r="W21" i="1"/>
  <c r="W1373" i="1"/>
  <c r="W1099" i="1"/>
  <c r="W387" i="1"/>
  <c r="W58" i="1"/>
  <c r="W1195" i="1"/>
  <c r="W1049" i="1"/>
  <c r="W413" i="1"/>
  <c r="W807" i="1"/>
  <c r="W1224" i="1"/>
  <c r="W255" i="1"/>
  <c r="W524" i="1"/>
  <c r="W492" i="1"/>
  <c r="W1169" i="1"/>
  <c r="W699" i="1"/>
  <c r="W543" i="1"/>
  <c r="W954" i="1"/>
  <c r="W1147" i="1"/>
  <c r="W743" i="1"/>
  <c r="W1045" i="1"/>
  <c r="W721" i="1"/>
  <c r="W635" i="1"/>
  <c r="W623" i="1"/>
  <c r="W221" i="1"/>
  <c r="W688" i="1"/>
  <c r="W1252" i="1"/>
  <c r="W1063" i="1"/>
  <c r="W1008" i="1"/>
  <c r="W245" i="1"/>
  <c r="W118" i="1"/>
  <c r="W57" i="1"/>
  <c r="W642" i="1"/>
  <c r="W555" i="1"/>
  <c r="W703" i="1"/>
  <c r="W582" i="1"/>
  <c r="W123" i="1"/>
  <c r="W84" i="1"/>
  <c r="W832" i="1"/>
  <c r="W742" i="1"/>
  <c r="W196" i="1"/>
  <c r="W248" i="1"/>
  <c r="W1067" i="1"/>
  <c r="W562" i="1"/>
  <c r="W790" i="1"/>
  <c r="W358" i="1"/>
  <c r="W570" i="1"/>
  <c r="W676" i="1"/>
  <c r="W1271" i="1"/>
  <c r="W149" i="1"/>
  <c r="W155" i="1"/>
  <c r="W277" i="1"/>
  <c r="W978" i="1"/>
  <c r="W419" i="1"/>
  <c r="W865" i="1"/>
  <c r="W657" i="1"/>
  <c r="W1129" i="1"/>
  <c r="W1448" i="1"/>
  <c r="W515" i="1"/>
  <c r="W310" i="1"/>
  <c r="W303" i="1"/>
  <c r="W613" i="1"/>
  <c r="W1326" i="1"/>
  <c r="W1207" i="1"/>
  <c r="W375" i="1"/>
  <c r="W454" i="1"/>
  <c r="W824" i="1"/>
  <c r="W985" i="1"/>
  <c r="W1343" i="1"/>
  <c r="W674" i="1"/>
  <c r="W811" i="1"/>
  <c r="W266" i="1"/>
  <c r="W498" i="1"/>
  <c r="W769" i="1"/>
  <c r="W977" i="1"/>
  <c r="W781" i="1"/>
  <c r="W1488" i="1"/>
  <c r="W1200" i="1"/>
  <c r="W961" i="1"/>
  <c r="W1406" i="1"/>
  <c r="W1179" i="1"/>
  <c r="W1133" i="1"/>
  <c r="W777" i="1"/>
  <c r="W391" i="1"/>
  <c r="W1211" i="1"/>
  <c r="W60" i="1"/>
  <c r="W291" i="1"/>
  <c r="W1021" i="1"/>
  <c r="W1158" i="1"/>
  <c r="W1315" i="1"/>
  <c r="W951" i="1"/>
  <c r="W802" i="1"/>
  <c r="W1095" i="1"/>
  <c r="W1463" i="1"/>
  <c r="W605" i="1"/>
  <c r="W136" i="1"/>
  <c r="W1072" i="1"/>
  <c r="W1407" i="1"/>
  <c r="W1014" i="1"/>
  <c r="W943" i="1"/>
  <c r="W481" i="1"/>
  <c r="W983" i="1"/>
  <c r="W308" i="1"/>
  <c r="W749" i="1"/>
  <c r="W998" i="1"/>
  <c r="W779" i="1"/>
  <c r="W1328" i="1"/>
  <c r="W1193" i="1"/>
  <c r="W95" i="1"/>
  <c r="W915" i="1"/>
  <c r="W195" i="1"/>
  <c r="W1103" i="1"/>
  <c r="W1298" i="1"/>
  <c r="W649" i="1"/>
  <c r="W239" i="1"/>
  <c r="W841" i="1"/>
  <c r="W348" i="1"/>
  <c r="W1034" i="1"/>
  <c r="W800" i="1"/>
  <c r="W110" i="1"/>
  <c r="W1013" i="1"/>
  <c r="W1459" i="1"/>
  <c r="W981" i="1"/>
  <c r="W987" i="1"/>
  <c r="W772" i="1"/>
  <c r="W878" i="1"/>
  <c r="W1417" i="1"/>
  <c r="W823" i="1"/>
  <c r="W1249" i="1"/>
  <c r="W422" i="1"/>
  <c r="W960" i="1"/>
  <c r="W689" i="1"/>
  <c r="W1357" i="1"/>
  <c r="W373" i="1"/>
  <c r="W1344" i="1"/>
  <c r="W302" i="1"/>
  <c r="W240" i="1"/>
  <c r="W741" i="1"/>
  <c r="W1503" i="1"/>
  <c r="W1220" i="1"/>
  <c r="W916" i="1"/>
  <c r="W1486" i="1"/>
  <c r="W389" i="1"/>
  <c r="W958" i="1"/>
  <c r="W319" i="1"/>
  <c r="W188" i="1"/>
  <c r="W687" i="1"/>
  <c r="W558" i="1"/>
  <c r="W76" i="1"/>
  <c r="W16" i="1"/>
  <c r="W711" i="1"/>
  <c r="W148" i="1"/>
  <c r="W1230" i="1"/>
  <c r="W1477" i="1"/>
  <c r="W321" i="1"/>
  <c r="W61" i="1"/>
  <c r="W870" i="1"/>
  <c r="W700" i="1"/>
  <c r="W707" i="1"/>
  <c r="W330" i="1"/>
  <c r="W547" i="1"/>
  <c r="W70" i="1"/>
  <c r="W1312" i="1"/>
  <c r="W479" i="1"/>
  <c r="W351" i="1"/>
  <c r="W557" i="1"/>
  <c r="W767" i="1"/>
  <c r="W1020" i="1"/>
  <c r="W186" i="1"/>
  <c r="W198" i="1"/>
  <c r="W159" i="1"/>
  <c r="W378" i="1"/>
  <c r="W941" i="1"/>
  <c r="W862" i="1"/>
  <c r="W18" i="1"/>
  <c r="W1148" i="1"/>
  <c r="W259" i="1"/>
  <c r="W313" i="1"/>
  <c r="W1423" i="1"/>
  <c r="W361" i="1"/>
  <c r="W1339" i="1"/>
  <c r="W281" i="1"/>
  <c r="W446" i="1"/>
  <c r="W1032" i="1"/>
  <c r="W215" i="1"/>
  <c r="W180" i="1"/>
  <c r="W1044" i="1"/>
  <c r="W421" i="1"/>
  <c r="W370" i="1"/>
  <c r="W651" i="1"/>
  <c r="W398" i="1"/>
  <c r="W206" i="1"/>
  <c r="W59" i="1"/>
  <c r="W617" i="1"/>
  <c r="W567" i="1"/>
  <c r="W1144" i="1"/>
  <c r="W806" i="1"/>
  <c r="W1439" i="1"/>
  <c r="W134" i="1"/>
  <c r="W36" i="1"/>
  <c r="W1185" i="1"/>
  <c r="W1117" i="1"/>
  <c r="W464" i="1"/>
  <c r="W833" i="1"/>
  <c r="W420" i="1"/>
  <c r="W451" i="1"/>
  <c r="W396" i="1"/>
  <c r="W860" i="1"/>
  <c r="W1441" i="1"/>
  <c r="W251" i="1"/>
  <c r="W1048" i="1"/>
  <c r="W508" i="1"/>
  <c r="W1425" i="1"/>
  <c r="W91" i="1"/>
  <c r="W1168" i="1"/>
  <c r="W728" i="1"/>
  <c r="W410" i="1"/>
  <c r="W1047" i="1"/>
  <c r="W1333" i="1"/>
  <c r="W822" i="1"/>
  <c r="W936" i="1"/>
  <c r="W507" i="1"/>
  <c r="W588" i="1"/>
  <c r="W474" i="1"/>
  <c r="W596" i="1"/>
  <c r="W107" i="1"/>
  <c r="W1422" i="1"/>
  <c r="W834" i="1"/>
  <c r="W1257" i="1"/>
  <c r="W495" i="1"/>
  <c r="W101" i="1"/>
  <c r="W599" i="1"/>
  <c r="W538" i="1"/>
  <c r="W285" i="1"/>
  <c r="W572" i="1"/>
  <c r="W414" i="1"/>
  <c r="W117" i="1"/>
  <c r="W326" i="1"/>
  <c r="W912" i="1"/>
  <c r="W1069" i="1"/>
  <c r="W1088" i="1"/>
  <c r="W1378" i="1"/>
  <c r="W1461" i="1"/>
  <c r="W462" i="1"/>
  <c r="W1384" i="1"/>
  <c r="W804" i="1"/>
  <c r="W1308" i="1"/>
  <c r="W344" i="1"/>
  <c r="W269" i="1"/>
  <c r="W172" i="1"/>
  <c r="W892" i="1"/>
  <c r="W217" i="1"/>
  <c r="W478" i="1"/>
  <c r="W1272" i="1"/>
  <c r="W444" i="1"/>
  <c r="W12" i="1"/>
  <c r="W1228" i="1"/>
  <c r="W725" i="1"/>
  <c r="W475" i="1"/>
  <c r="W518" i="1"/>
  <c r="W336" i="1"/>
  <c r="W1361" i="1"/>
  <c r="W309" i="1"/>
  <c r="W668" i="1"/>
  <c r="W258" i="1"/>
  <c r="W1009" i="1"/>
  <c r="W776" i="1"/>
  <c r="W722" i="1"/>
  <c r="W787" i="1"/>
  <c r="W1177" i="1"/>
  <c r="W836" i="1"/>
  <c r="W1307" i="1"/>
  <c r="W708" i="1"/>
  <c r="W487" i="1"/>
  <c r="W364" i="1"/>
  <c r="W1106" i="1"/>
  <c r="W167" i="1"/>
  <c r="W89" i="1"/>
  <c r="W717" i="1"/>
  <c r="W1183" i="1"/>
  <c r="W254" i="1"/>
  <c r="W891" i="1"/>
  <c r="W1160" i="1"/>
  <c r="W536" i="1"/>
  <c r="W411" i="1"/>
  <c r="W639" i="1"/>
  <c r="W1396" i="1"/>
  <c r="W1003" i="1"/>
  <c r="W1428" i="1"/>
  <c r="W341" i="1"/>
  <c r="W354" i="1"/>
  <c r="W257" i="1"/>
  <c r="W1505" i="1"/>
  <c r="W1383" i="1"/>
  <c r="W1372" i="1"/>
  <c r="W1445" i="1"/>
  <c r="W844" i="1"/>
  <c r="W1301" i="1"/>
  <c r="W1358" i="1"/>
  <c r="W382" i="1"/>
  <c r="W935" i="1"/>
  <c r="W376" i="1"/>
  <c r="W150" i="1"/>
  <c r="W1475" i="1"/>
  <c r="W1258" i="1"/>
  <c r="W1187" i="1"/>
  <c r="W622" i="1"/>
  <c r="W1064" i="1"/>
  <c r="W87" i="1"/>
  <c r="W130" i="1"/>
  <c r="W997" i="1"/>
  <c r="W604" i="1"/>
  <c r="W393" i="1"/>
  <c r="W1356" i="1"/>
  <c r="W636" i="1"/>
  <c r="W244" i="1"/>
  <c r="W733" i="1"/>
  <c r="W993" i="1"/>
  <c r="W911" i="1"/>
  <c r="W201" i="1"/>
  <c r="W955" i="1"/>
  <c r="W966" i="1"/>
  <c r="W606" i="1"/>
  <c r="W1337" i="1"/>
  <c r="W1421" i="1"/>
  <c r="W586" i="1"/>
  <c r="W1300" i="1"/>
  <c r="W401" i="1"/>
  <c r="W1478" i="1"/>
  <c r="W1180" i="1"/>
  <c r="W1379" i="1"/>
  <c r="W1322" i="1"/>
  <c r="W782" i="1"/>
  <c r="W428" i="1"/>
  <c r="W1385" i="1"/>
  <c r="W460" i="1"/>
  <c r="W463" i="1"/>
  <c r="W1232" i="1"/>
  <c r="W1024" i="1"/>
  <c r="W448" i="1"/>
  <c r="W1405" i="1"/>
  <c r="W365" i="1"/>
  <c r="W1414" i="1"/>
  <c r="W1073" i="1"/>
  <c r="W102" i="1"/>
  <c r="W522" i="1"/>
  <c r="W517" i="1"/>
  <c r="W1053" i="1"/>
  <c r="W52" i="1"/>
  <c r="W1007" i="1"/>
  <c r="W423" i="1"/>
  <c r="W241" i="1"/>
  <c r="W561" i="1"/>
  <c r="W1116" i="1"/>
  <c r="W1444" i="1"/>
  <c r="W1004" i="1"/>
  <c r="W1157" i="1"/>
  <c r="W384" i="1"/>
  <c r="W953" i="1"/>
  <c r="W563" i="1"/>
  <c r="W904" i="1"/>
  <c r="W1262" i="1"/>
  <c r="W972" i="1"/>
  <c r="W1408" i="1"/>
  <c r="W228" i="1"/>
  <c r="W1078" i="1"/>
  <c r="W1141" i="1"/>
  <c r="W796" i="1"/>
  <c r="W778" i="1"/>
  <c r="W1376" i="1"/>
  <c r="W1153" i="1"/>
  <c r="W173" i="1"/>
  <c r="W666" i="1"/>
  <c r="W755" i="1"/>
  <c r="W643" i="1"/>
  <c r="W630" i="1"/>
  <c r="W1146" i="1"/>
  <c r="W360" i="1"/>
  <c r="W1215" i="1"/>
  <c r="W1149" i="1"/>
  <c r="W1016" i="1"/>
  <c r="W176" i="1"/>
  <c r="W129" i="1"/>
  <c r="W1309" i="1"/>
  <c r="W1332" i="1"/>
  <c r="W49" i="1"/>
  <c r="W189" i="1"/>
  <c r="W1055" i="1"/>
  <c r="W504" i="1"/>
  <c r="W724" i="1"/>
  <c r="W886" i="1"/>
  <c r="W1027" i="1"/>
  <c r="W971" i="1"/>
  <c r="W817" i="1"/>
  <c r="W784" i="1"/>
  <c r="W1368" i="1"/>
  <c r="W1286" i="1"/>
  <c r="W56" i="1"/>
  <c r="W838" i="1"/>
  <c r="W867" i="1"/>
  <c r="W1001" i="1"/>
  <c r="W247" i="1"/>
  <c r="W1453" i="1"/>
  <c r="W692" i="1"/>
  <c r="W551" i="1"/>
  <c r="W1239" i="1"/>
  <c r="W1263" i="1"/>
  <c r="W750" i="1"/>
  <c r="W156" i="1"/>
  <c r="W171" i="1"/>
  <c r="W533" i="1"/>
  <c r="W922" i="1"/>
  <c r="W1255" i="1"/>
  <c r="W233" i="1"/>
  <c r="W169" i="1"/>
  <c r="W940" i="1"/>
  <c r="W433" i="1"/>
  <c r="W152" i="1"/>
  <c r="W355" i="1"/>
  <c r="W461" i="1"/>
  <c r="W1240" i="1"/>
  <c r="W28" i="1"/>
  <c r="W243" i="1"/>
  <c r="W519" i="1"/>
  <c r="W984" i="1"/>
  <c r="W506" i="1"/>
  <c r="W80" i="1"/>
  <c r="W1306" i="1"/>
  <c r="W90" i="1"/>
  <c r="W143" i="1"/>
  <c r="W418" i="1"/>
  <c r="W203" i="1"/>
  <c r="W347" i="1"/>
  <c r="W1124" i="1"/>
  <c r="W202" i="1"/>
  <c r="W441" i="1"/>
  <c r="W712" i="1"/>
  <c r="W1128" i="1"/>
  <c r="W409" i="1"/>
  <c r="W491" i="1"/>
  <c r="W702" i="1"/>
  <c r="W751" i="1"/>
  <c r="W1254" i="1"/>
  <c r="W952" i="1"/>
  <c r="W566" i="1"/>
  <c r="W608" i="1"/>
  <c r="W181" i="1"/>
  <c r="W992" i="1"/>
  <c r="W684" i="1"/>
  <c r="W1154" i="1"/>
  <c r="W357" i="1"/>
  <c r="W813" i="1"/>
  <c r="W659" i="1"/>
  <c r="W379" i="1"/>
  <c r="W124" i="1"/>
  <c r="W477" i="1"/>
  <c r="W691" i="1"/>
  <c r="W162" i="1"/>
  <c r="W53" i="1"/>
  <c r="W386" i="1"/>
  <c r="W1151" i="1"/>
  <c r="W322" i="1"/>
  <c r="W9" i="1"/>
  <c r="W47" i="1"/>
  <c r="W377" i="1"/>
  <c r="W146" i="1"/>
  <c r="W1399" i="1"/>
  <c r="W1471" i="1"/>
  <c r="W869" i="1"/>
  <c r="W142" i="1"/>
  <c r="W489" i="1"/>
  <c r="W1502" i="1"/>
  <c r="W175" i="1"/>
  <c r="W362" i="1"/>
  <c r="W26" i="1"/>
  <c r="W138" i="1"/>
  <c r="W1125" i="1"/>
  <c r="W1362" i="1"/>
  <c r="W1353" i="1"/>
  <c r="W641" i="1"/>
  <c r="W850" i="1"/>
  <c r="W1159" i="1"/>
  <c r="W1087" i="1"/>
  <c r="W771" i="1"/>
  <c r="W81" i="1"/>
  <c r="W274" i="1"/>
  <c r="W727" i="1"/>
  <c r="W939" i="1"/>
  <c r="W1227" i="1"/>
  <c r="W1498" i="1"/>
  <c r="W287" i="1"/>
  <c r="W369" i="1"/>
  <c r="W301" i="1"/>
  <c r="W697" i="1"/>
  <c r="W71" i="1"/>
  <c r="W1223" i="1"/>
  <c r="W1205" i="1"/>
  <c r="W141" i="1"/>
  <c r="W548" i="1"/>
  <c r="W647" i="1"/>
  <c r="W1096" i="1"/>
  <c r="W644" i="1"/>
  <c r="W947" i="1"/>
  <c r="W1236" i="1"/>
  <c r="W1387" i="1"/>
  <c r="W1265" i="1"/>
  <c r="W746" i="1"/>
  <c r="W11" i="1"/>
  <c r="W1250" i="1"/>
  <c r="W620" i="1"/>
  <c r="W227" i="1"/>
  <c r="W331" i="1"/>
  <c r="W200" i="1"/>
  <c r="W432" i="1"/>
  <c r="W1102" i="1"/>
  <c r="W1279" i="1"/>
  <c r="W126" i="1"/>
  <c r="W108" i="1"/>
  <c r="W1355" i="1"/>
  <c r="W924" i="1"/>
  <c r="W346" i="1"/>
  <c r="W1314" i="1"/>
  <c r="W1083" i="1"/>
  <c r="W429" i="1"/>
  <c r="W1310" i="1"/>
  <c r="W1509" i="1"/>
  <c r="W830" i="1"/>
  <c r="W73" i="1"/>
  <c r="W44" i="1"/>
  <c r="W385" i="1"/>
  <c r="W190" i="1"/>
  <c r="W469" i="1"/>
  <c r="W305" i="1"/>
  <c r="W402" i="1"/>
  <c r="W618" i="1"/>
  <c r="W593" i="1"/>
  <c r="W1166" i="1"/>
  <c r="W1143" i="1"/>
  <c r="W435" i="1"/>
  <c r="W109" i="1"/>
  <c r="W425" i="1"/>
  <c r="W24" i="1"/>
  <c r="W48" i="1"/>
  <c r="W184" i="1"/>
  <c r="W963" i="1"/>
  <c r="W752" i="1"/>
  <c r="W839" i="1"/>
  <c r="W99" i="1"/>
  <c r="W545" i="1"/>
  <c r="W350" i="1"/>
  <c r="W1092" i="1"/>
  <c r="W78" i="1"/>
  <c r="W1043" i="1"/>
  <c r="W1504" i="1"/>
  <c r="W1191" i="1"/>
  <c r="W40" i="1"/>
  <c r="W655" i="1"/>
  <c r="W1281" i="1"/>
  <c r="W594" i="1"/>
  <c r="W371" i="1"/>
  <c r="W1167" i="1"/>
  <c r="W161" i="1"/>
  <c r="W1342" i="1"/>
  <c r="W1225" i="1"/>
  <c r="W23" i="1"/>
  <c r="W1336" i="1"/>
  <c r="W720" i="1"/>
  <c r="W1170" i="1"/>
  <c r="W948" i="1"/>
  <c r="W1058" i="1"/>
  <c r="W407" i="1"/>
  <c r="W430" i="1"/>
  <c r="W1221" i="1"/>
  <c r="W882" i="1"/>
  <c r="W897" i="1"/>
  <c r="W41" i="1"/>
  <c r="W1164" i="1"/>
  <c r="W786" i="1"/>
  <c r="W849" i="1"/>
  <c r="W888" i="1"/>
  <c r="W554" i="1"/>
  <c r="W207" i="1"/>
  <c r="W1506" i="1"/>
  <c r="W1197" i="1"/>
  <c r="W1178" i="1"/>
  <c r="W1199" i="1"/>
  <c r="W875" i="1"/>
  <c r="W761" i="1"/>
  <c r="W1485" i="1"/>
  <c r="W880" i="1"/>
  <c r="W356" i="1"/>
  <c r="W1440" i="1"/>
  <c r="W1305" i="1"/>
  <c r="W577" i="1"/>
  <c r="W738" i="1"/>
  <c r="W690" i="1"/>
  <c r="W1194" i="1"/>
  <c r="W1065" i="1"/>
  <c r="W541" i="1"/>
  <c r="W1018" i="1"/>
  <c r="W631" i="1"/>
  <c r="W1060" i="1"/>
  <c r="W1161" i="1"/>
  <c r="W1324" i="1"/>
  <c r="W1369" i="1"/>
  <c r="W246" i="1"/>
  <c r="W991" i="1"/>
  <c r="W164" i="1"/>
  <c r="W1363" i="1"/>
  <c r="W1112" i="1"/>
  <c r="W261" i="1"/>
  <c r="W1025" i="1"/>
  <c r="W937" i="1"/>
  <c r="W1181" i="1"/>
  <c r="W1413" i="1"/>
  <c r="W1430" i="1"/>
  <c r="W1480" i="1"/>
  <c r="W1150" i="1"/>
  <c r="W885" i="1"/>
  <c r="W621" i="1"/>
  <c r="W1152" i="1"/>
  <c r="W1206" i="1"/>
  <c r="W397" i="1"/>
  <c r="W1011" i="1"/>
  <c r="W359" i="1"/>
  <c r="W1182" i="1"/>
  <c r="W1472" i="1"/>
  <c r="W1029" i="1"/>
  <c r="W884" i="1"/>
  <c r="W1483" i="1"/>
  <c r="W505" i="1"/>
  <c r="W366" i="1"/>
  <c r="W615" i="1"/>
  <c r="W1002" i="1"/>
  <c r="W931" i="1"/>
  <c r="W459" i="1"/>
  <c r="W762" i="1"/>
  <c r="W27" i="1"/>
  <c r="W1190" i="1"/>
  <c r="W808" i="1"/>
  <c r="W501" i="1"/>
  <c r="W614" i="1"/>
  <c r="W204" i="1"/>
  <c r="W990" i="1"/>
  <c r="W1325" i="1"/>
  <c r="W1433" i="1"/>
  <c r="W120" i="1"/>
  <c r="W854" i="1"/>
  <c r="W956" i="1"/>
  <c r="W74" i="1"/>
  <c r="W1270" i="1"/>
  <c r="W1319" i="1"/>
  <c r="W910" i="1"/>
  <c r="W1202" i="1"/>
  <c r="W714" i="1"/>
  <c r="W1442" i="1"/>
  <c r="W532" i="1"/>
  <c r="W768" i="1"/>
  <c r="W45" i="1"/>
  <c r="W1052" i="1"/>
  <c r="W235" i="1"/>
  <c r="W748" i="1"/>
  <c r="W903" i="1"/>
  <c r="W587" i="1"/>
  <c r="W1012" i="1"/>
  <c r="W798" i="1"/>
  <c r="W695" i="1"/>
  <c r="W1244" i="1"/>
  <c r="W394" i="1"/>
  <c r="W194" i="1"/>
  <c r="W889" i="1"/>
  <c r="W1290" i="1"/>
  <c r="W883" i="1"/>
  <c r="W803" i="1"/>
  <c r="W556" i="1"/>
  <c r="W121" i="1"/>
  <c r="W62" i="1"/>
  <c r="W856" i="1"/>
  <c r="W828" i="1"/>
  <c r="W439" i="1"/>
  <c r="W256" i="1"/>
  <c r="W1100" i="1"/>
  <c r="W710" i="1"/>
  <c r="W442" i="1"/>
  <c r="W1068" i="1"/>
  <c r="W616" i="1"/>
  <c r="W600" i="1"/>
  <c r="W458" i="1"/>
  <c r="W568" i="1"/>
  <c r="W1354" i="1"/>
  <c r="W467" i="1"/>
  <c r="W602" i="1"/>
  <c r="W219" i="1"/>
  <c r="W652" i="1"/>
  <c r="W1245" i="1"/>
  <c r="W1046" i="1"/>
  <c r="W745" i="1"/>
  <c r="W55" i="1"/>
  <c r="W866" i="1"/>
  <c r="W1019" i="1"/>
  <c r="W97" i="1"/>
  <c r="W170" i="1"/>
  <c r="W544" i="1"/>
  <c r="W1282" i="1"/>
  <c r="W182" i="1"/>
  <c r="W417" i="1"/>
  <c r="W1292" i="1"/>
  <c r="W1081" i="1"/>
  <c r="W831" i="1"/>
  <c r="W638" i="1"/>
  <c r="W1493" i="1"/>
  <c r="W154" i="1"/>
  <c r="W1451" i="1"/>
  <c r="W466" i="1"/>
  <c r="W279" i="1"/>
  <c r="W270" i="1"/>
  <c r="W1352" i="1"/>
  <c r="W1138" i="1"/>
  <c r="W94" i="1"/>
  <c r="W1377" i="1"/>
  <c r="W128" i="1"/>
  <c r="W115" i="1"/>
  <c r="W1246" i="1"/>
  <c r="W265" i="1"/>
  <c r="W1037" i="1"/>
  <c r="W1437" i="1"/>
  <c r="W65" i="1"/>
  <c r="W1410" i="1"/>
  <c r="W1467" i="1"/>
  <c r="W157" i="1"/>
  <c r="W14" i="1"/>
  <c r="W434" i="1"/>
  <c r="W424" i="1"/>
  <c r="W367" i="1"/>
  <c r="W1054" i="1"/>
  <c r="W296" i="1"/>
  <c r="W959" i="1"/>
  <c r="W607" i="1"/>
  <c r="W653" i="1"/>
  <c r="W1287" i="1"/>
  <c r="W795" i="1"/>
  <c r="W1392" i="1"/>
  <c r="W640" i="1"/>
  <c r="W890" i="1"/>
  <c r="W1374" i="1"/>
  <c r="W967" i="1"/>
  <c r="W471" i="1"/>
  <c r="W731" i="1"/>
  <c r="W214" i="1"/>
  <c r="W553" i="1"/>
  <c r="W794" i="1"/>
  <c r="W970" i="1"/>
  <c r="W314" i="1"/>
  <c r="W1233" i="1"/>
  <c r="W895" i="1"/>
  <c r="W1132" i="1"/>
  <c r="W1347" i="1"/>
  <c r="W98" i="1"/>
  <c r="W996" i="1"/>
  <c r="W1268" i="1"/>
  <c r="W1484" i="1"/>
  <c r="W793" i="1"/>
  <c r="W1089" i="1"/>
  <c r="W1464" i="1"/>
  <c r="W236" i="1"/>
  <c r="W82" i="1"/>
  <c r="W105" i="1"/>
  <c r="W483" i="1"/>
  <c r="W104" i="1"/>
  <c r="W1510" i="1"/>
  <c r="W949" i="1"/>
  <c r="W427" i="1"/>
  <c r="W315" i="1"/>
  <c r="W470" i="1"/>
  <c r="W292" i="1"/>
  <c r="W299" i="1"/>
  <c r="W598" i="1"/>
  <c r="W820" i="1"/>
  <c r="W113" i="1"/>
  <c r="W1163" i="1"/>
  <c r="W381" i="1"/>
  <c r="W764" i="1"/>
  <c r="W1094" i="1"/>
  <c r="W165" i="1"/>
  <c r="W680" i="1"/>
  <c r="W192" i="1"/>
  <c r="W33" i="1"/>
  <c r="W345" i="1"/>
  <c r="W1291" i="1"/>
  <c r="W1371" i="1"/>
  <c r="W585" i="1"/>
  <c r="W1126" i="1"/>
  <c r="W283" i="1"/>
  <c r="W395" i="1"/>
  <c r="W29" i="1"/>
  <c r="W744" i="1"/>
  <c r="W1489" i="1"/>
  <c r="W253" i="1"/>
  <c r="W530" i="1"/>
  <c r="W1500" i="1"/>
  <c r="W735" i="1"/>
  <c r="W1209" i="1"/>
  <c r="W766" i="1"/>
  <c r="W791" i="1"/>
  <c r="W918" i="1"/>
  <c r="W1382" i="1"/>
  <c r="W815" i="1"/>
  <c r="W232" i="1"/>
  <c r="W1062" i="1"/>
  <c r="W390" i="1"/>
  <c r="W898" i="1"/>
  <c r="W874" i="1"/>
  <c r="W634" i="1"/>
  <c r="W443" i="1"/>
  <c r="W125" i="1"/>
  <c r="W116" i="1"/>
  <c r="W734" i="1"/>
  <c r="W286" i="1"/>
  <c r="W646" i="1"/>
  <c r="W1311" i="1"/>
  <c r="W537" i="1"/>
  <c r="W696" i="1"/>
  <c r="W496" i="1"/>
  <c r="W628" i="1"/>
  <c r="W1171" i="1"/>
  <c r="W565" i="1"/>
  <c r="W872" i="1"/>
  <c r="W569" i="1"/>
  <c r="W760" i="1"/>
  <c r="W242" i="1"/>
  <c r="W1494" i="1"/>
  <c r="W46" i="1"/>
  <c r="W1118" i="1"/>
  <c r="W736" i="1"/>
  <c r="W1218" i="1"/>
  <c r="W1086" i="1"/>
  <c r="W494" i="1"/>
  <c r="W63" i="1"/>
  <c r="W810" i="1"/>
  <c r="W1466" i="1"/>
  <c r="W747" i="1"/>
  <c r="W456" i="1"/>
  <c r="W685" i="1"/>
  <c r="W15" i="1"/>
  <c r="W1091" i="1"/>
  <c r="W222" i="1"/>
  <c r="W1005" i="1"/>
  <c r="W913" i="1"/>
  <c r="W709" i="1"/>
  <c r="W1323" i="1"/>
  <c r="W1127" i="1"/>
  <c r="W112" i="1"/>
  <c r="W923" i="1"/>
  <c r="W1010" i="1"/>
  <c r="W1276" i="1"/>
  <c r="W549" i="1"/>
  <c r="W1398" i="1"/>
  <c r="W825" i="1"/>
  <c r="W328" i="1"/>
  <c r="W75" i="1"/>
  <c r="W1349" i="1"/>
  <c r="W290" i="1"/>
  <c r="W1226" i="1"/>
  <c r="W1108" i="1"/>
  <c r="W1070" i="1"/>
  <c r="W1041" i="1"/>
  <c r="W654" i="1"/>
  <c r="W1507" i="1"/>
  <c r="W263" i="1"/>
  <c r="W1431" i="1"/>
  <c r="W989" i="1"/>
  <c r="W473" i="1"/>
  <c r="W723" i="1"/>
  <c r="W1217" i="1"/>
  <c r="W1490" i="1"/>
  <c r="W573" i="1"/>
  <c r="W1059" i="1"/>
  <c r="W976" i="1"/>
  <c r="W662" i="1"/>
  <c r="W1231" i="1"/>
  <c r="W829" i="1"/>
  <c r="W1051" i="1"/>
  <c r="W225" i="1"/>
  <c r="W1295" i="1"/>
  <c r="W670" i="1"/>
  <c r="W1284" i="1"/>
  <c r="W1492" i="1"/>
  <c r="W1457" i="1"/>
  <c r="W486" i="1"/>
  <c r="W842" i="1"/>
  <c r="W252" i="1"/>
  <c r="W403" i="1"/>
  <c r="W324" i="1"/>
  <c r="W1435" i="1"/>
  <c r="W1397" i="1"/>
  <c r="W1098" i="1"/>
  <c r="W1455" i="1"/>
  <c r="W1456" i="1"/>
  <c r="W267" i="1"/>
  <c r="W845" i="1"/>
  <c r="W1156" i="1"/>
  <c r="W905" i="1"/>
  <c r="W72" i="1"/>
  <c r="W332" i="1"/>
  <c r="W1296" i="1"/>
  <c r="W1304" i="1"/>
  <c r="W140" i="1"/>
  <c r="W1075" i="1"/>
  <c r="W512" i="1"/>
  <c r="W663" i="1"/>
  <c r="W499" i="1"/>
  <c r="W295" i="1"/>
  <c r="W1391" i="1"/>
  <c r="W289" i="1"/>
  <c r="W438" i="1"/>
  <c r="W730" i="1"/>
  <c r="W66" i="1"/>
  <c r="W930" i="1"/>
  <c r="W713" i="1"/>
  <c r="W1497" i="1"/>
  <c r="W1299" i="1"/>
  <c r="W559" i="1"/>
  <c r="W1113" i="1"/>
  <c r="W174" i="1"/>
  <c r="W318" i="1"/>
  <c r="W67" i="1"/>
  <c r="W1085" i="1"/>
  <c r="W179" i="1"/>
  <c r="W1394" i="1"/>
  <c r="W917" i="1"/>
  <c r="W1446" i="1"/>
  <c r="W282" i="1"/>
  <c r="W785" i="1"/>
  <c r="W147" i="1"/>
  <c r="W183" i="1"/>
  <c r="W1035" i="1"/>
  <c r="W1283" i="1"/>
  <c r="W864" i="1"/>
  <c r="W525" i="1"/>
  <c r="W178" i="1"/>
  <c r="W610" i="1"/>
  <c r="W1278" i="1"/>
  <c r="W502" i="1"/>
  <c r="W144" i="1"/>
  <c r="W1367" i="1"/>
  <c r="W1338" i="1"/>
  <c r="W968" i="1"/>
  <c r="W957" i="1"/>
  <c r="W230" i="1"/>
  <c r="W316" i="1"/>
  <c r="W1229" i="1"/>
  <c r="W64" i="1"/>
  <c r="W612" i="1"/>
  <c r="W187" i="1"/>
  <c r="W1335" i="1"/>
  <c r="W1327" i="1"/>
  <c r="W1212" i="1"/>
  <c r="W408" i="1"/>
  <c r="W1350" i="1"/>
  <c r="W809" i="1"/>
  <c r="W1393" i="1"/>
  <c r="W1443" i="1"/>
  <c r="W701" i="1"/>
  <c r="W1137" i="1"/>
  <c r="W1082" i="1"/>
  <c r="W335" i="1"/>
  <c r="W363" i="1"/>
  <c r="W223" i="1"/>
  <c r="W683" i="1"/>
  <c r="W1111" i="1"/>
  <c r="W1006" i="1"/>
  <c r="W698" i="1"/>
  <c r="W96" i="1"/>
  <c r="W1458" i="1"/>
  <c r="W901" i="1"/>
  <c r="W661" i="1"/>
  <c r="W69" i="1"/>
  <c r="W718" i="1"/>
  <c r="W906" i="1"/>
  <c r="W264" i="1"/>
  <c r="W106" i="1"/>
  <c r="W1192" i="1"/>
  <c r="W1481" i="1"/>
  <c r="W805" i="1"/>
  <c r="W1135" i="1"/>
  <c r="W938" i="1"/>
  <c r="W686" i="1"/>
  <c r="W426" i="1"/>
  <c r="W166" i="1"/>
  <c r="W673" i="1"/>
  <c r="W42" i="1"/>
  <c r="W1364" i="1"/>
  <c r="W1482" i="1"/>
  <c r="W320" i="1"/>
  <c r="W1140" i="1"/>
  <c r="W837" i="1"/>
  <c r="W450" i="1"/>
  <c r="W19" i="1"/>
  <c r="W212" i="1"/>
  <c r="W294" i="1"/>
  <c r="W780" i="1"/>
  <c r="W873" i="1"/>
  <c r="W39" i="1"/>
  <c r="W814" i="1"/>
  <c r="W675" i="1"/>
  <c r="W1222" i="1"/>
  <c r="W54" i="1"/>
  <c r="W1450" i="1"/>
  <c r="W534" i="1"/>
  <c r="W88" i="1"/>
  <c r="W1317" i="1"/>
  <c r="W218" i="1"/>
  <c r="W1136" i="1"/>
  <c r="W325" i="1"/>
  <c r="W1508" i="1"/>
  <c r="W694" i="1"/>
  <c r="W83" i="1"/>
  <c r="W208" i="1"/>
  <c r="W85" i="1"/>
  <c r="W30" i="1"/>
  <c r="W193" i="1"/>
  <c r="W1101" i="1"/>
  <c r="W737" i="1"/>
  <c r="W575" i="1"/>
  <c r="W846" i="1"/>
  <c r="W1313" i="1"/>
  <c r="W1465" i="1"/>
  <c r="W648" i="1"/>
  <c r="W1028" i="1"/>
  <c r="W100" i="1"/>
  <c r="W122" i="1"/>
  <c r="W1470" i="1"/>
  <c r="W706" i="1"/>
  <c r="W1093" i="1"/>
  <c r="W1388" i="1"/>
  <c r="W1259" i="1"/>
  <c r="W1204" i="1"/>
  <c r="W1280" i="1"/>
  <c r="W1501" i="1"/>
  <c r="W792" i="1"/>
  <c r="W185" i="1"/>
  <c r="W765" i="1"/>
  <c r="W571" i="1"/>
  <c r="W298" i="1"/>
  <c r="W919" i="1"/>
  <c r="W942" i="1"/>
  <c r="W1402" i="1"/>
  <c r="W216" i="1"/>
  <c r="W1071" i="1"/>
  <c r="W1277" i="1"/>
  <c r="W160" i="1"/>
  <c r="W902" i="1"/>
  <c r="W68" i="1"/>
  <c r="W1155" i="1"/>
  <c r="W1473" i="1"/>
  <c r="W539" i="1"/>
  <c r="W1241" i="1"/>
  <c r="W523" i="1"/>
  <c r="W38" i="1"/>
  <c r="W881" i="1"/>
  <c r="W926" i="1"/>
  <c r="W669" i="1"/>
  <c r="W1294" i="1"/>
  <c r="W920" i="1"/>
  <c r="W353" i="1"/>
  <c r="W899" i="1"/>
  <c r="W625" i="1"/>
  <c r="W859" i="1"/>
  <c r="W986" i="1"/>
  <c r="W705" i="1"/>
  <c r="W908" i="1"/>
  <c r="W763" i="1"/>
  <c r="W584" i="1"/>
  <c r="W1165" i="1"/>
  <c r="W1172" i="1"/>
  <c r="W1186" i="1"/>
  <c r="W455" i="1"/>
  <c r="W1198" i="1"/>
  <c r="W546" i="1"/>
  <c r="W1238" i="1"/>
  <c r="W1403" i="1"/>
  <c r="W1449" i="1"/>
  <c r="W1341" i="1"/>
  <c r="W826" i="1"/>
  <c r="W304" i="1"/>
  <c r="W133" i="1"/>
  <c r="W1256" i="1"/>
  <c r="W151" i="1"/>
  <c r="W626" i="1"/>
  <c r="W191" i="1"/>
  <c r="W337" i="1"/>
  <c r="W1237" i="1"/>
  <c r="W1320" i="1"/>
  <c r="W1104" i="1"/>
  <c r="W1039" i="1"/>
  <c r="W1415" i="1"/>
  <c r="W51" i="1"/>
  <c r="W969" i="1"/>
  <c r="W339" i="1"/>
  <c r="W819" i="1"/>
  <c r="W1114" i="1"/>
  <c r="W775" i="1"/>
  <c r="W237" i="1"/>
  <c r="W1248" i="1"/>
  <c r="W224" i="1"/>
  <c r="W900" i="1"/>
  <c r="W349" i="1"/>
  <c r="W1427" i="1"/>
  <c r="W928" i="1"/>
  <c r="W1201" i="1"/>
  <c r="W1061" i="1"/>
  <c r="W929" i="1"/>
  <c r="W1346" i="1"/>
  <c r="W1400" i="1"/>
  <c r="W35" i="1"/>
  <c r="W871" i="1"/>
  <c r="W1235" i="1"/>
  <c r="W595" i="1"/>
  <c r="W552" i="1"/>
  <c r="W10" i="1"/>
  <c r="W1345" i="1"/>
  <c r="W1057" i="1"/>
  <c r="W729" i="1"/>
  <c r="W340" i="1"/>
  <c r="W1115" i="1"/>
  <c r="W452" i="1"/>
  <c r="W1401" i="1"/>
  <c r="W1121" i="1"/>
  <c r="W965" i="1"/>
  <c r="W946" i="1"/>
  <c r="W1110" i="1"/>
  <c r="W1462" i="1"/>
  <c r="W238" i="1"/>
  <c r="W601" i="1"/>
  <c r="W1432" i="1"/>
  <c r="W590" i="1"/>
  <c r="W516" i="1"/>
  <c r="W497" i="1"/>
  <c r="W1042" i="1"/>
  <c r="W260" i="1"/>
  <c r="W1216" i="1"/>
  <c r="W632" i="1"/>
  <c r="W500" i="1"/>
  <c r="W1176" i="1"/>
  <c r="W754" i="1"/>
  <c r="W982" i="1"/>
  <c r="W1214" i="1"/>
  <c r="W436" i="1"/>
  <c r="W1210" i="1"/>
  <c r="W1511" i="1"/>
  <c r="W273" i="1"/>
  <c r="W1469" i="1"/>
  <c r="W480" i="1"/>
  <c r="W770" i="1"/>
  <c r="W510" i="1"/>
  <c r="W1134" i="1"/>
  <c r="W980" i="1"/>
  <c r="W579" i="1"/>
  <c r="W1360" i="1"/>
  <c r="W1452" i="1"/>
  <c r="W79" i="1"/>
  <c r="W280" i="1"/>
  <c r="W50" i="1"/>
  <c r="W1487" i="1"/>
  <c r="W1109" i="1"/>
  <c r="W665" i="1"/>
  <c r="W1076" i="1"/>
  <c r="W667" i="1"/>
  <c r="W1105" i="1"/>
  <c r="W550" i="1"/>
  <c r="W1474" i="1"/>
  <c r="W527" i="1"/>
  <c r="W368" i="1"/>
  <c r="W1285" i="1"/>
  <c r="W1269" i="1"/>
  <c r="W34" i="1"/>
  <c r="W1289" i="1"/>
  <c r="W995" i="1"/>
  <c r="W278" i="1"/>
  <c r="W1365" i="1"/>
  <c r="W1050" i="1"/>
  <c r="W412" i="1"/>
  <c r="W1174" i="1"/>
  <c r="W132" i="1"/>
  <c r="W1321" i="1"/>
  <c r="W415" i="1"/>
  <c r="W1370" i="1"/>
  <c r="W1412" i="1"/>
  <c r="W327" i="1"/>
  <c r="W1188" i="1"/>
  <c r="W1243" i="1"/>
  <c r="W863" i="1"/>
  <c r="W1131" i="1"/>
  <c r="W773" i="1"/>
  <c r="W383" i="1"/>
  <c r="W821" i="1"/>
  <c r="W22" i="1"/>
  <c r="W1424" i="1"/>
  <c r="W835" i="1"/>
  <c r="W650" i="1"/>
  <c r="W944" i="1"/>
  <c r="W660" i="1"/>
  <c r="W17" i="1"/>
  <c r="W855" i="1"/>
  <c r="W633" i="1"/>
  <c r="W211" i="1"/>
  <c r="W1316" i="1"/>
  <c r="W672" i="1"/>
  <c r="W163" i="1"/>
  <c r="W1386" i="1"/>
  <c r="W797" i="1"/>
  <c r="W611" i="1"/>
  <c r="W1208" i="1"/>
  <c r="W933" i="1"/>
  <c r="W757" i="1"/>
  <c r="W220" i="1"/>
  <c r="W758" i="1"/>
  <c r="W1107" i="1"/>
  <c r="W964" i="1"/>
  <c r="W540" i="1"/>
  <c r="W1499" i="1"/>
  <c r="W868" i="1"/>
  <c r="W485" i="1"/>
  <c r="W592" i="1"/>
  <c r="W405" i="1"/>
  <c r="W893" i="1"/>
  <c r="W520" i="1"/>
  <c r="W1260" i="1"/>
  <c r="W999" i="1"/>
  <c r="W1404" i="1"/>
  <c r="W1381" i="1"/>
  <c r="W476" i="1"/>
  <c r="W1495" i="1"/>
  <c r="W1023" i="1"/>
  <c r="W226" i="1"/>
  <c r="W197" i="1"/>
  <c r="W857" i="1"/>
  <c r="W521" i="1"/>
  <c r="W681" i="1"/>
  <c r="W1261" i="1"/>
  <c r="W205" i="1"/>
  <c r="W1390" i="1"/>
  <c r="W1267" i="1"/>
  <c r="W1274" i="1"/>
  <c r="W1496" i="1"/>
  <c r="W1022" i="1"/>
  <c r="W1426" i="1"/>
  <c r="W388" i="1"/>
  <c r="W597" i="1"/>
  <c r="W843" i="1"/>
  <c r="W209" i="1"/>
  <c r="W840" i="1"/>
  <c r="W877" i="1"/>
  <c r="W589" i="1"/>
  <c r="W1340" i="1"/>
  <c r="W858" i="1"/>
  <c r="W531" i="1"/>
  <c r="W416" i="1"/>
  <c r="W1389" i="1"/>
  <c r="W1380" i="1"/>
  <c r="W1196" i="1"/>
  <c r="W119" i="1"/>
  <c r="W1303" i="1"/>
  <c r="W1411" i="1"/>
  <c r="W542" i="1"/>
  <c r="W1074" i="1"/>
  <c r="W1447" i="1"/>
  <c r="W934" i="1"/>
  <c r="W1038" i="1"/>
  <c r="W297" i="1"/>
  <c r="W1366" i="1"/>
  <c r="W1090" i="1"/>
  <c r="W92" i="1"/>
  <c r="W468" i="1"/>
  <c r="W1026" i="1"/>
  <c r="W399" i="1"/>
  <c r="W799" i="1"/>
  <c r="W1056" i="1"/>
  <c r="W907" i="1"/>
  <c r="W848" i="1"/>
  <c r="W1438" i="1"/>
  <c r="W1275" i="1"/>
  <c r="W1173" i="1"/>
  <c r="W719" i="1"/>
  <c r="W392" i="1"/>
  <c r="W1375" i="1"/>
  <c r="W564" i="1"/>
  <c r="W343" i="1"/>
  <c r="W1334" i="1"/>
  <c r="W879" i="1"/>
  <c r="W317" i="1"/>
  <c r="W656" i="1"/>
  <c r="W288" i="1"/>
  <c r="W293" i="1"/>
  <c r="W851" i="1"/>
  <c r="W847" i="1"/>
  <c r="W276" i="1"/>
  <c r="W111" i="1"/>
  <c r="W177" i="1"/>
  <c r="W1434" i="1"/>
  <c r="W816" i="1"/>
  <c r="W716" i="1"/>
  <c r="W457" i="1"/>
  <c r="W20" i="1"/>
  <c r="W231" i="1"/>
  <c r="W783" i="1"/>
  <c r="W493" i="1"/>
  <c r="W1479" i="1"/>
  <c r="W1122" i="1"/>
  <c r="W307" i="1"/>
  <c r="W400" i="1"/>
  <c r="W1429" i="1"/>
  <c r="W32" i="1"/>
  <c r="W271" i="1"/>
  <c r="W609" i="1"/>
  <c r="W975" i="1"/>
  <c r="W1302" i="1"/>
  <c r="W535" i="1"/>
  <c r="W818" i="1"/>
  <c r="W139" i="1"/>
  <c r="W1139" i="1"/>
  <c r="W739" i="1"/>
  <c r="W1264" i="1"/>
  <c r="W1030" i="1"/>
  <c r="W1079" i="1"/>
  <c r="W77" i="1"/>
  <c r="W300" i="1"/>
  <c r="W962" i="1"/>
  <c r="W145" i="1"/>
  <c r="W827" i="1"/>
  <c r="W1418" i="1"/>
  <c r="W974" i="1"/>
  <c r="W1329" i="1"/>
  <c r="W1359" i="1"/>
  <c r="W1351" i="1"/>
  <c r="W513" i="1"/>
  <c r="W1184" i="1"/>
  <c r="W740" i="1"/>
  <c r="W526" i="1"/>
  <c r="W404" i="1"/>
  <c r="W950" i="1"/>
  <c r="W583" i="1"/>
  <c r="W1033" i="1"/>
  <c r="J74" i="6"/>
  <c r="I150" i="6"/>
  <c r="M438" i="1"/>
  <c r="I102" i="6"/>
  <c r="I73" i="6"/>
  <c r="J38" i="6"/>
  <c r="I53" i="6"/>
  <c r="I54" i="6"/>
  <c r="I76" i="6"/>
  <c r="I77" i="6" s="1"/>
  <c r="I152" i="6" s="1"/>
  <c r="I69" i="6"/>
  <c r="M1459" i="1" l="1"/>
  <c r="M1166" i="1"/>
  <c r="M337" i="1"/>
  <c r="AC841" i="1"/>
  <c r="AC809" i="1"/>
  <c r="AC801" i="1"/>
  <c r="AC793" i="1"/>
  <c r="AC849" i="1"/>
  <c r="M94" i="1"/>
  <c r="M377" i="1"/>
  <c r="M21" i="1"/>
  <c r="M771" i="1"/>
  <c r="M41" i="1"/>
  <c r="N1295" i="1"/>
  <c r="N1391" i="1"/>
  <c r="T1391" i="1" s="1"/>
  <c r="N664" i="1"/>
  <c r="G45" i="5"/>
  <c r="G62" i="5" s="1"/>
  <c r="E60" i="5"/>
  <c r="N230" i="1"/>
  <c r="T230" i="1" s="1"/>
  <c r="N282" i="1"/>
  <c r="N1418" i="1"/>
  <c r="N241" i="1"/>
  <c r="N1323" i="1"/>
  <c r="N843" i="1"/>
  <c r="N558" i="1"/>
  <c r="N70" i="1"/>
  <c r="N1214" i="1"/>
  <c r="M992" i="1"/>
  <c r="M935" i="1"/>
  <c r="J26" i="6"/>
  <c r="M649" i="1"/>
  <c r="M103" i="1"/>
  <c r="M466" i="1"/>
  <c r="M765" i="1"/>
  <c r="M824" i="1"/>
  <c r="M1113" i="1"/>
  <c r="M1504" i="1"/>
  <c r="M1415" i="1"/>
  <c r="M1490" i="1"/>
  <c r="M715" i="1"/>
  <c r="J36" i="6"/>
  <c r="M743" i="1"/>
  <c r="M493" i="1"/>
  <c r="M389" i="1"/>
  <c r="M938" i="1"/>
  <c r="M1318" i="1"/>
  <c r="M725" i="1"/>
  <c r="J48" i="6"/>
  <c r="J28" i="6"/>
  <c r="M418" i="1"/>
  <c r="J83" i="6"/>
  <c r="M1355" i="1"/>
  <c r="M884" i="1"/>
  <c r="M804" i="1"/>
  <c r="M1385" i="1"/>
  <c r="M1243" i="1"/>
  <c r="M1146" i="1"/>
  <c r="M1274" i="1"/>
  <c r="M1477" i="1"/>
  <c r="M1308" i="1"/>
  <c r="M268" i="1"/>
  <c r="M1404" i="1"/>
  <c r="M969" i="1"/>
  <c r="M970" i="1"/>
  <c r="M551" i="1"/>
  <c r="M806" i="1"/>
  <c r="J40" i="6"/>
  <c r="J15" i="6"/>
  <c r="J33" i="6"/>
  <c r="J45" i="6"/>
  <c r="J20" i="6"/>
  <c r="J35" i="6"/>
  <c r="M478" i="1"/>
  <c r="M138" i="1"/>
  <c r="M1075" i="1"/>
  <c r="M789" i="1"/>
  <c r="M577" i="1"/>
  <c r="M162" i="1"/>
  <c r="M210" i="1"/>
  <c r="M259" i="1"/>
  <c r="J82" i="6"/>
  <c r="M1010" i="1"/>
  <c r="J80" i="6"/>
  <c r="M610" i="1"/>
  <c r="J75" i="6"/>
  <c r="M1249" i="1"/>
  <c r="M942" i="1"/>
  <c r="M378" i="1"/>
  <c r="M406" i="1"/>
  <c r="M700" i="1"/>
  <c r="M31" i="1"/>
  <c r="M170" i="1"/>
  <c r="M198" i="1"/>
  <c r="M376" i="1"/>
  <c r="M165" i="1"/>
  <c r="M628" i="1"/>
  <c r="M1195" i="1"/>
  <c r="M1135" i="1"/>
  <c r="M92" i="1"/>
  <c r="M1265" i="1"/>
  <c r="M480" i="1"/>
  <c r="M1349" i="1"/>
  <c r="M1234" i="1"/>
  <c r="M606" i="1"/>
  <c r="M971" i="1"/>
  <c r="M981" i="1"/>
  <c r="M166" i="1"/>
  <c r="M401" i="1"/>
  <c r="J32" i="6"/>
  <c r="J44" i="6"/>
  <c r="J16" i="6"/>
  <c r="J34" i="6"/>
  <c r="J41" i="6" s="1"/>
  <c r="J46" i="6"/>
  <c r="J21" i="6"/>
  <c r="M907" i="1"/>
  <c r="M97" i="1"/>
  <c r="M950" i="1"/>
  <c r="M163" i="1"/>
  <c r="M211" i="1"/>
  <c r="M819" i="1"/>
  <c r="M113" i="1"/>
  <c r="J66" i="6"/>
  <c r="M1021" i="1"/>
  <c r="J67" i="6"/>
  <c r="M100" i="1"/>
  <c r="M1130" i="1"/>
  <c r="M1104" i="1"/>
  <c r="M379" i="1"/>
  <c r="M151" i="1"/>
  <c r="M1219" i="1"/>
  <c r="M936" i="1"/>
  <c r="M937" i="1"/>
  <c r="M181" i="1"/>
  <c r="M848" i="1"/>
  <c r="M409" i="1"/>
  <c r="M1325" i="1"/>
  <c r="M1091" i="1"/>
  <c r="M1371" i="1"/>
  <c r="M1331" i="1"/>
  <c r="M780" i="1"/>
  <c r="M1433" i="1"/>
  <c r="M1402" i="1"/>
  <c r="M488" i="1"/>
  <c r="M744" i="1"/>
  <c r="M1244" i="1"/>
  <c r="M713" i="1"/>
  <c r="M714" i="1"/>
  <c r="M423" i="1"/>
  <c r="M678" i="1"/>
  <c r="M849" i="1"/>
  <c r="J25" i="6"/>
  <c r="J37" i="6"/>
  <c r="J49" i="6"/>
  <c r="J27" i="6"/>
  <c r="J39" i="6"/>
  <c r="M350" i="1"/>
  <c r="M777" i="1"/>
  <c r="M487" i="1"/>
  <c r="M513" i="1"/>
  <c r="M419" i="1"/>
  <c r="M467" i="1"/>
  <c r="M306" i="1"/>
  <c r="M626" i="1"/>
  <c r="J85" i="6"/>
  <c r="M707" i="1"/>
  <c r="M1302" i="1"/>
  <c r="M431" i="1"/>
  <c r="M122" i="1"/>
  <c r="M407" i="1"/>
  <c r="M1170" i="1"/>
  <c r="M1388" i="1"/>
  <c r="M171" i="1"/>
  <c r="M199" i="1"/>
  <c r="M636" i="1"/>
  <c r="M667" i="1"/>
  <c r="M1188" i="1"/>
  <c r="I178" i="4"/>
  <c r="K31" i="3"/>
  <c r="C40" i="3" s="1"/>
  <c r="E31" i="3"/>
  <c r="L1505" i="1"/>
  <c r="L1501" i="1"/>
  <c r="L1497" i="1"/>
  <c r="L1493" i="1"/>
  <c r="L1489" i="1"/>
  <c r="L1485" i="1"/>
  <c r="L1481" i="1"/>
  <c r="L1477" i="1"/>
  <c r="L1473" i="1"/>
  <c r="L1469" i="1"/>
  <c r="L1465" i="1"/>
  <c r="L1461" i="1"/>
  <c r="L1457" i="1"/>
  <c r="L1453" i="1"/>
  <c r="L1449" i="1"/>
  <c r="L1445" i="1"/>
  <c r="L1441" i="1"/>
  <c r="L1437" i="1"/>
  <c r="L1433" i="1"/>
  <c r="L1429" i="1"/>
  <c r="L1425" i="1"/>
  <c r="L1421" i="1"/>
  <c r="L1417" i="1"/>
  <c r="L1413" i="1"/>
  <c r="L1409" i="1"/>
  <c r="L1405" i="1"/>
  <c r="L1401" i="1"/>
  <c r="L1397" i="1"/>
  <c r="L1393" i="1"/>
  <c r="L1389" i="1"/>
  <c r="L1385" i="1"/>
  <c r="L1381" i="1"/>
  <c r="L1377" i="1"/>
  <c r="L1373" i="1"/>
  <c r="L1369" i="1"/>
  <c r="L1365" i="1"/>
  <c r="L1361" i="1"/>
  <c r="L1508" i="1"/>
  <c r="L1504" i="1"/>
  <c r="L1500" i="1"/>
  <c r="L1496" i="1"/>
  <c r="L1492" i="1"/>
  <c r="L1488" i="1"/>
  <c r="L1484" i="1"/>
  <c r="L1480" i="1"/>
  <c r="L1476" i="1"/>
  <c r="L1472" i="1"/>
  <c r="L1468" i="1"/>
  <c r="L1464" i="1"/>
  <c r="L1460" i="1"/>
  <c r="L1456" i="1"/>
  <c r="L1452" i="1"/>
  <c r="L1448" i="1"/>
  <c r="L1444" i="1"/>
  <c r="L1440" i="1"/>
  <c r="L1436" i="1"/>
  <c r="L1432" i="1"/>
  <c r="L1428" i="1"/>
  <c r="L1424" i="1"/>
  <c r="L1420" i="1"/>
  <c r="L1416" i="1"/>
  <c r="L1412" i="1"/>
  <c r="L1408" i="1"/>
  <c r="L1404" i="1"/>
  <c r="L1400" i="1"/>
  <c r="L1396" i="1"/>
  <c r="L1392" i="1"/>
  <c r="L1388" i="1"/>
  <c r="L1384" i="1"/>
  <c r="L1380" i="1"/>
  <c r="L1376" i="1"/>
  <c r="L1372" i="1"/>
  <c r="L1368" i="1"/>
  <c r="L1364" i="1"/>
  <c r="L1360" i="1"/>
  <c r="L1356" i="1"/>
  <c r="L1352" i="1"/>
  <c r="L1348" i="1"/>
  <c r="L1344" i="1"/>
  <c r="L1340" i="1"/>
  <c r="L1336" i="1"/>
  <c r="L1332" i="1"/>
  <c r="L1328" i="1"/>
  <c r="L1324" i="1"/>
  <c r="L1320" i="1"/>
  <c r="L1316" i="1"/>
  <c r="L1312" i="1"/>
  <c r="L1308" i="1"/>
  <c r="L1304" i="1"/>
  <c r="L1300" i="1"/>
  <c r="L1296" i="1"/>
  <c r="L1292" i="1"/>
  <c r="L1288" i="1"/>
  <c r="L1284" i="1"/>
  <c r="L1280" i="1"/>
  <c r="L1276" i="1"/>
  <c r="L1272" i="1"/>
  <c r="L1268" i="1"/>
  <c r="L1264" i="1"/>
  <c r="L1260" i="1"/>
  <c r="L1256" i="1"/>
  <c r="L1252" i="1"/>
  <c r="L1248" i="1"/>
  <c r="L1244" i="1"/>
  <c r="L1240" i="1"/>
  <c r="L1236" i="1"/>
  <c r="L1232" i="1"/>
  <c r="L1228" i="1"/>
  <c r="L1224" i="1"/>
  <c r="L1220" i="1"/>
  <c r="L1216" i="1"/>
  <c r="L1212" i="1"/>
  <c r="L1208" i="1"/>
  <c r="L1204" i="1"/>
  <c r="L1200" i="1"/>
  <c r="L1196" i="1"/>
  <c r="L1192" i="1"/>
  <c r="L1188" i="1"/>
  <c r="L1184" i="1"/>
  <c r="L1180" i="1"/>
  <c r="L1176" i="1"/>
  <c r="L1172" i="1"/>
  <c r="L1507" i="1"/>
  <c r="L1499" i="1"/>
  <c r="L1491" i="1"/>
  <c r="L1483" i="1"/>
  <c r="L1475" i="1"/>
  <c r="L1467" i="1"/>
  <c r="L1459" i="1"/>
  <c r="L1451" i="1"/>
  <c r="L1443" i="1"/>
  <c r="L1435" i="1"/>
  <c r="L1427" i="1"/>
  <c r="L1419" i="1"/>
  <c r="L1411" i="1"/>
  <c r="L1403" i="1"/>
  <c r="L1395" i="1"/>
  <c r="L1387" i="1"/>
  <c r="L1379" i="1"/>
  <c r="L1371" i="1"/>
  <c r="L1363" i="1"/>
  <c r="L1357" i="1"/>
  <c r="L1351" i="1"/>
  <c r="L1346" i="1"/>
  <c r="L1341" i="1"/>
  <c r="L1335" i="1"/>
  <c r="L1330" i="1"/>
  <c r="L1325" i="1"/>
  <c r="L1319" i="1"/>
  <c r="L1314" i="1"/>
  <c r="L1309" i="1"/>
  <c r="L1303" i="1"/>
  <c r="L1298" i="1"/>
  <c r="L1293" i="1"/>
  <c r="L1503" i="1"/>
  <c r="L1495" i="1"/>
  <c r="L1487" i="1"/>
  <c r="L1479" i="1"/>
  <c r="L1471" i="1"/>
  <c r="L1463" i="1"/>
  <c r="L1455" i="1"/>
  <c r="L1447" i="1"/>
  <c r="L1439" i="1"/>
  <c r="L1431" i="1"/>
  <c r="L1423" i="1"/>
  <c r="L1415" i="1"/>
  <c r="L1407" i="1"/>
  <c r="L1399" i="1"/>
  <c r="L1391" i="1"/>
  <c r="L1383" i="1"/>
  <c r="L1375" i="1"/>
  <c r="L1367" i="1"/>
  <c r="L1359" i="1"/>
  <c r="L1354" i="1"/>
  <c r="L1349" i="1"/>
  <c r="L1343" i="1"/>
  <c r="L1338" i="1"/>
  <c r="L1333" i="1"/>
  <c r="L1327" i="1"/>
  <c r="L1322" i="1"/>
  <c r="L1317" i="1"/>
  <c r="L1311" i="1"/>
  <c r="L1306" i="1"/>
  <c r="L1301" i="1"/>
  <c r="L1295" i="1"/>
  <c r="L1290" i="1"/>
  <c r="L1285" i="1"/>
  <c r="L1279" i="1"/>
  <c r="L1274" i="1"/>
  <c r="L1269" i="1"/>
  <c r="L1263" i="1"/>
  <c r="L1258" i="1"/>
  <c r="L1253" i="1"/>
  <c r="L1247" i="1"/>
  <c r="L1242" i="1"/>
  <c r="L1237" i="1"/>
  <c r="L1231" i="1"/>
  <c r="L1226" i="1"/>
  <c r="L1221" i="1"/>
  <c r="L1215" i="1"/>
  <c r="L1210" i="1"/>
  <c r="L1205" i="1"/>
  <c r="L1199" i="1"/>
  <c r="L1194" i="1"/>
  <c r="L1189" i="1"/>
  <c r="L1183" i="1"/>
  <c r="L1178" i="1"/>
  <c r="L1173" i="1"/>
  <c r="L1168" i="1"/>
  <c r="L1164" i="1"/>
  <c r="L1160" i="1"/>
  <c r="L1156" i="1"/>
  <c r="L1152" i="1"/>
  <c r="L1148" i="1"/>
  <c r="L1144" i="1"/>
  <c r="L1140" i="1"/>
  <c r="L1136" i="1"/>
  <c r="L1132" i="1"/>
  <c r="L1128" i="1"/>
  <c r="L1124" i="1"/>
  <c r="L1120" i="1"/>
  <c r="L1116" i="1"/>
  <c r="L1112" i="1"/>
  <c r="L1108" i="1"/>
  <c r="L1104" i="1"/>
  <c r="L1100" i="1"/>
  <c r="L1096" i="1"/>
  <c r="L1092" i="1"/>
  <c r="L1088" i="1"/>
  <c r="L1084" i="1"/>
  <c r="L1080" i="1"/>
  <c r="L1076" i="1"/>
  <c r="L1072" i="1"/>
  <c r="L1068" i="1"/>
  <c r="L1064" i="1"/>
  <c r="L1060" i="1"/>
  <c r="L1056" i="1"/>
  <c r="L1052" i="1"/>
  <c r="L1048" i="1"/>
  <c r="L1506" i="1"/>
  <c r="L1490" i="1"/>
  <c r="L1474" i="1"/>
  <c r="L1458" i="1"/>
  <c r="L1442" i="1"/>
  <c r="L1426" i="1"/>
  <c r="L1410" i="1"/>
  <c r="L1394" i="1"/>
  <c r="L1378" i="1"/>
  <c r="L1362" i="1"/>
  <c r="L1350" i="1"/>
  <c r="L1339" i="1"/>
  <c r="L1329" i="1"/>
  <c r="L1318" i="1"/>
  <c r="L1307" i="1"/>
  <c r="L1297" i="1"/>
  <c r="L1287" i="1"/>
  <c r="L1281" i="1"/>
  <c r="L1273" i="1"/>
  <c r="L1266" i="1"/>
  <c r="L1259" i="1"/>
  <c r="L1251" i="1"/>
  <c r="L1245" i="1"/>
  <c r="L1238" i="1"/>
  <c r="L1230" i="1"/>
  <c r="L1223" i="1"/>
  <c r="L1217" i="1"/>
  <c r="L1209" i="1"/>
  <c r="L1202" i="1"/>
  <c r="L1195" i="1"/>
  <c r="L1187" i="1"/>
  <c r="L1181" i="1"/>
  <c r="L1174" i="1"/>
  <c r="L1167" i="1"/>
  <c r="L1162" i="1"/>
  <c r="L1157" i="1"/>
  <c r="L1151" i="1"/>
  <c r="L1146" i="1"/>
  <c r="L1141" i="1"/>
  <c r="L1135" i="1"/>
  <c r="L1130" i="1"/>
  <c r="L1125" i="1"/>
  <c r="L1119" i="1"/>
  <c r="L1114" i="1"/>
  <c r="L1109" i="1"/>
  <c r="L1103" i="1"/>
  <c r="L1098" i="1"/>
  <c r="L1093" i="1"/>
  <c r="L1087" i="1"/>
  <c r="L1082" i="1"/>
  <c r="L1077" i="1"/>
  <c r="L1071" i="1"/>
  <c r="L1066" i="1"/>
  <c r="L1061" i="1"/>
  <c r="L1055" i="1"/>
  <c r="L1050" i="1"/>
  <c r="L1045" i="1"/>
  <c r="L1041" i="1"/>
  <c r="L1037" i="1"/>
  <c r="L1033" i="1"/>
  <c r="L1029" i="1"/>
  <c r="L1025" i="1"/>
  <c r="L1021" i="1"/>
  <c r="L1017" i="1"/>
  <c r="L1013" i="1"/>
  <c r="L1009" i="1"/>
  <c r="L1005" i="1"/>
  <c r="L1001" i="1"/>
  <c r="L997" i="1"/>
  <c r="L993" i="1"/>
  <c r="L989" i="1"/>
  <c r="L985" i="1"/>
  <c r="L981" i="1"/>
  <c r="L977" i="1"/>
  <c r="L973" i="1"/>
  <c r="L969" i="1"/>
  <c r="L965" i="1"/>
  <c r="L961" i="1"/>
  <c r="L957" i="1"/>
  <c r="L953" i="1"/>
  <c r="L949" i="1"/>
  <c r="L945" i="1"/>
  <c r="L941" i="1"/>
  <c r="L937" i="1"/>
  <c r="L933" i="1"/>
  <c r="L1498" i="1"/>
  <c r="L1482" i="1"/>
  <c r="L1466" i="1"/>
  <c r="L1450" i="1"/>
  <c r="L1434" i="1"/>
  <c r="L1418" i="1"/>
  <c r="L1402" i="1"/>
  <c r="L1386" i="1"/>
  <c r="L1370" i="1"/>
  <c r="L1355" i="1"/>
  <c r="L1345" i="1"/>
  <c r="L1334" i="1"/>
  <c r="L1323" i="1"/>
  <c r="L1313" i="1"/>
  <c r="L1302" i="1"/>
  <c r="L1291" i="1"/>
  <c r="L1283" i="1"/>
  <c r="L1277" i="1"/>
  <c r="L1270" i="1"/>
  <c r="L1262" i="1"/>
  <c r="L1255" i="1"/>
  <c r="L1249" i="1"/>
  <c r="L1241" i="1"/>
  <c r="L1234" i="1"/>
  <c r="L1227" i="1"/>
  <c r="L1219" i="1"/>
  <c r="L1213" i="1"/>
  <c r="L1206" i="1"/>
  <c r="L1198" i="1"/>
  <c r="L1191" i="1"/>
  <c r="L1185" i="1"/>
  <c r="L1177" i="1"/>
  <c r="L1170" i="1"/>
  <c r="L1165" i="1"/>
  <c r="L1159" i="1"/>
  <c r="L1154" i="1"/>
  <c r="L1149" i="1"/>
  <c r="L1143" i="1"/>
  <c r="L1138" i="1"/>
  <c r="L1133" i="1"/>
  <c r="L1127" i="1"/>
  <c r="L1122" i="1"/>
  <c r="L1117" i="1"/>
  <c r="L1111" i="1"/>
  <c r="L1106" i="1"/>
  <c r="L1101" i="1"/>
  <c r="L1095" i="1"/>
  <c r="L1090" i="1"/>
  <c r="L1085" i="1"/>
  <c r="L1079" i="1"/>
  <c r="L1074" i="1"/>
  <c r="L1069" i="1"/>
  <c r="L1063" i="1"/>
  <c r="L1058" i="1"/>
  <c r="L1053" i="1"/>
  <c r="L1047" i="1"/>
  <c r="L1043" i="1"/>
  <c r="L1039" i="1"/>
  <c r="L1035" i="1"/>
  <c r="L1031" i="1"/>
  <c r="L1027" i="1"/>
  <c r="L1023" i="1"/>
  <c r="L1019" i="1"/>
  <c r="L1015" i="1"/>
  <c r="L1011" i="1"/>
  <c r="L1007" i="1"/>
  <c r="L1003" i="1"/>
  <c r="L999" i="1"/>
  <c r="L995" i="1"/>
  <c r="L991" i="1"/>
  <c r="L987" i="1"/>
  <c r="L983" i="1"/>
  <c r="L979" i="1"/>
  <c r="L975" i="1"/>
  <c r="L971" i="1"/>
  <c r="L967" i="1"/>
  <c r="L963" i="1"/>
  <c r="L959" i="1"/>
  <c r="L955" i="1"/>
  <c r="L951" i="1"/>
  <c r="L947" i="1"/>
  <c r="L943" i="1"/>
  <c r="L939" i="1"/>
  <c r="L935" i="1"/>
  <c r="L931" i="1"/>
  <c r="L927" i="1"/>
  <c r="L923" i="1"/>
  <c r="L919" i="1"/>
  <c r="L915" i="1"/>
  <c r="L911" i="1"/>
  <c r="L907" i="1"/>
  <c r="L903" i="1"/>
  <c r="L899" i="1"/>
  <c r="L895" i="1"/>
  <c r="L891" i="1"/>
  <c r="L887" i="1"/>
  <c r="L883" i="1"/>
  <c r="L879" i="1"/>
  <c r="L875" i="1"/>
  <c r="L871" i="1"/>
  <c r="L867" i="1"/>
  <c r="L863" i="1"/>
  <c r="L859" i="1"/>
  <c r="L855" i="1"/>
  <c r="L851" i="1"/>
  <c r="L847" i="1"/>
  <c r="L843" i="1"/>
  <c r="L839" i="1"/>
  <c r="L835" i="1"/>
  <c r="L831" i="1"/>
  <c r="L827" i="1"/>
  <c r="L823" i="1"/>
  <c r="L819" i="1"/>
  <c r="L815" i="1"/>
  <c r="L811" i="1"/>
  <c r="L807" i="1"/>
  <c r="L803" i="1"/>
  <c r="L799" i="1"/>
  <c r="L795" i="1"/>
  <c r="L791" i="1"/>
  <c r="L787" i="1"/>
  <c r="L1494" i="1"/>
  <c r="L1478" i="1"/>
  <c r="L1462" i="1"/>
  <c r="L1446" i="1"/>
  <c r="L1430" i="1"/>
  <c r="L1414" i="1"/>
  <c r="L1398" i="1"/>
  <c r="L1382" i="1"/>
  <c r="L1366" i="1"/>
  <c r="L1353" i="1"/>
  <c r="L1342" i="1"/>
  <c r="L1331" i="1"/>
  <c r="L1321" i="1"/>
  <c r="L1310" i="1"/>
  <c r="L1299" i="1"/>
  <c r="L1289" i="1"/>
  <c r="L1282" i="1"/>
  <c r="L1275" i="1"/>
  <c r="L1267" i="1"/>
  <c r="L1261" i="1"/>
  <c r="L1254" i="1"/>
  <c r="L1246" i="1"/>
  <c r="L1239" i="1"/>
  <c r="L1233" i="1"/>
  <c r="L1225" i="1"/>
  <c r="L1218" i="1"/>
  <c r="L1211" i="1"/>
  <c r="L1203" i="1"/>
  <c r="L1197" i="1"/>
  <c r="L1190" i="1"/>
  <c r="L1182" i="1"/>
  <c r="L1175" i="1"/>
  <c r="L1169" i="1"/>
  <c r="L1163" i="1"/>
  <c r="L1158" i="1"/>
  <c r="L1153" i="1"/>
  <c r="L1147" i="1"/>
  <c r="L1142" i="1"/>
  <c r="L1137" i="1"/>
  <c r="L1131" i="1"/>
  <c r="L1126" i="1"/>
  <c r="L1121" i="1"/>
  <c r="L1115" i="1"/>
  <c r="L1110" i="1"/>
  <c r="L1105" i="1"/>
  <c r="L1099" i="1"/>
  <c r="L1094" i="1"/>
  <c r="L1089" i="1"/>
  <c r="L1083" i="1"/>
  <c r="L1078" i="1"/>
  <c r="L1073" i="1"/>
  <c r="L1067" i="1"/>
  <c r="L1062" i="1"/>
  <c r="L1057" i="1"/>
  <c r="L1051" i="1"/>
  <c r="L1046" i="1"/>
  <c r="L1042" i="1"/>
  <c r="L1038" i="1"/>
  <c r="L1034" i="1"/>
  <c r="L1030" i="1"/>
  <c r="L1026" i="1"/>
  <c r="L1022" i="1"/>
  <c r="L1018" i="1"/>
  <c r="L1014" i="1"/>
  <c r="L1010" i="1"/>
  <c r="L1006" i="1"/>
  <c r="L1002" i="1"/>
  <c r="L998" i="1"/>
  <c r="L994" i="1"/>
  <c r="L990" i="1"/>
  <c r="L986" i="1"/>
  <c r="L982" i="1"/>
  <c r="L978" i="1"/>
  <c r="L974" i="1"/>
  <c r="L970" i="1"/>
  <c r="L966" i="1"/>
  <c r="L962" i="1"/>
  <c r="L958" i="1"/>
  <c r="L954" i="1"/>
  <c r="L950" i="1"/>
  <c r="L946" i="1"/>
  <c r="L942" i="1"/>
  <c r="L938" i="1"/>
  <c r="L934" i="1"/>
  <c r="L930" i="1"/>
  <c r="L1502" i="1"/>
  <c r="L1438" i="1"/>
  <c r="L1374" i="1"/>
  <c r="L1326" i="1"/>
  <c r="L1286" i="1"/>
  <c r="L1257" i="1"/>
  <c r="L1229" i="1"/>
  <c r="L1201" i="1"/>
  <c r="L1171" i="1"/>
  <c r="L1150" i="1"/>
  <c r="L1129" i="1"/>
  <c r="L1107" i="1"/>
  <c r="L1086" i="1"/>
  <c r="L1065" i="1"/>
  <c r="L1044" i="1"/>
  <c r="L1028" i="1"/>
  <c r="L1012" i="1"/>
  <c r="L996" i="1"/>
  <c r="L980" i="1"/>
  <c r="L964" i="1"/>
  <c r="L948" i="1"/>
  <c r="L932" i="1"/>
  <c r="L925" i="1"/>
  <c r="L920" i="1"/>
  <c r="L914" i="1"/>
  <c r="L909" i="1"/>
  <c r="L904" i="1"/>
  <c r="L898" i="1"/>
  <c r="L893" i="1"/>
  <c r="L888" i="1"/>
  <c r="L882" i="1"/>
  <c r="L877" i="1"/>
  <c r="L872" i="1"/>
  <c r="L866" i="1"/>
  <c r="L861" i="1"/>
  <c r="L856" i="1"/>
  <c r="L850" i="1"/>
  <c r="L845" i="1"/>
  <c r="L840" i="1"/>
  <c r="L834" i="1"/>
  <c r="L829" i="1"/>
  <c r="L824" i="1"/>
  <c r="L818" i="1"/>
  <c r="L813" i="1"/>
  <c r="L808" i="1"/>
  <c r="L802" i="1"/>
  <c r="L797" i="1"/>
  <c r="L792" i="1"/>
  <c r="L786" i="1"/>
  <c r="L782" i="1"/>
  <c r="L778" i="1"/>
  <c r="L774" i="1"/>
  <c r="L770" i="1"/>
  <c r="L766" i="1"/>
  <c r="L762" i="1"/>
  <c r="L758" i="1"/>
  <c r="L754" i="1"/>
  <c r="L750" i="1"/>
  <c r="L746" i="1"/>
  <c r="L742" i="1"/>
  <c r="L738" i="1"/>
  <c r="L734" i="1"/>
  <c r="L730" i="1"/>
  <c r="L726" i="1"/>
  <c r="L722" i="1"/>
  <c r="L718" i="1"/>
  <c r="L714" i="1"/>
  <c r="L710" i="1"/>
  <c r="L706" i="1"/>
  <c r="L702" i="1"/>
  <c r="L698" i="1"/>
  <c r="L694" i="1"/>
  <c r="L690" i="1"/>
  <c r="L686" i="1"/>
  <c r="L682" i="1"/>
  <c r="L678" i="1"/>
  <c r="L674" i="1"/>
  <c r="L670" i="1"/>
  <c r="L666" i="1"/>
  <c r="L662" i="1"/>
  <c r="L658" i="1"/>
  <c r="L654" i="1"/>
  <c r="L650" i="1"/>
  <c r="L646" i="1"/>
  <c r="L642" i="1"/>
  <c r="L638" i="1"/>
  <c r="L634" i="1"/>
  <c r="L630" i="1"/>
  <c r="L626" i="1"/>
  <c r="L622" i="1"/>
  <c r="L618" i="1"/>
  <c r="L614" i="1"/>
  <c r="L610" i="1"/>
  <c r="L606" i="1"/>
  <c r="L602" i="1"/>
  <c r="L598" i="1"/>
  <c r="L594" i="1"/>
  <c r="L590" i="1"/>
  <c r="L586" i="1"/>
  <c r="L582" i="1"/>
  <c r="L578" i="1"/>
  <c r="L574" i="1"/>
  <c r="L570" i="1"/>
  <c r="L566" i="1"/>
  <c r="L562" i="1"/>
  <c r="L558" i="1"/>
  <c r="L554" i="1"/>
  <c r="L550" i="1"/>
  <c r="L546" i="1"/>
  <c r="L542" i="1"/>
  <c r="L538" i="1"/>
  <c r="L534" i="1"/>
  <c r="L530" i="1"/>
  <c r="L526" i="1"/>
  <c r="L522" i="1"/>
  <c r="L518" i="1"/>
  <c r="L514" i="1"/>
  <c r="L510" i="1"/>
  <c r="L506" i="1"/>
  <c r="L502" i="1"/>
  <c r="L498" i="1"/>
  <c r="L494" i="1"/>
  <c r="L490" i="1"/>
  <c r="L486" i="1"/>
  <c r="L482" i="1"/>
  <c r="L478" i="1"/>
  <c r="L474" i="1"/>
  <c r="L470" i="1"/>
  <c r="L466" i="1"/>
  <c r="L462" i="1"/>
  <c r="L458" i="1"/>
  <c r="L454" i="1"/>
  <c r="L450" i="1"/>
  <c r="L446" i="1"/>
  <c r="L442" i="1"/>
  <c r="L438" i="1"/>
  <c r="L434" i="1"/>
  <c r="L430" i="1"/>
  <c r="L426" i="1"/>
  <c r="L422" i="1"/>
  <c r="L418" i="1"/>
  <c r="L414" i="1"/>
  <c r="L410" i="1"/>
  <c r="L406" i="1"/>
  <c r="L402" i="1"/>
  <c r="L398" i="1"/>
  <c r="L394" i="1"/>
  <c r="L390" i="1"/>
  <c r="L386" i="1"/>
  <c r="L382" i="1"/>
  <c r="L378" i="1"/>
  <c r="L374" i="1"/>
  <c r="L370" i="1"/>
  <c r="L366" i="1"/>
  <c r="L362" i="1"/>
  <c r="L358" i="1"/>
  <c r="L354" i="1"/>
  <c r="L350" i="1"/>
  <c r="L346" i="1"/>
  <c r="L342" i="1"/>
  <c r="L338" i="1"/>
  <c r="L334" i="1"/>
  <c r="L330" i="1"/>
  <c r="L326" i="1"/>
  <c r="L322" i="1"/>
  <c r="L318" i="1"/>
  <c r="L314" i="1"/>
  <c r="L310" i="1"/>
  <c r="L306" i="1"/>
  <c r="L302" i="1"/>
  <c r="L1486" i="1"/>
  <c r="L1422" i="1"/>
  <c r="L1358" i="1"/>
  <c r="L1315" i="1"/>
  <c r="L1278" i="1"/>
  <c r="L1250" i="1"/>
  <c r="L1222" i="1"/>
  <c r="L1193" i="1"/>
  <c r="L1166" i="1"/>
  <c r="L1145" i="1"/>
  <c r="L1123" i="1"/>
  <c r="L1102" i="1"/>
  <c r="L1081" i="1"/>
  <c r="L1059" i="1"/>
  <c r="L1040" i="1"/>
  <c r="L1024" i="1"/>
  <c r="L1008" i="1"/>
  <c r="L992" i="1"/>
  <c r="L976" i="1"/>
  <c r="L960" i="1"/>
  <c r="L944" i="1"/>
  <c r="L929" i="1"/>
  <c r="L924" i="1"/>
  <c r="L918" i="1"/>
  <c r="L913" i="1"/>
  <c r="L908" i="1"/>
  <c r="L902" i="1"/>
  <c r="L897" i="1"/>
  <c r="L892" i="1"/>
  <c r="L886" i="1"/>
  <c r="L881" i="1"/>
  <c r="L876" i="1"/>
  <c r="L870" i="1"/>
  <c r="L865" i="1"/>
  <c r="L860" i="1"/>
  <c r="L854" i="1"/>
  <c r="L849" i="1"/>
  <c r="L844" i="1"/>
  <c r="L838" i="1"/>
  <c r="L833" i="1"/>
  <c r="L828" i="1"/>
  <c r="L822" i="1"/>
  <c r="L817" i="1"/>
  <c r="L812" i="1"/>
  <c r="L806" i="1"/>
  <c r="L801" i="1"/>
  <c r="L796" i="1"/>
  <c r="L790" i="1"/>
  <c r="L785" i="1"/>
  <c r="L781" i="1"/>
  <c r="L777" i="1"/>
  <c r="L773" i="1"/>
  <c r="L769" i="1"/>
  <c r="L765" i="1"/>
  <c r="L761" i="1"/>
  <c r="L757" i="1"/>
  <c r="L753" i="1"/>
  <c r="L749" i="1"/>
  <c r="L745" i="1"/>
  <c r="L741" i="1"/>
  <c r="L737" i="1"/>
  <c r="L733" i="1"/>
  <c r="L729" i="1"/>
  <c r="L725" i="1"/>
  <c r="L721" i="1"/>
  <c r="L717" i="1"/>
  <c r="L713" i="1"/>
  <c r="L709" i="1"/>
  <c r="L705" i="1"/>
  <c r="L701" i="1"/>
  <c r="L697" i="1"/>
  <c r="L693" i="1"/>
  <c r="L689" i="1"/>
  <c r="L685" i="1"/>
  <c r="L681" i="1"/>
  <c r="L677" i="1"/>
  <c r="L673" i="1"/>
  <c r="L669" i="1"/>
  <c r="L665" i="1"/>
  <c r="L661" i="1"/>
  <c r="L657" i="1"/>
  <c r="L653" i="1"/>
  <c r="L649" i="1"/>
  <c r="L645" i="1"/>
  <c r="L641" i="1"/>
  <c r="L637" i="1"/>
  <c r="L633" i="1"/>
  <c r="L629" i="1"/>
  <c r="L625" i="1"/>
  <c r="L621" i="1"/>
  <c r="L617" i="1"/>
  <c r="L613" i="1"/>
  <c r="L609" i="1"/>
  <c r="L605" i="1"/>
  <c r="L601" i="1"/>
  <c r="L597" i="1"/>
  <c r="L593" i="1"/>
  <c r="L589" i="1"/>
  <c r="L585" i="1"/>
  <c r="L581" i="1"/>
  <c r="L577" i="1"/>
  <c r="L573" i="1"/>
  <c r="L569" i="1"/>
  <c r="L565" i="1"/>
  <c r="L561" i="1"/>
  <c r="L557" i="1"/>
  <c r="L553" i="1"/>
  <c r="L549" i="1"/>
  <c r="L545" i="1"/>
  <c r="L541" i="1"/>
  <c r="L537" i="1"/>
  <c r="L533" i="1"/>
  <c r="L529" i="1"/>
  <c r="L525" i="1"/>
  <c r="L521" i="1"/>
  <c r="L517" i="1"/>
  <c r="L513" i="1"/>
  <c r="L509" i="1"/>
  <c r="L505" i="1"/>
  <c r="L501" i="1"/>
  <c r="L497" i="1"/>
  <c r="L493" i="1"/>
  <c r="L489" i="1"/>
  <c r="L485" i="1"/>
  <c r="L481" i="1"/>
  <c r="L477" i="1"/>
  <c r="L473" i="1"/>
  <c r="L469" i="1"/>
  <c r="L465" i="1"/>
  <c r="L461" i="1"/>
  <c r="L457" i="1"/>
  <c r="L453" i="1"/>
  <c r="L449" i="1"/>
  <c r="L445" i="1"/>
  <c r="L441" i="1"/>
  <c r="L437" i="1"/>
  <c r="L433" i="1"/>
  <c r="L429" i="1"/>
  <c r="L425" i="1"/>
  <c r="L421" i="1"/>
  <c r="L417" i="1"/>
  <c r="L413" i="1"/>
  <c r="L409" i="1"/>
  <c r="L1470" i="1"/>
  <c r="L1406" i="1"/>
  <c r="L1347" i="1"/>
  <c r="L1305" i="1"/>
  <c r="L1271" i="1"/>
  <c r="L1243" i="1"/>
  <c r="L1214" i="1"/>
  <c r="L1186" i="1"/>
  <c r="L1161" i="1"/>
  <c r="L1139" i="1"/>
  <c r="L1118" i="1"/>
  <c r="L1097" i="1"/>
  <c r="L1075" i="1"/>
  <c r="L1054" i="1"/>
  <c r="L1036" i="1"/>
  <c r="L1020" i="1"/>
  <c r="L1004" i="1"/>
  <c r="L988" i="1"/>
  <c r="L972" i="1"/>
  <c r="L956" i="1"/>
  <c r="L940" i="1"/>
  <c r="L928" i="1"/>
  <c r="L922" i="1"/>
  <c r="L917" i="1"/>
  <c r="L912" i="1"/>
  <c r="L906" i="1"/>
  <c r="L901" i="1"/>
  <c r="L896" i="1"/>
  <c r="L890" i="1"/>
  <c r="L885" i="1"/>
  <c r="L880" i="1"/>
  <c r="L874" i="1"/>
  <c r="L869" i="1"/>
  <c r="L864" i="1"/>
  <c r="L858" i="1"/>
  <c r="L853" i="1"/>
  <c r="L848" i="1"/>
  <c r="L842" i="1"/>
  <c r="L837" i="1"/>
  <c r="L832" i="1"/>
  <c r="L826" i="1"/>
  <c r="L821" i="1"/>
  <c r="L816" i="1"/>
  <c r="L810" i="1"/>
  <c r="L805" i="1"/>
  <c r="L800" i="1"/>
  <c r="L794" i="1"/>
  <c r="L789" i="1"/>
  <c r="L784" i="1"/>
  <c r="L780" i="1"/>
  <c r="L776" i="1"/>
  <c r="L772" i="1"/>
  <c r="L768" i="1"/>
  <c r="L764" i="1"/>
  <c r="L760" i="1"/>
  <c r="L756" i="1"/>
  <c r="L752" i="1"/>
  <c r="L748" i="1"/>
  <c r="L744" i="1"/>
  <c r="L740" i="1"/>
  <c r="L736" i="1"/>
  <c r="L732" i="1"/>
  <c r="L728" i="1"/>
  <c r="L724" i="1"/>
  <c r="L720" i="1"/>
  <c r="L716" i="1"/>
  <c r="L712" i="1"/>
  <c r="L708" i="1"/>
  <c r="L704" i="1"/>
  <c r="L700" i="1"/>
  <c r="L696" i="1"/>
  <c r="L692" i="1"/>
  <c r="L688" i="1"/>
  <c r="L684" i="1"/>
  <c r="L680" i="1"/>
  <c r="L676" i="1"/>
  <c r="L672" i="1"/>
  <c r="L668" i="1"/>
  <c r="L664" i="1"/>
  <c r="L660" i="1"/>
  <c r="L656" i="1"/>
  <c r="L652" i="1"/>
  <c r="L648" i="1"/>
  <c r="L644" i="1"/>
  <c r="L640" i="1"/>
  <c r="L636" i="1"/>
  <c r="L632" i="1"/>
  <c r="L628" i="1"/>
  <c r="L624" i="1"/>
  <c r="L620" i="1"/>
  <c r="L616" i="1"/>
  <c r="L612" i="1"/>
  <c r="L608" i="1"/>
  <c r="L604" i="1"/>
  <c r="L600" i="1"/>
  <c r="L596" i="1"/>
  <c r="L592" i="1"/>
  <c r="L588" i="1"/>
  <c r="L584" i="1"/>
  <c r="L580" i="1"/>
  <c r="L576" i="1"/>
  <c r="L572" i="1"/>
  <c r="L568" i="1"/>
  <c r="L564" i="1"/>
  <c r="L560" i="1"/>
  <c r="L556" i="1"/>
  <c r="L552" i="1"/>
  <c r="L548" i="1"/>
  <c r="L544" i="1"/>
  <c r="L540" i="1"/>
  <c r="L536" i="1"/>
  <c r="L532" i="1"/>
  <c r="L528" i="1"/>
  <c r="L524" i="1"/>
  <c r="L520" i="1"/>
  <c r="L516" i="1"/>
  <c r="L512" i="1"/>
  <c r="L508" i="1"/>
  <c r="L504" i="1"/>
  <c r="L500" i="1"/>
  <c r="L496" i="1"/>
  <c r="L492" i="1"/>
  <c r="L488" i="1"/>
  <c r="L484" i="1"/>
  <c r="L480" i="1"/>
  <c r="L476" i="1"/>
  <c r="L472" i="1"/>
  <c r="L468" i="1"/>
  <c r="L464" i="1"/>
  <c r="L460" i="1"/>
  <c r="L456" i="1"/>
  <c r="L452" i="1"/>
  <c r="L448" i="1"/>
  <c r="L444" i="1"/>
  <c r="L440" i="1"/>
  <c r="L436" i="1"/>
  <c r="L432" i="1"/>
  <c r="L428" i="1"/>
  <c r="L424" i="1"/>
  <c r="L420" i="1"/>
  <c r="L416" i="1"/>
  <c r="L412" i="1"/>
  <c r="L408" i="1"/>
  <c r="L404" i="1"/>
  <c r="L400" i="1"/>
  <c r="L396" i="1"/>
  <c r="L392" i="1"/>
  <c r="L388" i="1"/>
  <c r="L384" i="1"/>
  <c r="L380" i="1"/>
  <c r="L376" i="1"/>
  <c r="L372" i="1"/>
  <c r="L368" i="1"/>
  <c r="L364" i="1"/>
  <c r="L360" i="1"/>
  <c r="L356" i="1"/>
  <c r="L352" i="1"/>
  <c r="L348" i="1"/>
  <c r="L344" i="1"/>
  <c r="L340" i="1"/>
  <c r="L336" i="1"/>
  <c r="L332" i="1"/>
  <c r="L328" i="1"/>
  <c r="L324" i="1"/>
  <c r="L320" i="1"/>
  <c r="L316" i="1"/>
  <c r="L312" i="1"/>
  <c r="L308" i="1"/>
  <c r="L304" i="1"/>
  <c r="L300" i="1"/>
  <c r="L1454" i="1"/>
  <c r="L1265" i="1"/>
  <c r="L1155" i="1"/>
  <c r="L1070" i="1"/>
  <c r="L1000" i="1"/>
  <c r="L936" i="1"/>
  <c r="L910" i="1"/>
  <c r="L889" i="1"/>
  <c r="L868" i="1"/>
  <c r="L846" i="1"/>
  <c r="L825" i="1"/>
  <c r="L804" i="1"/>
  <c r="L783" i="1"/>
  <c r="L767" i="1"/>
  <c r="L751" i="1"/>
  <c r="L1390" i="1"/>
  <c r="L1235" i="1"/>
  <c r="L1134" i="1"/>
  <c r="L1049" i="1"/>
  <c r="L984" i="1"/>
  <c r="L926" i="1"/>
  <c r="L905" i="1"/>
  <c r="L884" i="1"/>
  <c r="L862" i="1"/>
  <c r="L841" i="1"/>
  <c r="L820" i="1"/>
  <c r="L798" i="1"/>
  <c r="L779" i="1"/>
  <c r="L763" i="1"/>
  <c r="L1294" i="1"/>
  <c r="L1179" i="1"/>
  <c r="L1091" i="1"/>
  <c r="L1016" i="1"/>
  <c r="L952" i="1"/>
  <c r="L916" i="1"/>
  <c r="L894" i="1"/>
  <c r="L873" i="1"/>
  <c r="L852" i="1"/>
  <c r="L830" i="1"/>
  <c r="L809" i="1"/>
  <c r="L788" i="1"/>
  <c r="L771" i="1"/>
  <c r="L755" i="1"/>
  <c r="L739" i="1"/>
  <c r="L723" i="1"/>
  <c r="L707" i="1"/>
  <c r="L691" i="1"/>
  <c r="L675" i="1"/>
  <c r="L659" i="1"/>
  <c r="L643" i="1"/>
  <c r="L627" i="1"/>
  <c r="L611" i="1"/>
  <c r="L595" i="1"/>
  <c r="L579" i="1"/>
  <c r="L563" i="1"/>
  <c r="L547" i="1"/>
  <c r="L531" i="1"/>
  <c r="L515" i="1"/>
  <c r="L499" i="1"/>
  <c r="L483" i="1"/>
  <c r="L467" i="1"/>
  <c r="L451" i="1"/>
  <c r="L435" i="1"/>
  <c r="L419" i="1"/>
  <c r="L405" i="1"/>
  <c r="L397" i="1"/>
  <c r="L389" i="1"/>
  <c r="L381" i="1"/>
  <c r="L373" i="1"/>
  <c r="L365" i="1"/>
  <c r="L357" i="1"/>
  <c r="L349" i="1"/>
  <c r="L341" i="1"/>
  <c r="L333" i="1"/>
  <c r="L325" i="1"/>
  <c r="L317" i="1"/>
  <c r="L309" i="1"/>
  <c r="L301" i="1"/>
  <c r="L296" i="1"/>
  <c r="L292" i="1"/>
  <c r="L288" i="1"/>
  <c r="L284" i="1"/>
  <c r="L280" i="1"/>
  <c r="L276" i="1"/>
  <c r="L272" i="1"/>
  <c r="L268" i="1"/>
  <c r="L264" i="1"/>
  <c r="L260" i="1"/>
  <c r="L256" i="1"/>
  <c r="L252" i="1"/>
  <c r="L248" i="1"/>
  <c r="L244" i="1"/>
  <c r="L240" i="1"/>
  <c r="L236" i="1"/>
  <c r="L232" i="1"/>
  <c r="L228" i="1"/>
  <c r="L224" i="1"/>
  <c r="L220" i="1"/>
  <c r="L216" i="1"/>
  <c r="L212" i="1"/>
  <c r="L208" i="1"/>
  <c r="L204" i="1"/>
  <c r="L200" i="1"/>
  <c r="L196" i="1"/>
  <c r="L192" i="1"/>
  <c r="L188" i="1"/>
  <c r="L184" i="1"/>
  <c r="L180" i="1"/>
  <c r="L176" i="1"/>
  <c r="L172" i="1"/>
  <c r="L168" i="1"/>
  <c r="L164" i="1"/>
  <c r="L160" i="1"/>
  <c r="L156" i="1"/>
  <c r="L1337" i="1"/>
  <c r="L968" i="1"/>
  <c r="L857" i="1"/>
  <c r="L775" i="1"/>
  <c r="L735" i="1"/>
  <c r="L715" i="1"/>
  <c r="L695" i="1"/>
  <c r="L671" i="1"/>
  <c r="L651" i="1"/>
  <c r="L631" i="1"/>
  <c r="L607" i="1"/>
  <c r="L587" i="1"/>
  <c r="L567" i="1"/>
  <c r="L543" i="1"/>
  <c r="L523" i="1"/>
  <c r="L503" i="1"/>
  <c r="L479" i="1"/>
  <c r="L459" i="1"/>
  <c r="L439" i="1"/>
  <c r="L415" i="1"/>
  <c r="L401" i="1"/>
  <c r="L391" i="1"/>
  <c r="L379" i="1"/>
  <c r="L369" i="1"/>
  <c r="L359" i="1"/>
  <c r="L347" i="1"/>
  <c r="L337" i="1"/>
  <c r="L327" i="1"/>
  <c r="L315" i="1"/>
  <c r="L305" i="1"/>
  <c r="L297" i="1"/>
  <c r="L291" i="1"/>
  <c r="L286" i="1"/>
  <c r="L281" i="1"/>
  <c r="L275" i="1"/>
  <c r="L270" i="1"/>
  <c r="L265" i="1"/>
  <c r="L259" i="1"/>
  <c r="L254" i="1"/>
  <c r="L249" i="1"/>
  <c r="L243" i="1"/>
  <c r="L238" i="1"/>
  <c r="L233" i="1"/>
  <c r="L227" i="1"/>
  <c r="L222" i="1"/>
  <c r="L217" i="1"/>
  <c r="L211" i="1"/>
  <c r="L206" i="1"/>
  <c r="L201" i="1"/>
  <c r="L195" i="1"/>
  <c r="L190" i="1"/>
  <c r="L185" i="1"/>
  <c r="L179" i="1"/>
  <c r="L174" i="1"/>
  <c r="L169" i="1"/>
  <c r="L163" i="1"/>
  <c r="L158" i="1"/>
  <c r="L153" i="1"/>
  <c r="L149" i="1"/>
  <c r="L145" i="1"/>
  <c r="L141" i="1"/>
  <c r="L137" i="1"/>
  <c r="L133" i="1"/>
  <c r="L129" i="1"/>
  <c r="L125" i="1"/>
  <c r="L121" i="1"/>
  <c r="L117" i="1"/>
  <c r="L113" i="1"/>
  <c r="L109" i="1"/>
  <c r="L105" i="1"/>
  <c r="L101" i="1"/>
  <c r="L97" i="1"/>
  <c r="L93" i="1"/>
  <c r="L89" i="1"/>
  <c r="L85" i="1"/>
  <c r="L81" i="1"/>
  <c r="L77" i="1"/>
  <c r="L73" i="1"/>
  <c r="L69" i="1"/>
  <c r="L65" i="1"/>
  <c r="L61" i="1"/>
  <c r="L57" i="1"/>
  <c r="L53" i="1"/>
  <c r="L49" i="1"/>
  <c r="L45" i="1"/>
  <c r="L41" i="1"/>
  <c r="L37" i="1"/>
  <c r="L33" i="1"/>
  <c r="L29" i="1"/>
  <c r="L25" i="1"/>
  <c r="L21" i="1"/>
  <c r="L17" i="1"/>
  <c r="L13" i="1"/>
  <c r="L9" i="1"/>
  <c r="L900" i="1"/>
  <c r="L599" i="1"/>
  <c r="L555" i="1"/>
  <c r="L511" i="1"/>
  <c r="L471" i="1"/>
  <c r="L427" i="1"/>
  <c r="L385" i="1"/>
  <c r="L353" i="1"/>
  <c r="L321" i="1"/>
  <c r="L289" i="1"/>
  <c r="L273" i="1"/>
  <c r="L262" i="1"/>
  <c r="L251" i="1"/>
  <c r="L235" i="1"/>
  <c r="L225" i="1"/>
  <c r="L209" i="1"/>
  <c r="L193" i="1"/>
  <c r="L177" i="1"/>
  <c r="L161" i="1"/>
  <c r="L147" i="1"/>
  <c r="L135" i="1"/>
  <c r="L123" i="1"/>
  <c r="L115" i="1"/>
  <c r="L103" i="1"/>
  <c r="L95" i="1"/>
  <c r="L83" i="1"/>
  <c r="L71" i="1"/>
  <c r="L59" i="1"/>
  <c r="L47" i="1"/>
  <c r="L39" i="1"/>
  <c r="L31" i="1"/>
  <c r="L19" i="1"/>
  <c r="L11" i="1"/>
  <c r="L1207" i="1"/>
  <c r="L921" i="1"/>
  <c r="L836" i="1"/>
  <c r="L759" i="1"/>
  <c r="L731" i="1"/>
  <c r="L711" i="1"/>
  <c r="L687" i="1"/>
  <c r="L667" i="1"/>
  <c r="L647" i="1"/>
  <c r="L623" i="1"/>
  <c r="L603" i="1"/>
  <c r="L583" i="1"/>
  <c r="L559" i="1"/>
  <c r="L539" i="1"/>
  <c r="L519" i="1"/>
  <c r="L495" i="1"/>
  <c r="L475" i="1"/>
  <c r="L455" i="1"/>
  <c r="L431" i="1"/>
  <c r="L411" i="1"/>
  <c r="L399" i="1"/>
  <c r="L387" i="1"/>
  <c r="L377" i="1"/>
  <c r="L367" i="1"/>
  <c r="L355" i="1"/>
  <c r="L345" i="1"/>
  <c r="L335" i="1"/>
  <c r="L323" i="1"/>
  <c r="L313" i="1"/>
  <c r="L303" i="1"/>
  <c r="L295" i="1"/>
  <c r="L290" i="1"/>
  <c r="L285" i="1"/>
  <c r="L279" i="1"/>
  <c r="L274" i="1"/>
  <c r="L269" i="1"/>
  <c r="L263" i="1"/>
  <c r="L258" i="1"/>
  <c r="L253" i="1"/>
  <c r="L247" i="1"/>
  <c r="L242" i="1"/>
  <c r="L237" i="1"/>
  <c r="L231" i="1"/>
  <c r="L226" i="1"/>
  <c r="L221" i="1"/>
  <c r="L215" i="1"/>
  <c r="L210" i="1"/>
  <c r="L205" i="1"/>
  <c r="L199" i="1"/>
  <c r="L194" i="1"/>
  <c r="L189" i="1"/>
  <c r="L183" i="1"/>
  <c r="L178" i="1"/>
  <c r="L173" i="1"/>
  <c r="L167" i="1"/>
  <c r="L162" i="1"/>
  <c r="L157" i="1"/>
  <c r="L152" i="1"/>
  <c r="L148" i="1"/>
  <c r="L144" i="1"/>
  <c r="L140" i="1"/>
  <c r="L136" i="1"/>
  <c r="L132" i="1"/>
  <c r="L128" i="1"/>
  <c r="L124" i="1"/>
  <c r="L120" i="1"/>
  <c r="L116" i="1"/>
  <c r="L112" i="1"/>
  <c r="L108" i="1"/>
  <c r="L104" i="1"/>
  <c r="L100" i="1"/>
  <c r="L96" i="1"/>
  <c r="L92" i="1"/>
  <c r="L88" i="1"/>
  <c r="L84" i="1"/>
  <c r="L80" i="1"/>
  <c r="L76" i="1"/>
  <c r="L72" i="1"/>
  <c r="L68" i="1"/>
  <c r="L64" i="1"/>
  <c r="L60" i="1"/>
  <c r="L56" i="1"/>
  <c r="L52" i="1"/>
  <c r="L48" i="1"/>
  <c r="L44" i="1"/>
  <c r="L40" i="1"/>
  <c r="L36" i="1"/>
  <c r="L32" i="1"/>
  <c r="L28" i="1"/>
  <c r="L24" i="1"/>
  <c r="L20" i="1"/>
  <c r="L16" i="1"/>
  <c r="L12" i="1"/>
  <c r="L814" i="1"/>
  <c r="L395" i="1"/>
  <c r="L363" i="1"/>
  <c r="L331" i="1"/>
  <c r="L299" i="1"/>
  <c r="L283" i="1"/>
  <c r="L257" i="1"/>
  <c r="L241" i="1"/>
  <c r="L214" i="1"/>
  <c r="L203" i="1"/>
  <c r="L187" i="1"/>
  <c r="L171" i="1"/>
  <c r="L151" i="1"/>
  <c r="L139" i="1"/>
  <c r="L127" i="1"/>
  <c r="L111" i="1"/>
  <c r="L99" i="1"/>
  <c r="L87" i="1"/>
  <c r="L75" i="1"/>
  <c r="L63" i="1"/>
  <c r="L51" i="1"/>
  <c r="L35" i="1"/>
  <c r="L23" i="1"/>
  <c r="L1032" i="1"/>
  <c r="L878" i="1"/>
  <c r="L793" i="1"/>
  <c r="L743" i="1"/>
  <c r="L719" i="1"/>
  <c r="L699" i="1"/>
  <c r="L679" i="1"/>
  <c r="L655" i="1"/>
  <c r="L635" i="1"/>
  <c r="L615" i="1"/>
  <c r="L591" i="1"/>
  <c r="L571" i="1"/>
  <c r="L551" i="1"/>
  <c r="L527" i="1"/>
  <c r="L507" i="1"/>
  <c r="L487" i="1"/>
  <c r="L463" i="1"/>
  <c r="L443" i="1"/>
  <c r="L423" i="1"/>
  <c r="L403" i="1"/>
  <c r="L393" i="1"/>
  <c r="L383" i="1"/>
  <c r="L371" i="1"/>
  <c r="L361" i="1"/>
  <c r="L351" i="1"/>
  <c r="L339" i="1"/>
  <c r="L329" i="1"/>
  <c r="L319" i="1"/>
  <c r="L307" i="1"/>
  <c r="L298" i="1"/>
  <c r="L293" i="1"/>
  <c r="L287" i="1"/>
  <c r="L282" i="1"/>
  <c r="L277" i="1"/>
  <c r="L271" i="1"/>
  <c r="L266" i="1"/>
  <c r="L261" i="1"/>
  <c r="L255" i="1"/>
  <c r="L250" i="1"/>
  <c r="L245" i="1"/>
  <c r="L239" i="1"/>
  <c r="L234" i="1"/>
  <c r="L229" i="1"/>
  <c r="L223" i="1"/>
  <c r="L218" i="1"/>
  <c r="L213" i="1"/>
  <c r="L207" i="1"/>
  <c r="L202" i="1"/>
  <c r="L197" i="1"/>
  <c r="L191" i="1"/>
  <c r="L186" i="1"/>
  <c r="L181" i="1"/>
  <c r="L175" i="1"/>
  <c r="L170" i="1"/>
  <c r="L165" i="1"/>
  <c r="L159" i="1"/>
  <c r="L154" i="1"/>
  <c r="L150" i="1"/>
  <c r="L146" i="1"/>
  <c r="L142" i="1"/>
  <c r="L138" i="1"/>
  <c r="L134" i="1"/>
  <c r="L130" i="1"/>
  <c r="L126" i="1"/>
  <c r="L122" i="1"/>
  <c r="L118" i="1"/>
  <c r="L114" i="1"/>
  <c r="L110" i="1"/>
  <c r="L106" i="1"/>
  <c r="L102" i="1"/>
  <c r="L98" i="1"/>
  <c r="L94" i="1"/>
  <c r="L90" i="1"/>
  <c r="L86" i="1"/>
  <c r="L82" i="1"/>
  <c r="L78" i="1"/>
  <c r="L74" i="1"/>
  <c r="L70" i="1"/>
  <c r="L66" i="1"/>
  <c r="L62" i="1"/>
  <c r="L58" i="1"/>
  <c r="L54" i="1"/>
  <c r="L50" i="1"/>
  <c r="L46" i="1"/>
  <c r="L42" i="1"/>
  <c r="L38" i="1"/>
  <c r="L34" i="1"/>
  <c r="L30" i="1"/>
  <c r="L26" i="1"/>
  <c r="L22" i="1"/>
  <c r="L18" i="1"/>
  <c r="L14" i="1"/>
  <c r="L10" i="1"/>
  <c r="L1113" i="1"/>
  <c r="L747" i="1"/>
  <c r="L727" i="1"/>
  <c r="L703" i="1"/>
  <c r="L683" i="1"/>
  <c r="L663" i="1"/>
  <c r="L639" i="1"/>
  <c r="L619" i="1"/>
  <c r="L575" i="1"/>
  <c r="L535" i="1"/>
  <c r="L491" i="1"/>
  <c r="L447" i="1"/>
  <c r="L407" i="1"/>
  <c r="L375" i="1"/>
  <c r="L343" i="1"/>
  <c r="L311" i="1"/>
  <c r="L294" i="1"/>
  <c r="L278" i="1"/>
  <c r="L267" i="1"/>
  <c r="L246" i="1"/>
  <c r="L230" i="1"/>
  <c r="L219" i="1"/>
  <c r="L198" i="1"/>
  <c r="L182" i="1"/>
  <c r="L166" i="1"/>
  <c r="L155" i="1"/>
  <c r="L143" i="1"/>
  <c r="L131" i="1"/>
  <c r="L119" i="1"/>
  <c r="L107" i="1"/>
  <c r="L91" i="1"/>
  <c r="L79" i="1"/>
  <c r="L67" i="1"/>
  <c r="L55" i="1"/>
  <c r="L43" i="1"/>
  <c r="L27" i="1"/>
  <c r="L15" i="1"/>
  <c r="AC1099" i="1"/>
  <c r="AC1095" i="1"/>
  <c r="AC1083" i="1"/>
  <c r="AC1079" i="1"/>
  <c r="AC1067" i="1"/>
  <c r="AC1063" i="1"/>
  <c r="AC1051" i="1"/>
  <c r="AC1047" i="1"/>
  <c r="AC1039" i="1"/>
  <c r="AC1023" i="1"/>
  <c r="AC1015" i="1"/>
  <c r="AC1007" i="1"/>
  <c r="AC959" i="1"/>
  <c r="AC955" i="1"/>
  <c r="AC943" i="1"/>
  <c r="AC939" i="1"/>
  <c r="AC927" i="1"/>
  <c r="AC923" i="1"/>
  <c r="AC911" i="1"/>
  <c r="AC907" i="1"/>
  <c r="AC895" i="1"/>
  <c r="AC891" i="1"/>
  <c r="AC879" i="1"/>
  <c r="AC875" i="1"/>
  <c r="AC863" i="1"/>
  <c r="AC859" i="1"/>
  <c r="AC847" i="1"/>
  <c r="AC843" i="1"/>
  <c r="AC831" i="1"/>
  <c r="AC827" i="1"/>
  <c r="AC815" i="1"/>
  <c r="AC811" i="1"/>
  <c r="AC799" i="1"/>
  <c r="M749" i="1"/>
  <c r="M1171" i="1"/>
  <c r="M1077" i="1"/>
  <c r="M1488" i="1"/>
  <c r="M123" i="1"/>
  <c r="M133" i="1"/>
  <c r="M150" i="1"/>
  <c r="M912" i="1"/>
  <c r="M424" i="1"/>
  <c r="M542" i="1"/>
  <c r="M939" i="1"/>
  <c r="M949" i="1"/>
  <c r="M966" i="1"/>
  <c r="M1494" i="1"/>
  <c r="M1248" i="1"/>
  <c r="M411" i="1"/>
  <c r="M560" i="1"/>
  <c r="M846" i="1"/>
  <c r="M967" i="1"/>
  <c r="M160" i="1"/>
  <c r="M1441" i="1"/>
  <c r="M1006" i="1"/>
  <c r="M666" i="1"/>
  <c r="M1197" i="1"/>
  <c r="M508" i="1"/>
  <c r="M1361" i="1"/>
  <c r="I166" i="6"/>
  <c r="I118" i="6"/>
  <c r="K5" i="6"/>
  <c r="L155" i="6"/>
  <c r="J156" i="6" s="1"/>
  <c r="K3" i="6"/>
  <c r="K4" i="6"/>
  <c r="L139" i="6"/>
  <c r="I140" i="6" s="1"/>
  <c r="L91" i="6"/>
  <c r="I92" i="6" s="1"/>
  <c r="L107" i="6"/>
  <c r="I108" i="6" s="1"/>
  <c r="L123" i="6"/>
  <c r="I124" i="6" s="1"/>
  <c r="G59" i="4764"/>
  <c r="G54" i="4764"/>
  <c r="H54" i="4764" s="1"/>
  <c r="G44" i="4764"/>
  <c r="H44" i="4764" s="1"/>
  <c r="G21" i="4764"/>
  <c r="J60" i="6"/>
  <c r="J62" i="6" s="1"/>
  <c r="G60" i="4764"/>
  <c r="H60" i="4764" s="1"/>
  <c r="G51" i="4764"/>
  <c r="G45" i="4764"/>
  <c r="H45" i="4764" s="1"/>
  <c r="G22" i="4764"/>
  <c r="J61" i="6"/>
  <c r="G61" i="4764"/>
  <c r="H61" i="4764" s="1"/>
  <c r="G52" i="4764"/>
  <c r="H52" i="4764" s="1"/>
  <c r="G46" i="4764"/>
  <c r="H46" i="4764" s="1"/>
  <c r="G23" i="4764"/>
  <c r="G62" i="4764"/>
  <c r="H62" i="4764" s="1"/>
  <c r="G53" i="4764"/>
  <c r="H53" i="4764" s="1"/>
  <c r="G43" i="4764"/>
  <c r="G20" i="4764"/>
  <c r="N1234" i="1"/>
  <c r="N183" i="1"/>
  <c r="N983" i="1"/>
  <c r="N609" i="1"/>
  <c r="N1196" i="1"/>
  <c r="N870" i="1"/>
  <c r="T870" i="1" s="1"/>
  <c r="N1150" i="1"/>
  <c r="N863" i="1"/>
  <c r="N629" i="1"/>
  <c r="N585" i="1"/>
  <c r="N40" i="1"/>
  <c r="N1476" i="1"/>
  <c r="N1498" i="1"/>
  <c r="N970" i="1"/>
  <c r="N226" i="1"/>
  <c r="N538" i="1"/>
  <c r="N1081" i="1"/>
  <c r="N1061" i="1"/>
  <c r="N741" i="1"/>
  <c r="N1008" i="1"/>
  <c r="N491" i="1"/>
  <c r="N1328" i="1"/>
  <c r="T1328" i="1" s="1"/>
  <c r="N112" i="1"/>
  <c r="N350" i="1"/>
  <c r="N364" i="1"/>
  <c r="N1003" i="1"/>
  <c r="N1283" i="1"/>
  <c r="N762" i="1"/>
  <c r="N170" i="1"/>
  <c r="N1291" i="1"/>
  <c r="T1291" i="1" s="1"/>
  <c r="N470" i="1"/>
  <c r="N1493" i="1"/>
  <c r="N1486" i="1"/>
  <c r="N649" i="1"/>
  <c r="N191" i="1"/>
  <c r="N804" i="1"/>
  <c r="T804" i="1" s="1"/>
  <c r="N181" i="1"/>
  <c r="N1202" i="1"/>
  <c r="N638" i="1"/>
  <c r="T638" i="1" s="1"/>
  <c r="N16" i="1"/>
  <c r="N1297" i="1"/>
  <c r="N1303" i="1"/>
  <c r="N650" i="1"/>
  <c r="N36" i="1"/>
  <c r="N770" i="1"/>
  <c r="T770" i="1" s="1"/>
  <c r="N1059" i="1"/>
  <c r="T1059" i="1" s="1"/>
  <c r="N1305" i="1"/>
  <c r="T1305" i="1" s="1"/>
  <c r="N58" i="1"/>
  <c r="T58" i="1" s="1"/>
  <c r="N1251" i="1"/>
  <c r="N1173" i="1"/>
  <c r="N289" i="1"/>
  <c r="N967" i="1"/>
  <c r="N135" i="1"/>
  <c r="T135" i="1" s="1"/>
  <c r="N1192" i="1"/>
  <c r="N1113" i="1"/>
  <c r="N1379" i="1"/>
  <c r="N991" i="1"/>
  <c r="N818" i="1"/>
  <c r="N133" i="1"/>
  <c r="N601" i="1"/>
  <c r="N17" i="1"/>
  <c r="N54" i="1"/>
  <c r="N515" i="1"/>
  <c r="N48" i="1"/>
  <c r="N72" i="1"/>
  <c r="N405" i="1"/>
  <c r="N754" i="1"/>
  <c r="N42" i="1"/>
  <c r="N1506" i="1"/>
  <c r="N278" i="1"/>
  <c r="N1186" i="1"/>
  <c r="N424" i="1"/>
  <c r="N1255" i="1"/>
  <c r="N1264" i="1"/>
  <c r="T1264" i="1" s="1"/>
  <c r="N1404" i="1"/>
  <c r="N189" i="1"/>
  <c r="N492" i="1"/>
  <c r="N242" i="1"/>
  <c r="N352" i="1"/>
  <c r="N993" i="1"/>
  <c r="N326" i="1"/>
  <c r="N1222" i="1"/>
  <c r="N446" i="1"/>
  <c r="N995" i="1"/>
  <c r="N1472" i="1"/>
  <c r="N648" i="1"/>
  <c r="N530" i="1"/>
  <c r="N524" i="1"/>
  <c r="T524" i="1" s="1"/>
  <c r="N662" i="1"/>
  <c r="N46" i="1"/>
  <c r="N1464" i="1"/>
  <c r="N305" i="1"/>
  <c r="N438" i="1"/>
  <c r="N684" i="1"/>
  <c r="N88" i="1"/>
  <c r="N284" i="1"/>
  <c r="N733" i="1"/>
  <c r="N1032" i="1"/>
  <c r="N736" i="1"/>
  <c r="N702" i="1"/>
  <c r="N508" i="1"/>
  <c r="N432" i="1"/>
  <c r="N639" i="1"/>
  <c r="N194" i="1"/>
  <c r="N1393" i="1"/>
  <c r="N1183" i="1"/>
  <c r="N570" i="1"/>
  <c r="N889" i="1"/>
  <c r="N774" i="1"/>
  <c r="N1494" i="1"/>
  <c r="N342" i="1"/>
  <c r="T342" i="1" s="1"/>
  <c r="N1307" i="1"/>
  <c r="N1134" i="1"/>
  <c r="T1134" i="1" s="1"/>
  <c r="N1225" i="1"/>
  <c r="T1225" i="1" s="1"/>
  <c r="N516" i="1"/>
  <c r="N430" i="1"/>
  <c r="N407" i="1"/>
  <c r="N834" i="1"/>
  <c r="N1407" i="1"/>
  <c r="N654" i="1"/>
  <c r="N1098" i="1"/>
  <c r="N714" i="1"/>
  <c r="N1024" i="1"/>
  <c r="N1446" i="1"/>
  <c r="N203" i="1"/>
  <c r="N56" i="1"/>
  <c r="T56" i="1" s="1"/>
  <c r="N1504" i="1"/>
  <c r="N976" i="1"/>
  <c r="N271" i="1"/>
  <c r="N1116" i="1"/>
  <c r="N1313" i="1"/>
  <c r="N1195" i="1"/>
  <c r="N1021" i="1"/>
  <c r="N619" i="1"/>
  <c r="T619" i="1" s="1"/>
  <c r="N998" i="1"/>
  <c r="T998" i="1" s="1"/>
  <c r="N975" i="1"/>
  <c r="N915" i="1"/>
  <c r="T915" i="1" s="1"/>
  <c r="N1334" i="1"/>
  <c r="N1028" i="1"/>
  <c r="T1028" i="1" s="1"/>
  <c r="N1338" i="1"/>
  <c r="N646" i="1"/>
  <c r="N521" i="1"/>
  <c r="N1470" i="1"/>
  <c r="N872" i="1"/>
  <c r="N687" i="1"/>
  <c r="N594" i="1"/>
  <c r="N920" i="1"/>
  <c r="N246" i="1"/>
  <c r="N962" i="1"/>
  <c r="N403" i="1"/>
  <c r="N584" i="1"/>
  <c r="T584" i="1" s="1"/>
  <c r="N116" i="1"/>
  <c r="N73" i="1"/>
  <c r="T73" i="1" s="1"/>
  <c r="N1197" i="1"/>
  <c r="N1403" i="1"/>
  <c r="N151" i="1"/>
  <c r="N504" i="1"/>
  <c r="N1409" i="1"/>
  <c r="N826" i="1"/>
  <c r="N279" i="1"/>
  <c r="N680" i="1"/>
  <c r="N906" i="1"/>
  <c r="N932" i="1"/>
  <c r="N114" i="1"/>
  <c r="N1280" i="1"/>
  <c r="N184" i="1"/>
  <c r="N1167" i="1"/>
  <c r="N1169" i="1"/>
  <c r="N974" i="1"/>
  <c r="N1382" i="1"/>
  <c r="N293" i="1"/>
  <c r="N1422" i="1"/>
  <c r="N1492" i="1"/>
  <c r="N1016" i="1"/>
  <c r="N1455" i="1"/>
  <c r="N190" i="1"/>
  <c r="N817" i="1"/>
  <c r="N11" i="1"/>
  <c r="T11" i="1" s="1"/>
  <c r="N204" i="1"/>
  <c r="N1155" i="1"/>
  <c r="N644" i="1"/>
  <c r="N401" i="1"/>
  <c r="N822" i="1"/>
  <c r="T822" i="1" s="1"/>
  <c r="N388" i="1"/>
  <c r="N1064" i="1"/>
  <c r="N166" i="1"/>
  <c r="N134" i="1"/>
  <c r="N1384" i="1"/>
  <c r="N1160" i="1"/>
  <c r="O6" i="1"/>
  <c r="O1495" i="1" s="1"/>
  <c r="N1111" i="1"/>
  <c r="T1111" i="1" s="1"/>
  <c r="N406" i="1"/>
  <c r="N139" i="1"/>
  <c r="N332" i="1"/>
  <c r="N1027" i="1"/>
  <c r="T1027" i="1" s="1"/>
  <c r="N497" i="1"/>
  <c r="T497" i="1" s="1"/>
  <c r="N1090" i="1"/>
  <c r="N694" i="1"/>
  <c r="T694" i="1" s="1"/>
  <c r="N1335" i="1"/>
  <c r="N1337" i="1"/>
  <c r="N1260" i="1"/>
  <c r="T1260" i="1" s="1"/>
  <c r="N878" i="1"/>
  <c r="N165" i="1"/>
  <c r="N745" i="1"/>
  <c r="N1360" i="1"/>
  <c r="N1159" i="1"/>
  <c r="T1159" i="1" s="1"/>
  <c r="N1236" i="1"/>
  <c r="N1414" i="1"/>
  <c r="N1144" i="1"/>
  <c r="N1495" i="1"/>
  <c r="N62" i="1"/>
  <c r="N857" i="1"/>
  <c r="N554" i="1"/>
  <c r="N140" i="1"/>
  <c r="N1187" i="1"/>
  <c r="N676" i="1"/>
  <c r="N369" i="1"/>
  <c r="T369" i="1" s="1"/>
  <c r="N1370" i="1"/>
  <c r="N1342" i="1"/>
  <c r="N862" i="1"/>
  <c r="T862" i="1" s="1"/>
  <c r="N351" i="1"/>
  <c r="N1503" i="1"/>
  <c r="T1503" i="1" s="1"/>
  <c r="N864" i="1"/>
  <c r="N349" i="1"/>
  <c r="N1505" i="1"/>
  <c r="N825" i="1"/>
  <c r="T825" i="1" s="1"/>
  <c r="N690" i="1"/>
  <c r="N1390" i="1"/>
  <c r="N1479" i="1"/>
  <c r="N969" i="1"/>
  <c r="N1383" i="1"/>
  <c r="N777" i="1"/>
  <c r="N1326" i="1"/>
  <c r="T1326" i="1" s="1"/>
  <c r="N1482" i="1"/>
  <c r="N1212" i="1"/>
  <c r="T1212" i="1" s="1"/>
  <c r="N367" i="1"/>
  <c r="N640" i="1"/>
  <c r="N1281" i="1"/>
  <c r="N842" i="1"/>
  <c r="T842" i="1" s="1"/>
  <c r="N363" i="1"/>
  <c r="N1507" i="1"/>
  <c r="N900" i="1"/>
  <c r="N145" i="1"/>
  <c r="N146" i="1"/>
  <c r="N1220" i="1"/>
  <c r="N1216" i="1"/>
  <c r="N55" i="1"/>
  <c r="N224" i="1"/>
  <c r="N1119" i="1"/>
  <c r="T1119" i="1" s="1"/>
  <c r="N53" i="1"/>
  <c r="N222" i="1"/>
  <c r="N1121" i="1"/>
  <c r="N914" i="1"/>
  <c r="N131" i="1"/>
  <c r="N132" i="1"/>
  <c r="N1387" i="1"/>
  <c r="N908" i="1"/>
  <c r="N137" i="1"/>
  <c r="T137" i="1" s="1"/>
  <c r="N138" i="1"/>
  <c r="N1244" i="1"/>
  <c r="N1240" i="1"/>
  <c r="N47" i="1"/>
  <c r="N216" i="1"/>
  <c r="N1135" i="1"/>
  <c r="N45" i="1"/>
  <c r="N1386" i="1"/>
  <c r="N720" i="1"/>
  <c r="N1388" i="1"/>
  <c r="N1478" i="1"/>
  <c r="N63" i="1"/>
  <c r="N1497" i="1"/>
  <c r="N235" i="1"/>
  <c r="N963" i="1"/>
  <c r="N50" i="1"/>
  <c r="N1408" i="1"/>
  <c r="N96" i="1"/>
  <c r="N608" i="1"/>
  <c r="N1249" i="1"/>
  <c r="N35" i="1"/>
  <c r="N196" i="1"/>
  <c r="N1163" i="1"/>
  <c r="N41" i="1"/>
  <c r="N202" i="1"/>
  <c r="N1366" i="1"/>
  <c r="T1366" i="1" s="1"/>
  <c r="N614" i="1"/>
  <c r="N304" i="1"/>
  <c r="N616" i="1"/>
  <c r="N1089" i="1"/>
  <c r="N155" i="1"/>
  <c r="N1363" i="1"/>
  <c r="N416" i="1"/>
  <c r="N1243" i="1"/>
  <c r="N1373" i="1"/>
  <c r="N611" i="1"/>
  <c r="N670" i="1"/>
  <c r="T670" i="1" s="1"/>
  <c r="N499" i="1"/>
  <c r="T499" i="1" s="1"/>
  <c r="N519" i="1"/>
  <c r="N1462" i="1"/>
  <c r="N778" i="1"/>
  <c r="N209" i="1"/>
  <c r="N143" i="1"/>
  <c r="N310" i="1"/>
  <c r="N483" i="1"/>
  <c r="N716" i="1"/>
  <c r="N1180" i="1"/>
  <c r="N511" i="1"/>
  <c r="N301" i="1"/>
  <c r="N793" i="1"/>
  <c r="N379" i="1"/>
  <c r="N1139" i="1"/>
  <c r="N148" i="1"/>
  <c r="N931" i="1"/>
  <c r="T931" i="1" s="1"/>
  <c r="N395" i="1"/>
  <c r="T395" i="1" s="1"/>
  <c r="N292" i="1"/>
  <c r="N174" i="1"/>
  <c r="T174" i="1" s="1"/>
  <c r="N1273" i="1"/>
  <c r="N375" i="1"/>
  <c r="N1221" i="1"/>
  <c r="T1221" i="1" s="1"/>
  <c r="N503" i="1"/>
  <c r="N1399" i="1"/>
  <c r="N1333" i="1"/>
  <c r="N653" i="1"/>
  <c r="N719" i="1"/>
  <c r="N238" i="1"/>
  <c r="N325" i="1"/>
  <c r="N1406" i="1"/>
  <c r="N74" i="1"/>
  <c r="N602" i="1"/>
  <c r="T602" i="1" s="1"/>
  <c r="N434" i="1"/>
  <c r="N371" i="1"/>
  <c r="N549" i="1"/>
  <c r="N1022" i="1"/>
  <c r="N51" i="1"/>
  <c r="N661" i="1"/>
  <c r="N771" i="1"/>
  <c r="N626" i="1"/>
  <c r="N630" i="1"/>
  <c r="T630" i="1" s="1"/>
  <c r="N490" i="1"/>
  <c r="T490" i="1" s="1"/>
  <c r="N1120" i="1"/>
  <c r="N385" i="1"/>
  <c r="N1054" i="1"/>
  <c r="N344" i="1"/>
  <c r="N683" i="1"/>
  <c r="N703" i="1"/>
  <c r="N505" i="1"/>
  <c r="N449" i="1"/>
  <c r="N1178" i="1"/>
  <c r="T1178" i="1" s="1"/>
  <c r="N691" i="1"/>
  <c r="T691" i="1" s="1"/>
  <c r="N847" i="1"/>
  <c r="N642" i="1"/>
  <c r="N928" i="1"/>
  <c r="N173" i="1"/>
  <c r="T173" i="1" s="1"/>
  <c r="N643" i="1"/>
  <c r="N249" i="1"/>
  <c r="N1017" i="1"/>
  <c r="N336" i="1"/>
  <c r="N522" i="1"/>
  <c r="N766" i="1"/>
  <c r="N520" i="1"/>
  <c r="N1193" i="1"/>
  <c r="T1193" i="1" s="1"/>
  <c r="N1457" i="1"/>
  <c r="N1228" i="1"/>
  <c r="N1062" i="1"/>
  <c r="N1138" i="1"/>
  <c r="N199" i="1"/>
  <c r="T199" i="1" s="1"/>
  <c r="N453" i="1"/>
  <c r="N656" i="1"/>
  <c r="N1132" i="1"/>
  <c r="N1330" i="1"/>
  <c r="T1330" i="1" s="1"/>
  <c r="N1362" i="1"/>
  <c r="N1142" i="1"/>
  <c r="N496" i="1"/>
  <c r="T496" i="1" s="1"/>
  <c r="N1347" i="1"/>
  <c r="N746" i="1"/>
  <c r="N61" i="1"/>
  <c r="N1082" i="1"/>
  <c r="N686" i="1"/>
  <c r="N136" i="1"/>
  <c r="N1351" i="1"/>
  <c r="N1320" i="1"/>
  <c r="T1320" i="1" s="1"/>
  <c r="N423" i="1"/>
  <c r="N873" i="1"/>
  <c r="N1033" i="1"/>
  <c r="N940" i="1"/>
  <c r="N968" i="1"/>
  <c r="N1206" i="1"/>
  <c r="N239" i="1"/>
  <c r="N768" i="1"/>
  <c r="N494" i="1"/>
  <c r="N636" i="1"/>
  <c r="N855" i="1"/>
  <c r="N860" i="1"/>
  <c r="T860" i="1" s="1"/>
  <c r="N186" i="1"/>
  <c r="N879" i="1"/>
  <c r="N1136" i="1"/>
  <c r="N1269" i="1"/>
  <c r="N376" i="1"/>
  <c r="N236" i="1"/>
  <c r="N757" i="1"/>
  <c r="N674" i="1"/>
  <c r="N1218" i="1"/>
  <c r="N731" i="1"/>
  <c r="N532" i="1"/>
  <c r="N473" i="1"/>
  <c r="N1203" i="1"/>
  <c r="N142" i="1"/>
  <c r="N1293" i="1"/>
  <c r="N287" i="1"/>
  <c r="T287" i="1" s="1"/>
  <c r="N1381" i="1"/>
  <c r="T1381" i="1" s="1"/>
  <c r="N800" i="1"/>
  <c r="T800" i="1" s="1"/>
  <c r="N419" i="1"/>
  <c r="N1101" i="1"/>
  <c r="T1101" i="1" s="1"/>
  <c r="N791" i="1"/>
  <c r="T791" i="1" s="1"/>
  <c r="N796" i="1"/>
  <c r="T796" i="1" s="1"/>
  <c r="N1179" i="1"/>
  <c r="T1179" i="1" s="1"/>
  <c r="N567" i="1"/>
  <c r="N572" i="1"/>
  <c r="N701" i="1"/>
  <c r="N316" i="1"/>
  <c r="N1048" i="1"/>
  <c r="N1207" i="1"/>
  <c r="N899" i="1"/>
  <c r="T899" i="1" s="1"/>
  <c r="N1421" i="1"/>
  <c r="N506" i="1"/>
  <c r="N119" i="1"/>
  <c r="N1056" i="1"/>
  <c r="N1413" i="1"/>
  <c r="N1310" i="1"/>
  <c r="N1271" i="1"/>
  <c r="N536" i="1"/>
  <c r="T536" i="1" s="1"/>
  <c r="N291" i="1"/>
  <c r="N856" i="1"/>
  <c r="N523" i="1"/>
  <c r="N418" i="1"/>
  <c r="N781" i="1"/>
  <c r="N595" i="1"/>
  <c r="N1365" i="1"/>
  <c r="N1211" i="1"/>
  <c r="N464" i="1"/>
  <c r="T464" i="1" s="1"/>
  <c r="N340" i="1"/>
  <c r="T340" i="1" s="1"/>
  <c r="N335" i="1"/>
  <c r="N823" i="1"/>
  <c r="N1253" i="1"/>
  <c r="N828" i="1"/>
  <c r="N207" i="1"/>
  <c r="N957" i="1"/>
  <c r="N1441" i="1"/>
  <c r="N60" i="1"/>
  <c r="N126" i="1"/>
  <c r="N1238" i="1"/>
  <c r="N228" i="1"/>
  <c r="N144" i="1"/>
  <c r="N267" i="1"/>
  <c r="T267" i="1" s="1"/>
  <c r="N717" i="1"/>
  <c r="N587" i="1"/>
  <c r="N599" i="1"/>
  <c r="N1141" i="1"/>
  <c r="N604" i="1"/>
  <c r="N117" i="1"/>
  <c r="T117" i="1" s="1"/>
  <c r="N852" i="1"/>
  <c r="N1015" i="1"/>
  <c r="N827" i="1"/>
  <c r="N1029" i="1"/>
  <c r="N153" i="1"/>
  <c r="N840" i="1"/>
  <c r="N541" i="1"/>
  <c r="N20" i="1"/>
  <c r="N476" i="1"/>
  <c r="N1345" i="1"/>
  <c r="N742" i="1"/>
  <c r="N1227" i="1"/>
  <c r="N776" i="1"/>
  <c r="N1123" i="1"/>
  <c r="N1230" i="1"/>
  <c r="T1230" i="1" s="1"/>
  <c r="N583" i="1"/>
  <c r="N911" i="1"/>
  <c r="N513" i="1"/>
  <c r="N1453" i="1"/>
  <c r="N1037" i="1"/>
  <c r="N603" i="1"/>
  <c r="N723" i="1"/>
  <c r="N917" i="1"/>
  <c r="N1429" i="1"/>
  <c r="N377" i="1"/>
  <c r="N1467" i="1"/>
  <c r="N1233" i="1"/>
  <c r="N120" i="1"/>
  <c r="N129" i="1"/>
  <c r="N84" i="1"/>
  <c r="N158" i="1"/>
  <c r="N542" i="1"/>
  <c r="N831" i="1"/>
  <c r="N951" i="1"/>
  <c r="N805" i="1"/>
  <c r="N1317" i="1"/>
  <c r="N90" i="1"/>
  <c r="N1019" i="1"/>
  <c r="N1145" i="1"/>
  <c r="N838" i="1"/>
  <c r="N939" i="1"/>
  <c r="N1085" i="1"/>
  <c r="T1085" i="1" s="1"/>
  <c r="N33" i="1"/>
  <c r="T33" i="1" s="1"/>
  <c r="N413" i="1"/>
  <c r="N1075" i="1"/>
  <c r="N443" i="1"/>
  <c r="N705" i="1"/>
  <c r="N429" i="1"/>
  <c r="N128" i="1"/>
  <c r="N1052" i="1"/>
  <c r="N620" i="1"/>
  <c r="T620" i="1" s="1"/>
  <c r="N68" i="1"/>
  <c r="N478" i="1"/>
  <c r="N311" i="1"/>
  <c r="N337" i="1"/>
  <c r="T337" i="1" s="1"/>
  <c r="N586" i="1"/>
  <c r="N1400" i="1"/>
  <c r="T1400" i="1" s="1"/>
  <c r="N1232" i="1"/>
  <c r="N1126" i="1"/>
  <c r="N75" i="1"/>
  <c r="N966" i="1"/>
  <c r="T966" i="1" s="1"/>
  <c r="N1012" i="1"/>
  <c r="N1332" i="1"/>
  <c r="N749" i="1"/>
  <c r="N835" i="1"/>
  <c r="T835" i="1" s="1"/>
  <c r="N907" i="1"/>
  <c r="N527" i="1"/>
  <c r="N354" i="1"/>
  <c r="T354" i="1" s="1"/>
  <c r="N923" i="1"/>
  <c r="T923" i="1" s="1"/>
  <c r="N565" i="1"/>
  <c r="N1077" i="1"/>
  <c r="N442" i="1"/>
  <c r="N57" i="1"/>
  <c r="N435" i="1"/>
  <c r="N461" i="1"/>
  <c r="T461" i="1" s="1"/>
  <c r="N758" i="1"/>
  <c r="N724" i="1"/>
  <c r="N578" i="1"/>
  <c r="N712" i="1"/>
  <c r="N1118" i="1"/>
  <c r="N699" i="1"/>
  <c r="N819" i="1"/>
  <c r="N965" i="1"/>
  <c r="T965" i="1" s="1"/>
  <c r="N1477" i="1"/>
  <c r="N281" i="1"/>
  <c r="N372" i="1"/>
  <c r="N205" i="1"/>
  <c r="N1252" i="1"/>
  <c r="N739" i="1"/>
  <c r="N1437" i="1"/>
  <c r="N1499" i="1"/>
  <c r="N80" i="1"/>
  <c r="N1427" i="1"/>
  <c r="N91" i="1"/>
  <c r="N1177" i="1"/>
  <c r="N744" i="1"/>
  <c r="N534" i="1"/>
  <c r="N298" i="1"/>
  <c r="N1067" i="1"/>
  <c r="N99" i="1"/>
  <c r="N93" i="1"/>
  <c r="N1152" i="1"/>
  <c r="N868" i="1"/>
  <c r="N1201" i="1"/>
  <c r="N1410" i="1"/>
  <c r="N624" i="1"/>
  <c r="N871" i="1"/>
  <c r="N765" i="1"/>
  <c r="N1277" i="1"/>
  <c r="N162" i="1"/>
  <c r="N892" i="1"/>
  <c r="N898" i="1"/>
  <c r="N1103" i="1"/>
  <c r="N1188" i="1"/>
  <c r="N1267" i="1"/>
  <c r="N252" i="1"/>
  <c r="T252" i="1" s="1"/>
  <c r="N251" i="1"/>
  <c r="N794" i="1"/>
  <c r="T794" i="1" s="1"/>
  <c r="N961" i="1"/>
  <c r="T961" i="1" s="1"/>
  <c r="N382" i="1"/>
  <c r="N85" i="1"/>
  <c r="T85" i="1" s="1"/>
  <c r="N1343" i="1"/>
  <c r="N303" i="1"/>
  <c r="N1176" i="1"/>
  <c r="T1176" i="1" s="1"/>
  <c r="N1114" i="1"/>
  <c r="N329" i="1"/>
  <c r="N876" i="1"/>
  <c r="N484" i="1"/>
  <c r="N323" i="1"/>
  <c r="N697" i="1"/>
  <c r="N477" i="1"/>
  <c r="T477" i="1" s="1"/>
  <c r="N1375" i="1"/>
  <c r="N734" i="1"/>
  <c r="N1154" i="1"/>
  <c r="N580" i="1"/>
  <c r="T580" i="1" s="1"/>
  <c r="N268" i="1"/>
  <c r="N689" i="1"/>
  <c r="N1239" i="1"/>
  <c r="N1162" i="1"/>
  <c r="N487" i="1"/>
  <c r="N262" i="1"/>
  <c r="T262" i="1" s="1"/>
  <c r="N167" i="1"/>
  <c r="N546" i="1"/>
  <c r="N672" i="1"/>
  <c r="N1508" i="1"/>
  <c r="N747" i="1"/>
  <c r="N867" i="1"/>
  <c r="N989" i="1"/>
  <c r="N1501" i="1"/>
  <c r="N225" i="1"/>
  <c r="N276" i="1"/>
  <c r="N414" i="1"/>
  <c r="N247" i="1"/>
  <c r="N979" i="1"/>
  <c r="N1491" i="1"/>
  <c r="N28" i="1"/>
  <c r="N27" i="1"/>
  <c r="N577" i="1"/>
  <c r="N1265" i="1"/>
  <c r="N86" i="1"/>
  <c r="N1066" i="1"/>
  <c r="N846" i="1"/>
  <c r="N592" i="1"/>
  <c r="N1129" i="1"/>
  <c r="N1204" i="1"/>
  <c r="N950" i="1"/>
  <c r="N1350" i="1"/>
  <c r="N1340" i="1"/>
  <c r="N495" i="1"/>
  <c r="N149" i="1"/>
  <c r="N171" i="1"/>
  <c r="N110" i="1"/>
  <c r="N854" i="1"/>
  <c r="N1070" i="1"/>
  <c r="N1294" i="1"/>
  <c r="N422" i="1"/>
  <c r="N1322" i="1"/>
  <c r="N750" i="1"/>
  <c r="N294" i="1"/>
  <c r="N1190" i="1"/>
  <c r="N1074" i="1"/>
  <c r="N1036" i="1"/>
  <c r="T1036" i="1" s="1"/>
  <c r="N956" i="1"/>
  <c r="N23" i="1"/>
  <c r="N1151" i="1"/>
  <c r="N318" i="1"/>
  <c r="N1304" i="1"/>
  <c r="N1423" i="1"/>
  <c r="N735" i="1"/>
  <c r="N362" i="1"/>
  <c r="N737" i="1"/>
  <c r="N707" i="1"/>
  <c r="T707" i="1" s="1"/>
  <c r="N1157" i="1"/>
  <c r="N452" i="1"/>
  <c r="N813" i="1"/>
  <c r="T813" i="1" s="1"/>
  <c r="N645" i="1"/>
  <c r="N297" i="1"/>
  <c r="N322" i="1"/>
  <c r="N462" i="1"/>
  <c r="N869" i="1"/>
  <c r="N756" i="1"/>
  <c r="T756" i="1" s="1"/>
  <c r="N812" i="1"/>
  <c r="N591" i="1"/>
  <c r="T591" i="1" s="1"/>
  <c r="N308" i="1"/>
  <c r="N627" i="1"/>
  <c r="T627" i="1" s="1"/>
  <c r="N1213" i="1"/>
  <c r="N1372" i="1"/>
  <c r="N1389" i="1"/>
  <c r="T1389" i="1" s="1"/>
  <c r="N671" i="1"/>
  <c r="N250" i="1"/>
  <c r="N1438" i="1"/>
  <c r="N1402" i="1"/>
  <c r="N394" i="1"/>
  <c r="N815" i="1"/>
  <c r="N1246" i="1"/>
  <c r="N1215" i="1"/>
  <c r="N529" i="1"/>
  <c r="N1164" i="1"/>
  <c r="N66" i="1"/>
  <c r="T66" i="1" s="1"/>
  <c r="N1013" i="1"/>
  <c r="N286" i="1"/>
  <c r="T286" i="1" s="1"/>
  <c r="N157" i="1"/>
  <c r="N901" i="1"/>
  <c r="N206" i="1"/>
  <c r="N987" i="1"/>
  <c r="N1009" i="1"/>
  <c r="N946" i="1"/>
  <c r="N612" i="1"/>
  <c r="N589" i="1"/>
  <c r="T589" i="1" s="1"/>
  <c r="N783" i="1"/>
  <c r="N535" i="1"/>
  <c r="T535" i="1" s="1"/>
  <c r="N1109" i="1"/>
  <c r="N540" i="1"/>
  <c r="T540" i="1" s="1"/>
  <c r="N285" i="1"/>
  <c r="N788" i="1"/>
  <c r="N888" i="1"/>
  <c r="N763" i="1"/>
  <c r="T763" i="1" s="1"/>
  <c r="N997" i="1"/>
  <c r="N217" i="1"/>
  <c r="N29" i="1"/>
  <c r="N803" i="1"/>
  <c r="N404" i="1"/>
  <c r="N1459" i="1"/>
  <c r="N1217" i="1"/>
  <c r="N574" i="1"/>
  <c r="T574" i="1" s="1"/>
  <c r="N1099" i="1"/>
  <c r="T1099" i="1" s="1"/>
  <c r="N568" i="1"/>
  <c r="N994" i="1"/>
  <c r="T994" i="1" s="1"/>
  <c r="N1223" i="1"/>
  <c r="T1223" i="1" s="1"/>
  <c r="N655" i="1"/>
  <c r="T655" i="1" s="1"/>
  <c r="N1325" i="1"/>
  <c r="N539" i="1"/>
  <c r="N885" i="1"/>
  <c r="N441" i="1"/>
  <c r="N1057" i="1"/>
  <c r="N193" i="1"/>
  <c r="N334" i="1"/>
  <c r="N767" i="1"/>
  <c r="N773" i="1"/>
  <c r="T773" i="1" s="1"/>
  <c r="N154" i="1"/>
  <c r="N977" i="1"/>
  <c r="N875" i="1"/>
  <c r="N97" i="1"/>
  <c r="N1043" i="1"/>
  <c r="N665" i="1"/>
  <c r="N176" i="1"/>
  <c r="N588" i="1"/>
  <c r="T588" i="1" s="1"/>
  <c r="N1425" i="1"/>
  <c r="N433" i="1"/>
  <c r="N784" i="1"/>
  <c r="N386" i="1"/>
  <c r="N1357" i="1"/>
  <c r="N941" i="1"/>
  <c r="T941" i="1" s="1"/>
  <c r="N525" i="1"/>
  <c r="N799" i="1"/>
  <c r="N919" i="1"/>
  <c r="N789" i="1"/>
  <c r="T789" i="1" s="1"/>
  <c r="N1301" i="1"/>
  <c r="N122" i="1"/>
  <c r="N1042" i="1"/>
  <c r="N545" i="1"/>
  <c r="N1231" i="1"/>
  <c r="N1380" i="1"/>
  <c r="T1380" i="1" s="1"/>
  <c r="N1435" i="1"/>
  <c r="N1185" i="1"/>
  <c r="N160" i="1"/>
  <c r="N575" i="1"/>
  <c r="N695" i="1"/>
  <c r="N677" i="1"/>
  <c r="N1189" i="1"/>
  <c r="N330" i="1"/>
  <c r="N700" i="1"/>
  <c r="N802" i="1"/>
  <c r="T802" i="1" s="1"/>
  <c r="N208" i="1"/>
  <c r="N555" i="1"/>
  <c r="N829" i="1"/>
  <c r="N34" i="1"/>
  <c r="N761" i="1"/>
  <c r="N1250" i="1"/>
  <c r="N188" i="1"/>
  <c r="N858" i="1"/>
  <c r="N302" i="1"/>
  <c r="N1431" i="1"/>
  <c r="N1368" i="1"/>
  <c r="N233" i="1"/>
  <c r="N420" i="1"/>
  <c r="N865" i="1"/>
  <c r="N480" i="1"/>
  <c r="T480" i="1" s="1"/>
  <c r="N1442" i="1"/>
  <c r="N108" i="1"/>
  <c r="N448" i="1"/>
  <c r="N688" i="1"/>
  <c r="T688" i="1" s="1"/>
  <c r="N39" i="1"/>
  <c r="N1279" i="1"/>
  <c r="N488" i="1"/>
  <c r="N328" i="1"/>
  <c r="N839" i="1"/>
  <c r="N715" i="1"/>
  <c r="N257" i="1"/>
  <c r="N450" i="1"/>
  <c r="N1165" i="1"/>
  <c r="N667" i="1"/>
  <c r="N787" i="1"/>
  <c r="N949" i="1"/>
  <c r="T949" i="1" s="1"/>
  <c r="N1461" i="1"/>
  <c r="N313" i="1"/>
  <c r="T313" i="1" s="1"/>
  <c r="N436" i="1"/>
  <c r="N1401" i="1"/>
  <c r="N463" i="1"/>
  <c r="N65" i="1"/>
  <c r="N467" i="1"/>
  <c r="N501" i="1"/>
  <c r="N710" i="1"/>
  <c r="N895" i="1"/>
  <c r="N563" i="1"/>
  <c r="N837" i="1"/>
  <c r="N1349" i="1"/>
  <c r="N26" i="1"/>
  <c r="N1147" i="1"/>
  <c r="N1489" i="1"/>
  <c r="N992" i="1"/>
  <c r="N679" i="1"/>
  <c r="N1181" i="1"/>
  <c r="N692" i="1"/>
  <c r="N632" i="1"/>
  <c r="N1171" i="1"/>
  <c r="N347" i="1"/>
  <c r="N833" i="1"/>
  <c r="T833" i="1" s="1"/>
  <c r="N253" i="1"/>
  <c r="N471" i="1"/>
  <c r="N1308" i="1"/>
  <c r="T1308" i="1" s="1"/>
  <c r="N748" i="1"/>
  <c r="N451" i="1"/>
  <c r="N270" i="1"/>
  <c r="T270" i="1" s="1"/>
  <c r="N95" i="1"/>
  <c r="N177" i="1"/>
  <c r="N810" i="1"/>
  <c r="N1020" i="1"/>
  <c r="N264" i="1"/>
  <c r="N615" i="1"/>
  <c r="N637" i="1"/>
  <c r="N1149" i="1"/>
  <c r="N370" i="1"/>
  <c r="N628" i="1"/>
  <c r="N147" i="1"/>
  <c r="N77" i="1"/>
  <c r="N1184" i="1"/>
  <c r="N1076" i="1"/>
  <c r="N200" i="1"/>
  <c r="N1065" i="1"/>
  <c r="N392" i="1"/>
  <c r="N905" i="1"/>
  <c r="N1364" i="1"/>
  <c r="N1286" i="1"/>
  <c r="N894" i="1"/>
  <c r="N1023" i="1"/>
  <c r="N428" i="1"/>
  <c r="N561" i="1"/>
  <c r="N1327" i="1"/>
  <c r="N1096" i="1"/>
  <c r="N816" i="1"/>
  <c r="N1257" i="1"/>
  <c r="N295" i="1"/>
  <c r="N1394" i="1"/>
  <c r="N1095" i="1"/>
  <c r="N261" i="1"/>
  <c r="N229" i="1"/>
  <c r="N1298" i="1"/>
  <c r="N1356" i="1"/>
  <c r="N1272" i="1"/>
  <c r="N408" i="1"/>
  <c r="N21" i="1"/>
  <c r="N1369" i="1"/>
  <c r="N1229" i="1"/>
  <c r="N220" i="1"/>
  <c r="N797" i="1"/>
  <c r="N1124" i="1"/>
  <c r="N1444" i="1"/>
  <c r="N1055" i="1"/>
  <c r="N593" i="1"/>
  <c r="N866" i="1"/>
  <c r="N98" i="1"/>
  <c r="N981" i="1"/>
  <c r="T981" i="1" s="1"/>
  <c r="N333" i="1"/>
  <c r="N374" i="1"/>
  <c r="T374" i="1" s="1"/>
  <c r="N881" i="1"/>
  <c r="N81" i="1"/>
  <c r="N851" i="1"/>
  <c r="N339" i="1"/>
  <c r="T339" i="1" s="1"/>
  <c r="N1275" i="1"/>
  <c r="N315" i="1"/>
  <c r="N566" i="1"/>
  <c r="N685" i="1"/>
  <c r="N725" i="1"/>
  <c r="N738" i="1"/>
  <c r="N849" i="1"/>
  <c r="N613" i="1"/>
  <c r="T613" i="1" s="1"/>
  <c r="N115" i="1"/>
  <c r="N290" i="1"/>
  <c r="N730" i="1"/>
  <c r="N425" i="1"/>
  <c r="N1348" i="1"/>
  <c r="T1348" i="1" s="1"/>
  <c r="N775" i="1"/>
  <c r="N795" i="1"/>
  <c r="N185" i="1"/>
  <c r="N596" i="1"/>
  <c r="N571" i="1"/>
  <c r="T571" i="1" s="1"/>
  <c r="N409" i="1"/>
  <c r="N935" i="1"/>
  <c r="N1299" i="1"/>
  <c r="N255" i="1"/>
  <c r="N437" i="1"/>
  <c r="T437" i="1" s="1"/>
  <c r="N937" i="1"/>
  <c r="N877" i="1"/>
  <c r="N711" i="1"/>
  <c r="T711" i="1" s="1"/>
  <c r="N130" i="1"/>
  <c r="T130" i="1" s="1"/>
  <c r="N597" i="1"/>
  <c r="N410" i="1"/>
  <c r="N307" i="1"/>
  <c r="T307" i="1" s="1"/>
  <c r="N926" i="1"/>
  <c r="N706" i="1"/>
  <c r="N1374" i="1"/>
  <c r="N883" i="1"/>
  <c r="N9" i="1"/>
  <c r="N244" i="1"/>
  <c r="N1314" i="1"/>
  <c r="N1469" i="1"/>
  <c r="T1469" i="1" s="1"/>
  <c r="N415" i="1"/>
  <c r="N59" i="1"/>
  <c r="N792" i="1"/>
  <c r="N234" i="1"/>
  <c r="N67" i="1"/>
  <c r="N1344" i="1"/>
  <c r="N111" i="1"/>
  <c r="N779" i="1"/>
  <c r="N258" i="1"/>
  <c r="N909" i="1"/>
  <c r="N659" i="1"/>
  <c r="N1397" i="1"/>
  <c r="N1339" i="1"/>
  <c r="T1339" i="1" s="1"/>
  <c r="N288" i="1"/>
  <c r="N212" i="1"/>
  <c r="N159" i="1"/>
  <c r="N887" i="1"/>
  <c r="N1285" i="1"/>
  <c r="N924" i="1"/>
  <c r="N31" i="1"/>
  <c r="N1053" i="1"/>
  <c r="T1053" i="1" s="1"/>
  <c r="N78" i="1"/>
  <c r="N475" i="1"/>
  <c r="N469" i="1"/>
  <c r="N1496" i="1"/>
  <c r="N100" i="1"/>
  <c r="N439" i="1"/>
  <c r="N958" i="1"/>
  <c r="N621" i="1"/>
  <c r="N579" i="1"/>
  <c r="N651" i="1"/>
  <c r="N321" i="1"/>
  <c r="N482" i="1"/>
  <c r="N859" i="1"/>
  <c r="T859" i="1" s="1"/>
  <c r="N533" i="1"/>
  <c r="N1045" i="1"/>
  <c r="N474" i="1"/>
  <c r="N121" i="1"/>
  <c r="N52" i="1"/>
  <c r="N118" i="1"/>
  <c r="N582" i="1"/>
  <c r="N660" i="1"/>
  <c r="N83" i="1"/>
  <c r="T83" i="1" s="1"/>
  <c r="N544" i="1"/>
  <c r="N1312" i="1"/>
  <c r="N635" i="1"/>
  <c r="N755" i="1"/>
  <c r="N933" i="1"/>
  <c r="N1445" i="1"/>
  <c r="T1445" i="1" s="1"/>
  <c r="N345" i="1"/>
  <c r="N500" i="1"/>
  <c r="N373" i="1"/>
  <c r="T373" i="1" s="1"/>
  <c r="N996" i="1"/>
  <c r="N547" i="1"/>
  <c r="N1341" i="1"/>
  <c r="N1115" i="1"/>
  <c r="N1439" i="1"/>
  <c r="N1331" i="1"/>
  <c r="N187" i="1"/>
  <c r="N1049" i="1"/>
  <c r="N576" i="1"/>
  <c r="N175" i="1"/>
  <c r="N1242" i="1"/>
  <c r="N1010" i="1"/>
  <c r="N227" i="1"/>
  <c r="N309" i="1"/>
  <c r="N902" i="1"/>
  <c r="N708" i="1"/>
  <c r="N945" i="1"/>
  <c r="N1480" i="1"/>
  <c r="N990" i="1"/>
  <c r="N769" i="1"/>
  <c r="N1484" i="1"/>
  <c r="N1385" i="1"/>
  <c r="N1261" i="1"/>
  <c r="N973" i="1"/>
  <c r="N557" i="1"/>
  <c r="N647" i="1"/>
  <c r="N607" i="1"/>
  <c r="N727" i="1"/>
  <c r="T727" i="1" s="1"/>
  <c r="N693" i="1"/>
  <c r="N1205" i="1"/>
  <c r="N314" i="1"/>
  <c r="N732" i="1"/>
  <c r="T732" i="1" s="1"/>
  <c r="N610" i="1"/>
  <c r="N760" i="1"/>
  <c r="T760" i="1" s="1"/>
  <c r="N1182" i="1"/>
  <c r="N1051" i="1"/>
  <c r="N673" i="1"/>
  <c r="N1359" i="1"/>
  <c r="N1122" i="1"/>
  <c r="T1122" i="1" s="1"/>
  <c r="N955" i="1"/>
  <c r="N581" i="1"/>
  <c r="N1093" i="1"/>
  <c r="N426" i="1"/>
  <c r="N25" i="1"/>
  <c r="N243" i="1"/>
  <c r="N1143" i="1"/>
  <c r="N751" i="1"/>
  <c r="N669" i="1"/>
  <c r="N338" i="1"/>
  <c r="N19" i="1"/>
  <c r="N1440" i="1"/>
  <c r="N348" i="1"/>
  <c r="N698" i="1"/>
  <c r="N510" i="1"/>
  <c r="T510" i="1" s="1"/>
  <c r="N1175" i="1"/>
  <c r="N1030" i="1"/>
  <c r="T1030" i="1" s="1"/>
  <c r="N457" i="1"/>
  <c r="N1419" i="1"/>
  <c r="N882" i="1"/>
  <c r="N1079" i="1"/>
  <c r="N1156" i="1"/>
  <c r="N1443" i="1"/>
  <c r="N600" i="1"/>
  <c r="N1044" i="1"/>
  <c r="N1014" i="1"/>
  <c r="N675" i="1"/>
  <c r="T675" i="1" s="1"/>
  <c r="N893" i="1"/>
  <c r="N1405" i="1"/>
  <c r="N417" i="1"/>
  <c r="N1371" i="1"/>
  <c r="N1105" i="1"/>
  <c r="N248" i="1"/>
  <c r="N916" i="1"/>
  <c r="T916" i="1" s="1"/>
  <c r="N1395" i="1"/>
  <c r="T1395" i="1" s="1"/>
  <c r="N124" i="1"/>
  <c r="T124" i="1" s="1"/>
  <c r="N123" i="1"/>
  <c r="N922" i="1"/>
  <c r="N1137" i="1"/>
  <c r="N214" i="1"/>
  <c r="N704" i="1"/>
  <c r="N472" i="1"/>
  <c r="T472" i="1" s="1"/>
  <c r="N87" i="1"/>
  <c r="T87" i="1" s="1"/>
  <c r="N1110" i="1"/>
  <c r="N1466" i="1"/>
  <c r="T1466" i="1" s="1"/>
  <c r="N169" i="1"/>
  <c r="N1035" i="1"/>
  <c r="N324" i="1"/>
  <c r="N163" i="1"/>
  <c r="N1041" i="1"/>
  <c r="N141" i="1"/>
  <c r="N312" i="1"/>
  <c r="N1088" i="1"/>
  <c r="N210" i="1"/>
  <c r="N836" i="1"/>
  <c r="N459" i="1"/>
  <c r="N1153" i="1"/>
  <c r="N24" i="1"/>
  <c r="N1106" i="1"/>
  <c r="N486" i="1"/>
  <c r="N841" i="1"/>
  <c r="N1456" i="1"/>
  <c r="N633" i="1"/>
  <c r="T633" i="1" s="1"/>
  <c r="N1311" i="1"/>
  <c r="N1058" i="1"/>
  <c r="N551" i="1"/>
  <c r="N605" i="1"/>
  <c r="N1117" i="1"/>
  <c r="N402" i="1"/>
  <c r="T402" i="1" s="1"/>
  <c r="N564" i="1"/>
  <c r="N275" i="1"/>
  <c r="N245" i="1"/>
  <c r="N1046" i="1"/>
  <c r="N1107" i="1"/>
  <c r="N412" i="1"/>
  <c r="N411" i="1"/>
  <c r="N634" i="1"/>
  <c r="N753" i="1"/>
  <c r="N1433" i="1"/>
  <c r="N341" i="1"/>
  <c r="N1047" i="1"/>
  <c r="N182" i="1"/>
  <c r="N1287" i="1"/>
  <c r="N1282" i="1"/>
  <c r="N399" i="1"/>
  <c r="N1463" i="1"/>
  <c r="N824" i="1"/>
  <c r="N397" i="1"/>
  <c r="N1465" i="1"/>
  <c r="N785" i="1"/>
  <c r="N387" i="1"/>
  <c r="N1131" i="1"/>
  <c r="T1131" i="1" s="1"/>
  <c r="N652" i="1"/>
  <c r="N393" i="1"/>
  <c r="T393" i="1" s="1"/>
  <c r="N1306" i="1"/>
  <c r="T1306" i="1" s="1"/>
  <c r="N1302" i="1"/>
  <c r="T1302" i="1" s="1"/>
  <c r="N830" i="1"/>
  <c r="N383" i="1"/>
  <c r="N1471" i="1"/>
  <c r="N832" i="1"/>
  <c r="N381" i="1"/>
  <c r="N944" i="1"/>
  <c r="T944" i="1" s="1"/>
  <c r="N528" i="1"/>
  <c r="N814" i="1"/>
  <c r="N1274" i="1"/>
  <c r="N938" i="1"/>
  <c r="N1038" i="1"/>
  <c r="N396" i="1"/>
  <c r="N49" i="1"/>
  <c r="N1412" i="1"/>
  <c r="N606" i="1"/>
  <c r="N1247" i="1"/>
  <c r="N94" i="1"/>
  <c r="N569" i="1"/>
  <c r="N355" i="1"/>
  <c r="N1483" i="1"/>
  <c r="N844" i="1"/>
  <c r="T844" i="1" s="1"/>
  <c r="N361" i="1"/>
  <c r="N1436" i="1"/>
  <c r="N1112" i="1"/>
  <c r="N343" i="1"/>
  <c r="N1263" i="1"/>
  <c r="N254" i="1"/>
  <c r="N890" i="1"/>
  <c r="N156" i="1"/>
  <c r="N884" i="1"/>
  <c r="N929" i="1"/>
  <c r="N481" i="1"/>
  <c r="N861" i="1"/>
  <c r="N943" i="1"/>
  <c r="N30" i="1"/>
  <c r="N1191" i="1"/>
  <c r="N1268" i="1"/>
  <c r="N109" i="1"/>
  <c r="N1411" i="1"/>
  <c r="N1092" i="1"/>
  <c r="N1039" i="1"/>
  <c r="N850" i="1"/>
  <c r="N1355" i="1"/>
  <c r="T1355" i="1" s="1"/>
  <c r="N489" i="1"/>
  <c r="N918" i="1"/>
  <c r="N1087" i="1"/>
  <c r="N1473" i="1"/>
  <c r="N666" i="1"/>
  <c r="N380" i="1"/>
  <c r="N79" i="1"/>
  <c r="N498" i="1"/>
  <c r="N1289" i="1"/>
  <c r="N272" i="1"/>
  <c r="N1174" i="1"/>
  <c r="T1174" i="1" s="1"/>
  <c r="N92" i="1"/>
  <c r="N925" i="1"/>
  <c r="N764" i="1"/>
  <c r="T764" i="1" s="1"/>
  <c r="N759" i="1"/>
  <c r="N468" i="1"/>
  <c r="N1083" i="1"/>
  <c r="T1083" i="1" s="1"/>
  <c r="N531" i="1"/>
  <c r="N1485" i="1"/>
  <c r="N1353" i="1"/>
  <c r="N22" i="1"/>
  <c r="T22" i="1" s="1"/>
  <c r="N722" i="1"/>
  <c r="N1007" i="1"/>
  <c r="N798" i="1"/>
  <c r="N623" i="1"/>
  <c r="N458" i="1"/>
  <c r="N1316" i="1"/>
  <c r="N1376" i="1"/>
  <c r="N346" i="1"/>
  <c r="N543" i="1"/>
  <c r="N1133" i="1"/>
  <c r="N1468" i="1"/>
  <c r="N986" i="1"/>
  <c r="N559" i="1"/>
  <c r="N1060" i="1"/>
  <c r="N378" i="1"/>
  <c r="N1005" i="1"/>
  <c r="N1209" i="1"/>
  <c r="N1026" i="1"/>
  <c r="N218" i="1"/>
  <c r="N1500" i="1"/>
  <c r="T1500" i="1" s="1"/>
  <c r="N927" i="1"/>
  <c r="N1309" i="1"/>
  <c r="N180" i="1"/>
  <c r="T180" i="1" s="1"/>
  <c r="N1451" i="1"/>
  <c r="N1125" i="1"/>
  <c r="N903" i="1"/>
  <c r="N886" i="1"/>
  <c r="N743" i="1"/>
  <c r="N631" i="1"/>
  <c r="N445" i="1"/>
  <c r="N1416" i="1"/>
  <c r="N1072" i="1"/>
  <c r="N1094" i="1"/>
  <c r="N728" i="1"/>
  <c r="N104" i="1"/>
  <c r="N1102" i="1"/>
  <c r="N1329" i="1"/>
  <c r="N331" i="1"/>
  <c r="N113" i="1"/>
  <c r="N1284" i="1"/>
  <c r="N15" i="1"/>
  <c r="N13" i="1"/>
  <c r="N622" i="1"/>
  <c r="T622" i="1" s="1"/>
  <c r="N1001" i="1"/>
  <c r="N1100" i="1"/>
  <c r="N1278" i="1"/>
  <c r="N658" i="1"/>
  <c r="N327" i="1"/>
  <c r="N359" i="1"/>
  <c r="N678" i="1"/>
  <c r="N641" i="1"/>
  <c r="N548" i="1"/>
  <c r="N1086" i="1"/>
  <c r="N14" i="1"/>
  <c r="N696" i="1"/>
  <c r="N12" i="1"/>
  <c r="N657" i="1"/>
  <c r="N562" i="1"/>
  <c r="N1200" i="1"/>
  <c r="N880" i="1"/>
  <c r="N930" i="1"/>
  <c r="N526" i="1"/>
  <c r="N357" i="1"/>
  <c r="N1448" i="1"/>
  <c r="N1490" i="1"/>
  <c r="N1078" i="1"/>
  <c r="T1078" i="1" s="1"/>
  <c r="N240" i="1"/>
  <c r="N277" i="1"/>
  <c r="N1025" i="1"/>
  <c r="N682" i="1"/>
  <c r="T682" i="1" s="1"/>
  <c r="N10" i="1"/>
  <c r="N1315" i="1"/>
  <c r="N772" i="1"/>
  <c r="N273" i="1"/>
  <c r="N274" i="1"/>
  <c r="N964" i="1"/>
  <c r="N960" i="1"/>
  <c r="N223" i="1"/>
  <c r="N400" i="1"/>
  <c r="N1050" i="1"/>
  <c r="T1050" i="1" s="1"/>
  <c r="N221" i="1"/>
  <c r="N398" i="1"/>
  <c r="N953" i="1"/>
  <c r="N786" i="1"/>
  <c r="N259" i="1"/>
  <c r="N260" i="1"/>
  <c r="N1259" i="1"/>
  <c r="N780" i="1"/>
  <c r="N265" i="1"/>
  <c r="N266" i="1"/>
  <c r="N988" i="1"/>
  <c r="N984" i="1"/>
  <c r="N215" i="1"/>
  <c r="T215" i="1" s="1"/>
  <c r="N384" i="1"/>
  <c r="N959" i="1"/>
  <c r="N213" i="1"/>
  <c r="N1396" i="1"/>
  <c r="N1481" i="1"/>
  <c r="N560" i="1"/>
  <c r="T560" i="1" s="1"/>
  <c r="N1352" i="1"/>
  <c r="N280" i="1"/>
  <c r="N985" i="1"/>
  <c r="N76" i="1"/>
  <c r="N740" i="1"/>
  <c r="N306" i="1"/>
  <c r="N982" i="1"/>
  <c r="T982" i="1" s="1"/>
  <c r="N440" i="1"/>
  <c r="N269" i="1"/>
  <c r="N913" i="1"/>
  <c r="N195" i="1"/>
  <c r="N356" i="1"/>
  <c r="N971" i="1"/>
  <c r="N201" i="1"/>
  <c r="N1378" i="1"/>
  <c r="N1432" i="1"/>
  <c r="N127" i="1"/>
  <c r="N512" i="1"/>
  <c r="N125" i="1"/>
  <c r="N921" i="1"/>
  <c r="N283" i="1"/>
  <c r="N1235" i="1"/>
  <c r="N1002" i="1"/>
  <c r="T1002" i="1" s="1"/>
  <c r="N820" i="1"/>
  <c r="T820" i="1" s="1"/>
  <c r="N1245" i="1"/>
  <c r="N807" i="1"/>
  <c r="N32" i="1"/>
  <c r="N1256" i="1"/>
  <c r="N1266" i="1"/>
  <c r="N806" i="1"/>
  <c r="N107" i="1"/>
  <c r="N465" i="1"/>
  <c r="N479" i="1"/>
  <c r="N1377" i="1"/>
  <c r="N164" i="1"/>
  <c r="N556" i="1"/>
  <c r="T556" i="1" s="1"/>
  <c r="N1430" i="1"/>
  <c r="N256" i="1"/>
  <c r="N509" i="1"/>
  <c r="N625" i="1"/>
  <c r="T625" i="1" s="1"/>
  <c r="N507" i="1"/>
  <c r="N1011" i="1"/>
  <c r="N161" i="1"/>
  <c r="N811" i="1"/>
  <c r="N1324" i="1"/>
  <c r="N178" i="1"/>
  <c r="N105" i="1"/>
  <c r="T105" i="1" s="1"/>
  <c r="N1006" i="1"/>
  <c r="T1006" i="1" s="1"/>
  <c r="N353" i="1"/>
  <c r="N942" i="1"/>
  <c r="N709" i="1"/>
  <c r="T709" i="1" s="1"/>
  <c r="N1361" i="1"/>
  <c r="N721" i="1"/>
  <c r="N821" i="1"/>
  <c r="N1069" i="1"/>
  <c r="N980" i="1"/>
  <c r="N904" i="1"/>
  <c r="N790" i="1"/>
  <c r="N444" i="1"/>
  <c r="T444" i="1" s="1"/>
  <c r="N573" i="1"/>
  <c r="T573" i="1" s="1"/>
  <c r="N89" i="1"/>
  <c r="N891" i="1"/>
  <c r="N978" i="1"/>
  <c r="N668" i="1"/>
  <c r="N663" i="1"/>
  <c r="N845" i="1"/>
  <c r="N106" i="1"/>
  <c r="N466" i="1"/>
  <c r="N947" i="1"/>
  <c r="N179" i="1"/>
  <c r="N18" i="1"/>
  <c r="N82" i="1"/>
  <c r="N537" i="1"/>
  <c r="T537" i="1" s="1"/>
  <c r="N801" i="1"/>
  <c r="N502" i="1"/>
  <c r="N853" i="1"/>
  <c r="N219" i="1"/>
  <c r="N211" i="1"/>
  <c r="N460" i="1"/>
  <c r="N1487" i="1"/>
  <c r="N1237" i="1"/>
  <c r="N1248" i="1"/>
  <c r="N431" i="1"/>
  <c r="N1502" i="1"/>
  <c r="N514" i="1"/>
  <c r="N1474" i="1"/>
  <c r="N69" i="1"/>
  <c r="N934" i="1"/>
  <c r="N172" i="1"/>
  <c r="T172" i="1" s="1"/>
  <c r="N1426" i="1"/>
  <c r="N1063" i="1"/>
  <c r="M772" i="1"/>
  <c r="M832" i="1"/>
  <c r="M548" i="1"/>
  <c r="M656" i="1"/>
  <c r="M1362" i="1"/>
  <c r="M1062" i="1"/>
  <c r="M1093" i="1"/>
  <c r="M872" i="1"/>
  <c r="M1221" i="1"/>
  <c r="M1049" i="1"/>
  <c r="M1180" i="1"/>
  <c r="M1393" i="1"/>
  <c r="M616" i="1"/>
  <c r="M1084" i="1"/>
  <c r="M607" i="1"/>
  <c r="M457" i="1"/>
  <c r="M459" i="1"/>
  <c r="M458" i="1"/>
  <c r="M469" i="1"/>
  <c r="M295" i="1"/>
  <c r="M807" i="1"/>
  <c r="M422" i="1"/>
  <c r="M145" i="1"/>
  <c r="M657" i="1"/>
  <c r="M1116" i="1"/>
  <c r="M393" i="1"/>
  <c r="M329" i="1"/>
  <c r="M841" i="1"/>
  <c r="M39" i="1"/>
  <c r="M502" i="1"/>
  <c r="M822" i="1"/>
  <c r="M129" i="1"/>
  <c r="M865" i="1"/>
  <c r="M931" i="1"/>
  <c r="M929" i="1"/>
  <c r="M979" i="1"/>
  <c r="M307" i="1"/>
  <c r="M481" i="1"/>
  <c r="M642" i="1"/>
  <c r="M755" i="1"/>
  <c r="M509" i="1"/>
  <c r="M36" i="1"/>
  <c r="M237" i="1"/>
  <c r="M916" i="1"/>
  <c r="M692" i="1"/>
  <c r="M768" i="1"/>
  <c r="M540" i="1"/>
  <c r="M312" i="1"/>
  <c r="M1360" i="1"/>
  <c r="M430" i="1"/>
  <c r="M889" i="1"/>
  <c r="M891" i="1"/>
  <c r="M890" i="1"/>
  <c r="M901" i="1"/>
  <c r="M919" i="1"/>
  <c r="M918" i="1"/>
  <c r="M224" i="1"/>
  <c r="M12" i="1"/>
  <c r="M1457" i="1"/>
  <c r="M1260" i="1"/>
  <c r="M30" i="1"/>
  <c r="M681" i="1"/>
  <c r="M683" i="1"/>
  <c r="M682" i="1"/>
  <c r="M693" i="1"/>
  <c r="M711" i="1"/>
  <c r="M710" i="1"/>
  <c r="M1379" i="1"/>
  <c r="M1322" i="1"/>
  <c r="M1269" i="1"/>
  <c r="M1120" i="1"/>
  <c r="M1007" i="1"/>
  <c r="M155" i="1"/>
  <c r="M410" i="1"/>
  <c r="M677" i="1"/>
  <c r="M1391" i="1"/>
  <c r="M172" i="1"/>
  <c r="M1206" i="1"/>
  <c r="M1208" i="1"/>
  <c r="M988" i="1"/>
  <c r="M320" i="1"/>
  <c r="M144" i="1"/>
  <c r="M388" i="1"/>
  <c r="M1499" i="1"/>
  <c r="M1106" i="1"/>
  <c r="M1287" i="1"/>
  <c r="M604" i="1"/>
  <c r="M360" i="1"/>
  <c r="M1446" i="1"/>
  <c r="M956" i="1"/>
  <c r="M1190" i="1"/>
  <c r="M1052" i="1"/>
  <c r="M444" i="1"/>
  <c r="M1305" i="1"/>
  <c r="M1177" i="1"/>
  <c r="M95" i="1"/>
  <c r="M105" i="1"/>
  <c r="M203" i="1"/>
  <c r="M202" i="1"/>
  <c r="M213" i="1"/>
  <c r="M167" i="1"/>
  <c r="M679" i="1"/>
  <c r="M294" i="1"/>
  <c r="M81" i="1"/>
  <c r="M593" i="1"/>
  <c r="M56" i="1"/>
  <c r="M1468" i="1"/>
  <c r="M10" i="1"/>
  <c r="M74" i="1"/>
  <c r="M597" i="1"/>
  <c r="M871" i="1"/>
  <c r="M118" i="1"/>
  <c r="M305" i="1"/>
  <c r="M567" i="1"/>
  <c r="M33" i="1"/>
  <c r="M675" i="1"/>
  <c r="M353" i="1"/>
  <c r="M723" i="1"/>
  <c r="M625" i="1"/>
  <c r="M658" i="1"/>
  <c r="M258" i="1"/>
  <c r="M449" i="1"/>
  <c r="M253" i="1"/>
  <c r="M852" i="1"/>
  <c r="M994" i="1"/>
  <c r="M1005" i="1"/>
  <c r="M80" i="1"/>
  <c r="M1474" i="1"/>
  <c r="M1417" i="1"/>
  <c r="M1232" i="1"/>
  <c r="M943" i="1"/>
  <c r="M633" i="1"/>
  <c r="M635" i="1"/>
  <c r="M634" i="1"/>
  <c r="M645" i="1"/>
  <c r="M663" i="1"/>
  <c r="M662" i="1"/>
  <c r="M1395" i="1"/>
  <c r="M1338" i="1"/>
  <c r="M1285" i="1"/>
  <c r="M1132" i="1"/>
  <c r="M543" i="1"/>
  <c r="M425" i="1"/>
  <c r="M427" i="1"/>
  <c r="M426" i="1"/>
  <c r="M437" i="1"/>
  <c r="M455" i="1"/>
  <c r="M454" i="1"/>
  <c r="M1199" i="1"/>
  <c r="M1154" i="1"/>
  <c r="M1097" i="1"/>
  <c r="M888" i="1"/>
  <c r="M495" i="1"/>
  <c r="M665" i="1"/>
  <c r="M154" i="1"/>
  <c r="M421" i="1"/>
  <c r="M1263" i="1"/>
  <c r="M1422" i="1"/>
  <c r="M1453" i="1"/>
  <c r="M720" i="1"/>
  <c r="M1032" i="1"/>
  <c r="M1467" i="1"/>
  <c r="M767" i="1"/>
  <c r="M1376" i="1"/>
  <c r="M494" i="1"/>
  <c r="M921" i="1"/>
  <c r="M923" i="1"/>
  <c r="M922" i="1"/>
  <c r="M933" i="1"/>
  <c r="N150" i="1"/>
  <c r="N1034" i="1"/>
  <c r="N447" i="1"/>
  <c r="N952" i="1"/>
  <c r="N1276" i="1"/>
  <c r="N1226" i="1"/>
  <c r="N1108" i="1"/>
  <c r="N360" i="1"/>
  <c r="N1488" i="1"/>
  <c r="N1097" i="1"/>
  <c r="N1447" i="1"/>
  <c r="N1262" i="1"/>
  <c r="N1458" i="1"/>
  <c r="N37" i="1"/>
  <c r="T37" i="1" s="1"/>
  <c r="N999" i="1"/>
  <c r="N1161" i="1"/>
  <c r="N1452" i="1"/>
  <c r="N1270" i="1"/>
  <c r="N808" i="1"/>
  <c r="N1073" i="1"/>
  <c r="N427" i="1"/>
  <c r="M1103" i="1"/>
  <c r="M1038" i="1"/>
  <c r="M684" i="1"/>
  <c r="N493" i="1"/>
  <c r="N1367" i="1"/>
  <c r="N550" i="1"/>
  <c r="N1434" i="1"/>
  <c r="N1354" i="1"/>
  <c r="N1254" i="1"/>
  <c r="N101" i="1"/>
  <c r="N1104" i="1"/>
  <c r="N389" i="1"/>
  <c r="N454" i="1"/>
  <c r="N1319" i="1"/>
  <c r="N1296" i="1"/>
  <c r="M1495" i="1"/>
  <c r="M1153" i="1"/>
  <c r="M1464" i="1"/>
  <c r="M1414" i="1"/>
  <c r="M1444" i="1"/>
  <c r="F53" i="4764"/>
  <c r="F61" i="4764"/>
  <c r="F52" i="4764"/>
  <c r="F60" i="4764"/>
  <c r="K208" i="1"/>
  <c r="K696" i="1"/>
  <c r="K122" i="1"/>
  <c r="K352" i="1"/>
  <c r="K240" i="1"/>
  <c r="K529" i="1"/>
  <c r="K1351" i="1"/>
  <c r="K366" i="1"/>
  <c r="K86" i="1"/>
  <c r="K971" i="1"/>
  <c r="K617" i="1"/>
  <c r="K238" i="1"/>
  <c r="K968" i="1"/>
  <c r="K471" i="1"/>
  <c r="K918" i="1"/>
  <c r="K164" i="1"/>
  <c r="K194" i="1"/>
  <c r="K1074" i="1"/>
  <c r="K845" i="1"/>
  <c r="K1164" i="1"/>
  <c r="K877" i="1"/>
  <c r="K852" i="1"/>
  <c r="K1144" i="1"/>
  <c r="K550" i="1"/>
  <c r="K533" i="1"/>
  <c r="K271" i="1"/>
  <c r="K353" i="1"/>
  <c r="K757" i="1"/>
  <c r="K1255" i="1"/>
  <c r="K1102" i="1"/>
  <c r="K587" i="1"/>
  <c r="K1491" i="1"/>
  <c r="K611" i="1"/>
  <c r="K288" i="1"/>
  <c r="K16" i="1"/>
  <c r="K112" i="1"/>
  <c r="K729" i="1"/>
  <c r="K60" i="1"/>
  <c r="K1222" i="1"/>
  <c r="K43" i="1"/>
  <c r="K832" i="1"/>
  <c r="K474" i="1"/>
  <c r="K692" i="1"/>
  <c r="K945" i="1"/>
  <c r="K666" i="1"/>
  <c r="K748" i="1"/>
  <c r="K878" i="1"/>
  <c r="K1296" i="1"/>
  <c r="K401" i="1"/>
  <c r="K520" i="1"/>
  <c r="K218" i="1"/>
  <c r="K49" i="1"/>
  <c r="K886" i="1"/>
  <c r="K385" i="1"/>
  <c r="K1435" i="1"/>
  <c r="K1349" i="1"/>
  <c r="K298" i="1"/>
  <c r="K1197" i="1"/>
  <c r="K446" i="1"/>
  <c r="K863" i="1"/>
  <c r="K501" i="1"/>
  <c r="K988" i="1"/>
  <c r="K567" i="1"/>
  <c r="K1412" i="1"/>
  <c r="K545" i="1"/>
  <c r="K277" i="1"/>
  <c r="K42" i="1"/>
  <c r="K821" i="1"/>
  <c r="K1468" i="1"/>
  <c r="K1005" i="1"/>
  <c r="K1154" i="1"/>
  <c r="K1265" i="1"/>
  <c r="K792" i="1"/>
  <c r="K891" i="1"/>
  <c r="K1051" i="1"/>
  <c r="K177" i="1"/>
  <c r="K616" i="1"/>
  <c r="K128" i="1"/>
  <c r="K605" i="1"/>
  <c r="K346" i="1"/>
  <c r="K1490" i="1"/>
  <c r="K1234" i="1"/>
  <c r="K565" i="1"/>
  <c r="K1032" i="1"/>
  <c r="K776" i="1"/>
  <c r="K649" i="1"/>
  <c r="K1474" i="1"/>
  <c r="K785" i="1"/>
  <c r="K1157" i="1"/>
  <c r="K818" i="1"/>
  <c r="K1236" i="1"/>
  <c r="K74" i="1"/>
  <c r="K322" i="1"/>
  <c r="K805" i="1"/>
  <c r="K213" i="1"/>
  <c r="K175" i="1"/>
  <c r="K139" i="1"/>
  <c r="K864" i="1"/>
  <c r="K866" i="1"/>
  <c r="K969" i="1"/>
  <c r="K843" i="1"/>
  <c r="K1130" i="1"/>
  <c r="K1315" i="1"/>
  <c r="K554" i="1"/>
  <c r="K452" i="1"/>
  <c r="K830" i="1"/>
  <c r="K904" i="1"/>
  <c r="K1375" i="1"/>
  <c r="K170" i="1"/>
  <c r="K1195" i="1"/>
  <c r="K1114" i="1"/>
  <c r="K1345" i="1"/>
  <c r="K657" i="1"/>
  <c r="K758" i="1"/>
  <c r="K718" i="1"/>
  <c r="K323" i="1"/>
  <c r="K1243" i="1"/>
  <c r="K159" i="1"/>
  <c r="K956" i="1"/>
  <c r="K226" i="1"/>
  <c r="K388" i="1"/>
  <c r="K65" i="1"/>
  <c r="K463" i="1"/>
  <c r="K1360" i="1"/>
  <c r="K1284" i="1"/>
  <c r="K624" i="1"/>
  <c r="K853" i="1"/>
  <c r="K405" i="1"/>
  <c r="K875" i="1"/>
  <c r="K50" i="1"/>
  <c r="K817" i="1"/>
  <c r="K266" i="1"/>
  <c r="K759" i="1"/>
  <c r="K53" i="1"/>
  <c r="K428" i="1"/>
  <c r="K1166" i="1"/>
  <c r="K264" i="1"/>
  <c r="K717" i="1"/>
  <c r="K958" i="1"/>
  <c r="K149" i="1"/>
  <c r="K539" i="1"/>
  <c r="K1382" i="1"/>
  <c r="K723" i="1"/>
  <c r="K826" i="1"/>
  <c r="K325" i="1"/>
  <c r="K182" i="1"/>
  <c r="K986" i="1"/>
  <c r="K333" i="1"/>
  <c r="K807" i="1"/>
  <c r="K147" i="1"/>
  <c r="K1433" i="1"/>
  <c r="K806" i="1"/>
  <c r="K436" i="1"/>
  <c r="K1456" i="1"/>
  <c r="K39" i="1"/>
  <c r="K292" i="1"/>
  <c r="K118" i="1"/>
  <c r="K1124" i="1"/>
  <c r="K491" i="1"/>
  <c r="K1242" i="1"/>
  <c r="K685" i="1"/>
  <c r="K349" i="1"/>
  <c r="K468" i="1"/>
  <c r="K1321" i="1"/>
  <c r="K641" i="1"/>
  <c r="K788" i="1"/>
  <c r="K1200" i="1"/>
  <c r="K892" i="1"/>
  <c r="K871" i="1"/>
  <c r="K449" i="1"/>
  <c r="K1465" i="1"/>
  <c r="K508" i="1"/>
  <c r="K254" i="1"/>
  <c r="K303" i="1"/>
  <c r="K930" i="1"/>
  <c r="K1232" i="1"/>
  <c r="K1263" i="1"/>
  <c r="K775" i="1"/>
  <c r="K160" i="1"/>
  <c r="K704" i="1"/>
  <c r="K819" i="1"/>
  <c r="K1207" i="1"/>
  <c r="K745" i="1"/>
  <c r="K455" i="1"/>
  <c r="K1135" i="1"/>
  <c r="K1079" i="1"/>
  <c r="K997" i="1"/>
  <c r="K563" i="1"/>
  <c r="K284" i="1"/>
  <c r="K1293" i="1"/>
  <c r="K636" i="1"/>
  <c r="K947" i="1"/>
  <c r="K409" i="1"/>
  <c r="K341" i="1"/>
  <c r="K1507" i="1"/>
  <c r="K1496" i="1"/>
  <c r="K989" i="1"/>
  <c r="K179" i="1"/>
  <c r="K1244" i="1"/>
  <c r="K810" i="1"/>
  <c r="K1356" i="1"/>
  <c r="K1042" i="1"/>
  <c r="K263" i="1"/>
  <c r="K1354" i="1"/>
  <c r="K1488" i="1"/>
  <c r="K1072" i="1"/>
  <c r="K876" i="1"/>
  <c r="K478" i="1"/>
  <c r="K1150" i="1"/>
  <c r="K769" i="1"/>
  <c r="K716" i="1"/>
  <c r="K1357" i="1"/>
  <c r="K1266" i="1"/>
  <c r="K119" i="1"/>
  <c r="K697" i="1"/>
  <c r="K684" i="1"/>
  <c r="K667" i="1"/>
  <c r="K814" i="1"/>
  <c r="K1175" i="1"/>
  <c r="T1175" i="1" s="1"/>
  <c r="K109" i="1"/>
  <c r="K425" i="1"/>
  <c r="K165" i="1"/>
  <c r="K1024" i="1"/>
  <c r="K706" i="1"/>
  <c r="K1031" i="1"/>
  <c r="K301" i="1"/>
  <c r="K741" i="1"/>
  <c r="K615" i="1"/>
  <c r="K881" i="1"/>
  <c r="K178" i="1"/>
  <c r="K651" i="1"/>
  <c r="K547" i="1"/>
  <c r="K973" i="1"/>
  <c r="K503" i="1"/>
  <c r="K557" i="1"/>
  <c r="K330" i="1"/>
  <c r="K365" i="1"/>
  <c r="K952" i="1"/>
  <c r="K1149" i="1"/>
  <c r="K909" i="1"/>
  <c r="K34" i="1"/>
  <c r="K459" i="1"/>
  <c r="K963" i="1"/>
  <c r="K1329" i="1"/>
  <c r="K201" i="1"/>
  <c r="K309" i="1"/>
  <c r="K249" i="1"/>
  <c r="K1133" i="1"/>
  <c r="K184" i="1"/>
  <c r="K786" i="1"/>
  <c r="K531" i="1"/>
  <c r="K492" i="1"/>
  <c r="K900" i="1"/>
  <c r="K827" i="1"/>
  <c r="K23" i="1"/>
  <c r="K581" i="1"/>
  <c r="K1340" i="1"/>
  <c r="K294" i="1"/>
  <c r="K669" i="1"/>
  <c r="K1076" i="1"/>
  <c r="K157" i="1"/>
  <c r="K304" i="1"/>
  <c r="K1185" i="1"/>
  <c r="K327" i="1"/>
  <c r="K576" i="1"/>
  <c r="K161" i="1"/>
  <c r="K211" i="1"/>
  <c r="K910" i="1"/>
  <c r="K387" i="1"/>
  <c r="K438" i="1"/>
  <c r="K469" i="1"/>
  <c r="K1432" i="1"/>
  <c r="K1428" i="1"/>
  <c r="K678" i="1"/>
  <c r="K698" i="1"/>
  <c r="K334" i="1"/>
  <c r="K735" i="1"/>
  <c r="K1461" i="1"/>
  <c r="K18" i="1"/>
  <c r="K1075" i="1"/>
  <c r="K1137" i="1"/>
  <c r="K1277" i="1"/>
  <c r="K12" i="1"/>
  <c r="K686" i="1"/>
  <c r="K606" i="1"/>
  <c r="K302" i="1"/>
  <c r="K548" i="1"/>
  <c r="K350" i="1"/>
  <c r="K223" i="1"/>
  <c r="K1181" i="1"/>
  <c r="K216" i="1"/>
  <c r="K659" i="1"/>
  <c r="K1259" i="1"/>
  <c r="K417" i="1"/>
  <c r="K45" i="1"/>
  <c r="K1325" i="1"/>
  <c r="K317" i="1"/>
  <c r="K856" i="1"/>
  <c r="K247" i="1"/>
  <c r="K1231" i="1"/>
  <c r="K889" i="1"/>
  <c r="K643" i="1"/>
  <c r="K527" i="1"/>
  <c r="K94" i="1"/>
  <c r="K108" i="1"/>
  <c r="K801" i="1"/>
  <c r="K1387" i="1"/>
  <c r="K1040" i="1"/>
  <c r="K269" i="1"/>
  <c r="K1295" i="1"/>
  <c r="K419" i="1"/>
  <c r="K1413" i="1"/>
  <c r="K967" i="1"/>
  <c r="K753" i="1"/>
  <c r="K377" i="1"/>
  <c r="K483" i="1"/>
  <c r="K64" i="1"/>
  <c r="K525" i="1"/>
  <c r="K623" i="1"/>
  <c r="K1064" i="1"/>
  <c r="K1025" i="1"/>
  <c r="K654" i="1"/>
  <c r="K308" i="1"/>
  <c r="K241" i="1"/>
  <c r="K779" i="1"/>
  <c r="K1346" i="1"/>
  <c r="K929" i="1"/>
  <c r="K1023" i="1"/>
  <c r="K1434" i="1"/>
  <c r="K911" i="1"/>
  <c r="K637" i="1"/>
  <c r="K111" i="1"/>
  <c r="K1098" i="1"/>
  <c r="K1484" i="1"/>
  <c r="K555" i="1"/>
  <c r="K970" i="1"/>
  <c r="K397" i="1"/>
  <c r="K681" i="1"/>
  <c r="K1045" i="1"/>
  <c r="K1338" i="1"/>
  <c r="K1501" i="1"/>
  <c r="K242" i="1"/>
  <c r="K1363" i="1"/>
  <c r="K1476" i="1"/>
  <c r="K1186" i="1"/>
  <c r="K1198" i="1"/>
  <c r="K939" i="1"/>
  <c r="K1047" i="1"/>
  <c r="K795" i="1"/>
  <c r="K1155" i="1"/>
  <c r="K1334" i="1"/>
  <c r="K823" i="1"/>
  <c r="K663" i="1"/>
  <c r="K553" i="1"/>
  <c r="T553" i="1" s="1"/>
  <c r="K1388" i="1"/>
  <c r="K390" i="1"/>
  <c r="K906" i="1"/>
  <c r="K1286" i="1"/>
  <c r="K188" i="1"/>
  <c r="K356" i="1"/>
  <c r="K155" i="1"/>
  <c r="K578" i="1"/>
  <c r="K55" i="1"/>
  <c r="K1041" i="1"/>
  <c r="K1094" i="1"/>
  <c r="K36" i="1"/>
  <c r="K1229" i="1"/>
  <c r="K336" i="1"/>
  <c r="K646" i="1"/>
  <c r="K715" i="1"/>
  <c r="K450" i="1"/>
  <c r="K20" i="1"/>
  <c r="K191" i="1"/>
  <c r="K331" i="1"/>
  <c r="K1246" i="1"/>
  <c r="K815" i="1"/>
  <c r="K868" i="1"/>
  <c r="K854" i="1"/>
  <c r="K1311" i="1"/>
  <c r="T1311" i="1" s="1"/>
  <c r="K1290" i="1"/>
  <c r="K974" i="1"/>
  <c r="K1483" i="1"/>
  <c r="K228" i="1"/>
  <c r="K1218" i="1"/>
  <c r="K1210" i="1"/>
  <c r="K1063" i="1"/>
  <c r="K396" i="1"/>
  <c r="K1216" i="1"/>
  <c r="K25" i="1"/>
  <c r="K1262" i="1"/>
  <c r="K198" i="1"/>
  <c r="K1004" i="1"/>
  <c r="K521" i="1"/>
  <c r="K579" i="1"/>
  <c r="K1317" i="1"/>
  <c r="K1278" i="1"/>
  <c r="K631" i="1"/>
  <c r="K940" i="1"/>
  <c r="K355" i="1"/>
  <c r="K737" i="1"/>
  <c r="K628" i="1"/>
  <c r="K626" i="1"/>
  <c r="K1370" i="1"/>
  <c r="K1057" i="1"/>
  <c r="K1301" i="1"/>
  <c r="K612" i="1"/>
  <c r="K703" i="1"/>
  <c r="K751" i="1"/>
  <c r="K113" i="1"/>
  <c r="K225" i="1"/>
  <c r="K1369" i="1"/>
  <c r="K841" i="1"/>
  <c r="K901" i="1"/>
  <c r="K1146" i="1"/>
  <c r="K1127" i="1"/>
  <c r="K603" i="1"/>
  <c r="K1410" i="1"/>
  <c r="K883" i="1"/>
  <c r="K239" i="1"/>
  <c r="K632" i="1"/>
  <c r="K233" i="1"/>
  <c r="K1184" i="1"/>
  <c r="K726" i="1"/>
  <c r="K1060" i="1"/>
  <c r="K799" i="1"/>
  <c r="K169" i="1"/>
  <c r="K1126" i="1"/>
  <c r="K1411" i="1"/>
  <c r="K652" i="1"/>
  <c r="K67" i="1"/>
  <c r="K1272" i="1"/>
  <c r="K1471" i="1"/>
  <c r="K220" i="1"/>
  <c r="K453" i="1"/>
  <c r="K1201" i="1"/>
  <c r="K948" i="1"/>
  <c r="K693" i="1"/>
  <c r="K834" i="1"/>
  <c r="K1399" i="1"/>
  <c r="K1287" i="1"/>
  <c r="K251" i="1"/>
  <c r="K484" i="1"/>
  <c r="K443" i="1"/>
  <c r="K422" i="1"/>
  <c r="K150" i="1"/>
  <c r="K514" i="1"/>
  <c r="K311" i="1"/>
  <c r="K644" i="1"/>
  <c r="K610" i="1"/>
  <c r="K1473" i="1"/>
  <c r="K1029" i="1"/>
  <c r="K457" i="1"/>
  <c r="K872" i="1"/>
  <c r="K719" i="1"/>
  <c r="K412" i="1"/>
  <c r="K493" i="1"/>
  <c r="K141" i="1"/>
  <c r="K677" i="1"/>
  <c r="K768" i="1"/>
  <c r="K887" i="1"/>
  <c r="K121" i="1"/>
  <c r="K498" i="1"/>
  <c r="K314" i="1"/>
  <c r="K959" i="1"/>
  <c r="K129" i="1"/>
  <c r="K1303" i="1"/>
  <c r="K559" i="1"/>
  <c r="K1350" i="1"/>
  <c r="K1073" i="1"/>
  <c r="K765" i="1"/>
  <c r="K57" i="1"/>
  <c r="K1377" i="1"/>
  <c r="K1419" i="1"/>
  <c r="K1318" i="1"/>
  <c r="K27" i="1"/>
  <c r="K1394" i="1"/>
  <c r="K148" i="1"/>
  <c r="K70" i="1"/>
  <c r="K1013" i="1"/>
  <c r="K1087" i="1"/>
  <c r="K608" i="1"/>
  <c r="K699" i="1"/>
  <c r="K273" i="1"/>
  <c r="K774" i="1"/>
  <c r="K640" i="1"/>
  <c r="K235" i="1"/>
  <c r="K908" i="1"/>
  <c r="K1153" i="1"/>
  <c r="K541" i="1"/>
  <c r="K282" i="1"/>
  <c r="K733" i="1"/>
  <c r="K724" i="1"/>
  <c r="K600" i="1"/>
  <c r="K743" i="1"/>
  <c r="K1110" i="1"/>
  <c r="K953" i="1"/>
  <c r="K1068" i="1"/>
  <c r="K976" i="1"/>
  <c r="K93" i="1"/>
  <c r="K932" i="1"/>
  <c r="K442" i="1"/>
  <c r="K865" i="1"/>
  <c r="K1046" i="1"/>
  <c r="K1404" i="1"/>
  <c r="K937" i="1"/>
  <c r="K281" i="1"/>
  <c r="K206" i="1"/>
  <c r="K1309" i="1"/>
  <c r="K1307" i="1"/>
  <c r="K893" i="1"/>
  <c r="K44" i="1"/>
  <c r="K668" i="1"/>
  <c r="K162" i="1"/>
  <c r="K196" i="1"/>
  <c r="K1479" i="1"/>
  <c r="T1479" i="1" s="1"/>
  <c r="K146" i="1"/>
  <c r="K532" i="1"/>
  <c r="K1470" i="1"/>
  <c r="K100" i="1"/>
  <c r="K542" i="1"/>
  <c r="K62" i="1"/>
  <c r="K528" i="1"/>
  <c r="K1493" i="1"/>
  <c r="K257" i="1"/>
  <c r="K321" i="1"/>
  <c r="K253" i="1"/>
  <c r="K1128" i="1"/>
  <c r="K1489" i="1"/>
  <c r="K784" i="1"/>
  <c r="K590" i="1"/>
  <c r="K1505" i="1"/>
  <c r="K518" i="1"/>
  <c r="K1105" i="1"/>
  <c r="K136" i="1"/>
  <c r="K51" i="1"/>
  <c r="T51" i="1" s="1"/>
  <c r="K1049" i="1"/>
  <c r="K710" i="1"/>
  <c r="K1312" i="1"/>
  <c r="K297" i="1"/>
  <c r="K790" i="1"/>
  <c r="K614" i="1"/>
  <c r="K476" i="1"/>
  <c r="K236" i="1"/>
  <c r="K674" i="1"/>
  <c r="K683" i="1"/>
  <c r="K486" i="1"/>
  <c r="K1224" i="1"/>
  <c r="K398" i="1"/>
  <c r="K41" i="1"/>
  <c r="K781" i="1"/>
  <c r="K1374" i="1"/>
  <c r="K1180" i="1"/>
  <c r="K950" i="1"/>
  <c r="K621" i="1"/>
  <c r="K933" i="1"/>
  <c r="K430" i="1"/>
  <c r="K1261" i="1"/>
  <c r="K465" i="1"/>
  <c r="K1451" i="1"/>
  <c r="K1280" i="1"/>
  <c r="K84" i="1"/>
  <c r="K861" i="1"/>
  <c r="K229" i="1"/>
  <c r="K582" i="1"/>
  <c r="K1478" i="1"/>
  <c r="K133" i="1"/>
  <c r="K1458" i="1"/>
  <c r="K517" i="1"/>
  <c r="K132" i="1"/>
  <c r="K1037" i="1"/>
  <c r="K189" i="1"/>
  <c r="K522" i="1"/>
  <c r="K370" i="1"/>
  <c r="K300" i="1"/>
  <c r="K97" i="1"/>
  <c r="K907" i="1"/>
  <c r="K360" i="1"/>
  <c r="K1453" i="1"/>
  <c r="K99" i="1"/>
  <c r="K204" i="1"/>
  <c r="K1199" i="1"/>
  <c r="K534" i="1"/>
  <c r="K1132" i="1"/>
  <c r="K1300" i="1"/>
  <c r="K665" i="1"/>
  <c r="K185" i="1"/>
  <c r="K222" i="1"/>
  <c r="K1283" i="1"/>
  <c r="K293" i="1"/>
  <c r="K730" i="1"/>
  <c r="K660" i="1"/>
  <c r="K384" i="1"/>
  <c r="K1331" i="1"/>
  <c r="K1402" i="1"/>
  <c r="K1376" i="1"/>
  <c r="K418" i="1"/>
  <c r="K415" i="1"/>
  <c r="K1062" i="1"/>
  <c r="K1217" i="1"/>
  <c r="K268" i="1"/>
  <c r="K1452" i="1"/>
  <c r="K59" i="1"/>
  <c r="K90" i="1"/>
  <c r="K1365" i="1"/>
  <c r="K1422" i="1"/>
  <c r="K604" i="1"/>
  <c r="K171" i="1"/>
  <c r="K700" i="1"/>
  <c r="K1416" i="1"/>
  <c r="K516" i="1"/>
  <c r="K1405" i="1"/>
  <c r="K1304" i="1"/>
  <c r="K1209" i="1"/>
  <c r="K186" i="1"/>
  <c r="K1141" i="1"/>
  <c r="K1226" i="1"/>
  <c r="K1172" i="1"/>
  <c r="K1012" i="1"/>
  <c r="K1054" i="1"/>
  <c r="T1054" i="1" s="1"/>
  <c r="K980" i="1"/>
  <c r="K1373" i="1"/>
  <c r="K1138" i="1"/>
  <c r="K701" i="1"/>
  <c r="K265" i="1"/>
  <c r="G15" i="4764"/>
  <c r="H15" i="4764" s="1"/>
  <c r="G13" i="4764"/>
  <c r="G14" i="4764"/>
  <c r="G12" i="4764"/>
  <c r="H20" i="6"/>
  <c r="H27" i="6"/>
  <c r="H34" i="6"/>
  <c r="H38" i="6"/>
  <c r="H45" i="6"/>
  <c r="H49" i="6"/>
  <c r="H66" i="6"/>
  <c r="H80" i="6"/>
  <c r="H16" i="6"/>
  <c r="H26" i="6"/>
  <c r="H33" i="6"/>
  <c r="H37" i="6"/>
  <c r="H44" i="6"/>
  <c r="H48" i="6"/>
  <c r="H61" i="6"/>
  <c r="H75" i="6"/>
  <c r="H83" i="6"/>
  <c r="H15" i="6"/>
  <c r="H25" i="6"/>
  <c r="H32" i="6"/>
  <c r="H36" i="6"/>
  <c r="H40" i="6"/>
  <c r="H60" i="6"/>
  <c r="H74" i="6"/>
  <c r="H82" i="6"/>
  <c r="H21" i="6"/>
  <c r="H28" i="6"/>
  <c r="H35" i="6"/>
  <c r="H39" i="6"/>
  <c r="H46" i="6"/>
  <c r="H67" i="6"/>
  <c r="H81" i="6"/>
  <c r="H85" i="6"/>
  <c r="M644" i="1"/>
  <c r="M48" i="1"/>
  <c r="M1294" i="1"/>
  <c r="M1069" i="1"/>
  <c r="M1259" i="1"/>
  <c r="M1442" i="1"/>
  <c r="M280" i="1"/>
  <c r="M847" i="1"/>
  <c r="M1074" i="1"/>
  <c r="M648" i="1"/>
  <c r="M801" i="1"/>
  <c r="M73" i="1"/>
  <c r="M62" i="1"/>
  <c r="M63" i="1"/>
  <c r="M1268" i="1"/>
  <c r="M968" i="1"/>
  <c r="M1465" i="1"/>
  <c r="M1125" i="1"/>
  <c r="M60" i="1"/>
  <c r="M1178" i="1"/>
  <c r="M272" i="1"/>
  <c r="M1235" i="1"/>
  <c r="M153" i="1"/>
  <c r="M142" i="1"/>
  <c r="M143" i="1"/>
  <c r="M1288" i="1"/>
  <c r="M1080" i="1"/>
  <c r="M536" i="1"/>
  <c r="M1409" i="1"/>
  <c r="M1217" i="1"/>
  <c r="M844" i="1"/>
  <c r="M1462" i="1"/>
  <c r="M1270" i="1"/>
  <c r="M1034" i="1"/>
  <c r="M32" i="1"/>
  <c r="M1323" i="1"/>
  <c r="M1043" i="1"/>
  <c r="M1469" i="1"/>
  <c r="M1341" i="1"/>
  <c r="M1213" i="1"/>
  <c r="M1085" i="1"/>
  <c r="M748" i="1"/>
  <c r="M236" i="1"/>
  <c r="M1438" i="1"/>
  <c r="M1310" i="1"/>
  <c r="M1182" i="1"/>
  <c r="M1054" i="1"/>
  <c r="M624" i="1"/>
  <c r="M112" i="1"/>
  <c r="M1407" i="1"/>
  <c r="M1279" i="1"/>
  <c r="M1123" i="1"/>
  <c r="M740" i="1"/>
  <c r="M997" i="1"/>
  <c r="M741" i="1"/>
  <c r="M485" i="1"/>
  <c r="M229" i="1"/>
  <c r="M986" i="1"/>
  <c r="M730" i="1"/>
  <c r="M474" i="1"/>
  <c r="M218" i="1"/>
  <c r="M987" i="1"/>
  <c r="M731" i="1"/>
  <c r="M475" i="1"/>
  <c r="M219" i="1"/>
  <c r="M985" i="1"/>
  <c r="M729" i="1"/>
  <c r="M473" i="1"/>
  <c r="M121" i="1"/>
  <c r="M622" i="1"/>
  <c r="M110" i="1"/>
  <c r="M623" i="1"/>
  <c r="M111" i="1"/>
  <c r="M1408" i="1"/>
  <c r="M1280" i="1"/>
  <c r="M1152" i="1"/>
  <c r="M1016" i="1"/>
  <c r="M504" i="1"/>
  <c r="M1481" i="1"/>
  <c r="M1313" i="1"/>
  <c r="M1141" i="1"/>
  <c r="M796" i="1"/>
  <c r="M124" i="1"/>
  <c r="M1366" i="1"/>
  <c r="M1194" i="1"/>
  <c r="M1024" i="1"/>
  <c r="M336" i="1"/>
  <c r="M1419" i="1"/>
  <c r="M1251" i="1"/>
  <c r="M1025" i="1"/>
  <c r="M20" i="1"/>
  <c r="M774" i="1"/>
  <c r="M518" i="1"/>
  <c r="M262" i="1"/>
  <c r="M1031" i="1"/>
  <c r="M775" i="1"/>
  <c r="M519" i="1"/>
  <c r="M263" i="1"/>
  <c r="M1013" i="1"/>
  <c r="M757" i="1"/>
  <c r="M501" i="1"/>
  <c r="M245" i="1"/>
  <c r="M1002" i="1"/>
  <c r="M746" i="1"/>
  <c r="M490" i="1"/>
  <c r="M234" i="1"/>
  <c r="M1003" i="1"/>
  <c r="M747" i="1"/>
  <c r="M491" i="1"/>
  <c r="M235" i="1"/>
  <c r="M1001" i="1"/>
  <c r="M745" i="1"/>
  <c r="M489" i="1"/>
  <c r="M169" i="1"/>
  <c r="M670" i="1"/>
  <c r="M158" i="1"/>
  <c r="M671" i="1"/>
  <c r="M159" i="1"/>
  <c r="M1420" i="1"/>
  <c r="M1292" i="1"/>
  <c r="M1164" i="1"/>
  <c r="M1036" i="1"/>
  <c r="M552" i="1"/>
  <c r="M1497" i="1"/>
  <c r="M1329" i="1"/>
  <c r="M1157" i="1"/>
  <c r="M860" i="1"/>
  <c r="M188" i="1"/>
  <c r="M1382" i="1"/>
  <c r="M1210" i="1"/>
  <c r="M1042" i="1"/>
  <c r="M400" i="1"/>
  <c r="M1435" i="1"/>
  <c r="M1267" i="1"/>
  <c r="M1051" i="1"/>
  <c r="M982" i="1"/>
  <c r="M726" i="1"/>
  <c r="M470" i="1"/>
  <c r="M214" i="1"/>
  <c r="M983" i="1"/>
  <c r="M727" i="1"/>
  <c r="M471" i="1"/>
  <c r="M215" i="1"/>
  <c r="M965" i="1"/>
  <c r="M709" i="1"/>
  <c r="M453" i="1"/>
  <c r="M197" i="1"/>
  <c r="M954" i="1"/>
  <c r="M698" i="1"/>
  <c r="M442" i="1"/>
  <c r="M186" i="1"/>
  <c r="M955" i="1"/>
  <c r="M699" i="1"/>
  <c r="M443" i="1"/>
  <c r="M187" i="1"/>
  <c r="M953" i="1"/>
  <c r="M697" i="1"/>
  <c r="M441" i="1"/>
  <c r="M57" i="1"/>
  <c r="M558" i="1"/>
  <c r="M46" i="1"/>
  <c r="M559" i="1"/>
  <c r="M47" i="1"/>
  <c r="M1392" i="1"/>
  <c r="M1264" i="1"/>
  <c r="M1136" i="1"/>
  <c r="M952" i="1"/>
  <c r="M440" i="1"/>
  <c r="M1461" i="1"/>
  <c r="M1289" i="1"/>
  <c r="M1121" i="1"/>
  <c r="M716" i="1"/>
  <c r="M28" i="1"/>
  <c r="M1346" i="1"/>
  <c r="M1174" i="1"/>
  <c r="M928" i="1"/>
  <c r="M256" i="1"/>
  <c r="M1399" i="1"/>
  <c r="M1227" i="1"/>
  <c r="M932" i="1"/>
  <c r="M340" i="1"/>
  <c r="M660" i="1"/>
  <c r="M1191" i="1"/>
  <c r="M813" i="1"/>
  <c r="M557" i="1"/>
  <c r="M301" i="1"/>
  <c r="M45" i="1"/>
  <c r="M738" i="1"/>
  <c r="M963" i="1"/>
  <c r="M897" i="1"/>
  <c r="M276" i="1"/>
  <c r="M596" i="1"/>
  <c r="M1175" i="1"/>
  <c r="M829" i="1"/>
  <c r="M573" i="1"/>
  <c r="M317" i="1"/>
  <c r="M61" i="1"/>
  <c r="M754" i="1"/>
  <c r="M1011" i="1"/>
  <c r="M961" i="1"/>
  <c r="M706" i="1"/>
  <c r="M386" i="1"/>
  <c r="M899" i="1"/>
  <c r="M387" i="1"/>
  <c r="M817" i="1"/>
  <c r="M722" i="1"/>
  <c r="M434" i="1"/>
  <c r="M947" i="1"/>
  <c r="M435" i="1"/>
  <c r="M881" i="1"/>
  <c r="M257" i="1"/>
  <c r="M274" i="1"/>
  <c r="M18" i="1"/>
  <c r="M787" i="1"/>
  <c r="M531" i="1"/>
  <c r="M275" i="1"/>
  <c r="M1009" i="1"/>
  <c r="M545" i="1"/>
  <c r="M482" i="1"/>
  <c r="M226" i="1"/>
  <c r="M995" i="1"/>
  <c r="M739" i="1"/>
  <c r="M483" i="1"/>
  <c r="M227" i="1"/>
  <c r="M945" i="1"/>
  <c r="M369" i="1"/>
  <c r="M614" i="1"/>
  <c r="M673" i="1"/>
  <c r="M289" i="1"/>
  <c r="M951" i="1"/>
  <c r="M609" i="1"/>
  <c r="M193" i="1"/>
  <c r="M615" i="1"/>
  <c r="M385" i="1"/>
  <c r="M758" i="1"/>
  <c r="M439" i="1"/>
  <c r="M998" i="1"/>
  <c r="M310" i="1"/>
  <c r="M631" i="1"/>
  <c r="M177" i="1"/>
  <c r="M694" i="1"/>
  <c r="M1015" i="1"/>
  <c r="M311" i="1"/>
  <c r="M917" i="1"/>
  <c r="M231" i="1"/>
  <c r="M149" i="1"/>
  <c r="M843" i="1"/>
  <c r="M522" i="1"/>
  <c r="M734" i="1"/>
  <c r="M394" i="1"/>
  <c r="M75" i="1"/>
  <c r="M266" i="1"/>
  <c r="M905" i="1"/>
  <c r="M330" i="1"/>
  <c r="M11" i="1"/>
  <c r="M233" i="1"/>
  <c r="M1276" i="1"/>
  <c r="M479" i="1"/>
  <c r="M990" i="1"/>
  <c r="M1212" i="1"/>
  <c r="M1340" i="1"/>
  <c r="M1148" i="1"/>
  <c r="M913" i="1"/>
  <c r="M265" i="1"/>
  <c r="M254" i="1"/>
  <c r="M255" i="1"/>
  <c r="M1316" i="1"/>
  <c r="M1060" i="1"/>
  <c r="M88" i="1"/>
  <c r="M1189" i="1"/>
  <c r="M316" i="1"/>
  <c r="M1242" i="1"/>
  <c r="M528" i="1"/>
  <c r="M1299" i="1"/>
  <c r="M244" i="1"/>
  <c r="M334" i="1"/>
  <c r="M335" i="1"/>
  <c r="M1336" i="1"/>
  <c r="M1096" i="1"/>
  <c r="M728" i="1"/>
  <c r="M1493" i="1"/>
  <c r="M1237" i="1"/>
  <c r="M1045" i="1"/>
  <c r="M156" i="1"/>
  <c r="M1290" i="1"/>
  <c r="M1098" i="1"/>
  <c r="M384" i="1"/>
  <c r="M1347" i="1"/>
  <c r="M1131" i="1"/>
  <c r="M40" i="1"/>
  <c r="M1389" i="1"/>
  <c r="M1261" i="1"/>
  <c r="M1133" i="1"/>
  <c r="M940" i="1"/>
  <c r="M428" i="1"/>
  <c r="M1486" i="1"/>
  <c r="M1358" i="1"/>
  <c r="M1230" i="1"/>
  <c r="M1102" i="1"/>
  <c r="M816" i="1"/>
  <c r="M304" i="1"/>
  <c r="M1455" i="1"/>
  <c r="M1327" i="1"/>
  <c r="M1187" i="1"/>
  <c r="M996" i="1"/>
  <c r="M116" i="1"/>
  <c r="M55" i="1"/>
  <c r="M805" i="1"/>
  <c r="M549" i="1"/>
  <c r="M293" i="1"/>
  <c r="M37" i="1"/>
  <c r="M794" i="1"/>
  <c r="M538" i="1"/>
  <c r="M282" i="1"/>
  <c r="M26" i="1"/>
  <c r="M795" i="1"/>
  <c r="M539" i="1"/>
  <c r="M283" i="1"/>
  <c r="M27" i="1"/>
  <c r="M793" i="1"/>
  <c r="M537" i="1"/>
  <c r="M249" i="1"/>
  <c r="M750" i="1"/>
  <c r="M238" i="1"/>
  <c r="M751" i="1"/>
  <c r="M239" i="1"/>
  <c r="M1440" i="1"/>
  <c r="M1312" i="1"/>
  <c r="M1184" i="1"/>
  <c r="M1056" i="1"/>
  <c r="M632" i="1"/>
  <c r="M72" i="1"/>
  <c r="M1353" i="1"/>
  <c r="M1185" i="1"/>
  <c r="M972" i="1"/>
  <c r="M284" i="1"/>
  <c r="M1410" i="1"/>
  <c r="M1238" i="1"/>
  <c r="M1066" i="1"/>
  <c r="M512" i="1"/>
  <c r="M1463" i="1"/>
  <c r="M1291" i="1"/>
  <c r="M1087" i="1"/>
  <c r="M196" i="1"/>
  <c r="M838" i="1"/>
  <c r="M582" i="1"/>
  <c r="M326" i="1"/>
  <c r="M70" i="1"/>
  <c r="M839" i="1"/>
  <c r="M583" i="1"/>
  <c r="M327" i="1"/>
  <c r="M71" i="1"/>
  <c r="M821" i="1"/>
  <c r="M565" i="1"/>
  <c r="M309" i="1"/>
  <c r="M53" i="1"/>
  <c r="M810" i="1"/>
  <c r="M554" i="1"/>
  <c r="M298" i="1"/>
  <c r="M42" i="1"/>
  <c r="M811" i="1"/>
  <c r="M555" i="1"/>
  <c r="M299" i="1"/>
  <c r="M43" i="1"/>
  <c r="M809" i="1"/>
  <c r="M553" i="1"/>
  <c r="M297" i="1"/>
  <c r="M798" i="1"/>
  <c r="M286" i="1"/>
  <c r="M799" i="1"/>
  <c r="M287" i="1"/>
  <c r="M1452" i="1"/>
  <c r="M1324" i="1"/>
  <c r="M1196" i="1"/>
  <c r="M1068" i="1"/>
  <c r="M680" i="1"/>
  <c r="M136" i="1"/>
  <c r="M1369" i="1"/>
  <c r="M1201" i="1"/>
  <c r="M1028" i="1"/>
  <c r="M348" i="1"/>
  <c r="M1426" i="1"/>
  <c r="M1254" i="1"/>
  <c r="M1082" i="1"/>
  <c r="M576" i="1"/>
  <c r="M1479" i="1"/>
  <c r="M1307" i="1"/>
  <c r="M1107" i="1"/>
  <c r="M372" i="1"/>
  <c r="M790" i="1"/>
  <c r="M534" i="1"/>
  <c r="M278" i="1"/>
  <c r="M22" i="1"/>
  <c r="M791" i="1"/>
  <c r="M535" i="1"/>
  <c r="M279" i="1"/>
  <c r="M23" i="1"/>
  <c r="M773" i="1"/>
  <c r="M517" i="1"/>
  <c r="M261" i="1"/>
  <c r="M1018" i="1"/>
  <c r="M762" i="1"/>
  <c r="M506" i="1"/>
  <c r="M250" i="1"/>
  <c r="M1019" i="1"/>
  <c r="M763" i="1"/>
  <c r="M507" i="1"/>
  <c r="M251" i="1"/>
  <c r="M1017" i="1"/>
  <c r="M761" i="1"/>
  <c r="M505" i="1"/>
  <c r="M185" i="1"/>
  <c r="M686" i="1"/>
  <c r="M174" i="1"/>
  <c r="M687" i="1"/>
  <c r="M175" i="1"/>
  <c r="M1424" i="1"/>
  <c r="M1296" i="1"/>
  <c r="M1168" i="1"/>
  <c r="M1040" i="1"/>
  <c r="M568" i="1"/>
  <c r="M1505" i="1"/>
  <c r="M1333" i="1"/>
  <c r="M1161" i="1"/>
  <c r="M892" i="1"/>
  <c r="M204" i="1"/>
  <c r="M1386" i="1"/>
  <c r="M1218" i="1"/>
  <c r="M1046" i="1"/>
  <c r="M416" i="1"/>
  <c r="M1443" i="1"/>
  <c r="M1271" i="1"/>
  <c r="M1055" i="1"/>
  <c r="M84" i="1"/>
  <c r="M308" i="1"/>
  <c r="M1127" i="1"/>
  <c r="M877" i="1"/>
  <c r="M621" i="1"/>
  <c r="M365" i="1"/>
  <c r="M109" i="1"/>
  <c r="M866" i="1"/>
  <c r="M194" i="1"/>
  <c r="M195" i="1"/>
  <c r="M180" i="1"/>
  <c r="M1111" i="1"/>
  <c r="M893" i="1"/>
  <c r="M637" i="1"/>
  <c r="M381" i="1"/>
  <c r="M125" i="1"/>
  <c r="M882" i="1"/>
  <c r="M242" i="1"/>
  <c r="M243" i="1"/>
  <c r="M770" i="1"/>
  <c r="M514" i="1"/>
  <c r="M1027" i="1"/>
  <c r="M515" i="1"/>
  <c r="M993" i="1"/>
  <c r="M786" i="1"/>
  <c r="M530" i="1"/>
  <c r="M50" i="1"/>
  <c r="M563" i="1"/>
  <c r="M51" i="1"/>
  <c r="M246" i="1"/>
  <c r="M338" i="1"/>
  <c r="M82" i="1"/>
  <c r="M851" i="1"/>
  <c r="M595" i="1"/>
  <c r="M339" i="1"/>
  <c r="M83" i="1"/>
  <c r="M705" i="1"/>
  <c r="M119" i="1"/>
  <c r="M290" i="1"/>
  <c r="M34" i="1"/>
  <c r="M803" i="1"/>
  <c r="M547" i="1"/>
  <c r="M291" i="1"/>
  <c r="M19" i="1"/>
  <c r="M561" i="1"/>
  <c r="M241" i="1"/>
  <c r="M753" i="1"/>
  <c r="M417" i="1"/>
  <c r="M374" i="1"/>
  <c r="M689" i="1"/>
  <c r="M321" i="1"/>
  <c r="M54" i="1"/>
  <c r="M183" i="1"/>
  <c r="M49" i="1"/>
  <c r="M759" i="1"/>
  <c r="M65" i="1"/>
  <c r="M486" i="1"/>
  <c r="M823" i="1"/>
  <c r="M853" i="1"/>
  <c r="M870" i="1"/>
  <c r="M182" i="1"/>
  <c r="M503" i="1"/>
  <c r="M341" i="1"/>
  <c r="M375" i="1"/>
  <c r="M533" i="1"/>
  <c r="M405" i="1"/>
  <c r="M842" i="1"/>
  <c r="M139" i="1"/>
  <c r="M778" i="1"/>
  <c r="M395" i="1"/>
  <c r="M586" i="1"/>
  <c r="M267" i="1"/>
  <c r="M650" i="1"/>
  <c r="M331" i="1"/>
  <c r="M585" i="1"/>
  <c r="M223" i="1"/>
  <c r="M222" i="1"/>
  <c r="M521" i="1"/>
  <c r="M1500" i="1"/>
  <c r="M1372" i="1"/>
  <c r="M132" i="1"/>
  <c r="M977" i="1"/>
  <c r="M721" i="1"/>
  <c r="M465" i="1"/>
  <c r="M209" i="1"/>
  <c r="M934" i="1"/>
  <c r="M574" i="1"/>
  <c r="M575" i="1"/>
  <c r="M1396" i="1"/>
  <c r="M1140" i="1"/>
  <c r="M456" i="1"/>
  <c r="M1297" i="1"/>
  <c r="M732" i="1"/>
  <c r="M1350" i="1"/>
  <c r="M960" i="1"/>
  <c r="M1403" i="1"/>
  <c r="M948" i="1"/>
  <c r="M654" i="1"/>
  <c r="M655" i="1"/>
  <c r="M1416" i="1"/>
  <c r="M1160" i="1"/>
  <c r="M792" i="1"/>
  <c r="M200" i="1"/>
  <c r="M1321" i="1"/>
  <c r="M1065" i="1"/>
  <c r="M412" i="1"/>
  <c r="M1378" i="1"/>
  <c r="M1122" i="1"/>
  <c r="M640" i="1"/>
  <c r="M1431" i="1"/>
  <c r="M1155" i="1"/>
  <c r="M516" i="1"/>
  <c r="M104" i="1"/>
  <c r="M1405" i="1"/>
  <c r="M1277" i="1"/>
  <c r="M1149" i="1"/>
  <c r="M1004" i="1"/>
  <c r="M492" i="1"/>
  <c r="M1502" i="1"/>
  <c r="M1374" i="1"/>
  <c r="M1246" i="1"/>
  <c r="M1118" i="1"/>
  <c r="M880" i="1"/>
  <c r="M368" i="1"/>
  <c r="M1471" i="1"/>
  <c r="M1343" i="1"/>
  <c r="M1211" i="1"/>
  <c r="M1039" i="1"/>
  <c r="M260" i="1"/>
  <c r="M869" i="1"/>
  <c r="M613" i="1"/>
  <c r="M357" i="1"/>
  <c r="M101" i="1"/>
  <c r="M858" i="1"/>
  <c r="M602" i="1"/>
  <c r="M346" i="1"/>
  <c r="M90" i="1"/>
  <c r="M859" i="1"/>
  <c r="M603" i="1"/>
  <c r="M347" i="1"/>
  <c r="M91" i="1"/>
  <c r="M857" i="1"/>
  <c r="M601" i="1"/>
  <c r="M345" i="1"/>
  <c r="M878" i="1"/>
  <c r="M366" i="1"/>
  <c r="M879" i="1"/>
  <c r="M367" i="1"/>
  <c r="M1472" i="1"/>
  <c r="M1344" i="1"/>
  <c r="M1216" i="1"/>
  <c r="M1088" i="1"/>
  <c r="M760" i="1"/>
  <c r="M248" i="1"/>
  <c r="M1397" i="1"/>
  <c r="M1225" i="1"/>
  <c r="M1057" i="1"/>
  <c r="M460" i="1"/>
  <c r="M1450" i="1"/>
  <c r="M1282" i="1"/>
  <c r="M1110" i="1"/>
  <c r="M672" i="1"/>
  <c r="M1507" i="1"/>
  <c r="M1335" i="1"/>
  <c r="M1139" i="1"/>
  <c r="M580" i="1"/>
  <c r="M902" i="1"/>
  <c r="M646" i="1"/>
  <c r="M390" i="1"/>
  <c r="M134" i="1"/>
  <c r="M903" i="1"/>
  <c r="M647" i="1"/>
  <c r="M391" i="1"/>
  <c r="M135" i="1"/>
  <c r="M885" i="1"/>
  <c r="M629" i="1"/>
  <c r="M373" i="1"/>
  <c r="M117" i="1"/>
  <c r="M874" i="1"/>
  <c r="M618" i="1"/>
  <c r="M362" i="1"/>
  <c r="M106" i="1"/>
  <c r="M875" i="1"/>
  <c r="M619" i="1"/>
  <c r="M363" i="1"/>
  <c r="M107" i="1"/>
  <c r="M873" i="1"/>
  <c r="M617" i="1"/>
  <c r="M361" i="1"/>
  <c r="M926" i="1"/>
  <c r="M414" i="1"/>
  <c r="M927" i="1"/>
  <c r="M415" i="1"/>
  <c r="M1484" i="1"/>
  <c r="M1356" i="1"/>
  <c r="M1228" i="1"/>
  <c r="M1100" i="1"/>
  <c r="M808" i="1"/>
  <c r="M296" i="1"/>
  <c r="M1413" i="1"/>
  <c r="M1241" i="1"/>
  <c r="M1073" i="1"/>
  <c r="M524" i="1"/>
  <c r="M1466" i="1"/>
  <c r="M1298" i="1"/>
  <c r="M1126" i="1"/>
  <c r="M736" i="1"/>
  <c r="M64" i="1"/>
  <c r="M1351" i="1"/>
  <c r="M1163" i="1"/>
  <c r="M676" i="1"/>
  <c r="M854" i="1"/>
  <c r="M598" i="1"/>
  <c r="M342" i="1"/>
  <c r="M86" i="1"/>
  <c r="M855" i="1"/>
  <c r="M599" i="1"/>
  <c r="M343" i="1"/>
  <c r="M87" i="1"/>
  <c r="M837" i="1"/>
  <c r="M581" i="1"/>
  <c r="M325" i="1"/>
  <c r="M69" i="1"/>
  <c r="M826" i="1"/>
  <c r="M570" i="1"/>
  <c r="M314" i="1"/>
  <c r="M58" i="1"/>
  <c r="M827" i="1"/>
  <c r="M571" i="1"/>
  <c r="M315" i="1"/>
  <c r="M59" i="1"/>
  <c r="M825" i="1"/>
  <c r="M569" i="1"/>
  <c r="M313" i="1"/>
  <c r="M814" i="1"/>
  <c r="M302" i="1"/>
  <c r="M815" i="1"/>
  <c r="M303" i="1"/>
  <c r="M1456" i="1"/>
  <c r="M1328" i="1"/>
  <c r="M1200" i="1"/>
  <c r="M1072" i="1"/>
  <c r="M696" i="1"/>
  <c r="M152" i="1"/>
  <c r="M1377" i="1"/>
  <c r="M1205" i="1"/>
  <c r="M1033" i="1"/>
  <c r="M380" i="1"/>
  <c r="M1430" i="1"/>
  <c r="M1258" i="1"/>
  <c r="M1090" i="1"/>
  <c r="M592" i="1"/>
  <c r="M1483" i="1"/>
  <c r="M1315" i="1"/>
  <c r="M1115" i="1"/>
  <c r="M356" i="1"/>
  <c r="M1063" i="1"/>
  <c r="M941" i="1"/>
  <c r="M685" i="1"/>
  <c r="M429" i="1"/>
  <c r="M173" i="1"/>
  <c r="M930" i="1"/>
  <c r="M450" i="1"/>
  <c r="M451" i="1"/>
  <c r="M292" i="1"/>
  <c r="M1047" i="1"/>
  <c r="M957" i="1"/>
  <c r="M701" i="1"/>
  <c r="M445" i="1"/>
  <c r="M189" i="1"/>
  <c r="M946" i="1"/>
  <c r="M498" i="1"/>
  <c r="M499" i="1"/>
  <c r="M834" i="1"/>
  <c r="M578" i="1"/>
  <c r="M130" i="1"/>
  <c r="M643" i="1"/>
  <c r="M131" i="1"/>
  <c r="M850" i="1"/>
  <c r="M594" i="1"/>
  <c r="M178" i="1"/>
  <c r="M691" i="1"/>
  <c r="M179" i="1"/>
  <c r="M230" i="1"/>
  <c r="M402" i="1"/>
  <c r="M146" i="1"/>
  <c r="M915" i="1"/>
  <c r="M659" i="1"/>
  <c r="M403" i="1"/>
  <c r="M147" i="1"/>
  <c r="M833" i="1"/>
  <c r="M742" i="1"/>
  <c r="M354" i="1"/>
  <c r="M98" i="1"/>
  <c r="M867" i="1"/>
  <c r="M611" i="1"/>
  <c r="M355" i="1"/>
  <c r="M99" i="1"/>
  <c r="M737" i="1"/>
  <c r="M887" i="1"/>
  <c r="M359" i="1"/>
  <c r="M497" i="1"/>
  <c r="M886" i="1"/>
  <c r="M769" i="1"/>
  <c r="M433" i="1"/>
  <c r="M566" i="1"/>
  <c r="M225" i="1"/>
  <c r="M102" i="1"/>
  <c r="M161" i="1"/>
  <c r="M630" i="1"/>
  <c r="M999" i="1"/>
  <c r="M247" i="1"/>
  <c r="M1014" i="1"/>
  <c r="M358" i="1"/>
  <c r="M695" i="1"/>
  <c r="M661" i="1"/>
  <c r="M277" i="1"/>
  <c r="M906" i="1"/>
  <c r="M523" i="1"/>
  <c r="M85" i="1"/>
  <c r="M779" i="1"/>
  <c r="M991" i="1"/>
  <c r="M587" i="1"/>
  <c r="M1436" i="1"/>
  <c r="M651" i="1"/>
  <c r="M351" i="1"/>
  <c r="M863" i="1"/>
  <c r="M862" i="1"/>
  <c r="M1000" i="1"/>
  <c r="M735" i="1"/>
  <c r="M1137" i="1"/>
  <c r="M216" i="1"/>
  <c r="M35" i="1"/>
  <c r="M785" i="1"/>
  <c r="M529" i="1"/>
  <c r="M273" i="1"/>
  <c r="M17" i="1"/>
  <c r="M550" i="1"/>
  <c r="M38" i="1"/>
  <c r="Q1512" i="1"/>
  <c r="Q8" i="1" s="1"/>
  <c r="I136" i="6"/>
  <c r="I168" i="6"/>
  <c r="I120" i="6"/>
  <c r="M845" i="1"/>
  <c r="M1079" i="1"/>
  <c r="T283" i="1"/>
  <c r="T407" i="1"/>
  <c r="M541" i="1"/>
  <c r="M468" i="1"/>
  <c r="M29" i="1"/>
  <c r="M964" i="1"/>
  <c r="M1239" i="1"/>
  <c r="M1411" i="1"/>
  <c r="M288" i="1"/>
  <c r="M976" i="1"/>
  <c r="M1186" i="1"/>
  <c r="M1354" i="1"/>
  <c r="M76" i="1"/>
  <c r="M764" i="1"/>
  <c r="M1129" i="1"/>
  <c r="M1301" i="1"/>
  <c r="M1473" i="1"/>
  <c r="M472" i="1"/>
  <c r="M984" i="1"/>
  <c r="M1144" i="1"/>
  <c r="M1272" i="1"/>
  <c r="M1400" i="1"/>
  <c r="M79" i="1"/>
  <c r="M591" i="1"/>
  <c r="M78" i="1"/>
  <c r="M590" i="1"/>
  <c r="M89" i="1"/>
  <c r="M836" i="1"/>
  <c r="M1203" i="1"/>
  <c r="M1383" i="1"/>
  <c r="M192" i="1"/>
  <c r="M864" i="1"/>
  <c r="M1158" i="1"/>
  <c r="M1330" i="1"/>
  <c r="M1498" i="1"/>
  <c r="M652" i="1"/>
  <c r="M1105" i="1"/>
  <c r="M1273" i="1"/>
  <c r="M1445" i="1"/>
  <c r="M392" i="1"/>
  <c r="M904" i="1"/>
  <c r="M1124" i="1"/>
  <c r="M1252" i="1"/>
  <c r="M1380" i="1"/>
  <c r="M1508" i="1"/>
  <c r="M511" i="1"/>
  <c r="M1023" i="1"/>
  <c r="M510" i="1"/>
  <c r="M1022" i="1"/>
  <c r="M148" i="1"/>
  <c r="M724" i="1"/>
  <c r="M925" i="1"/>
  <c r="M589" i="1"/>
  <c r="M157" i="1"/>
  <c r="M883" i="1"/>
  <c r="M1224" i="1"/>
  <c r="M1352" i="1"/>
  <c r="M1480" i="1"/>
  <c r="M399" i="1"/>
  <c r="M911" i="1"/>
  <c r="M398" i="1"/>
  <c r="M910" i="1"/>
  <c r="M500" i="1"/>
  <c r="M1119" i="1"/>
  <c r="M1319" i="1"/>
  <c r="M1491" i="1"/>
  <c r="M608" i="1"/>
  <c r="M1094" i="1"/>
  <c r="M1266" i="1"/>
  <c r="M1434" i="1"/>
  <c r="M396" i="1"/>
  <c r="M1041" i="1"/>
  <c r="M1209" i="1"/>
  <c r="M1381" i="1"/>
  <c r="M184" i="1"/>
  <c r="M712" i="1"/>
  <c r="M1076" i="1"/>
  <c r="M1204" i="1"/>
  <c r="M1332" i="1"/>
  <c r="M1460" i="1"/>
  <c r="M319" i="1"/>
  <c r="M831" i="1"/>
  <c r="M318" i="1"/>
  <c r="M830" i="1"/>
  <c r="M532" i="1"/>
  <c r="M1207" i="1"/>
  <c r="M669" i="1"/>
  <c r="M333" i="1"/>
  <c r="M370" i="1"/>
  <c r="M484" i="1"/>
  <c r="M1159" i="1"/>
  <c r="M797" i="1"/>
  <c r="M413" i="1"/>
  <c r="M802" i="1"/>
  <c r="G61" i="5"/>
  <c r="W1512" i="1"/>
  <c r="I104" i="6"/>
  <c r="I55" i="6"/>
  <c r="M285" i="1"/>
  <c r="M914" i="1"/>
  <c r="M66" i="1"/>
  <c r="M77" i="1"/>
  <c r="M690" i="1"/>
  <c r="M371" i="1"/>
  <c r="M164" i="1"/>
  <c r="M1030" i="1"/>
  <c r="M973" i="1"/>
  <c r="M717" i="1"/>
  <c r="M461" i="1"/>
  <c r="M205" i="1"/>
  <c r="M962" i="1"/>
  <c r="M546" i="1"/>
  <c r="M579" i="1"/>
  <c r="M67" i="1"/>
  <c r="J93" i="6"/>
  <c r="H93" i="6" s="1"/>
  <c r="H100" i="6" s="1"/>
  <c r="J125" i="6"/>
  <c r="J132" i="6" s="1"/>
  <c r="J157" i="6"/>
  <c r="J164" i="6" s="1"/>
  <c r="J84" i="6"/>
  <c r="J86" i="6" s="1"/>
  <c r="J141" i="6"/>
  <c r="J148" i="6" s="1"/>
  <c r="T1418" i="1"/>
  <c r="J109" i="6"/>
  <c r="J116" i="6" s="1"/>
  <c r="K9" i="1"/>
  <c r="K456" i="1"/>
  <c r="K92" i="1"/>
  <c r="K978" i="1"/>
  <c r="K1069" i="1"/>
  <c r="K63" i="1"/>
  <c r="K1423" i="1"/>
  <c r="K598" i="1"/>
  <c r="K811" i="1"/>
  <c r="K1241" i="1"/>
  <c r="K413" i="1"/>
  <c r="K1341" i="1"/>
  <c r="K423" i="1"/>
  <c r="K656" i="1"/>
  <c r="K399" i="1"/>
  <c r="K260" i="1"/>
  <c r="K890" i="1"/>
  <c r="K1455" i="1"/>
  <c r="K359" i="1"/>
  <c r="K81" i="1"/>
  <c r="K114" i="1"/>
  <c r="K583" i="1"/>
  <c r="K214" i="1"/>
  <c r="K1383" i="1"/>
  <c r="K925" i="1"/>
  <c r="K78" i="1"/>
  <c r="K256" i="1"/>
  <c r="K1431" i="1"/>
  <c r="K482" i="1"/>
  <c r="K1485" i="1"/>
  <c r="K1189" i="1"/>
  <c r="K207" i="1"/>
  <c r="T207" i="1" s="1"/>
  <c r="K1238" i="1"/>
  <c r="K261" i="1"/>
  <c r="K315" i="1"/>
  <c r="K427" i="1"/>
  <c r="K903" i="1"/>
  <c r="K739" i="1"/>
  <c r="K1486" i="1"/>
  <c r="K116" i="1"/>
  <c r="K848" i="1"/>
  <c r="K664" i="1"/>
  <c r="K234" i="1"/>
  <c r="K874" i="1"/>
  <c r="K1194" i="1"/>
  <c r="K392" i="1"/>
  <c r="K1462" i="1"/>
  <c r="K1497" i="1"/>
  <c r="K378" i="1"/>
  <c r="K197" i="1"/>
  <c r="K1168" i="1"/>
  <c r="K1148" i="1"/>
  <c r="K421" i="1"/>
  <c r="K445" i="1"/>
  <c r="K1151" i="1"/>
  <c r="K1117" i="1"/>
  <c r="K1495" i="1"/>
  <c r="K1215" i="1"/>
  <c r="K375" i="1"/>
  <c r="K154" i="1"/>
  <c r="K295" i="1"/>
  <c r="K1475" i="1"/>
  <c r="K964" i="1"/>
  <c r="K332" i="1"/>
  <c r="K1362" i="1"/>
  <c r="K1297" i="1"/>
  <c r="K687" i="1"/>
  <c r="K101" i="1"/>
  <c r="K1015" i="1"/>
  <c r="K279" i="1"/>
  <c r="K1256" i="1"/>
  <c r="K144" i="1"/>
  <c r="K466" i="1"/>
  <c r="K244" i="1"/>
  <c r="K1498" i="1"/>
  <c r="K167" i="1"/>
  <c r="K594" i="1"/>
  <c r="K1425" i="1"/>
  <c r="K1142" i="1"/>
  <c r="K1044" i="1"/>
  <c r="K19" i="1"/>
  <c r="K1039" i="1"/>
  <c r="K1342" i="1"/>
  <c r="K1100" i="1"/>
  <c r="K938" i="1"/>
  <c r="K168" i="1"/>
  <c r="K487" i="1"/>
  <c r="K1252" i="1"/>
  <c r="K919" i="1"/>
  <c r="K1250" i="1"/>
  <c r="K1502" i="1"/>
  <c r="K1139" i="1"/>
  <c r="K592" i="1"/>
  <c r="K1274" i="1"/>
  <c r="K914" i="1"/>
  <c r="K896" i="1"/>
  <c r="K505" i="1"/>
  <c r="K1273" i="1"/>
  <c r="K299" i="1"/>
  <c r="K1190" i="1"/>
  <c r="K1253" i="1"/>
  <c r="K1202" i="1"/>
  <c r="K721" i="1"/>
  <c r="K879" i="1"/>
  <c r="K1108" i="1"/>
  <c r="K1147" i="1"/>
  <c r="K797" i="1"/>
  <c r="K1310" i="1"/>
  <c r="K1415" i="1"/>
  <c r="K530" i="1"/>
  <c r="K479" i="1"/>
  <c r="K564" i="1"/>
  <c r="K145" i="1"/>
  <c r="K1052" i="1"/>
  <c r="K736" i="1"/>
  <c r="K1442" i="1"/>
  <c r="K394" i="1"/>
  <c r="K913" i="1"/>
  <c r="K921" i="1"/>
  <c r="K1482" i="1"/>
  <c r="K142" i="1"/>
  <c r="K1467" i="1"/>
  <c r="K1480" i="1"/>
  <c r="K1196" i="1"/>
  <c r="K1358" i="1"/>
  <c r="K494" i="1"/>
  <c r="K1143" i="1"/>
  <c r="K771" i="1"/>
  <c r="K1163" i="1"/>
  <c r="K1390" i="1"/>
  <c r="K1257" i="1"/>
  <c r="K391" i="1"/>
  <c r="K884" i="1"/>
  <c r="K829" i="1"/>
  <c r="K1021" i="1"/>
  <c r="K435" i="1"/>
  <c r="K1427" i="1"/>
  <c r="K1333" i="1"/>
  <c r="K414" i="1"/>
  <c r="K347" i="1"/>
  <c r="K312" i="1"/>
  <c r="K200" i="1"/>
  <c r="K1463" i="1"/>
  <c r="K110" i="1"/>
  <c r="K227" i="1"/>
  <c r="K569" i="1"/>
  <c r="K1438" i="1"/>
  <c r="K601" i="1"/>
  <c r="K1371" i="1"/>
  <c r="K1337" i="1"/>
  <c r="K289" i="1"/>
  <c r="K936" i="1"/>
  <c r="K1227" i="1"/>
  <c r="K52" i="1"/>
  <c r="K1289" i="1"/>
  <c r="K485" i="1"/>
  <c r="K695" i="1"/>
  <c r="K127" i="1"/>
  <c r="K439" i="1"/>
  <c r="K489" i="1"/>
  <c r="K77" i="1"/>
  <c r="K1140" i="1"/>
  <c r="K259" i="1"/>
  <c r="K979" i="1"/>
  <c r="K960" i="1"/>
  <c r="K1239" i="1"/>
  <c r="K181" i="1"/>
  <c r="K1009" i="1"/>
  <c r="K902" i="1"/>
  <c r="K793" i="1"/>
  <c r="K650" i="1"/>
  <c r="K221" i="1"/>
  <c r="K285" i="1"/>
  <c r="K749" i="1"/>
  <c r="K351" i="1"/>
  <c r="K91" i="1"/>
  <c r="K857" i="1"/>
  <c r="K24" i="1"/>
  <c r="K824" i="1"/>
  <c r="K566" i="1"/>
  <c r="K379" i="1"/>
  <c r="K345" i="1"/>
  <c r="K192" i="1"/>
  <c r="K408" i="1"/>
  <c r="K742" i="1"/>
  <c r="K987" i="1"/>
  <c r="K873" i="1"/>
  <c r="K1125" i="1"/>
  <c r="K232" i="1"/>
  <c r="K977" i="1"/>
  <c r="K324" i="1"/>
  <c r="K1103" i="1"/>
  <c r="K290" i="1"/>
  <c r="K761" i="1"/>
  <c r="K31" i="1"/>
  <c r="K1275" i="1"/>
  <c r="K434" i="1"/>
  <c r="K851" i="1"/>
  <c r="K440" i="1"/>
  <c r="K258" i="1"/>
  <c r="K720" i="1"/>
  <c r="K219" i="1"/>
  <c r="K454" i="1"/>
  <c r="K504" i="1"/>
  <c r="K714" i="1"/>
  <c r="K597" i="1"/>
  <c r="K549" i="1"/>
  <c r="K411" i="1"/>
  <c r="K712" i="1"/>
  <c r="K812" i="1"/>
  <c r="K278" i="1"/>
  <c r="K1204" i="1"/>
  <c r="K738" i="1"/>
  <c r="K1437" i="1"/>
  <c r="K156" i="1"/>
  <c r="K212" i="1"/>
  <c r="K609" i="1"/>
  <c r="K1450" i="1"/>
  <c r="K1313" i="1"/>
  <c r="K1092" i="1"/>
  <c r="K364" i="1"/>
  <c r="K1409" i="1"/>
  <c r="K586" i="1"/>
  <c r="K731" i="1"/>
  <c r="K344" i="1"/>
  <c r="K1347" i="1"/>
  <c r="K75" i="1"/>
  <c r="K500" i="1"/>
  <c r="K1203" i="1"/>
  <c r="K15" i="1"/>
  <c r="K1010" i="1"/>
  <c r="K382" i="1"/>
  <c r="K538" i="1"/>
  <c r="K1288" i="1"/>
  <c r="K358" i="1"/>
  <c r="K705" i="1"/>
  <c r="K248" i="1"/>
  <c r="K424" i="1"/>
  <c r="K1367" i="1"/>
  <c r="K488" i="1"/>
  <c r="K679" i="1"/>
  <c r="K1385" i="1"/>
  <c r="K787" i="1"/>
  <c r="K386" i="1"/>
  <c r="K599" i="1"/>
  <c r="K526" i="1"/>
  <c r="K672" i="1"/>
  <c r="K762" i="1"/>
  <c r="K838" i="1"/>
  <c r="K1011" i="1"/>
  <c r="K808" i="1"/>
  <c r="K296" i="1"/>
  <c r="K1018" i="1"/>
  <c r="K647" i="1"/>
  <c r="K1171" i="1"/>
  <c r="K1440" i="1"/>
  <c r="K585" i="1"/>
  <c r="K894" i="1"/>
  <c r="K89" i="1"/>
  <c r="K1233" i="1"/>
  <c r="K1481" i="1"/>
  <c r="K1120" i="1"/>
  <c r="K1065" i="1"/>
  <c r="K1206" i="1"/>
  <c r="K618" i="1"/>
  <c r="K1097" i="1"/>
  <c r="K231" i="1"/>
  <c r="K14" i="1"/>
  <c r="K984" i="1"/>
  <c r="K362" i="1"/>
  <c r="K1066" i="1"/>
  <c r="K46" i="1"/>
  <c r="K849" i="1"/>
  <c r="K568" i="1"/>
  <c r="K1361" i="1"/>
  <c r="K513" i="1"/>
  <c r="K734" i="1"/>
  <c r="K836" i="1"/>
  <c r="K35" i="1"/>
  <c r="K328" i="1"/>
  <c r="K1090" i="1"/>
  <c r="K1441" i="1"/>
  <c r="K224" i="1"/>
  <c r="K1235" i="1"/>
  <c r="K1129" i="1"/>
  <c r="K306" i="1"/>
  <c r="K653" i="1"/>
  <c r="K69" i="1"/>
  <c r="K1121" i="1"/>
  <c r="K648" i="1"/>
  <c r="K1314" i="1"/>
  <c r="K828" i="1"/>
  <c r="K187" i="1"/>
  <c r="K357" i="1"/>
  <c r="K869" i="1"/>
  <c r="K431" i="1"/>
  <c r="K1095" i="1"/>
  <c r="K975" i="1"/>
  <c r="K1457" i="1"/>
  <c r="K561" i="1"/>
  <c r="K1401" i="1"/>
  <c r="K1077" i="1"/>
  <c r="K30" i="1"/>
  <c r="K1170" i="1"/>
  <c r="K1109" i="1"/>
  <c r="K1464" i="1"/>
  <c r="K1282" i="1"/>
  <c r="K1220" i="1"/>
  <c r="K803" i="1"/>
  <c r="K134" i="1"/>
  <c r="K658" i="1"/>
  <c r="K120" i="1"/>
  <c r="K106" i="1"/>
  <c r="K1343" i="1"/>
  <c r="K376" i="1"/>
  <c r="K280" i="1"/>
  <c r="K1449" i="1"/>
  <c r="K28" i="1"/>
  <c r="K885" i="1"/>
  <c r="K1407" i="1"/>
  <c r="K1014" i="1"/>
  <c r="K1359" i="1"/>
  <c r="K367" i="1"/>
  <c r="K383" i="1"/>
  <c r="K1447" i="1"/>
  <c r="K962" i="1"/>
  <c r="K71" i="1"/>
  <c r="K766" i="1"/>
  <c r="K1007" i="1"/>
  <c r="K798" i="1"/>
  <c r="K1001" i="1"/>
  <c r="K1033" i="1"/>
  <c r="K957" i="1"/>
  <c r="K1240" i="1"/>
  <c r="K1248" i="1"/>
  <c r="K1115" i="1"/>
  <c r="K1397" i="1"/>
  <c r="K1384" i="1"/>
  <c r="K858" i="1"/>
  <c r="K629" i="1"/>
  <c r="K778" i="1"/>
  <c r="K1414" i="1"/>
  <c r="K1086" i="1"/>
  <c r="K855" i="1"/>
  <c r="K448" i="1"/>
  <c r="K912" i="1"/>
  <c r="K1188" i="1"/>
  <c r="T1188" i="1" s="1"/>
  <c r="K209" i="1"/>
  <c r="K210" i="1"/>
  <c r="K922" i="1"/>
  <c r="K372" i="1"/>
  <c r="K752" i="1"/>
  <c r="K190" i="1"/>
  <c r="K1335" i="1"/>
  <c r="K1508" i="1"/>
  <c r="K1269" i="1"/>
  <c r="K95" i="1"/>
  <c r="K1439" i="1"/>
  <c r="K1160" i="1"/>
  <c r="K163" i="1"/>
  <c r="K458" i="1"/>
  <c r="K880" i="1"/>
  <c r="K371" i="1"/>
  <c r="K103" i="1"/>
  <c r="K1393" i="1"/>
  <c r="K1043" i="1"/>
  <c r="K1096" i="1"/>
  <c r="K1107" i="1"/>
  <c r="K151" i="1"/>
  <c r="K202" i="1"/>
  <c r="K1279" i="1"/>
  <c r="T1279" i="1" s="1"/>
  <c r="K942" i="1"/>
  <c r="K708" i="1"/>
  <c r="K1398" i="1"/>
  <c r="K451" i="1"/>
  <c r="K1316" i="1"/>
  <c r="K68" i="1"/>
  <c r="K551" i="1"/>
  <c r="K1071" i="1"/>
  <c r="K1038" i="1"/>
  <c r="K1324" i="1"/>
  <c r="K1182" i="1"/>
  <c r="K1173" i="1"/>
  <c r="K506" i="1"/>
  <c r="K1332" i="1"/>
  <c r="K840" i="1"/>
  <c r="K467" i="1"/>
  <c r="K1089" i="1"/>
  <c r="K1396" i="1"/>
  <c r="K995" i="1"/>
  <c r="K1267" i="1"/>
  <c r="K1353" i="1"/>
  <c r="K107" i="1"/>
  <c r="K754" i="1"/>
  <c r="K985" i="1"/>
  <c r="K1123" i="1"/>
  <c r="K888" i="1"/>
  <c r="K1152" i="1"/>
  <c r="K217" i="1"/>
  <c r="K1271" i="1"/>
  <c r="K897" i="1"/>
  <c r="K575" i="1"/>
  <c r="K920" i="1"/>
  <c r="K523" i="1"/>
  <c r="K1352" i="1"/>
  <c r="K123" i="1"/>
  <c r="K40" i="1"/>
  <c r="K512" i="1"/>
  <c r="K447" i="1"/>
  <c r="K1183" i="1"/>
  <c r="K777" i="1"/>
  <c r="K26" i="1"/>
  <c r="K1034" i="1"/>
  <c r="K1008" i="1"/>
  <c r="K1082" i="1"/>
  <c r="K1477" i="1"/>
  <c r="K767" i="1"/>
  <c r="K1327" i="1"/>
  <c r="K1208" i="1"/>
  <c r="K1292" i="1"/>
  <c r="K329" i="1"/>
  <c r="K429" i="1"/>
  <c r="K115" i="1"/>
  <c r="K1421" i="1"/>
  <c r="K335" i="1"/>
  <c r="K951" i="1"/>
  <c r="K898" i="1"/>
  <c r="K780" i="1"/>
  <c r="K104" i="1"/>
  <c r="K166" i="1"/>
  <c r="K999" i="1"/>
  <c r="K272" i="1"/>
  <c r="K404" i="1"/>
  <c r="K1299" i="1"/>
  <c r="K1061" i="1"/>
  <c r="K195" i="1"/>
  <c r="K1386" i="1"/>
  <c r="K831" i="1"/>
  <c r="K519" i="1"/>
  <c r="K1298" i="1"/>
  <c r="K17" i="1"/>
  <c r="K88" i="1"/>
  <c r="K1104" i="1"/>
  <c r="K509" i="1"/>
  <c r="K305" i="1"/>
  <c r="K72" i="1"/>
  <c r="K1499" i="1"/>
  <c r="K744" i="1"/>
  <c r="K1205" i="1"/>
  <c r="K927" i="1"/>
  <c r="K1214" i="1"/>
  <c r="T1214" i="1" s="1"/>
  <c r="K772" i="1"/>
  <c r="K1035" i="1"/>
  <c r="K380" i="1"/>
  <c r="K1136" i="1"/>
  <c r="K96" i="1"/>
  <c r="K595" i="1"/>
  <c r="K816" i="1"/>
  <c r="K1158" i="1"/>
  <c r="K1268" i="1"/>
  <c r="K79" i="1"/>
  <c r="K1417" i="1"/>
  <c r="K1492" i="1"/>
  <c r="T1492" i="1" s="1"/>
  <c r="K1344" i="1"/>
  <c r="K462" i="1"/>
  <c r="K515" i="1"/>
  <c r="K1169" i="1"/>
  <c r="K1504" i="1"/>
  <c r="K755" i="1"/>
  <c r="K143" i="1"/>
  <c r="K61" i="1"/>
  <c r="K507" i="1"/>
  <c r="K193" i="1"/>
  <c r="K410" i="1"/>
  <c r="K82" i="1"/>
  <c r="K635" i="1"/>
  <c r="K1162" i="1"/>
  <c r="K917" i="1"/>
  <c r="K1285" i="1"/>
  <c r="K1026" i="1"/>
  <c r="K839" i="1"/>
  <c r="K955" i="1"/>
  <c r="K846" i="1"/>
  <c r="K1403" i="1"/>
  <c r="K176" i="1"/>
  <c r="K125" i="1"/>
  <c r="K29" i="1"/>
  <c r="K996" i="1"/>
  <c r="K126" i="1"/>
  <c r="K400" i="1"/>
  <c r="K1056" i="1"/>
  <c r="K275" i="1"/>
  <c r="K1000" i="1"/>
  <c r="K1145" i="1"/>
  <c r="K1506" i="1"/>
  <c r="K1156" i="1"/>
  <c r="K326" i="1"/>
  <c r="K1443" i="1"/>
  <c r="K1281" i="1"/>
  <c r="K1192" i="1"/>
  <c r="K1048" i="1"/>
  <c r="K1368" i="1"/>
  <c r="K850" i="1"/>
  <c r="K572" i="1"/>
  <c r="K243" i="1"/>
  <c r="K1016" i="1"/>
  <c r="K21" i="1"/>
  <c r="K1319" i="1"/>
  <c r="K381" i="1"/>
  <c r="K1017" i="1"/>
  <c r="K1494" i="1"/>
  <c r="K361" i="1"/>
  <c r="K1093" i="1"/>
  <c r="K728" i="1"/>
  <c r="K140" i="1"/>
  <c r="K867" i="1"/>
  <c r="K1392" i="1"/>
  <c r="K1113" i="1"/>
  <c r="K1020" i="1"/>
  <c r="K1379" i="1"/>
  <c r="K1058" i="1"/>
  <c r="K690" i="1"/>
  <c r="K642" i="1"/>
  <c r="K905" i="1"/>
  <c r="K102" i="1"/>
  <c r="K882" i="1"/>
  <c r="K740" i="1"/>
  <c r="K1487" i="1"/>
  <c r="K348" i="1"/>
  <c r="K473" i="1"/>
  <c r="K389" i="1"/>
  <c r="K1420" i="1"/>
  <c r="K1251" i="1"/>
  <c r="K1276" i="1"/>
  <c r="K1118" i="1"/>
  <c r="K1081" i="1"/>
  <c r="K363" i="1"/>
  <c r="K76" i="1"/>
  <c r="K702" i="1"/>
  <c r="K661" i="1"/>
  <c r="K1165" i="1"/>
  <c r="K1003" i="1"/>
  <c r="K1019" i="1"/>
  <c r="K991" i="1"/>
  <c r="K1254" i="1"/>
  <c r="K1406" i="1"/>
  <c r="K1228" i="1"/>
  <c r="K1459" i="1"/>
  <c r="K32" i="1"/>
  <c r="K593" i="1"/>
  <c r="K783" i="1"/>
  <c r="K158" i="1"/>
  <c r="K338" i="1"/>
  <c r="K481" i="1"/>
  <c r="K1448" i="1"/>
  <c r="K562" i="1"/>
  <c r="K935" i="1"/>
  <c r="K1245" i="1"/>
  <c r="K543" i="1"/>
  <c r="K639" i="1"/>
  <c r="K1249" i="1"/>
  <c r="K1219" i="1"/>
  <c r="K895" i="1"/>
  <c r="K1472" i="1"/>
  <c r="K80" i="1"/>
  <c r="K671" i="1"/>
  <c r="K426" i="1"/>
  <c r="K1106" i="1"/>
  <c r="K954" i="1"/>
  <c r="K153" i="1"/>
  <c r="K416" i="1"/>
  <c r="K725" i="1"/>
  <c r="K1424" i="1"/>
  <c r="K131" i="1"/>
  <c r="K1211" i="1"/>
  <c r="K1187" i="1"/>
  <c r="K1408" i="1"/>
  <c r="K183" i="1"/>
  <c r="K1167" i="1"/>
  <c r="K634" i="1"/>
  <c r="K1247" i="1"/>
  <c r="K1022" i="1"/>
  <c r="K432" i="1"/>
  <c r="K1177" i="1"/>
  <c r="K343" i="1"/>
  <c r="K1237" i="1"/>
  <c r="K1446" i="1"/>
  <c r="K680" i="1"/>
  <c r="K1430" i="1"/>
  <c r="K318" i="1"/>
  <c r="K1067" i="1"/>
  <c r="K1372" i="1"/>
  <c r="K1323" i="1"/>
  <c r="K1444" i="1"/>
  <c r="K1294" i="1"/>
  <c r="K13" i="1"/>
  <c r="K368" i="1"/>
  <c r="K809" i="1"/>
  <c r="K645" i="1"/>
  <c r="K596" i="1"/>
  <c r="K928" i="1"/>
  <c r="K47" i="1"/>
  <c r="K54" i="1"/>
  <c r="K10" i="1"/>
  <c r="K1436" i="1"/>
  <c r="K546" i="1"/>
  <c r="K441" i="1"/>
  <c r="K495" i="1"/>
  <c r="K246" i="1"/>
  <c r="K274" i="1"/>
  <c r="K662" i="1"/>
  <c r="K747" i="1"/>
  <c r="K203" i="1"/>
  <c r="K926" i="1"/>
  <c r="K1429" i="1"/>
  <c r="K837" i="1"/>
  <c r="K544" i="1"/>
  <c r="K255" i="1"/>
  <c r="K276" i="1"/>
  <c r="K1112" i="1"/>
  <c r="K1084" i="1"/>
  <c r="K992" i="1"/>
  <c r="K460" i="1"/>
  <c r="K138" i="1"/>
  <c r="K577" i="1"/>
  <c r="K570" i="1"/>
  <c r="K310" i="1"/>
  <c r="K713" i="1"/>
  <c r="K1322" i="1"/>
  <c r="K934" i="1"/>
  <c r="K750" i="1"/>
  <c r="K990" i="1"/>
  <c r="K502" i="1"/>
  <c r="K291" i="1"/>
  <c r="K1116" i="1"/>
  <c r="K1088" i="1"/>
  <c r="K1378" i="1"/>
  <c r="K1336" i="1"/>
  <c r="K847" i="1"/>
  <c r="K1191" i="1"/>
  <c r="K406" i="1"/>
  <c r="K475" i="1"/>
  <c r="K689" i="1"/>
  <c r="K607" i="1"/>
  <c r="K1270" i="1"/>
  <c r="K673" i="1"/>
  <c r="K205" i="1"/>
  <c r="K722" i="1"/>
  <c r="K1070" i="1"/>
  <c r="K1426" i="1"/>
  <c r="K420" i="1"/>
  <c r="K48" i="1"/>
  <c r="K1055" i="1"/>
  <c r="K993" i="1"/>
  <c r="K983" i="1"/>
  <c r="K1161" i="1"/>
  <c r="K943" i="1"/>
  <c r="K558" i="1"/>
  <c r="K1213" i="1"/>
  <c r="K433" i="1"/>
  <c r="K1364" i="1"/>
  <c r="K511" i="1"/>
  <c r="K470" i="1"/>
  <c r="K403" i="1"/>
  <c r="K316" i="1"/>
  <c r="K946" i="1"/>
  <c r="K676" i="1"/>
  <c r="K746" i="1"/>
  <c r="T245" i="1"/>
  <c r="T98" i="1"/>
  <c r="T924" i="1"/>
  <c r="T250" i="1"/>
  <c r="AC1411" i="1"/>
  <c r="AC1395" i="1"/>
  <c r="AC1379" i="1"/>
  <c r="AC1363" i="1"/>
  <c r="AC1347" i="1"/>
  <c r="AC1331" i="1"/>
  <c r="AC1315" i="1"/>
  <c r="AC1299" i="1"/>
  <c r="AC1283" i="1"/>
  <c r="AC1267" i="1"/>
  <c r="AC1115" i="1"/>
  <c r="AC1403" i="1"/>
  <c r="AC1387" i="1"/>
  <c r="AC1371" i="1"/>
  <c r="AC1355" i="1"/>
  <c r="AC1339" i="1"/>
  <c r="AC1323" i="1"/>
  <c r="AC1307" i="1"/>
  <c r="AC1291" i="1"/>
  <c r="AC1275" i="1"/>
  <c r="AC1259" i="1"/>
  <c r="AC1091" i="1"/>
  <c r="AC855" i="1"/>
  <c r="AC851" i="1"/>
  <c r="AC1287" i="1"/>
  <c r="AC1271" i="1"/>
  <c r="AC1247" i="1"/>
  <c r="AC1231" i="1"/>
  <c r="AC1215" i="1"/>
  <c r="AC1199" i="1"/>
  <c r="AC1183" i="1"/>
  <c r="AC1167" i="1"/>
  <c r="AC1151" i="1"/>
  <c r="AC1135" i="1"/>
  <c r="AC1119" i="1"/>
  <c r="AC1111" i="1"/>
  <c r="AC919" i="1"/>
  <c r="AC915" i="1"/>
  <c r="AC1087" i="1"/>
  <c r="AC1055" i="1"/>
  <c r="AC1043" i="1"/>
  <c r="AC1035" i="1"/>
  <c r="AC1027" i="1"/>
  <c r="AC1019" i="1"/>
  <c r="AC1011" i="1"/>
  <c r="AC1003" i="1"/>
  <c r="AC995" i="1"/>
  <c r="AC987" i="1"/>
  <c r="AC979" i="1"/>
  <c r="AC971" i="1"/>
  <c r="AC963" i="1"/>
  <c r="AC903" i="1"/>
  <c r="AC899" i="1"/>
  <c r="AC839" i="1"/>
  <c r="AC835" i="1"/>
  <c r="AC1103" i="1"/>
  <c r="AC1071" i="1"/>
  <c r="AC935" i="1"/>
  <c r="AC931" i="1"/>
  <c r="AC871" i="1"/>
  <c r="AC867" i="1"/>
  <c r="AC807" i="1"/>
  <c r="AC803" i="1"/>
  <c r="AC1251" i="1"/>
  <c r="AC1243" i="1"/>
  <c r="AC1235" i="1"/>
  <c r="AC1227" i="1"/>
  <c r="AC1219" i="1"/>
  <c r="AC1211" i="1"/>
  <c r="AC1203" i="1"/>
  <c r="AC1195" i="1"/>
  <c r="AC1187" i="1"/>
  <c r="AC1179" i="1"/>
  <c r="AC1171" i="1"/>
  <c r="AC1163" i="1"/>
  <c r="AC1155" i="1"/>
  <c r="AC1147" i="1"/>
  <c r="AC1139" i="1"/>
  <c r="AC1131" i="1"/>
  <c r="AC1123" i="1"/>
  <c r="AC1107" i="1"/>
  <c r="AC1075" i="1"/>
  <c r="AC951" i="1"/>
  <c r="AC947" i="1"/>
  <c r="AC887" i="1"/>
  <c r="AC883" i="1"/>
  <c r="AC823" i="1"/>
  <c r="AC819" i="1"/>
  <c r="J18" i="3"/>
  <c r="J31" i="3" s="1"/>
  <c r="C39" i="3" s="1"/>
  <c r="O1428" i="1"/>
  <c r="P1512" i="1"/>
  <c r="P8" i="1" s="1"/>
  <c r="N1004" i="1"/>
  <c r="N1000" i="1"/>
  <c r="N1358" i="1"/>
  <c r="N1040" i="1"/>
  <c r="N590" i="1"/>
  <c r="N848" i="1"/>
  <c r="N197" i="1"/>
  <c r="N198" i="1"/>
  <c r="N1321" i="1"/>
  <c r="N1127" i="1"/>
  <c r="N1166" i="1"/>
  <c r="N1128" i="1"/>
  <c r="N1346" i="1"/>
  <c r="N102" i="1"/>
  <c r="N1415" i="1"/>
  <c r="N103" i="1"/>
  <c r="N1454" i="1"/>
  <c r="T1454" i="1" s="1"/>
  <c r="N1398" i="1"/>
  <c r="N1080" i="1"/>
  <c r="N319" i="1"/>
  <c r="N320" i="1"/>
  <c r="N1199" i="1"/>
  <c r="N896" i="1"/>
  <c r="N552" i="1"/>
  <c r="N1219" i="1"/>
  <c r="N618" i="1"/>
  <c r="N897" i="1"/>
  <c r="N1241" i="1"/>
  <c r="N366" i="1"/>
  <c r="N1071" i="1"/>
  <c r="N64" i="1"/>
  <c r="N598" i="1"/>
  <c r="N1420" i="1"/>
  <c r="N232" i="1"/>
  <c r="N517" i="1"/>
  <c r="N38" i="1"/>
  <c r="N1018" i="1"/>
  <c r="N1168" i="1"/>
  <c r="N1140" i="1"/>
  <c r="N1424" i="1"/>
  <c r="N71" i="1"/>
  <c r="N752" i="1"/>
  <c r="N421" i="1"/>
  <c r="N1449" i="1"/>
  <c r="N713" i="1"/>
  <c r="N518" i="1"/>
  <c r="N912" i="1"/>
  <c r="N910" i="1"/>
  <c r="N1460" i="1"/>
  <c r="N1450" i="1"/>
  <c r="N358" i="1"/>
  <c r="N1031" i="1"/>
  <c r="N231" i="1"/>
  <c r="N1198" i="1"/>
  <c r="T1198" i="1" s="1"/>
  <c r="N1130" i="1"/>
  <c r="N455" i="1"/>
  <c r="N456" i="1"/>
  <c r="N809" i="1"/>
  <c r="N617" i="1"/>
  <c r="N390" i="1"/>
  <c r="N391" i="1"/>
  <c r="N1417" i="1"/>
  <c r="N954" i="1"/>
  <c r="N1392" i="1"/>
  <c r="N1258" i="1"/>
  <c r="N1288" i="1"/>
  <c r="N1292" i="1"/>
  <c r="N1300" i="1"/>
  <c r="N1224" i="1"/>
  <c r="N1290" i="1"/>
  <c r="N1146" i="1"/>
  <c r="N1084" i="1"/>
  <c r="N1336" i="1"/>
  <c r="N726" i="1"/>
  <c r="N152" i="1"/>
  <c r="N317" i="1"/>
  <c r="N1091" i="1"/>
  <c r="N1475" i="1"/>
  <c r="N300" i="1"/>
  <c r="N44" i="1"/>
  <c r="N299" i="1"/>
  <c r="N43" i="1"/>
  <c r="N874" i="1"/>
  <c r="N729" i="1"/>
  <c r="N365" i="1"/>
  <c r="N368" i="1"/>
  <c r="N1208" i="1"/>
  <c r="N1148" i="1"/>
  <c r="N972" i="1"/>
  <c r="T972" i="1" s="1"/>
  <c r="N1172" i="1"/>
  <c r="N1170" i="1"/>
  <c r="N936" i="1"/>
  <c r="N485" i="1"/>
  <c r="N1194" i="1"/>
  <c r="N782" i="1"/>
  <c r="T782" i="1" s="1"/>
  <c r="N681" i="1"/>
  <c r="N168" i="1"/>
  <c r="N718" i="1"/>
  <c r="N948" i="1"/>
  <c r="N1318" i="1"/>
  <c r="N1068" i="1"/>
  <c r="N296" i="1"/>
  <c r="N263" i="1"/>
  <c r="N1428" i="1"/>
  <c r="N1158" i="1"/>
  <c r="N1210" i="1"/>
  <c r="N192" i="1"/>
  <c r="N237" i="1"/>
  <c r="M641" i="1"/>
  <c r="M323" i="1"/>
  <c r="M835" i="1"/>
  <c r="M322" i="1"/>
  <c r="M674" i="1"/>
  <c r="M898" i="1"/>
  <c r="M13" i="1"/>
  <c r="M141" i="1"/>
  <c r="M269" i="1"/>
  <c r="M397" i="1"/>
  <c r="M525" i="1"/>
  <c r="M653" i="1"/>
  <c r="M781" i="1"/>
  <c r="M909" i="1"/>
  <c r="M1223" i="1"/>
  <c r="M1095" i="1"/>
  <c r="M788" i="1"/>
  <c r="M52" i="1"/>
  <c r="M228" i="1"/>
  <c r="M212" i="1"/>
  <c r="M137" i="1"/>
  <c r="M894" i="1"/>
  <c r="M638" i="1"/>
  <c r="M382" i="1"/>
  <c r="M126" i="1"/>
  <c r="M895" i="1"/>
  <c r="M639" i="1"/>
  <c r="M383" i="1"/>
  <c r="M127" i="1"/>
  <c r="M1476" i="1"/>
  <c r="M1412" i="1"/>
  <c r="M1348" i="1"/>
  <c r="M1284" i="1"/>
  <c r="M1220" i="1"/>
  <c r="M1156" i="1"/>
  <c r="M1092" i="1"/>
  <c r="M1026" i="1"/>
  <c r="M776" i="1"/>
  <c r="M520" i="1"/>
  <c r="M264" i="1"/>
  <c r="M1489" i="1"/>
  <c r="M1401" i="1"/>
  <c r="M1317" i="1"/>
  <c r="M1233" i="1"/>
  <c r="M1145" i="1"/>
  <c r="M1061" i="1"/>
  <c r="M828" i="1"/>
  <c r="M476" i="1"/>
  <c r="M140" i="1"/>
  <c r="M1458" i="1"/>
  <c r="M1370" i="1"/>
  <c r="M1286" i="1"/>
  <c r="M1202" i="1"/>
  <c r="M1114" i="1"/>
  <c r="M1029" i="1"/>
  <c r="M704" i="1"/>
  <c r="M352" i="1"/>
  <c r="M16" i="1"/>
  <c r="M1427" i="1"/>
  <c r="M1339" i="1"/>
  <c r="M1255" i="1"/>
  <c r="M1151" i="1"/>
  <c r="M1035" i="1"/>
  <c r="M612" i="1"/>
  <c r="M217" i="1"/>
  <c r="M974" i="1"/>
  <c r="M718" i="1"/>
  <c r="M462" i="1"/>
  <c r="M206" i="1"/>
  <c r="M975" i="1"/>
  <c r="M719" i="1"/>
  <c r="M463" i="1"/>
  <c r="M207" i="1"/>
  <c r="M1496" i="1"/>
  <c r="M1432" i="1"/>
  <c r="M1368" i="1"/>
  <c r="M1304" i="1"/>
  <c r="M1240" i="1"/>
  <c r="M1176" i="1"/>
  <c r="M1112" i="1"/>
  <c r="M1048" i="1"/>
  <c r="M856" i="1"/>
  <c r="M600" i="1"/>
  <c r="M344" i="1"/>
  <c r="M24" i="1"/>
  <c r="M1429" i="1"/>
  <c r="M1345" i="1"/>
  <c r="M1257" i="1"/>
  <c r="M1173" i="1"/>
  <c r="M1089" i="1"/>
  <c r="M924" i="1"/>
  <c r="M588" i="1"/>
  <c r="M252" i="1"/>
  <c r="M1482" i="1"/>
  <c r="M1398" i="1"/>
  <c r="M1314" i="1"/>
  <c r="M1226" i="1"/>
  <c r="M1142" i="1"/>
  <c r="M1058" i="1"/>
  <c r="M800" i="1"/>
  <c r="M464" i="1"/>
  <c r="M128" i="1"/>
  <c r="M1451" i="1"/>
  <c r="M1367" i="1"/>
  <c r="M1283" i="1"/>
  <c r="M1183" i="1"/>
  <c r="M1071" i="1"/>
  <c r="M756" i="1"/>
  <c r="M68" i="1"/>
  <c r="M168" i="1"/>
  <c r="M1485" i="1"/>
  <c r="M1421" i="1"/>
  <c r="M1357" i="1"/>
  <c r="M1293" i="1"/>
  <c r="M1229" i="1"/>
  <c r="M1165" i="1"/>
  <c r="M1101" i="1"/>
  <c r="M1037" i="1"/>
  <c r="M812" i="1"/>
  <c r="M556" i="1"/>
  <c r="M300" i="1"/>
  <c r="M44" i="1"/>
  <c r="M1454" i="1"/>
  <c r="M1390" i="1"/>
  <c r="M1326" i="1"/>
  <c r="M1262" i="1"/>
  <c r="M1198" i="1"/>
  <c r="M1134" i="1"/>
  <c r="M1070" i="1"/>
  <c r="M944" i="1"/>
  <c r="M688" i="1"/>
  <c r="M432" i="1"/>
  <c r="M176" i="1"/>
  <c r="M1487" i="1"/>
  <c r="M1423" i="1"/>
  <c r="M1359" i="1"/>
  <c r="M1295" i="1"/>
  <c r="M1231" i="1"/>
  <c r="M1147" i="1"/>
  <c r="M1059" i="1"/>
  <c r="M820" i="1"/>
  <c r="M452" i="1"/>
  <c r="M1012" i="1"/>
  <c r="M115" i="1"/>
  <c r="M627" i="1"/>
  <c r="M114" i="1"/>
  <c r="M562" i="1"/>
  <c r="M818" i="1"/>
  <c r="M978" i="1"/>
  <c r="M93" i="1"/>
  <c r="M221" i="1"/>
  <c r="M349" i="1"/>
  <c r="M477" i="1"/>
  <c r="M605" i="1"/>
  <c r="M733" i="1"/>
  <c r="M861" i="1"/>
  <c r="M989" i="1"/>
  <c r="M1143" i="1"/>
  <c r="M980" i="1"/>
  <c r="M436" i="1"/>
  <c r="M420" i="1"/>
  <c r="M404" i="1"/>
  <c r="M201" i="1"/>
  <c r="M958" i="1"/>
  <c r="M702" i="1"/>
  <c r="M446" i="1"/>
  <c r="M190" i="1"/>
  <c r="M959" i="1"/>
  <c r="M703" i="1"/>
  <c r="M447" i="1"/>
  <c r="M191" i="1"/>
  <c r="M1492" i="1"/>
  <c r="M1428" i="1"/>
  <c r="M1364" i="1"/>
  <c r="M1300" i="1"/>
  <c r="M1236" i="1"/>
  <c r="M1172" i="1"/>
  <c r="M1108" i="1"/>
  <c r="M1044" i="1"/>
  <c r="M840" i="1"/>
  <c r="M584" i="1"/>
  <c r="M328" i="1"/>
  <c r="M9" i="1"/>
  <c r="M1425" i="1"/>
  <c r="M1337" i="1"/>
  <c r="M1253" i="1"/>
  <c r="M1169" i="1"/>
  <c r="M1081" i="1"/>
  <c r="M908" i="1"/>
  <c r="M572" i="1"/>
  <c r="M220" i="1"/>
  <c r="M1478" i="1"/>
  <c r="M1394" i="1"/>
  <c r="M1306" i="1"/>
  <c r="M1222" i="1"/>
  <c r="M1138" i="1"/>
  <c r="M1050" i="1"/>
  <c r="M784" i="1"/>
  <c r="M448" i="1"/>
  <c r="M96" i="1"/>
  <c r="M1447" i="1"/>
  <c r="M1363" i="1"/>
  <c r="M1275" i="1"/>
  <c r="M1179" i="1"/>
  <c r="M1067" i="1"/>
  <c r="M708" i="1"/>
  <c r="M281" i="1"/>
  <c r="M25" i="1"/>
  <c r="M782" i="1"/>
  <c r="M526" i="1"/>
  <c r="M270" i="1"/>
  <c r="M14" i="1"/>
  <c r="M783" i="1"/>
  <c r="M527" i="1"/>
  <c r="M271" i="1"/>
  <c r="M15" i="1"/>
  <c r="M1448" i="1"/>
  <c r="M1384" i="1"/>
  <c r="M1320" i="1"/>
  <c r="M1256" i="1"/>
  <c r="M1192" i="1"/>
  <c r="M1128" i="1"/>
  <c r="M1064" i="1"/>
  <c r="M920" i="1"/>
  <c r="M664" i="1"/>
  <c r="M408" i="1"/>
  <c r="M120" i="1"/>
  <c r="M1449" i="1"/>
  <c r="M1365" i="1"/>
  <c r="M1281" i="1"/>
  <c r="M1193" i="1"/>
  <c r="M1109" i="1"/>
  <c r="M1020" i="1"/>
  <c r="M668" i="1"/>
  <c r="M332" i="1"/>
  <c r="M1506" i="1"/>
  <c r="M1418" i="1"/>
  <c r="M1334" i="1"/>
  <c r="M1250" i="1"/>
  <c r="M1162" i="1"/>
  <c r="M1078" i="1"/>
  <c r="M896" i="1"/>
  <c r="M544" i="1"/>
  <c r="M208" i="1"/>
  <c r="M1475" i="1"/>
  <c r="M1387" i="1"/>
  <c r="M1303" i="1"/>
  <c r="M1215" i="1"/>
  <c r="M1099" i="1"/>
  <c r="M868" i="1"/>
  <c r="M324" i="1"/>
  <c r="M232" i="1"/>
  <c r="M1501" i="1"/>
  <c r="M1437" i="1"/>
  <c r="M1373" i="1"/>
  <c r="M1309" i="1"/>
  <c r="M1245" i="1"/>
  <c r="M1181" i="1"/>
  <c r="M1117" i="1"/>
  <c r="M1053" i="1"/>
  <c r="M876" i="1"/>
  <c r="M620" i="1"/>
  <c r="M364" i="1"/>
  <c r="M108" i="1"/>
  <c r="M1470" i="1"/>
  <c r="M1406" i="1"/>
  <c r="M1342" i="1"/>
  <c r="M1278" i="1"/>
  <c r="M1214" i="1"/>
  <c r="M1150" i="1"/>
  <c r="M1086" i="1"/>
  <c r="M1008" i="1"/>
  <c r="M752" i="1"/>
  <c r="M496" i="1"/>
  <c r="M240" i="1"/>
  <c r="M1503" i="1"/>
  <c r="M1439" i="1"/>
  <c r="M1375" i="1"/>
  <c r="M1311" i="1"/>
  <c r="M1247" i="1"/>
  <c r="M1167" i="1"/>
  <c r="M1083" i="1"/>
  <c r="M900" i="1"/>
  <c r="M564" i="1"/>
  <c r="K7" i="6"/>
  <c r="J47" i="6"/>
  <c r="J108" i="6"/>
  <c r="J29" i="6" l="1"/>
  <c r="J22" i="6"/>
  <c r="J17" i="6"/>
  <c r="J54" i="6" s="1"/>
  <c r="O540" i="1"/>
  <c r="T1141" i="1"/>
  <c r="T1458" i="1"/>
  <c r="T1110" i="1"/>
  <c r="T908" i="1"/>
  <c r="T311" i="1"/>
  <c r="T1272" i="1"/>
  <c r="T623" i="1"/>
  <c r="T45" i="1"/>
  <c r="T548" i="1"/>
  <c r="T651" i="1"/>
  <c r="T723" i="1"/>
  <c r="T1154" i="1"/>
  <c r="T1144" i="1"/>
  <c r="T241" i="1"/>
  <c r="T1505" i="1"/>
  <c r="T733" i="1"/>
  <c r="T443" i="1"/>
  <c r="T963" i="1"/>
  <c r="T1507" i="1"/>
  <c r="T997" i="1"/>
  <c r="T160" i="1"/>
  <c r="T817" i="1"/>
  <c r="T519" i="1"/>
  <c r="T565" i="1"/>
  <c r="T396" i="1"/>
  <c r="H62" i="6"/>
  <c r="T1407" i="1"/>
  <c r="T1374" i="1"/>
  <c r="T1229" i="1"/>
  <c r="T1149" i="1"/>
  <c r="T697" i="1"/>
  <c r="T1451" i="1"/>
  <c r="T314" i="1"/>
  <c r="T471" i="1"/>
  <c r="T1403" i="1"/>
  <c r="O1294" i="1"/>
  <c r="S1294" i="1" s="1"/>
  <c r="O1372" i="1"/>
  <c r="S1372" i="1" s="1"/>
  <c r="T840" i="1"/>
  <c r="T1347" i="1"/>
  <c r="T1239" i="1"/>
  <c r="T261" i="1"/>
  <c r="O754" i="1"/>
  <c r="S754" i="1" s="1"/>
  <c r="O1041" i="1"/>
  <c r="U1041" i="1" s="1"/>
  <c r="T1373" i="1"/>
  <c r="T1478" i="1"/>
  <c r="T84" i="1"/>
  <c r="T950" i="1"/>
  <c r="T614" i="1"/>
  <c r="T784" i="1"/>
  <c r="T162" i="1"/>
  <c r="T640" i="1"/>
  <c r="T608" i="1"/>
  <c r="T974" i="1"/>
  <c r="T646" i="1"/>
  <c r="T155" i="1"/>
  <c r="T1098" i="1"/>
  <c r="T819" i="1"/>
  <c r="T325" i="1"/>
  <c r="T843" i="1"/>
  <c r="T139" i="1"/>
  <c r="T1255" i="1"/>
  <c r="T968" i="1"/>
  <c r="J68" i="6"/>
  <c r="T664" i="1"/>
  <c r="I156" i="6"/>
  <c r="I165" i="6" s="1"/>
  <c r="I167" i="6" s="1"/>
  <c r="O28" i="1"/>
  <c r="T282" i="1"/>
  <c r="T1012" i="1"/>
  <c r="T186" i="1"/>
  <c r="T486" i="1"/>
  <c r="T893" i="1"/>
  <c r="T743" i="1"/>
  <c r="T225" i="1"/>
  <c r="T1483" i="1"/>
  <c r="T715" i="1"/>
  <c r="T578" i="1"/>
  <c r="T1286" i="1"/>
  <c r="T525" i="1"/>
  <c r="T643" i="1"/>
  <c r="T302" i="1"/>
  <c r="T438" i="1"/>
  <c r="T459" i="1"/>
  <c r="T814" i="1"/>
  <c r="T119" i="1"/>
  <c r="T341" i="1"/>
  <c r="T1207" i="1"/>
  <c r="T624" i="1"/>
  <c r="T65" i="1"/>
  <c r="T271" i="1"/>
  <c r="T1261" i="1"/>
  <c r="T1105" i="1"/>
  <c r="T600" i="1"/>
  <c r="T1301" i="1"/>
  <c r="T397" i="1"/>
  <c r="T269" i="1"/>
  <c r="T108" i="1"/>
  <c r="T157" i="1"/>
  <c r="T881" i="1"/>
  <c r="T667" i="1"/>
  <c r="T875" i="1"/>
  <c r="T452" i="1"/>
  <c r="T322" i="1"/>
  <c r="T792" i="1"/>
  <c r="T298" i="1"/>
  <c r="T533" i="1"/>
  <c r="T877" i="1"/>
  <c r="T208" i="1"/>
  <c r="T89" i="1"/>
  <c r="T1365" i="1"/>
  <c r="T907" i="1"/>
  <c r="T522" i="1"/>
  <c r="T1280" i="1"/>
  <c r="T1180" i="1"/>
  <c r="T774" i="1"/>
  <c r="T644" i="1"/>
  <c r="T751" i="1"/>
  <c r="T1218" i="1"/>
  <c r="T815" i="1"/>
  <c r="T111" i="1"/>
  <c r="T1064" i="1"/>
  <c r="T1231" i="1"/>
  <c r="T659" i="1"/>
  <c r="T686" i="1"/>
  <c r="T492" i="1"/>
  <c r="T1232" i="1"/>
  <c r="T508" i="1"/>
  <c r="T1242" i="1"/>
  <c r="T149" i="1"/>
  <c r="T1360" i="1"/>
  <c r="T1345" i="1"/>
  <c r="T554" i="1"/>
  <c r="T1164" i="1"/>
  <c r="O1324" i="1"/>
  <c r="S1324" i="1" s="1"/>
  <c r="O1024" i="1"/>
  <c r="U1024" i="1" s="1"/>
  <c r="O1351" i="1"/>
  <c r="S1351" i="1" s="1"/>
  <c r="O753" i="1"/>
  <c r="O1429" i="1"/>
  <c r="S1429" i="1" s="1"/>
  <c r="O332" i="1"/>
  <c r="U332" i="1" s="1"/>
  <c r="O595" i="1"/>
  <c r="S595" i="1" s="1"/>
  <c r="T70" i="1"/>
  <c r="T1295" i="1"/>
  <c r="T1072" i="1"/>
  <c r="E61" i="5"/>
  <c r="E62" i="5" s="1"/>
  <c r="E63" i="5" s="1"/>
  <c r="E64" i="5" s="1"/>
  <c r="E65" i="5" s="1"/>
  <c r="F55" i="4764"/>
  <c r="O532" i="1"/>
  <c r="S532" i="1" s="1"/>
  <c r="O222" i="1"/>
  <c r="O944" i="1"/>
  <c r="U944" i="1" s="1"/>
  <c r="O1000" i="1"/>
  <c r="O808" i="1"/>
  <c r="S808" i="1" s="1"/>
  <c r="O718" i="1"/>
  <c r="S718" i="1" s="1"/>
  <c r="O150" i="1"/>
  <c r="U150" i="1" s="1"/>
  <c r="O812" i="1"/>
  <c r="O530" i="1"/>
  <c r="S530" i="1" s="1"/>
  <c r="O420" i="1"/>
  <c r="S420" i="1" s="1"/>
  <c r="O575" i="1"/>
  <c r="S575" i="1" s="1"/>
  <c r="O203" i="1"/>
  <c r="S203" i="1" s="1"/>
  <c r="O1360" i="1"/>
  <c r="S1360" i="1" s="1"/>
  <c r="O829" i="1"/>
  <c r="O361" i="1"/>
  <c r="S361" i="1" s="1"/>
  <c r="O491" i="1"/>
  <c r="U491" i="1" s="1"/>
  <c r="O546" i="1"/>
  <c r="S546" i="1" s="1"/>
  <c r="O478" i="1"/>
  <c r="U478" i="1" s="1"/>
  <c r="O899" i="1"/>
  <c r="U899" i="1" s="1"/>
  <c r="O96" i="1"/>
  <c r="U96" i="1" s="1"/>
  <c r="O887" i="1"/>
  <c r="U887" i="1" s="1"/>
  <c r="O1136" i="1"/>
  <c r="O1440" i="1"/>
  <c r="S1440" i="1" s="1"/>
  <c r="O790" i="1"/>
  <c r="S790" i="1" s="1"/>
  <c r="O462" i="1"/>
  <c r="S462" i="1" s="1"/>
  <c r="O1404" i="1"/>
  <c r="U1404" i="1" s="1"/>
  <c r="O769" i="1"/>
  <c r="U769" i="1" s="1"/>
  <c r="O1261" i="1"/>
  <c r="O358" i="1"/>
  <c r="S358" i="1" s="1"/>
  <c r="O313" i="1"/>
  <c r="O67" i="1"/>
  <c r="S67" i="1" s="1"/>
  <c r="O1252" i="1"/>
  <c r="S1252" i="1" s="1"/>
  <c r="O1254" i="1"/>
  <c r="S1254" i="1" s="1"/>
  <c r="O1233" i="1"/>
  <c r="O842" i="1"/>
  <c r="U842" i="1" s="1"/>
  <c r="O62" i="1"/>
  <c r="U62" i="1" s="1"/>
  <c r="O246" i="1"/>
  <c r="S246" i="1" s="1"/>
  <c r="O1508" i="1"/>
  <c r="S1508" i="1" s="1"/>
  <c r="O1314" i="1"/>
  <c r="S1314" i="1" s="1"/>
  <c r="O103" i="1"/>
  <c r="S103" i="1" s="1"/>
  <c r="O1085" i="1"/>
  <c r="S1085" i="1" s="1"/>
  <c r="O634" i="1"/>
  <c r="U634" i="1" s="1"/>
  <c r="O936" i="1"/>
  <c r="S936" i="1" s="1"/>
  <c r="T663" i="1"/>
  <c r="O717" i="1"/>
  <c r="S717" i="1" s="1"/>
  <c r="O739" i="1"/>
  <c r="O531" i="1"/>
  <c r="S531" i="1" s="1"/>
  <c r="O709" i="1"/>
  <c r="O601" i="1"/>
  <c r="S601" i="1" s="1"/>
  <c r="O723" i="1"/>
  <c r="U723" i="1" s="1"/>
  <c r="O667" i="1"/>
  <c r="S667" i="1" s="1"/>
  <c r="O1362" i="1"/>
  <c r="S1362" i="1" s="1"/>
  <c r="O820" i="1"/>
  <c r="S820" i="1" s="1"/>
  <c r="O202" i="1"/>
  <c r="O1107" i="1"/>
  <c r="S1107" i="1" s="1"/>
  <c r="O682" i="1"/>
  <c r="O124" i="1"/>
  <c r="U124" i="1" s="1"/>
  <c r="O809" i="1"/>
  <c r="O724" i="1"/>
  <c r="S724" i="1" s="1"/>
  <c r="O836" i="1"/>
  <c r="S836" i="1" s="1"/>
  <c r="O1204" i="1"/>
  <c r="S1204" i="1" s="1"/>
  <c r="O58" i="1"/>
  <c r="S58" i="1" s="1"/>
  <c r="O269" i="1"/>
  <c r="U269" i="1" s="1"/>
  <c r="O59" i="1"/>
  <c r="S59" i="1" s="1"/>
  <c r="O1010" i="1"/>
  <c r="S1010" i="1" s="1"/>
  <c r="O1307" i="1"/>
  <c r="U1307" i="1" s="1"/>
  <c r="O774" i="1"/>
  <c r="U774" i="1" s="1"/>
  <c r="O822" i="1"/>
  <c r="S822" i="1" s="1"/>
  <c r="O824" i="1"/>
  <c r="S824" i="1" s="1"/>
  <c r="O941" i="1"/>
  <c r="S941" i="1" s="1"/>
  <c r="O669" i="1"/>
  <c r="U669" i="1" s="1"/>
  <c r="O982" i="1"/>
  <c r="S982" i="1" s="1"/>
  <c r="O1331" i="1"/>
  <c r="U1331" i="1" s="1"/>
  <c r="O692" i="1"/>
  <c r="S692" i="1" s="1"/>
  <c r="O73" i="1"/>
  <c r="O304" i="1"/>
  <c r="S304" i="1" s="1"/>
  <c r="O1408" i="1"/>
  <c r="S1408" i="1" s="1"/>
  <c r="O218" i="1"/>
  <c r="O1332" i="1"/>
  <c r="U1332" i="1" s="1"/>
  <c r="O562" i="1"/>
  <c r="S562" i="1" s="1"/>
  <c r="O745" i="1"/>
  <c r="S745" i="1" s="1"/>
  <c r="O1398" i="1"/>
  <c r="O284" i="1"/>
  <c r="U284" i="1" s="1"/>
  <c r="O1066" i="1"/>
  <c r="O630" i="1"/>
  <c r="U630" i="1" s="1"/>
  <c r="O1092" i="1"/>
  <c r="O680" i="1"/>
  <c r="O681" i="1"/>
  <c r="O383" i="1"/>
  <c r="S383" i="1" s="1"/>
  <c r="O1018" i="1"/>
  <c r="O1169" i="1"/>
  <c r="S1169" i="1" s="1"/>
  <c r="O342" i="1"/>
  <c r="S342" i="1" s="1"/>
  <c r="O279" i="1"/>
  <c r="S279" i="1" s="1"/>
  <c r="O885" i="1"/>
  <c r="O617" i="1"/>
  <c r="O1393" i="1"/>
  <c r="O721" i="1"/>
  <c r="S721" i="1" s="1"/>
  <c r="O1199" i="1"/>
  <c r="S1199" i="1" s="1"/>
  <c r="O507" i="1"/>
  <c r="O1073" i="1"/>
  <c r="U1073" i="1" s="1"/>
  <c r="O79" i="1"/>
  <c r="S79" i="1" s="1"/>
  <c r="O1097" i="1"/>
  <c r="S1097" i="1" s="1"/>
  <c r="J124" i="6"/>
  <c r="J133" i="6" s="1"/>
  <c r="O708" i="1"/>
  <c r="S708" i="1" s="1"/>
  <c r="O1084" i="1"/>
  <c r="S1084" i="1" s="1"/>
  <c r="O1185" i="1"/>
  <c r="U1185" i="1" s="1"/>
  <c r="O1267" i="1"/>
  <c r="S1267" i="1" s="1"/>
  <c r="O587" i="1"/>
  <c r="S587" i="1" s="1"/>
  <c r="O1316" i="1"/>
  <c r="U1316" i="1" s="1"/>
  <c r="O333" i="1"/>
  <c r="U333" i="1" s="1"/>
  <c r="O590" i="1"/>
  <c r="S590" i="1" s="1"/>
  <c r="O1266" i="1"/>
  <c r="S1266" i="1" s="1"/>
  <c r="O613" i="1"/>
  <c r="U613" i="1" s="1"/>
  <c r="O1391" i="1"/>
  <c r="S1391" i="1" s="1"/>
  <c r="O1225" i="1"/>
  <c r="S1225" i="1" s="1"/>
  <c r="O1474" i="1"/>
  <c r="S1474" i="1" s="1"/>
  <c r="O1130" i="1"/>
  <c r="S1130" i="1" s="1"/>
  <c r="O779" i="1"/>
  <c r="S779" i="1" s="1"/>
  <c r="O345" i="1"/>
  <c r="U345" i="1" s="1"/>
  <c r="O652" i="1"/>
  <c r="U652" i="1" s="1"/>
  <c r="O760" i="1"/>
  <c r="S760" i="1" s="1"/>
  <c r="O716" i="1"/>
  <c r="U716" i="1" s="1"/>
  <c r="O193" i="1"/>
  <c r="O168" i="1"/>
  <c r="O47" i="1"/>
  <c r="S47" i="1" s="1"/>
  <c r="O1335" i="1"/>
  <c r="U1335" i="1" s="1"/>
  <c r="O1086" i="1"/>
  <c r="O964" i="1"/>
  <c r="S964" i="1" s="1"/>
  <c r="O1313" i="1"/>
  <c r="S1313" i="1" s="1"/>
  <c r="O1473" i="1"/>
  <c r="S1473" i="1" s="1"/>
  <c r="O1183" i="1"/>
  <c r="S1183" i="1" s="1"/>
  <c r="O915" i="1"/>
  <c r="O1476" i="1"/>
  <c r="S1476" i="1" s="1"/>
  <c r="O31" i="1"/>
  <c r="S31" i="1" s="1"/>
  <c r="O722" i="1"/>
  <c r="S722" i="1" s="1"/>
  <c r="O643" i="1"/>
  <c r="O924" i="1"/>
  <c r="S924" i="1" s="1"/>
  <c r="O607" i="1"/>
  <c r="O354" i="1"/>
  <c r="U354" i="1" s="1"/>
  <c r="O1208" i="1"/>
  <c r="S1208" i="1" s="1"/>
  <c r="O792" i="1"/>
  <c r="S792" i="1" s="1"/>
  <c r="O621" i="1"/>
  <c r="O863" i="1"/>
  <c r="U863" i="1" s="1"/>
  <c r="O392" i="1"/>
  <c r="O554" i="1"/>
  <c r="S554" i="1" s="1"/>
  <c r="O517" i="1"/>
  <c r="U517" i="1" s="1"/>
  <c r="O373" i="1"/>
  <c r="U373" i="1" s="1"/>
  <c r="O423" i="1"/>
  <c r="S423" i="1" s="1"/>
  <c r="O176" i="1"/>
  <c r="U176" i="1" s="1"/>
  <c r="O247" i="1"/>
  <c r="U247" i="1" s="1"/>
  <c r="O1162" i="1"/>
  <c r="O633" i="1"/>
  <c r="S633" i="1" s="1"/>
  <c r="O1320" i="1"/>
  <c r="S1320" i="1" s="1"/>
  <c r="O374" i="1"/>
  <c r="O1244" i="1"/>
  <c r="U1244" i="1" s="1"/>
  <c r="O567" i="1"/>
  <c r="S567" i="1" s="1"/>
  <c r="O830" i="1"/>
  <c r="S830" i="1" s="1"/>
  <c r="O101" i="1"/>
  <c r="O1050" i="1"/>
  <c r="U1050" i="1" s="1"/>
  <c r="O71" i="1"/>
  <c r="O556" i="1"/>
  <c r="U556" i="1" s="1"/>
  <c r="O130" i="1"/>
  <c r="S130" i="1" s="1"/>
  <c r="O503" i="1"/>
  <c r="U503" i="1" s="1"/>
  <c r="O689" i="1"/>
  <c r="S689" i="1" s="1"/>
  <c r="O123" i="1"/>
  <c r="S123" i="1" s="1"/>
  <c r="O325" i="1"/>
  <c r="O728" i="1"/>
  <c r="S728" i="1" s="1"/>
  <c r="O693" i="1"/>
  <c r="U693" i="1" s="1"/>
  <c r="O1380" i="1"/>
  <c r="U1380" i="1" s="1"/>
  <c r="O642" i="1"/>
  <c r="O214" i="1"/>
  <c r="O1005" i="1"/>
  <c r="S1005" i="1" s="1"/>
  <c r="O581" i="1"/>
  <c r="U581" i="1" s="1"/>
  <c r="O673" i="1"/>
  <c r="U673" i="1" s="1"/>
  <c r="O340" i="1"/>
  <c r="U340" i="1" s="1"/>
  <c r="O1278" i="1"/>
  <c r="U1278" i="1" s="1"/>
  <c r="O1037" i="1"/>
  <c r="S1037" i="1" s="1"/>
  <c r="O1423" i="1"/>
  <c r="O481" i="1"/>
  <c r="S481" i="1" s="1"/>
  <c r="O1150" i="1"/>
  <c r="U1150" i="1" s="1"/>
  <c r="O638" i="1"/>
  <c r="U638" i="1" s="1"/>
  <c r="O1043" i="1"/>
  <c r="U1043" i="1" s="1"/>
  <c r="O1078" i="1"/>
  <c r="S1078" i="1" s="1"/>
  <c r="O33" i="1"/>
  <c r="U33" i="1" s="1"/>
  <c r="O1470" i="1"/>
  <c r="U1470" i="1" s="1"/>
  <c r="O167" i="1"/>
  <c r="S167" i="1" s="1"/>
  <c r="O1159" i="1"/>
  <c r="O406" i="1"/>
  <c r="S406" i="1" s="1"/>
  <c r="O1359" i="1"/>
  <c r="S1359" i="1" s="1"/>
  <c r="O656" i="1"/>
  <c r="S656" i="1" s="1"/>
  <c r="O585" i="1"/>
  <c r="S585" i="1" s="1"/>
  <c r="O1055" i="1"/>
  <c r="S1055" i="1" s="1"/>
  <c r="O686" i="1"/>
  <c r="S686" i="1" s="1"/>
  <c r="O388" i="1"/>
  <c r="O64" i="1"/>
  <c r="O1188" i="1"/>
  <c r="S1188" i="1" s="1"/>
  <c r="O1224" i="1"/>
  <c r="U1224" i="1" s="1"/>
  <c r="O557" i="1"/>
  <c r="U557" i="1" s="1"/>
  <c r="O1259" i="1"/>
  <c r="U1259" i="1" s="1"/>
  <c r="O169" i="1"/>
  <c r="S169" i="1" s="1"/>
  <c r="O1352" i="1"/>
  <c r="U1352" i="1" s="1"/>
  <c r="O208" i="1"/>
  <c r="O128" i="1"/>
  <c r="S128" i="1" s="1"/>
  <c r="O328" i="1"/>
  <c r="O1300" i="1"/>
  <c r="S1300" i="1" s="1"/>
  <c r="O1503" i="1"/>
  <c r="S1503" i="1" s="1"/>
  <c r="O851" i="1"/>
  <c r="U851" i="1" s="1"/>
  <c r="O1343" i="1"/>
  <c r="S1343" i="1" s="1"/>
  <c r="O427" i="1"/>
  <c r="S427" i="1" s="1"/>
  <c r="O1008" i="1"/>
  <c r="O743" i="1"/>
  <c r="S743" i="1" s="1"/>
  <c r="O14" i="1"/>
  <c r="S14" i="1" s="1"/>
  <c r="O1325" i="1"/>
  <c r="U1325" i="1" s="1"/>
  <c r="O1021" i="1"/>
  <c r="S1021" i="1" s="1"/>
  <c r="O942" i="1"/>
  <c r="U942" i="1" s="1"/>
  <c r="O502" i="1"/>
  <c r="S502" i="1" s="1"/>
  <c r="O799" i="1"/>
  <c r="U799" i="1" s="1"/>
  <c r="O518" i="1"/>
  <c r="S518" i="1" s="1"/>
  <c r="O1009" i="1"/>
  <c r="U1009" i="1" s="1"/>
  <c r="O1484" i="1"/>
  <c r="U1484" i="1" s="1"/>
  <c r="O145" i="1"/>
  <c r="U145" i="1" s="1"/>
  <c r="O229" i="1"/>
  <c r="O919" i="1"/>
  <c r="S919" i="1" s="1"/>
  <c r="O1186" i="1"/>
  <c r="S1186" i="1" s="1"/>
  <c r="O810" i="1"/>
  <c r="U810" i="1" s="1"/>
  <c r="O909" i="1"/>
  <c r="O1053" i="1"/>
  <c r="S1053" i="1" s="1"/>
  <c r="O297" i="1"/>
  <c r="S297" i="1" s="1"/>
  <c r="O725" i="1"/>
  <c r="U725" i="1" s="1"/>
  <c r="O594" i="1"/>
  <c r="S594" i="1" s="1"/>
  <c r="O61" i="1"/>
  <c r="U61" i="1" s="1"/>
  <c r="O63" i="1"/>
  <c r="S63" i="1" s="1"/>
  <c r="O51" i="1"/>
  <c r="S51" i="1" s="1"/>
  <c r="O106" i="1"/>
  <c r="O220" i="1"/>
  <c r="U220" i="1" s="1"/>
  <c r="O324" i="1"/>
  <c r="O474" i="1"/>
  <c r="S474" i="1" s="1"/>
  <c r="O666" i="1"/>
  <c r="O232" i="1"/>
  <c r="O657" i="1"/>
  <c r="U657" i="1" s="1"/>
  <c r="O782" i="1"/>
  <c r="S782" i="1" s="1"/>
  <c r="O1044" i="1"/>
  <c r="U1044" i="1" s="1"/>
  <c r="O988" i="1"/>
  <c r="U988" i="1" s="1"/>
  <c r="O956" i="1"/>
  <c r="U956" i="1" s="1"/>
  <c r="O295" i="1"/>
  <c r="U295" i="1" s="1"/>
  <c r="O470" i="1"/>
  <c r="S470" i="1" s="1"/>
  <c r="O376" i="1"/>
  <c r="S376" i="1" s="1"/>
  <c r="O1461" i="1"/>
  <c r="O239" i="1"/>
  <c r="S239" i="1" s="1"/>
  <c r="O1268" i="1"/>
  <c r="O1339" i="1"/>
  <c r="S1339" i="1" s="1"/>
  <c r="O1397" i="1"/>
  <c r="S1397" i="1" s="1"/>
  <c r="O15" i="1"/>
  <c r="S15" i="1" s="1"/>
  <c r="O395" i="1"/>
  <c r="S395" i="1" s="1"/>
  <c r="O949" i="1"/>
  <c r="U949" i="1" s="1"/>
  <c r="O288" i="1"/>
  <c r="O418" i="1"/>
  <c r="S418" i="1" s="1"/>
  <c r="O670" i="1"/>
  <c r="S670" i="1" s="1"/>
  <c r="O1338" i="1"/>
  <c r="S1338" i="1" s="1"/>
  <c r="O1112" i="1"/>
  <c r="S1112" i="1" s="1"/>
  <c r="O262" i="1"/>
  <c r="S262" i="1" s="1"/>
  <c r="O414" i="1"/>
  <c r="S414" i="1" s="1"/>
  <c r="O1046" i="1"/>
  <c r="U1046" i="1" s="1"/>
  <c r="O37" i="1"/>
  <c r="S37" i="1" s="1"/>
  <c r="O854" i="1"/>
  <c r="S854" i="1" s="1"/>
  <c r="O256" i="1"/>
  <c r="U256" i="1" s="1"/>
  <c r="O1378" i="1"/>
  <c r="S1378" i="1" s="1"/>
  <c r="O896" i="1"/>
  <c r="S896" i="1" s="1"/>
  <c r="O783" i="1"/>
  <c r="S783" i="1" s="1"/>
  <c r="O1115" i="1"/>
  <c r="S1115" i="1" s="1"/>
  <c r="O212" i="1"/>
  <c r="O91" i="1"/>
  <c r="S91" i="1" s="1"/>
  <c r="O29" i="1"/>
  <c r="O1068" i="1"/>
  <c r="U1068" i="1" s="1"/>
  <c r="O1143" i="1"/>
  <c r="S1143" i="1" s="1"/>
  <c r="O455" i="1"/>
  <c r="U455" i="1" s="1"/>
  <c r="O299" i="1"/>
  <c r="U299" i="1" s="1"/>
  <c r="O786" i="1"/>
  <c r="O1106" i="1"/>
  <c r="S1106" i="1" s="1"/>
  <c r="O1279" i="1"/>
  <c r="S1279" i="1" s="1"/>
  <c r="O93" i="1"/>
  <c r="S93" i="1" s="1"/>
  <c r="O1067" i="1"/>
  <c r="S1067" i="1" s="1"/>
  <c r="O776" i="1"/>
  <c r="O34" i="1"/>
  <c r="U34" i="1" s="1"/>
  <c r="O826" i="1"/>
  <c r="U826" i="1" s="1"/>
  <c r="O993" i="1"/>
  <c r="S993" i="1" s="1"/>
  <c r="O505" i="1"/>
  <c r="S505" i="1" s="1"/>
  <c r="O273" i="1"/>
  <c r="S273" i="1" s="1"/>
  <c r="O435" i="1"/>
  <c r="S435" i="1" s="1"/>
  <c r="O747" i="1"/>
  <c r="S747" i="1" s="1"/>
  <c r="O901" i="1"/>
  <c r="U901" i="1" s="1"/>
  <c r="O326" i="1"/>
  <c r="S326" i="1" s="1"/>
  <c r="O1377" i="1"/>
  <c r="U1377" i="1" s="1"/>
  <c r="O1271" i="1"/>
  <c r="O1438" i="1"/>
  <c r="U1438" i="1" s="1"/>
  <c r="O1505" i="1"/>
  <c r="S1505" i="1" s="1"/>
  <c r="O1064" i="1"/>
  <c r="S1064" i="1" s="1"/>
  <c r="O437" i="1"/>
  <c r="O1212" i="1"/>
  <c r="O1119" i="1"/>
  <c r="S1119" i="1" s="1"/>
  <c r="O417" i="1"/>
  <c r="S417" i="1" s="1"/>
  <c r="O1277" i="1"/>
  <c r="S1277" i="1" s="1"/>
  <c r="O605" i="1"/>
  <c r="U605" i="1" s="1"/>
  <c r="O726" i="1"/>
  <c r="S726" i="1" s="1"/>
  <c r="O805" i="1"/>
  <c r="S805" i="1" s="1"/>
  <c r="O458" i="1"/>
  <c r="S458" i="1" s="1"/>
  <c r="O144" i="1"/>
  <c r="S144" i="1" s="1"/>
  <c r="O329" i="1"/>
  <c r="O933" i="1"/>
  <c r="S933" i="1" s="1"/>
  <c r="O370" i="1"/>
  <c r="U370" i="1" s="1"/>
  <c r="O485" i="1"/>
  <c r="O490" i="1"/>
  <c r="O943" i="1"/>
  <c r="S943" i="1" s="1"/>
  <c r="O161" i="1"/>
  <c r="O510" i="1"/>
  <c r="S510" i="1" s="1"/>
  <c r="O1071" i="1"/>
  <c r="S1071" i="1" s="1"/>
  <c r="O1026" i="1"/>
  <c r="U1026" i="1" s="1"/>
  <c r="O1080" i="1"/>
  <c r="U1080" i="1" s="1"/>
  <c r="O929" i="1"/>
  <c r="U929" i="1" s="1"/>
  <c r="O898" i="1"/>
  <c r="S898" i="1" s="1"/>
  <c r="O526" i="1"/>
  <c r="S526" i="1" s="1"/>
  <c r="O1305" i="1"/>
  <c r="S1305" i="1" s="1"/>
  <c r="O105" i="1"/>
  <c r="O433" i="1"/>
  <c r="S433" i="1" s="1"/>
  <c r="O396" i="1"/>
  <c r="U396" i="1" s="1"/>
  <c r="O1229" i="1"/>
  <c r="S1229" i="1" s="1"/>
  <c r="O1113" i="1"/>
  <c r="S1113" i="1" s="1"/>
  <c r="O815" i="1"/>
  <c r="U815" i="1" s="1"/>
  <c r="O430" i="1"/>
  <c r="U430" i="1" s="1"/>
  <c r="O248" i="1"/>
  <c r="O647" i="1"/>
  <c r="O950" i="1"/>
  <c r="U950" i="1" s="1"/>
  <c r="O1088" i="1"/>
  <c r="U1088" i="1" s="1"/>
  <c r="O244" i="1"/>
  <c r="U244" i="1" s="1"/>
  <c r="O937" i="1"/>
  <c r="U937" i="1" s="1"/>
  <c r="O1117" i="1"/>
  <c r="O1144" i="1"/>
  <c r="S1144" i="1" s="1"/>
  <c r="O1424" i="1"/>
  <c r="O1478" i="1"/>
  <c r="U1478" i="1" s="1"/>
  <c r="O1468" i="1"/>
  <c r="U1468" i="1" s="1"/>
  <c r="O483" i="1"/>
  <c r="U483" i="1" s="1"/>
  <c r="O1420" i="1"/>
  <c r="O563" i="1"/>
  <c r="O136" i="1"/>
  <c r="U136" i="1" s="1"/>
  <c r="O1482" i="1"/>
  <c r="U1482" i="1" s="1"/>
  <c r="O158" i="1"/>
  <c r="O580" i="1"/>
  <c r="O1132" i="1"/>
  <c r="U1132" i="1" s="1"/>
  <c r="O385" i="1"/>
  <c r="U385" i="1" s="1"/>
  <c r="O679" i="1"/>
  <c r="S679" i="1" s="1"/>
  <c r="O989" i="1"/>
  <c r="O390" i="1"/>
  <c r="U390" i="1" s="1"/>
  <c r="O364" i="1"/>
  <c r="S364" i="1" s="1"/>
  <c r="O658" i="1"/>
  <c r="O489" i="1"/>
  <c r="U489" i="1" s="1"/>
  <c r="O1386" i="1"/>
  <c r="S1386" i="1" s="1"/>
  <c r="O1178" i="1"/>
  <c r="S1178" i="1" s="1"/>
  <c r="O766" i="1"/>
  <c r="O622" i="1"/>
  <c r="U622" i="1" s="1"/>
  <c r="O83" i="1"/>
  <c r="O1412" i="1"/>
  <c r="U1412" i="1" s="1"/>
  <c r="O674" i="1"/>
  <c r="U674" i="1" s="1"/>
  <c r="O705" i="1"/>
  <c r="U705" i="1" s="1"/>
  <c r="O198" i="1"/>
  <c r="S198" i="1" s="1"/>
  <c r="O365" i="1"/>
  <c r="U365" i="1" s="1"/>
  <c r="O306" i="1"/>
  <c r="O1108" i="1"/>
  <c r="S1108" i="1" s="1"/>
  <c r="O434" i="1"/>
  <c r="S434" i="1" s="1"/>
  <c r="O1342" i="1"/>
  <c r="U1342" i="1" s="1"/>
  <c r="O1101" i="1"/>
  <c r="O700" i="1"/>
  <c r="U700" i="1" s="1"/>
  <c r="O813" i="1"/>
  <c r="S813" i="1" s="1"/>
  <c r="O912" i="1"/>
  <c r="S912" i="1" s="1"/>
  <c r="O163" i="1"/>
  <c r="O648" i="1"/>
  <c r="S648" i="1" s="1"/>
  <c r="O731" i="1"/>
  <c r="S731" i="1" s="1"/>
  <c r="O447" i="1"/>
  <c r="S447" i="1" s="1"/>
  <c r="O82" i="1"/>
  <c r="O170" i="1"/>
  <c r="S170" i="1" s="1"/>
  <c r="O816" i="1"/>
  <c r="S816" i="1" s="1"/>
  <c r="O866" i="1"/>
  <c r="S866" i="1" s="1"/>
  <c r="O910" i="1"/>
  <c r="U910" i="1" s="1"/>
  <c r="O576" i="1"/>
  <c r="S576" i="1" s="1"/>
  <c r="O612" i="1"/>
  <c r="S612" i="1" s="1"/>
  <c r="O730" i="1"/>
  <c r="U730" i="1" s="1"/>
  <c r="O819" i="1"/>
  <c r="O1203" i="1"/>
  <c r="S1203" i="1" s="1"/>
  <c r="O20" i="1"/>
  <c r="O1419" i="1"/>
  <c r="S1419" i="1" s="1"/>
  <c r="O795" i="1"/>
  <c r="S795" i="1" s="1"/>
  <c r="O603" i="1"/>
  <c r="U603" i="1" s="1"/>
  <c r="O1235" i="1"/>
  <c r="S1235" i="1" s="1"/>
  <c r="O488" i="1"/>
  <c r="S488" i="1" s="1"/>
  <c r="O876" i="1"/>
  <c r="O141" i="1"/>
  <c r="U141" i="1" s="1"/>
  <c r="O330" i="1"/>
  <c r="O1242" i="1"/>
  <c r="S1242" i="1" s="1"/>
  <c r="O410" i="1"/>
  <c r="S410" i="1" s="1"/>
  <c r="O772" i="1"/>
  <c r="O1192" i="1"/>
  <c r="O400" i="1"/>
  <c r="S400" i="1" s="1"/>
  <c r="O21" i="1"/>
  <c r="U21" i="1" s="1"/>
  <c r="O355" i="1"/>
  <c r="S355" i="1" s="1"/>
  <c r="O1374" i="1"/>
  <c r="U1374" i="1" s="1"/>
  <c r="O1269" i="1"/>
  <c r="U1269" i="1" s="1"/>
  <c r="O207" i="1"/>
  <c r="S207" i="1" s="1"/>
  <c r="O1240" i="1"/>
  <c r="S1240" i="1" s="1"/>
  <c r="O1234" i="1"/>
  <c r="S1234" i="1" s="1"/>
  <c r="O386" i="1"/>
  <c r="S386" i="1" s="1"/>
  <c r="O473" i="1"/>
  <c r="S473" i="1" s="1"/>
  <c r="O558" i="1"/>
  <c r="O551" i="1"/>
  <c r="S551" i="1" s="1"/>
  <c r="O312" i="1"/>
  <c r="O986" i="1"/>
  <c r="S986" i="1" s="1"/>
  <c r="O780" i="1"/>
  <c r="U780" i="1" s="1"/>
  <c r="O201" i="1"/>
  <c r="U201" i="1" s="1"/>
  <c r="O23" i="1"/>
  <c r="U23" i="1" s="1"/>
  <c r="O126" i="1"/>
  <c r="O979" i="1"/>
  <c r="S979" i="1" s="1"/>
  <c r="O796" i="1"/>
  <c r="S796" i="1" s="1"/>
  <c r="O1469" i="1"/>
  <c r="S1469" i="1" s="1"/>
  <c r="O940" i="1"/>
  <c r="O78" i="1"/>
  <c r="O1174" i="1"/>
  <c r="S1174" i="1" s="1"/>
  <c r="O699" i="1"/>
  <c r="U699" i="1" s="1"/>
  <c r="O270" i="1"/>
  <c r="O109" i="1"/>
  <c r="S109" i="1" s="1"/>
  <c r="O821" i="1"/>
  <c r="S821" i="1" s="1"/>
  <c r="O454" i="1"/>
  <c r="S454" i="1" s="1"/>
  <c r="O350" i="1"/>
  <c r="S350" i="1" s="1"/>
  <c r="O334" i="1"/>
  <c r="U334" i="1" s="1"/>
  <c r="O1195" i="1"/>
  <c r="S1195" i="1" s="1"/>
  <c r="O865" i="1"/>
  <c r="S865" i="1" s="1"/>
  <c r="O710" i="1"/>
  <c r="U710" i="1" s="1"/>
  <c r="O848" i="1"/>
  <c r="S848" i="1" s="1"/>
  <c r="O1273" i="1"/>
  <c r="U1273" i="1" s="1"/>
  <c r="O1025" i="1"/>
  <c r="S1025" i="1" s="1"/>
  <c r="O235" i="1"/>
  <c r="O238" i="1"/>
  <c r="O904" i="1"/>
  <c r="U904" i="1" s="1"/>
  <c r="O466" i="1"/>
  <c r="U466" i="1" s="1"/>
  <c r="O600" i="1"/>
  <c r="S600" i="1" s="1"/>
  <c r="O1287" i="1"/>
  <c r="U1287" i="1" s="1"/>
  <c r="O1111" i="1"/>
  <c r="S1111" i="1" s="1"/>
  <c r="O1246" i="1"/>
  <c r="S1246" i="1" s="1"/>
  <c r="O758" i="1"/>
  <c r="U758" i="1" s="1"/>
  <c r="O800" i="1"/>
  <c r="S800" i="1" s="1"/>
  <c r="O756" i="1"/>
  <c r="S756" i="1" s="1"/>
  <c r="O467" i="1"/>
  <c r="U467" i="1" s="1"/>
  <c r="O698" i="1"/>
  <c r="O1427" i="1"/>
  <c r="O714" i="1"/>
  <c r="O1098" i="1"/>
  <c r="U1098" i="1" s="1"/>
  <c r="O1270" i="1"/>
  <c r="O1206" i="1"/>
  <c r="U1206" i="1" s="1"/>
  <c r="O1298" i="1"/>
  <c r="S1298" i="1" s="1"/>
  <c r="O352" i="1"/>
  <c r="S352" i="1" s="1"/>
  <c r="O1217" i="1"/>
  <c r="S1217" i="1" s="1"/>
  <c r="O608" i="1"/>
  <c r="U608" i="1" s="1"/>
  <c r="O616" i="1"/>
  <c r="U616" i="1" s="1"/>
  <c r="O606" i="1"/>
  <c r="S606" i="1" s="1"/>
  <c r="O1004" i="1"/>
  <c r="U1004" i="1" s="1"/>
  <c r="O999" i="1"/>
  <c r="U999" i="1" s="1"/>
  <c r="O1182" i="1"/>
  <c r="O1160" i="1"/>
  <c r="S1160" i="1" s="1"/>
  <c r="O89" i="1"/>
  <c r="S89" i="1" s="1"/>
  <c r="O440" i="1"/>
  <c r="S440" i="1" s="1"/>
  <c r="O1072" i="1"/>
  <c r="S1072" i="1" s="1"/>
  <c r="O353" i="1"/>
  <c r="U353" i="1" s="1"/>
  <c r="O1383" i="1"/>
  <c r="U1383" i="1" s="1"/>
  <c r="O72" i="1"/>
  <c r="S72" i="1" s="1"/>
  <c r="O604" i="1"/>
  <c r="U604" i="1" s="1"/>
  <c r="O337" i="1"/>
  <c r="S337" i="1" s="1"/>
  <c r="O868" i="1"/>
  <c r="S868" i="1" s="1"/>
  <c r="O318" i="1"/>
  <c r="O1286" i="1"/>
  <c r="S1286" i="1" s="1"/>
  <c r="O88" i="1"/>
  <c r="S88" i="1" s="1"/>
  <c r="O1016" i="1"/>
  <c r="S1016" i="1" s="1"/>
  <c r="O519" i="1"/>
  <c r="O1392" i="1"/>
  <c r="S1392" i="1" s="1"/>
  <c r="O27" i="1"/>
  <c r="U27" i="1" s="1"/>
  <c r="O1471" i="1"/>
  <c r="S1471" i="1" s="1"/>
  <c r="O545" i="1"/>
  <c r="U545" i="1" s="1"/>
  <c r="O1148" i="1"/>
  <c r="O965" i="1"/>
  <c r="S965" i="1" s="1"/>
  <c r="O1223" i="1"/>
  <c r="O1321" i="1"/>
  <c r="O1413" i="1"/>
  <c r="U1413" i="1" s="1"/>
  <c r="O934" i="1"/>
  <c r="U934" i="1" s="1"/>
  <c r="O785" i="1"/>
  <c r="U785" i="1" s="1"/>
  <c r="O242" i="1"/>
  <c r="U242" i="1" s="1"/>
  <c r="O422" i="1"/>
  <c r="U422" i="1" s="1"/>
  <c r="O1445" i="1"/>
  <c r="S1445" i="1" s="1"/>
  <c r="O1490" i="1"/>
  <c r="S1490" i="1" s="1"/>
  <c r="O913" i="1"/>
  <c r="U913" i="1" s="1"/>
  <c r="O1394" i="1"/>
  <c r="S1394" i="1" s="1"/>
  <c r="O573" i="1"/>
  <c r="U573" i="1" s="1"/>
  <c r="O179" i="1"/>
  <c r="O568" i="1"/>
  <c r="S568" i="1" s="1"/>
  <c r="O1038" i="1"/>
  <c r="S1038" i="1" s="1"/>
  <c r="O1154" i="1"/>
  <c r="S1154" i="1" s="1"/>
  <c r="O1346" i="1"/>
  <c r="O425" i="1"/>
  <c r="U425" i="1" s="1"/>
  <c r="O1272" i="1"/>
  <c r="U1272" i="1" s="1"/>
  <c r="O733" i="1"/>
  <c r="U733" i="1" s="1"/>
  <c r="O797" i="1"/>
  <c r="S797" i="1" s="1"/>
  <c r="O911" i="1"/>
  <c r="U911" i="1" s="1"/>
  <c r="O697" i="1"/>
  <c r="S697" i="1" s="1"/>
  <c r="O210" i="1"/>
  <c r="S210" i="1" s="1"/>
  <c r="O1075" i="1"/>
  <c r="U1075" i="1" s="1"/>
  <c r="O703" i="1"/>
  <c r="U703" i="1" s="1"/>
  <c r="O1367" i="1"/>
  <c r="O749" i="1"/>
  <c r="S749" i="1" s="1"/>
  <c r="O413" i="1"/>
  <c r="S413" i="1" s="1"/>
  <c r="O972" i="1"/>
  <c r="O1403" i="1"/>
  <c r="S1403" i="1" s="1"/>
  <c r="O271" i="1"/>
  <c r="S271" i="1" s="1"/>
  <c r="O1446" i="1"/>
  <c r="S1446" i="1" s="1"/>
  <c r="O1081" i="1"/>
  <c r="O538" i="1"/>
  <c r="O19" i="1"/>
  <c r="S19" i="1" s="1"/>
  <c r="O1164" i="1"/>
  <c r="O496" i="1"/>
  <c r="S496" i="1" s="1"/>
  <c r="O1258" i="1"/>
  <c r="S1258" i="1" s="1"/>
  <c r="O707" i="1"/>
  <c r="O884" i="1"/>
  <c r="O450" i="1"/>
  <c r="U450" i="1" s="1"/>
  <c r="O360" i="1"/>
  <c r="S360" i="1" s="1"/>
  <c r="O40" i="1"/>
  <c r="U40" i="1" s="1"/>
  <c r="O245" i="1"/>
  <c r="U245" i="1" s="1"/>
  <c r="O888" i="1"/>
  <c r="S888" i="1" s="1"/>
  <c r="O740" i="1"/>
  <c r="S740" i="1" s="1"/>
  <c r="O511" i="1"/>
  <c r="S511" i="1" s="1"/>
  <c r="O375" i="1"/>
  <c r="O1454" i="1"/>
  <c r="U1454" i="1" s="1"/>
  <c r="O181" i="1"/>
  <c r="O1028" i="1"/>
  <c r="U1028" i="1" s="1"/>
  <c r="O30" i="1"/>
  <c r="S30" i="1" s="1"/>
  <c r="O628" i="1"/>
  <c r="U628" i="1" s="1"/>
  <c r="O1152" i="1"/>
  <c r="S1152" i="1" s="1"/>
  <c r="O36" i="1"/>
  <c r="U36" i="1" s="1"/>
  <c r="O192" i="1"/>
  <c r="U192" i="1" s="1"/>
  <c r="O1003" i="1"/>
  <c r="U1003" i="1" s="1"/>
  <c r="O1147" i="1"/>
  <c r="S1147" i="1" s="1"/>
  <c r="O499" i="1"/>
  <c r="S499" i="1" s="1"/>
  <c r="O665" i="1"/>
  <c r="O327" i="1"/>
  <c r="U327" i="1" s="1"/>
  <c r="O727" i="1"/>
  <c r="S727" i="1" s="1"/>
  <c r="O548" i="1"/>
  <c r="U548" i="1" s="1"/>
  <c r="O1030" i="1"/>
  <c r="S1030" i="1" s="1"/>
  <c r="O1389" i="1"/>
  <c r="S1389" i="1" s="1"/>
  <c r="O1434" i="1"/>
  <c r="U1434" i="1" s="1"/>
  <c r="O449" i="1"/>
  <c r="U449" i="1" s="1"/>
  <c r="O539" i="1"/>
  <c r="U539" i="1" s="1"/>
  <c r="O471" i="1"/>
  <c r="O501" i="1"/>
  <c r="U501" i="1" s="1"/>
  <c r="O945" i="1"/>
  <c r="U945" i="1" s="1"/>
  <c r="O1012" i="1"/>
  <c r="S1012" i="1" s="1"/>
  <c r="O1089" i="1"/>
  <c r="U1089" i="1" s="1"/>
  <c r="O1497" i="1"/>
  <c r="U1497" i="1" s="1"/>
  <c r="O1139" i="1"/>
  <c r="U1139" i="1" s="1"/>
  <c r="O582" i="1"/>
  <c r="U582" i="1" s="1"/>
  <c r="O1441" i="1"/>
  <c r="O1002" i="1"/>
  <c r="O404" i="1"/>
  <c r="U404" i="1" s="1"/>
  <c r="O1007" i="1"/>
  <c r="S1007" i="1" s="1"/>
  <c r="O436" i="1"/>
  <c r="U436" i="1" s="1"/>
  <c r="O1219" i="1"/>
  <c r="O1015" i="1"/>
  <c r="S1015" i="1" s="1"/>
  <c r="O513" i="1"/>
  <c r="S513" i="1" s="1"/>
  <c r="O1125" i="1"/>
  <c r="S1125" i="1" s="1"/>
  <c r="O1447" i="1"/>
  <c r="S1447" i="1" s="1"/>
  <c r="O734" i="1"/>
  <c r="U734" i="1" s="1"/>
  <c r="O744" i="1"/>
  <c r="O959" i="1"/>
  <c r="U959" i="1" s="1"/>
  <c r="O160" i="1"/>
  <c r="O577" i="1"/>
  <c r="S577" i="1" s="1"/>
  <c r="O1303" i="1"/>
  <c r="O341" i="1"/>
  <c r="U341" i="1" s="1"/>
  <c r="O980" i="1"/>
  <c r="S980" i="1" s="1"/>
  <c r="O806" i="1"/>
  <c r="U806" i="1" s="1"/>
  <c r="O1114" i="1"/>
  <c r="O1480" i="1"/>
  <c r="S1480" i="1" s="1"/>
  <c r="O938" i="1"/>
  <c r="O834" i="1"/>
  <c r="U834" i="1" s="1"/>
  <c r="O691" i="1"/>
  <c r="O984" i="1"/>
  <c r="U984" i="1" s="1"/>
  <c r="O331" i="1"/>
  <c r="S331" i="1" s="1"/>
  <c r="O320" i="1"/>
  <c r="S320" i="1" s="1"/>
  <c r="O1340" i="1"/>
  <c r="U1340" i="1" s="1"/>
  <c r="O1481" i="1"/>
  <c r="S1481" i="1" s="1"/>
  <c r="O1215" i="1"/>
  <c r="S1215" i="1" s="1"/>
  <c r="O186" i="1"/>
  <c r="S186" i="1" s="1"/>
  <c r="O194" i="1"/>
  <c r="S194" i="1" s="1"/>
  <c r="O446" i="1"/>
  <c r="O968" i="1"/>
  <c r="U968" i="1" s="1"/>
  <c r="O347" i="1"/>
  <c r="S347" i="1" s="1"/>
  <c r="O791" i="1"/>
  <c r="S791" i="1" s="1"/>
  <c r="O283" i="1"/>
  <c r="S283" i="1" s="1"/>
  <c r="O187" i="1"/>
  <c r="S187" i="1" s="1"/>
  <c r="O153" i="1"/>
  <c r="U153" i="1" s="1"/>
  <c r="O926" i="1"/>
  <c r="O278" i="1"/>
  <c r="O1061" i="1"/>
  <c r="S1061" i="1" s="1"/>
  <c r="O618" i="1"/>
  <c r="O1062" i="1"/>
  <c r="U1062" i="1" s="1"/>
  <c r="O1063" i="1"/>
  <c r="O460" i="1"/>
  <c r="S460" i="1" s="1"/>
  <c r="O677" i="1"/>
  <c r="S677" i="1" s="1"/>
  <c r="O1065" i="1"/>
  <c r="O1368" i="1"/>
  <c r="S1368" i="1" s="1"/>
  <c r="O113" i="1"/>
  <c r="U113" i="1" s="1"/>
  <c r="O1390" i="1"/>
  <c r="S1390" i="1" s="1"/>
  <c r="O527" i="1"/>
  <c r="O1493" i="1"/>
  <c r="S1493" i="1" s="1"/>
  <c r="O475" i="1"/>
  <c r="S475" i="1" s="1"/>
  <c r="O1045" i="1"/>
  <c r="S1045" i="1" s="1"/>
  <c r="O479" i="1"/>
  <c r="O48" i="1"/>
  <c r="U48" i="1" s="1"/>
  <c r="O961" i="1"/>
  <c r="O183" i="1"/>
  <c r="S183" i="1" s="1"/>
  <c r="O317" i="1"/>
  <c r="U317" i="1" s="1"/>
  <c r="O1187" i="1"/>
  <c r="S1187" i="1" s="1"/>
  <c r="O1501" i="1"/>
  <c r="O859" i="1"/>
  <c r="S859" i="1" s="1"/>
  <c r="O506" i="1"/>
  <c r="O155" i="1"/>
  <c r="S155" i="1" s="1"/>
  <c r="O127" i="1"/>
  <c r="S127" i="1" s="1"/>
  <c r="O1265" i="1"/>
  <c r="S1265" i="1" s="1"/>
  <c r="O480" i="1"/>
  <c r="S480" i="1" s="1"/>
  <c r="O1158" i="1"/>
  <c r="O1124" i="1"/>
  <c r="S1124" i="1" s="1"/>
  <c r="O276" i="1"/>
  <c r="S276" i="1" s="1"/>
  <c r="O1076" i="1"/>
  <c r="U1076" i="1" s="1"/>
  <c r="O784" i="1"/>
  <c r="U784" i="1" s="1"/>
  <c r="O13" i="1"/>
  <c r="U13" i="1" s="1"/>
  <c r="O593" i="1"/>
  <c r="S593" i="1" s="1"/>
  <c r="O442" i="1"/>
  <c r="O401" i="1"/>
  <c r="U401" i="1" s="1"/>
  <c r="O534" i="1"/>
  <c r="U534" i="1" s="1"/>
  <c r="O1176" i="1"/>
  <c r="S1176" i="1" s="1"/>
  <c r="O564" i="1"/>
  <c r="O403" i="1"/>
  <c r="O85" i="1"/>
  <c r="O453" i="1"/>
  <c r="S453" i="1" s="1"/>
  <c r="O653" i="1"/>
  <c r="O1083" i="1"/>
  <c r="S1083" i="1" s="1"/>
  <c r="O536" i="1"/>
  <c r="S536" i="1" s="1"/>
  <c r="O908" i="1"/>
  <c r="S908" i="1" s="1"/>
  <c r="O525" i="1"/>
  <c r="U525" i="1" s="1"/>
  <c r="O802" i="1"/>
  <c r="O892" i="1"/>
  <c r="U892" i="1" s="1"/>
  <c r="O24" i="1"/>
  <c r="O1205" i="1"/>
  <c r="S1205" i="1" s="1"/>
  <c r="O555" i="1"/>
  <c r="S555" i="1" s="1"/>
  <c r="O380" i="1"/>
  <c r="O281" i="1"/>
  <c r="S281" i="1" s="1"/>
  <c r="O117" i="1"/>
  <c r="S117" i="1" s="1"/>
  <c r="O549" i="1"/>
  <c r="O156" i="1"/>
  <c r="O1357" i="1"/>
  <c r="U1357" i="1" s="1"/>
  <c r="O95" i="1"/>
  <c r="O240" i="1"/>
  <c r="O444" i="1"/>
  <c r="O1196" i="1"/>
  <c r="S1196" i="1" s="1"/>
  <c r="O1457" i="1"/>
  <c r="S1457" i="1" s="1"/>
  <c r="O886" i="1"/>
  <c r="S886" i="1" s="1"/>
  <c r="O1058" i="1"/>
  <c r="S1058" i="1" s="1"/>
  <c r="O1079" i="1"/>
  <c r="U1079" i="1" s="1"/>
  <c r="O468" i="1"/>
  <c r="U468" i="1" s="1"/>
  <c r="O761" i="1"/>
  <c r="O880" i="1"/>
  <c r="S880" i="1" s="1"/>
  <c r="O1017" i="1"/>
  <c r="U1017" i="1" s="1"/>
  <c r="O275" i="1"/>
  <c r="O107" i="1"/>
  <c r="U107" i="1" s="1"/>
  <c r="O448" i="1"/>
  <c r="S448" i="1" s="1"/>
  <c r="O514" i="1"/>
  <c r="S514" i="1" s="1"/>
  <c r="O833" i="1"/>
  <c r="O394" i="1"/>
  <c r="O1128" i="1"/>
  <c r="U1128" i="1" s="1"/>
  <c r="O840" i="1"/>
  <c r="S840" i="1" s="1"/>
  <c r="O254" i="1"/>
  <c r="U254" i="1" s="1"/>
  <c r="O1400" i="1"/>
  <c r="S1400" i="1" s="1"/>
  <c r="O1452" i="1"/>
  <c r="S1452" i="1" s="1"/>
  <c r="O954" i="1"/>
  <c r="S954" i="1" s="1"/>
  <c r="O1151" i="1"/>
  <c r="S1151" i="1" s="1"/>
  <c r="O1082" i="1"/>
  <c r="S1082" i="1" s="1"/>
  <c r="O672" i="1"/>
  <c r="S672" i="1" s="1"/>
  <c r="O644" i="1"/>
  <c r="S644" i="1" s="1"/>
  <c r="O171" i="1"/>
  <c r="O1179" i="1"/>
  <c r="S1179" i="1" s="1"/>
  <c r="O1121" i="1"/>
  <c r="J50" i="6"/>
  <c r="J53" i="6" s="1"/>
  <c r="O1172" i="1"/>
  <c r="O955" i="1"/>
  <c r="S955" i="1" s="1"/>
  <c r="O891" i="1"/>
  <c r="S891" i="1" s="1"/>
  <c r="O393" i="1"/>
  <c r="S393" i="1" s="1"/>
  <c r="O1333" i="1"/>
  <c r="S1333" i="1" s="1"/>
  <c r="O49" i="1"/>
  <c r="S49" i="1" s="1"/>
  <c r="O893" i="1"/>
  <c r="S893" i="1" s="1"/>
  <c r="O1048" i="1"/>
  <c r="S1048" i="1" s="1"/>
  <c r="O695" i="1"/>
  <c r="S695" i="1" s="1"/>
  <c r="O1459" i="1"/>
  <c r="S1459" i="1" s="1"/>
  <c r="O465" i="1"/>
  <c r="U465" i="1" s="1"/>
  <c r="O66" i="1"/>
  <c r="S66" i="1" s="1"/>
  <c r="O140" i="1"/>
  <c r="O224" i="1"/>
  <c r="O890" i="1"/>
  <c r="S890" i="1" s="1"/>
  <c r="O190" i="1"/>
  <c r="S190" i="1" s="1"/>
  <c r="O46" i="1"/>
  <c r="S46" i="1" s="1"/>
  <c r="O1304" i="1"/>
  <c r="S1304" i="1" s="1"/>
  <c r="O1449" i="1"/>
  <c r="S1449" i="1" s="1"/>
  <c r="O1354" i="1"/>
  <c r="U1354" i="1" s="1"/>
  <c r="O494" i="1"/>
  <c r="U494" i="1" s="1"/>
  <c r="O857" i="1"/>
  <c r="U857" i="1" s="1"/>
  <c r="O946" i="1"/>
  <c r="S946" i="1" s="1"/>
  <c r="O1379" i="1"/>
  <c r="S1379" i="1" s="1"/>
  <c r="O1216" i="1"/>
  <c r="O571" i="1"/>
  <c r="S571" i="1" s="1"/>
  <c r="O732" i="1"/>
  <c r="O1022" i="1"/>
  <c r="S1022" i="1" s="1"/>
  <c r="O206" i="1"/>
  <c r="O1105" i="1"/>
  <c r="O1436" i="1"/>
  <c r="O252" i="1"/>
  <c r="S252" i="1" s="1"/>
  <c r="O94" i="1"/>
  <c r="U94" i="1" s="1"/>
  <c r="O407" i="1"/>
  <c r="O895" i="1"/>
  <c r="S895" i="1" s="1"/>
  <c r="O132" i="1"/>
  <c r="U132" i="1" s="1"/>
  <c r="O696" i="1"/>
  <c r="O185" i="1"/>
  <c r="U185" i="1" s="1"/>
  <c r="O704" i="1"/>
  <c r="U704" i="1" s="1"/>
  <c r="O1109" i="1"/>
  <c r="S1109" i="1" s="1"/>
  <c r="O1489" i="1"/>
  <c r="S1489" i="1" s="1"/>
  <c r="O379" i="1"/>
  <c r="O957" i="1"/>
  <c r="S957" i="1" s="1"/>
  <c r="O204" i="1"/>
  <c r="U204" i="1" s="1"/>
  <c r="O285" i="1"/>
  <c r="U285" i="1" s="1"/>
  <c r="O1401" i="1"/>
  <c r="O166" i="1"/>
  <c r="S166" i="1" s="1"/>
  <c r="O767" i="1"/>
  <c r="S767" i="1" s="1"/>
  <c r="O1502" i="1"/>
  <c r="O991" i="1"/>
  <c r="S991" i="1" s="1"/>
  <c r="O1350" i="1"/>
  <c r="U1350" i="1" s="1"/>
  <c r="O870" i="1"/>
  <c r="S870" i="1" s="1"/>
  <c r="O844" i="1"/>
  <c r="S844" i="1" s="1"/>
  <c r="O1406" i="1"/>
  <c r="S1406" i="1" s="1"/>
  <c r="O856" i="1"/>
  <c r="O987" i="1"/>
  <c r="S987" i="1" s="1"/>
  <c r="O529" i="1"/>
  <c r="U529" i="1" s="1"/>
  <c r="T1281" i="1"/>
  <c r="T1061" i="1"/>
  <c r="T1086" i="1"/>
  <c r="T1367" i="1"/>
  <c r="T516" i="1"/>
  <c r="T1062" i="1"/>
  <c r="T113" i="1"/>
  <c r="T1501" i="1"/>
  <c r="T967" i="1"/>
  <c r="T889" i="1"/>
  <c r="T606" i="1"/>
  <c r="T1137" i="1"/>
  <c r="T735" i="1"/>
  <c r="T387" i="1"/>
  <c r="T34" i="1"/>
  <c r="T425" i="1"/>
  <c r="T327" i="1"/>
  <c r="T1402" i="1"/>
  <c r="T730" i="1"/>
  <c r="T1037" i="1"/>
  <c r="T133" i="1"/>
  <c r="T621" i="1"/>
  <c r="T781" i="1"/>
  <c r="T1312" i="1"/>
  <c r="T1470" i="1"/>
  <c r="T765" i="1"/>
  <c r="T719" i="1"/>
  <c r="T484" i="1"/>
  <c r="T67" i="1"/>
  <c r="T120" i="1"/>
  <c r="T14" i="1"/>
  <c r="T978" i="1"/>
  <c r="T741" i="1"/>
  <c r="L1512" i="1"/>
  <c r="L8" i="1" s="1"/>
  <c r="T50" i="1"/>
  <c r="T585" i="1"/>
  <c r="O547" i="1"/>
  <c r="U547" i="1" s="1"/>
  <c r="O336" i="1"/>
  <c r="O1291" i="1"/>
  <c r="S1291" i="1" s="1"/>
  <c r="O632" i="1"/>
  <c r="O60" i="1"/>
  <c r="O609" i="1"/>
  <c r="O1402" i="1"/>
  <c r="O225" i="1"/>
  <c r="S225" i="1" s="1"/>
  <c r="O553" i="1"/>
  <c r="S553" i="1" s="1"/>
  <c r="O290" i="1"/>
  <c r="S290" i="1" s="1"/>
  <c r="O463" i="1"/>
  <c r="S463" i="1" s="1"/>
  <c r="O764" i="1"/>
  <c r="O994" i="1"/>
  <c r="S994" i="1" s="1"/>
  <c r="O367" i="1"/>
  <c r="U367" i="1" s="1"/>
  <c r="O343" i="1"/>
  <c r="S343" i="1" s="1"/>
  <c r="O1329" i="1"/>
  <c r="U1329" i="1" s="1"/>
  <c r="O1255" i="1"/>
  <c r="U1255" i="1" s="1"/>
  <c r="O87" i="1"/>
  <c r="S87" i="1" s="1"/>
  <c r="O903" i="1"/>
  <c r="S903" i="1" s="1"/>
  <c r="O268" i="1"/>
  <c r="U268" i="1" s="1"/>
  <c r="O487" i="1"/>
  <c r="S487" i="1" s="1"/>
  <c r="O482" i="1"/>
  <c r="O211" i="1"/>
  <c r="U211" i="1" s="1"/>
  <c r="O309" i="1"/>
  <c r="O1274" i="1"/>
  <c r="O118" i="1"/>
  <c r="U118" i="1" s="1"/>
  <c r="O351" i="1"/>
  <c r="U351" i="1" s="1"/>
  <c r="O807" i="1"/>
  <c r="O631" i="1"/>
  <c r="U631" i="1" s="1"/>
  <c r="O92" i="1"/>
  <c r="O841" i="1"/>
  <c r="S841" i="1" s="1"/>
  <c r="O598" i="1"/>
  <c r="O561" i="1"/>
  <c r="S561" i="1" s="1"/>
  <c r="O1432" i="1"/>
  <c r="U1432" i="1" s="1"/>
  <c r="O998" i="1"/>
  <c r="S998" i="1" s="1"/>
  <c r="O818" i="1"/>
  <c r="S818" i="1" s="1"/>
  <c r="O1353" i="1"/>
  <c r="S1353" i="1" s="1"/>
  <c r="O54" i="1"/>
  <c r="S54" i="1" s="1"/>
  <c r="O16" i="1"/>
  <c r="S16" i="1" s="1"/>
  <c r="O104" i="1"/>
  <c r="O746" i="1"/>
  <c r="U746" i="1" s="1"/>
  <c r="O323" i="1"/>
  <c r="S323" i="1" s="1"/>
  <c r="O1366" i="1"/>
  <c r="S1366" i="1" s="1"/>
  <c r="O1506" i="1"/>
  <c r="O906" i="1"/>
  <c r="O1288" i="1"/>
  <c r="O615" i="1"/>
  <c r="S615" i="1" s="1"/>
  <c r="O205" i="1"/>
  <c r="S205" i="1" s="1"/>
  <c r="O684" i="1"/>
  <c r="O586" i="1"/>
  <c r="O701" i="1"/>
  <c r="S701" i="1" s="1"/>
  <c r="O17" i="1"/>
  <c r="U17" i="1" s="1"/>
  <c r="O932" i="1"/>
  <c r="S932" i="1" s="1"/>
  <c r="O541" i="1"/>
  <c r="U541" i="1" s="1"/>
  <c r="O1418" i="1"/>
  <c r="S1418" i="1" s="1"/>
  <c r="O1479" i="1"/>
  <c r="O445" i="1"/>
  <c r="S445" i="1" s="1"/>
  <c r="O1163" i="1"/>
  <c r="S1163" i="1" s="1"/>
  <c r="O1415" i="1"/>
  <c r="S1415" i="1" s="1"/>
  <c r="O56" i="1"/>
  <c r="O389" i="1"/>
  <c r="U389" i="1" s="1"/>
  <c r="O1094" i="1"/>
  <c r="S1094" i="1" s="1"/>
  <c r="O165" i="1"/>
  <c r="U165" i="1" s="1"/>
  <c r="O405" i="1"/>
  <c r="O559" i="1"/>
  <c r="S559" i="1" s="1"/>
  <c r="O793" i="1"/>
  <c r="S793" i="1" s="1"/>
  <c r="O1232" i="1"/>
  <c r="S1232" i="1" s="1"/>
  <c r="O639" i="1"/>
  <c r="O1222" i="1"/>
  <c r="U1222" i="1" s="1"/>
  <c r="O1166" i="1"/>
  <c r="U1166" i="1" s="1"/>
  <c r="O902" i="1"/>
  <c r="S902" i="1" s="1"/>
  <c r="O1487" i="1"/>
  <c r="U1487" i="1" s="1"/>
  <c r="O1133" i="1"/>
  <c r="S1133" i="1" s="1"/>
  <c r="O550" i="1"/>
  <c r="S550" i="1" s="1"/>
  <c r="O649" i="1"/>
  <c r="U649" i="1" s="1"/>
  <c r="O897" i="1"/>
  <c r="U897" i="1" s="1"/>
  <c r="O861" i="1"/>
  <c r="O794" i="1"/>
  <c r="O249" i="1"/>
  <c r="S249" i="1" s="1"/>
  <c r="O858" i="1"/>
  <c r="U858" i="1" s="1"/>
  <c r="O1141" i="1"/>
  <c r="U1141" i="1" s="1"/>
  <c r="O907" i="1"/>
  <c r="U907" i="1" s="1"/>
  <c r="O231" i="1"/>
  <c r="U231" i="1" s="1"/>
  <c r="O139" i="1"/>
  <c r="U139" i="1" s="1"/>
  <c r="O264" i="1"/>
  <c r="S264" i="1" s="1"/>
  <c r="O952" i="1"/>
  <c r="U952" i="1" s="1"/>
  <c r="O1019" i="1"/>
  <c r="U1019" i="1" s="1"/>
  <c r="O1091" i="1"/>
  <c r="O763" i="1"/>
  <c r="O135" i="1"/>
  <c r="S135" i="1" s="1"/>
  <c r="O197" i="1"/>
  <c r="U197" i="1" s="1"/>
  <c r="O497" i="1"/>
  <c r="S497" i="1" s="1"/>
  <c r="O552" i="1"/>
  <c r="O963" i="1"/>
  <c r="S963" i="1" s="1"/>
  <c r="O1498" i="1"/>
  <c r="U1498" i="1" s="1"/>
  <c r="O1365" i="1"/>
  <c r="S1365" i="1" s="1"/>
  <c r="O1034" i="1"/>
  <c r="U1034" i="1" s="1"/>
  <c r="O469" i="1"/>
  <c r="O683" i="1"/>
  <c r="U683" i="1" s="1"/>
  <c r="O996" i="1"/>
  <c r="U996" i="1" s="1"/>
  <c r="O387" i="1"/>
  <c r="U387" i="1" s="1"/>
  <c r="O42" i="1"/>
  <c r="U42" i="1" s="1"/>
  <c r="O308" i="1"/>
  <c r="U308" i="1" s="1"/>
  <c r="O1442" i="1"/>
  <c r="U1442" i="1" s="1"/>
  <c r="O172" i="1"/>
  <c r="U172" i="1" s="1"/>
  <c r="O493" i="1"/>
  <c r="S493" i="1" s="1"/>
  <c r="O931" i="1"/>
  <c r="S931" i="1" s="1"/>
  <c r="O748" i="1"/>
  <c r="U748" i="1" s="1"/>
  <c r="O439" i="1"/>
  <c r="S439" i="1" s="1"/>
  <c r="O1103" i="1"/>
  <c r="S1103" i="1" s="1"/>
  <c r="O177" i="1"/>
  <c r="S177" i="1" s="1"/>
  <c r="O409" i="1"/>
  <c r="O637" i="1"/>
  <c r="S637" i="1" s="1"/>
  <c r="O162" i="1"/>
  <c r="S162" i="1" s="1"/>
  <c r="O675" i="1"/>
  <c r="S675" i="1" s="1"/>
  <c r="O789" i="1"/>
  <c r="S789" i="1" s="1"/>
  <c r="O1395" i="1"/>
  <c r="S1395" i="1" s="1"/>
  <c r="O90" i="1"/>
  <c r="S90" i="1" s="1"/>
  <c r="O626" i="1"/>
  <c r="U626" i="1" s="1"/>
  <c r="O1100" i="1"/>
  <c r="O1499" i="1"/>
  <c r="S1499" i="1" s="1"/>
  <c r="O1297" i="1"/>
  <c r="O814" i="1"/>
  <c r="S814" i="1" s="1"/>
  <c r="O196" i="1"/>
  <c r="U196" i="1" s="1"/>
  <c r="O788" i="1"/>
  <c r="U788" i="1" s="1"/>
  <c r="O1059" i="1"/>
  <c r="O125" i="1"/>
  <c r="S125" i="1" s="1"/>
  <c r="O1450" i="1"/>
  <c r="S1450" i="1" s="1"/>
  <c r="O798" i="1"/>
  <c r="S798" i="1" s="1"/>
  <c r="O241" i="1"/>
  <c r="S241" i="1" s="1"/>
  <c r="O314" i="1"/>
  <c r="S314" i="1" s="1"/>
  <c r="O120" i="1"/>
  <c r="S120" i="1" s="1"/>
  <c r="O1477" i="1"/>
  <c r="U1477" i="1" s="1"/>
  <c r="O520" i="1"/>
  <c r="U520" i="1" s="1"/>
  <c r="O1308" i="1"/>
  <c r="S1308" i="1" s="1"/>
  <c r="O38" i="1"/>
  <c r="S38" i="1" s="1"/>
  <c r="O1399" i="1"/>
  <c r="S1399" i="1" s="1"/>
  <c r="O522" i="1"/>
  <c r="U522" i="1" s="1"/>
  <c r="O875" i="1"/>
  <c r="U875" i="1" s="1"/>
  <c r="O1363" i="1"/>
  <c r="S1363" i="1" s="1"/>
  <c r="O1464" i="1"/>
  <c r="S1464" i="1" s="1"/>
  <c r="O311" i="1"/>
  <c r="O663" i="1"/>
  <c r="S663" i="1" s="1"/>
  <c r="O1256" i="1"/>
  <c r="O835" i="1"/>
  <c r="S835" i="1" s="1"/>
  <c r="O1087" i="1"/>
  <c r="S1087" i="1" s="1"/>
  <c r="O981" i="1"/>
  <c r="S981" i="1" s="1"/>
  <c r="O1149" i="1"/>
  <c r="U1149" i="1" s="1"/>
  <c r="O533" i="1"/>
  <c r="U533" i="1" s="1"/>
  <c r="O960" i="1"/>
  <c r="S960" i="1" s="1"/>
  <c r="O1014" i="1"/>
  <c r="U1014" i="1" s="1"/>
  <c r="O1120" i="1"/>
  <c r="S1120" i="1" s="1"/>
  <c r="O1042" i="1"/>
  <c r="S1042" i="1" s="1"/>
  <c r="O112" i="1"/>
  <c r="O261" i="1"/>
  <c r="S261" i="1" s="1"/>
  <c r="O751" i="1"/>
  <c r="U751" i="1" s="1"/>
  <c r="O935" i="1"/>
  <c r="O825" i="1"/>
  <c r="S825" i="1" s="1"/>
  <c r="O1430" i="1"/>
  <c r="U1430" i="1" s="1"/>
  <c r="O992" i="1"/>
  <c r="O412" i="1"/>
  <c r="O905" i="1"/>
  <c r="S905" i="1" s="1"/>
  <c r="O641" i="1"/>
  <c r="S641" i="1" s="1"/>
  <c r="O1431" i="1"/>
  <c r="O292" i="1"/>
  <c r="U292" i="1" s="1"/>
  <c r="O26" i="1"/>
  <c r="S26" i="1" s="1"/>
  <c r="O108" i="1"/>
  <c r="U108" i="1" s="1"/>
  <c r="O713" i="1"/>
  <c r="O583" i="1"/>
  <c r="S583" i="1" s="1"/>
  <c r="O1220" i="1"/>
  <c r="S1220" i="1" s="1"/>
  <c r="O572" i="1"/>
  <c r="S572" i="1" s="1"/>
  <c r="O142" i="1"/>
  <c r="U142" i="1" s="1"/>
  <c r="O542" i="1"/>
  <c r="O1238" i="1"/>
  <c r="S1238" i="1" s="1"/>
  <c r="O438" i="1"/>
  <c r="S438" i="1" s="1"/>
  <c r="O1054" i="1"/>
  <c r="U1054" i="1" s="1"/>
  <c r="O1210" i="1"/>
  <c r="U1210" i="1" s="1"/>
  <c r="O230" i="1"/>
  <c r="S230" i="1" s="1"/>
  <c r="O636" i="1"/>
  <c r="S636" i="1" s="1"/>
  <c r="O484" i="1"/>
  <c r="O849" i="1"/>
  <c r="O1283" i="1"/>
  <c r="S1283" i="1" s="1"/>
  <c r="O1293" i="1"/>
  <c r="S1293" i="1" s="1"/>
  <c r="O234" i="1"/>
  <c r="S234" i="1" s="1"/>
  <c r="O1180" i="1"/>
  <c r="U1180" i="1" s="1"/>
  <c r="O1310" i="1"/>
  <c r="O1358" i="1"/>
  <c r="S1358" i="1" s="1"/>
  <c r="O366" i="1"/>
  <c r="O852" i="1"/>
  <c r="U852" i="1" s="1"/>
  <c r="O1262" i="1"/>
  <c r="S1262" i="1" s="1"/>
  <c r="O823" i="1"/>
  <c r="U823" i="1" s="1"/>
  <c r="O227" i="1"/>
  <c r="O472" i="1"/>
  <c r="O659" i="1"/>
  <c r="O1281" i="1"/>
  <c r="S1281" i="1" s="1"/>
  <c r="O492" i="1"/>
  <c r="O310" i="1"/>
  <c r="S310" i="1" s="1"/>
  <c r="O509" i="1"/>
  <c r="S509" i="1" s="1"/>
  <c r="O265" i="1"/>
  <c r="U265" i="1" s="1"/>
  <c r="O978" i="1"/>
  <c r="S978" i="1" s="1"/>
  <c r="O1417" i="1"/>
  <c r="S1417" i="1" s="1"/>
  <c r="O1280" i="1"/>
  <c r="U1280" i="1" s="1"/>
  <c r="O421" i="1"/>
  <c r="U421" i="1" s="1"/>
  <c r="O348" i="1"/>
  <c r="S348" i="1" s="1"/>
  <c r="O1275" i="1"/>
  <c r="S1275" i="1" s="1"/>
  <c r="O1077" i="1"/>
  <c r="S1077" i="1" s="1"/>
  <c r="O1301" i="1"/>
  <c r="S1301" i="1" s="1"/>
  <c r="O1157" i="1"/>
  <c r="O516" i="1"/>
  <c r="U516" i="1" s="1"/>
  <c r="O1323" i="1"/>
  <c r="S1323" i="1" s="1"/>
  <c r="O1472" i="1"/>
  <c r="S1472" i="1" s="1"/>
  <c r="O1123" i="1"/>
  <c r="O428" i="1"/>
  <c r="U428" i="1" s="1"/>
  <c r="O98" i="1"/>
  <c r="S98" i="1" s="1"/>
  <c r="O874" i="1"/>
  <c r="S874" i="1" s="1"/>
  <c r="O1488" i="1"/>
  <c r="S1488" i="1" s="1"/>
  <c r="O253" i="1"/>
  <c r="U253" i="1" s="1"/>
  <c r="O845" i="1"/>
  <c r="O629" i="1"/>
  <c r="S629" i="1" s="1"/>
  <c r="O592" i="1"/>
  <c r="U592" i="1" s="1"/>
  <c r="O9" i="1"/>
  <c r="O137" i="1"/>
  <c r="O1483" i="1"/>
  <c r="S1483" i="1" s="1"/>
  <c r="O184" i="1"/>
  <c r="U184" i="1" s="1"/>
  <c r="O391" i="1"/>
  <c r="O1131" i="1"/>
  <c r="S1131" i="1" s="1"/>
  <c r="O975" i="1"/>
  <c r="S975" i="1" s="1"/>
  <c r="O272" i="1"/>
  <c r="O1315" i="1"/>
  <c r="U1315" i="1" s="1"/>
  <c r="O1285" i="1"/>
  <c r="O258" i="1"/>
  <c r="S258" i="1" s="1"/>
  <c r="O368" i="1"/>
  <c r="S368" i="1" s="1"/>
  <c r="O188" i="1"/>
  <c r="S188" i="1" s="1"/>
  <c r="O1191" i="1"/>
  <c r="O1227" i="1"/>
  <c r="S1227" i="1" s="1"/>
  <c r="O569" i="1"/>
  <c r="U569" i="1" s="1"/>
  <c r="O1213" i="1"/>
  <c r="O1138" i="1"/>
  <c r="S1138" i="1" s="1"/>
  <c r="O1146" i="1"/>
  <c r="S1146" i="1" s="1"/>
  <c r="O1405" i="1"/>
  <c r="S1405" i="1" s="1"/>
  <c r="O1231" i="1"/>
  <c r="U1231" i="1" s="1"/>
  <c r="O832" i="1"/>
  <c r="S832" i="1" s="1"/>
  <c r="O596" i="1"/>
  <c r="U596" i="1" s="1"/>
  <c r="O296" i="1"/>
  <c r="U296" i="1" s="1"/>
  <c r="O778" i="1"/>
  <c r="S778" i="1" s="1"/>
  <c r="O452" i="1"/>
  <c r="U452" i="1" s="1"/>
  <c r="O164" i="1"/>
  <c r="U164" i="1" s="1"/>
  <c r="O151" i="1"/>
  <c r="O477" i="1"/>
  <c r="O1451" i="1"/>
  <c r="S1451" i="1" s="1"/>
  <c r="O152" i="1"/>
  <c r="S152" i="1" s="1"/>
  <c r="O1460" i="1"/>
  <c r="S1460" i="1" s="1"/>
  <c r="O619" i="1"/>
  <c r="U619" i="1" s="1"/>
  <c r="O250" i="1"/>
  <c r="O1129" i="1"/>
  <c r="S1129" i="1" s="1"/>
  <c r="O97" i="1"/>
  <c r="S97" i="1" s="1"/>
  <c r="O1326" i="1"/>
  <c r="O661" i="1"/>
  <c r="O838" i="1"/>
  <c r="S838" i="1" s="1"/>
  <c r="O967" i="1"/>
  <c r="U967" i="1" s="1"/>
  <c r="O45" i="1"/>
  <c r="U45" i="1" s="1"/>
  <c r="O1385" i="1"/>
  <c r="O966" i="1"/>
  <c r="S966" i="1" s="1"/>
  <c r="O922" i="1"/>
  <c r="O801" i="1"/>
  <c r="O1465" i="1"/>
  <c r="S1465" i="1" s="1"/>
  <c r="O1175" i="1"/>
  <c r="U1175" i="1" s="1"/>
  <c r="O294" i="1"/>
  <c r="S294" i="1" s="1"/>
  <c r="O997" i="1"/>
  <c r="U997" i="1" s="1"/>
  <c r="O535" i="1"/>
  <c r="O416" i="1"/>
  <c r="S416" i="1" s="1"/>
  <c r="O602" i="1"/>
  <c r="U602" i="1" s="1"/>
  <c r="O1069" i="1"/>
  <c r="O178" i="1"/>
  <c r="O995" i="1"/>
  <c r="S995" i="1" s="1"/>
  <c r="O68" i="1"/>
  <c r="O1433" i="1"/>
  <c r="O213" i="1"/>
  <c r="U213" i="1" s="1"/>
  <c r="O131" i="1"/>
  <c r="S131" i="1" s="1"/>
  <c r="O237" i="1"/>
  <c r="O266" i="1"/>
  <c r="S266" i="1" s="1"/>
  <c r="O148" i="1"/>
  <c r="O1347" i="1"/>
  <c r="S1347" i="1" s="1"/>
  <c r="O515" i="1"/>
  <c r="U515" i="1" s="1"/>
  <c r="O811" i="1"/>
  <c r="S811" i="1" s="1"/>
  <c r="O1411" i="1"/>
  <c r="U1411" i="1" s="1"/>
  <c r="O338" i="1"/>
  <c r="S338" i="1" s="1"/>
  <c r="O828" i="1"/>
  <c r="O74" i="1"/>
  <c r="S74" i="1" s="1"/>
  <c r="O182" i="1"/>
  <c r="S182" i="1" s="1"/>
  <c r="O200" i="1"/>
  <c r="S200" i="1" s="1"/>
  <c r="O687" i="1"/>
  <c r="U687" i="1" s="1"/>
  <c r="O451" i="1"/>
  <c r="O432" i="1"/>
  <c r="S432" i="1" s="1"/>
  <c r="O32" i="1"/>
  <c r="O1194" i="1"/>
  <c r="S1194" i="1" s="1"/>
  <c r="O1027" i="1"/>
  <c r="S1027" i="1" s="1"/>
  <c r="O1416" i="1"/>
  <c r="O1361" i="1"/>
  <c r="S1361" i="1" s="1"/>
  <c r="O12" i="1"/>
  <c r="U12" i="1" s="1"/>
  <c r="O1052" i="1"/>
  <c r="U1052" i="1" s="1"/>
  <c r="O1318" i="1"/>
  <c r="S1318" i="1" s="1"/>
  <c r="O662" i="1"/>
  <c r="S662" i="1" s="1"/>
  <c r="O175" i="1"/>
  <c r="U175" i="1" s="1"/>
  <c r="O983" i="1"/>
  <c r="O1422" i="1"/>
  <c r="S1422" i="1" s="1"/>
  <c r="O599" i="1"/>
  <c r="S599" i="1" s="1"/>
  <c r="O770" i="1"/>
  <c r="O570" i="1"/>
  <c r="S570" i="1" s="1"/>
  <c r="O1193" i="1"/>
  <c r="S1193" i="1" s="1"/>
  <c r="O1168" i="1"/>
  <c r="S1168" i="1" s="1"/>
  <c r="O873" i="1"/>
  <c r="U873" i="1" s="1"/>
  <c r="O154" i="1"/>
  <c r="U154" i="1" s="1"/>
  <c r="O846" i="1"/>
  <c r="U846" i="1" s="1"/>
  <c r="O174" i="1"/>
  <c r="U174" i="1" s="1"/>
  <c r="O111" i="1"/>
  <c r="U111" i="1" s="1"/>
  <c r="O1236" i="1"/>
  <c r="S1236" i="1" s="1"/>
  <c r="O1197" i="1"/>
  <c r="S1197" i="1" s="1"/>
  <c r="O765" i="1"/>
  <c r="S765" i="1" s="1"/>
  <c r="O985" i="1"/>
  <c r="S985" i="1" s="1"/>
  <c r="O50" i="1"/>
  <c r="U50" i="1" s="1"/>
  <c r="O215" i="1"/>
  <c r="U215" i="1" s="1"/>
  <c r="O869" i="1"/>
  <c r="O1317" i="1"/>
  <c r="O356" i="1"/>
  <c r="O1455" i="1"/>
  <c r="S1455" i="1" s="1"/>
  <c r="O180" i="1"/>
  <c r="O512" i="1"/>
  <c r="O1356" i="1"/>
  <c r="U1356" i="1" s="1"/>
  <c r="O1099" i="1"/>
  <c r="S1099" i="1" s="1"/>
  <c r="O369" i="1"/>
  <c r="S369" i="1" s="1"/>
  <c r="O920" i="1"/>
  <c r="U920" i="1" s="1"/>
  <c r="O1096" i="1"/>
  <c r="S1096" i="1" s="1"/>
  <c r="O655" i="1"/>
  <c r="O498" i="1"/>
  <c r="O625" i="1"/>
  <c r="S625" i="1" s="1"/>
  <c r="O735" i="1"/>
  <c r="U735" i="1" s="1"/>
  <c r="O1456" i="1"/>
  <c r="S1456" i="1" s="1"/>
  <c r="O1006" i="1"/>
  <c r="S1006" i="1" s="1"/>
  <c r="O18" i="1"/>
  <c r="O1156" i="1"/>
  <c r="S1156" i="1" s="1"/>
  <c r="O339" i="1"/>
  <c r="S339" i="1" s="1"/>
  <c r="O500" i="1"/>
  <c r="U500" i="1" s="1"/>
  <c r="O579" i="1"/>
  <c r="U579" i="1" s="1"/>
  <c r="O431" i="1"/>
  <c r="S431" i="1" s="1"/>
  <c r="O1214" i="1"/>
  <c r="S1214" i="1" s="1"/>
  <c r="O676" i="1"/>
  <c r="U676" i="1" s="1"/>
  <c r="O346" i="1"/>
  <c r="O544" i="1"/>
  <c r="U544" i="1" s="1"/>
  <c r="O277" i="1"/>
  <c r="O362" i="1"/>
  <c r="S362" i="1" s="1"/>
  <c r="O1448" i="1"/>
  <c r="S1448" i="1" s="1"/>
  <c r="O1364" i="1"/>
  <c r="S1364" i="1" s="1"/>
  <c r="O737" i="1"/>
  <c r="U737" i="1" s="1"/>
  <c r="O257" i="1"/>
  <c r="S257" i="1" s="1"/>
  <c r="O216" i="1"/>
  <c r="O1373" i="1"/>
  <c r="S1373" i="1" s="1"/>
  <c r="O589" i="1"/>
  <c r="O1302" i="1"/>
  <c r="S1302" i="1" s="1"/>
  <c r="O251" i="1"/>
  <c r="U251" i="1" s="1"/>
  <c r="O614" i="1"/>
  <c r="U614" i="1" s="1"/>
  <c r="O1093" i="1"/>
  <c r="O720" i="1"/>
  <c r="S720" i="1" s="1"/>
  <c r="O233" i="1"/>
  <c r="U233" i="1" s="1"/>
  <c r="O189" i="1"/>
  <c r="S189" i="1" s="1"/>
  <c r="O871" i="1"/>
  <c r="U871" i="1" s="1"/>
  <c r="O1095" i="1"/>
  <c r="O149" i="1"/>
  <c r="U149" i="1" s="1"/>
  <c r="O1209" i="1"/>
  <c r="O55" i="1"/>
  <c r="S55" i="1" s="1"/>
  <c r="O1127" i="1"/>
  <c r="S1127" i="1" s="1"/>
  <c r="O280" i="1"/>
  <c r="O1074" i="1"/>
  <c r="S1074" i="1" s="1"/>
  <c r="O839" i="1"/>
  <c r="O307" i="1"/>
  <c r="U307" i="1" s="1"/>
  <c r="O291" i="1"/>
  <c r="O1421" i="1"/>
  <c r="O221" i="1"/>
  <c r="O1475" i="1"/>
  <c r="O1435" i="1"/>
  <c r="S1435" i="1" s="1"/>
  <c r="O1104" i="1"/>
  <c r="S1104" i="1" s="1"/>
  <c r="O928" i="1"/>
  <c r="S928" i="1" s="1"/>
  <c r="O1437" i="1"/>
  <c r="O1032" i="1"/>
  <c r="U1032" i="1" s="1"/>
  <c r="O10" i="1"/>
  <c r="S10" i="1" s="1"/>
  <c r="O951" i="1"/>
  <c r="S951" i="1" s="1"/>
  <c r="O591" i="1"/>
  <c r="O1387" i="1"/>
  <c r="S1387" i="1" s="1"/>
  <c r="O900" i="1"/>
  <c r="S900" i="1" s="1"/>
  <c r="O99" i="1"/>
  <c r="O574" i="1"/>
  <c r="U574" i="1" s="1"/>
  <c r="O44" i="1"/>
  <c r="U44" i="1" s="1"/>
  <c r="O1126" i="1"/>
  <c r="S1126" i="1" s="1"/>
  <c r="O378" i="1"/>
  <c r="S378" i="1" s="1"/>
  <c r="O259" i="1"/>
  <c r="U259" i="1" s="1"/>
  <c r="O1467" i="1"/>
  <c r="S1467" i="1" s="1"/>
  <c r="O1070" i="1"/>
  <c r="S1070" i="1" s="1"/>
  <c r="O1040" i="1"/>
  <c r="S1040" i="1" s="1"/>
  <c r="O191" i="1"/>
  <c r="O146" i="1"/>
  <c r="O217" i="1"/>
  <c r="O1345" i="1"/>
  <c r="S1345" i="1" s="1"/>
  <c r="O1371" i="1"/>
  <c r="U1371" i="1" s="1"/>
  <c r="O75" i="1"/>
  <c r="U75" i="1" s="1"/>
  <c r="O115" i="1"/>
  <c r="U115" i="1" s="1"/>
  <c r="O1253" i="1"/>
  <c r="S1253" i="1" s="1"/>
  <c r="O1251" i="1"/>
  <c r="O1334" i="1"/>
  <c r="U1334" i="1" s="1"/>
  <c r="O298" i="1"/>
  <c r="S298" i="1" s="1"/>
  <c r="O879" i="1"/>
  <c r="S879" i="1" s="1"/>
  <c r="O1282" i="1"/>
  <c r="S1282" i="1" s="1"/>
  <c r="O398" i="1"/>
  <c r="O411" i="1"/>
  <c r="O114" i="1"/>
  <c r="O847" i="1"/>
  <c r="S847" i="1" s="1"/>
  <c r="O1337" i="1"/>
  <c r="O974" i="1"/>
  <c r="U974" i="1" s="1"/>
  <c r="O777" i="1"/>
  <c r="S777" i="1" s="1"/>
  <c r="O267" i="1"/>
  <c r="S267" i="1" s="1"/>
  <c r="O143" i="1"/>
  <c r="O1198" i="1"/>
  <c r="U1198" i="1" s="1"/>
  <c r="O335" i="1"/>
  <c r="S335" i="1" s="1"/>
  <c r="O1425" i="1"/>
  <c r="O157" i="1"/>
  <c r="O650" i="1"/>
  <c r="U650" i="1" s="1"/>
  <c r="O159" i="1"/>
  <c r="O543" i="1"/>
  <c r="S543" i="1" s="1"/>
  <c r="O25" i="1"/>
  <c r="U25" i="1" s="1"/>
  <c r="O134" i="1"/>
  <c r="O715" i="1"/>
  <c r="U715" i="1" s="1"/>
  <c r="O1167" i="1"/>
  <c r="O1247" i="1"/>
  <c r="U1247" i="1" s="1"/>
  <c r="O1327" i="1"/>
  <c r="S1327" i="1" s="1"/>
  <c r="O1134" i="1"/>
  <c r="S1134" i="1" s="1"/>
  <c r="O22" i="1"/>
  <c r="O1260" i="1"/>
  <c r="O1328" i="1"/>
  <c r="S1328" i="1" s="1"/>
  <c r="O1370" i="1"/>
  <c r="S1370" i="1" s="1"/>
  <c r="O1184" i="1"/>
  <c r="S1184" i="1" s="1"/>
  <c r="O1226" i="1"/>
  <c r="S1226" i="1" s="1"/>
  <c r="O1245" i="1"/>
  <c r="U1245" i="1" s="1"/>
  <c r="O399" i="1"/>
  <c r="O623" i="1"/>
  <c r="O1036" i="1"/>
  <c r="O1057" i="1"/>
  <c r="O947" i="1"/>
  <c r="U947" i="1" s="1"/>
  <c r="O1177" i="1"/>
  <c r="O755" i="1"/>
  <c r="S755" i="1" s="1"/>
  <c r="O664" i="1"/>
  <c r="S664" i="1" s="1"/>
  <c r="O35" i="1"/>
  <c r="S35" i="1" s="1"/>
  <c r="O768" i="1"/>
  <c r="S768" i="1" s="1"/>
  <c r="O322" i="1"/>
  <c r="U322" i="1" s="1"/>
  <c r="O1306" i="1"/>
  <c r="S1306" i="1" s="1"/>
  <c r="O916" i="1"/>
  <c r="U916" i="1" s="1"/>
  <c r="O1060" i="1"/>
  <c r="U1060" i="1" s="1"/>
  <c r="O1466" i="1"/>
  <c r="O1161" i="1"/>
  <c r="S1161" i="1" s="1"/>
  <c r="O1496" i="1"/>
  <c r="U1496" i="1" s="1"/>
  <c r="O377" i="1"/>
  <c r="S377" i="1" s="1"/>
  <c r="O1237" i="1"/>
  <c r="O1023" i="1"/>
  <c r="S1023" i="1" s="1"/>
  <c r="O584" i="1"/>
  <c r="O1248" i="1"/>
  <c r="S1248" i="1" s="1"/>
  <c r="O1344" i="1"/>
  <c r="O461" i="1"/>
  <c r="U461" i="1" s="1"/>
  <c r="O685" i="1"/>
  <c r="U685" i="1" s="1"/>
  <c r="O357" i="1"/>
  <c r="S357" i="1" s="1"/>
  <c r="O1312" i="1"/>
  <c r="S1312" i="1" s="1"/>
  <c r="O1013" i="1"/>
  <c r="O1250" i="1"/>
  <c r="S1250" i="1" s="1"/>
  <c r="O671" i="1"/>
  <c r="O138" i="1"/>
  <c r="O1029" i="1"/>
  <c r="U1029" i="1" s="1"/>
  <c r="O321" i="1"/>
  <c r="O1443" i="1"/>
  <c r="U1443" i="1" s="1"/>
  <c r="O43" i="1"/>
  <c r="U43" i="1" s="1"/>
  <c r="O1348" i="1"/>
  <c r="S1348" i="1" s="1"/>
  <c r="O260" i="1"/>
  <c r="O100" i="1"/>
  <c r="U100" i="1" s="1"/>
  <c r="O872" i="1"/>
  <c r="O1202" i="1"/>
  <c r="S1202" i="1" s="1"/>
  <c r="O301" i="1"/>
  <c r="S301" i="1" s="1"/>
  <c r="O1011" i="1"/>
  <c r="O397" i="1"/>
  <c r="U397" i="1" s="1"/>
  <c r="O1170" i="1"/>
  <c r="S1170" i="1" s="1"/>
  <c r="O1207" i="1"/>
  <c r="U1207" i="1" s="1"/>
  <c r="O1110" i="1"/>
  <c r="U1110" i="1" s="1"/>
  <c r="O1290" i="1"/>
  <c r="U1290" i="1" s="1"/>
  <c r="O627" i="1"/>
  <c r="O855" i="1"/>
  <c r="S855" i="1" s="1"/>
  <c r="O1116" i="1"/>
  <c r="O976" i="1"/>
  <c r="S976" i="1" s="1"/>
  <c r="O640" i="1"/>
  <c r="U640" i="1" s="1"/>
  <c r="O741" i="1"/>
  <c r="O1375" i="1"/>
  <c r="U1375" i="1" s="1"/>
  <c r="O1257" i="1"/>
  <c r="O927" i="1"/>
  <c r="S927" i="1" s="1"/>
  <c r="O1462" i="1"/>
  <c r="S1462" i="1" s="1"/>
  <c r="O1221" i="1"/>
  <c r="S1221" i="1" s="1"/>
  <c r="O1020" i="1"/>
  <c r="U1020" i="1" s="1"/>
  <c r="O274" i="1"/>
  <c r="S274" i="1" s="1"/>
  <c r="O524" i="1"/>
  <c r="S524" i="1" s="1"/>
  <c r="O122" i="1"/>
  <c r="O195" i="1"/>
  <c r="U195" i="1" s="1"/>
  <c r="O1330" i="1"/>
  <c r="S1330" i="1" s="1"/>
  <c r="O408" i="1"/>
  <c r="S408" i="1" s="1"/>
  <c r="O537" i="1"/>
  <c r="O52" i="1"/>
  <c r="U52" i="1" s="1"/>
  <c r="O706" i="1"/>
  <c r="S706" i="1" s="1"/>
  <c r="O1189" i="1"/>
  <c r="S1189" i="1" s="1"/>
  <c r="O199" i="1"/>
  <c r="S199" i="1" s="1"/>
  <c r="O419" i="1"/>
  <c r="O1299" i="1"/>
  <c r="O660" i="1"/>
  <c r="S660" i="1" s="1"/>
  <c r="O1140" i="1"/>
  <c r="S1140" i="1" s="1"/>
  <c r="O443" i="1"/>
  <c r="O948" i="1"/>
  <c r="S948" i="1" s="1"/>
  <c r="O837" i="1"/>
  <c r="O878" i="1"/>
  <c r="O1309" i="1"/>
  <c r="U1309" i="1" s="1"/>
  <c r="O889" i="1"/>
  <c r="U889" i="1" s="1"/>
  <c r="O57" i="1"/>
  <c r="S57" i="1" s="1"/>
  <c r="O860" i="1"/>
  <c r="O1414" i="1"/>
  <c r="U1414" i="1" s="1"/>
  <c r="O742" i="1"/>
  <c r="S742" i="1" s="1"/>
  <c r="O305" i="1"/>
  <c r="S305" i="1" s="1"/>
  <c r="O953" i="1"/>
  <c r="U953" i="1" s="1"/>
  <c r="O1384" i="1"/>
  <c r="O729" i="1"/>
  <c r="U729" i="1" s="1"/>
  <c r="O921" i="1"/>
  <c r="S921" i="1" s="1"/>
  <c r="O1122" i="1"/>
  <c r="O882" i="1"/>
  <c r="U882" i="1" s="1"/>
  <c r="O1439" i="1"/>
  <c r="O678" i="1"/>
  <c r="S678" i="1" s="1"/>
  <c r="O147" i="1"/>
  <c r="U147" i="1" s="1"/>
  <c r="O1051" i="1"/>
  <c r="U1051" i="1" s="1"/>
  <c r="O610" i="1"/>
  <c r="U610" i="1" s="1"/>
  <c r="O925" i="1"/>
  <c r="O282" i="1"/>
  <c r="U282" i="1" s="1"/>
  <c r="O84" i="1"/>
  <c r="O736" i="1"/>
  <c r="S736" i="1" s="1"/>
  <c r="O119" i="1"/>
  <c r="S119" i="1" s="1"/>
  <c r="O1407" i="1"/>
  <c r="O971" i="1"/>
  <c r="U971" i="1" s="1"/>
  <c r="O651" i="1"/>
  <c r="S651" i="1" s="1"/>
  <c r="O441" i="1"/>
  <c r="S441" i="1" s="1"/>
  <c r="O116" i="1"/>
  <c r="O827" i="1"/>
  <c r="S827" i="1" s="1"/>
  <c r="O597" i="1"/>
  <c r="O1049" i="1"/>
  <c r="S1049" i="1" s="1"/>
  <c r="O1090" i="1"/>
  <c r="S1090" i="1" s="1"/>
  <c r="O1047" i="1"/>
  <c r="O65" i="1"/>
  <c r="O464" i="1"/>
  <c r="S464" i="1" s="1"/>
  <c r="O424" i="1"/>
  <c r="S424" i="1" s="1"/>
  <c r="O804" i="1"/>
  <c r="U804" i="1" s="1"/>
  <c r="O1409" i="1"/>
  <c r="S1409" i="1" s="1"/>
  <c r="O877" i="1"/>
  <c r="S877" i="1" s="1"/>
  <c r="O1284" i="1"/>
  <c r="U1284" i="1" s="1"/>
  <c r="O1382" i="1"/>
  <c r="U1382" i="1" s="1"/>
  <c r="O371" i="1"/>
  <c r="S371" i="1" s="1"/>
  <c r="O263" i="1"/>
  <c r="U263" i="1" s="1"/>
  <c r="O917" i="1"/>
  <c r="S917" i="1" s="1"/>
  <c r="O315" i="1"/>
  <c r="S315" i="1" s="1"/>
  <c r="O457" i="1"/>
  <c r="U457" i="1" s="1"/>
  <c r="O382" i="1"/>
  <c r="O688" i="1"/>
  <c r="O1118" i="1"/>
  <c r="U1118" i="1" s="1"/>
  <c r="O1155" i="1"/>
  <c r="U1155" i="1" s="1"/>
  <c r="O426" i="1"/>
  <c r="O1296" i="1"/>
  <c r="U1296" i="1" s="1"/>
  <c r="O372" i="1"/>
  <c r="S372" i="1" s="1"/>
  <c r="O133" i="1"/>
  <c r="U133" i="1" s="1"/>
  <c r="O1507" i="1"/>
  <c r="U1507" i="1" s="1"/>
  <c r="O1190" i="1"/>
  <c r="U1190" i="1" s="1"/>
  <c r="O1376" i="1"/>
  <c r="S1376" i="1" s="1"/>
  <c r="O1410" i="1"/>
  <c r="S1410" i="1" s="1"/>
  <c r="O762" i="1"/>
  <c r="O1264" i="1"/>
  <c r="S1264" i="1" s="1"/>
  <c r="O486" i="1"/>
  <c r="U486" i="1" s="1"/>
  <c r="O1355" i="1"/>
  <c r="S1355" i="1" s="1"/>
  <c r="O226" i="1"/>
  <c r="U226" i="1" s="1"/>
  <c r="O781" i="1"/>
  <c r="S781" i="1" s="1"/>
  <c r="O344" i="1"/>
  <c r="U344" i="1" s="1"/>
  <c r="O694" i="1"/>
  <c r="O255" i="1"/>
  <c r="O1241" i="1"/>
  <c r="U1241" i="1" s="1"/>
  <c r="O690" i="1"/>
  <c r="O110" i="1"/>
  <c r="S110" i="1" s="1"/>
  <c r="O969" i="1"/>
  <c r="S969" i="1" s="1"/>
  <c r="O962" i="1"/>
  <c r="S962" i="1" s="1"/>
  <c r="O300" i="1"/>
  <c r="U300" i="1" s="1"/>
  <c r="O303" i="1"/>
  <c r="U303" i="1" s="1"/>
  <c r="O1336" i="1"/>
  <c r="S1336" i="1" s="1"/>
  <c r="O1381" i="1"/>
  <c r="S1381" i="1" s="1"/>
  <c r="O1486" i="1"/>
  <c r="O757" i="1"/>
  <c r="U757" i="1" s="1"/>
  <c r="O1135" i="1"/>
  <c r="S1135" i="1" s="1"/>
  <c r="O1453" i="1"/>
  <c r="O1463" i="1"/>
  <c r="U1463" i="1" s="1"/>
  <c r="O738" i="1"/>
  <c r="O566" i="1"/>
  <c r="U566" i="1" s="1"/>
  <c r="O359" i="1"/>
  <c r="O1001" i="1"/>
  <c r="U1001" i="1" s="1"/>
  <c r="O81" i="1"/>
  <c r="S81" i="1" s="1"/>
  <c r="O918" i="1"/>
  <c r="U918" i="1" s="1"/>
  <c r="O977" i="1"/>
  <c r="S977" i="1" s="1"/>
  <c r="O523" i="1"/>
  <c r="O1239" i="1"/>
  <c r="U1239" i="1" s="1"/>
  <c r="O209" i="1"/>
  <c r="S209" i="1" s="1"/>
  <c r="O624" i="1"/>
  <c r="O1341" i="1"/>
  <c r="O1458" i="1"/>
  <c r="S1458" i="1" s="1"/>
  <c r="O1319" i="1"/>
  <c r="S1319" i="1" s="1"/>
  <c r="O1263" i="1"/>
  <c r="S1263" i="1" s="1"/>
  <c r="O1504" i="1"/>
  <c r="S1504" i="1" s="1"/>
  <c r="O1230" i="1"/>
  <c r="O381" i="1"/>
  <c r="S381" i="1" s="1"/>
  <c r="O1211" i="1"/>
  <c r="S1211" i="1" s="1"/>
  <c r="O645" i="1"/>
  <c r="U645" i="1" s="1"/>
  <c r="O853" i="1"/>
  <c r="U853" i="1" s="1"/>
  <c r="O1137" i="1"/>
  <c r="U1137" i="1" s="1"/>
  <c r="O759" i="1"/>
  <c r="U759" i="1" s="1"/>
  <c r="O476" i="1"/>
  <c r="S476" i="1" s="1"/>
  <c r="O1031" i="1"/>
  <c r="U1031" i="1" s="1"/>
  <c r="O1165" i="1"/>
  <c r="O1491" i="1"/>
  <c r="S1491" i="1" s="1"/>
  <c r="O286" i="1"/>
  <c r="U286" i="1" s="1"/>
  <c r="O1039" i="1"/>
  <c r="U1039" i="1" s="1"/>
  <c r="O881" i="1"/>
  <c r="U881" i="1" s="1"/>
  <c r="O349" i="1"/>
  <c r="S349" i="1" s="1"/>
  <c r="O223" i="1"/>
  <c r="O1485" i="1"/>
  <c r="U1485" i="1" s="1"/>
  <c r="O173" i="1"/>
  <c r="U173" i="1" s="1"/>
  <c r="O883" i="1"/>
  <c r="S883" i="1" s="1"/>
  <c r="O495" i="1"/>
  <c r="O456" i="1"/>
  <c r="U456" i="1" s="1"/>
  <c r="O236" i="1"/>
  <c r="U236" i="1" s="1"/>
  <c r="O646" i="1"/>
  <c r="O930" i="1"/>
  <c r="U930" i="1" s="1"/>
  <c r="O289" i="1"/>
  <c r="S289" i="1" s="1"/>
  <c r="O53" i="1"/>
  <c r="O508" i="1"/>
  <c r="S508" i="1" s="1"/>
  <c r="O102" i="1"/>
  <c r="S102" i="1" s="1"/>
  <c r="O287" i="1"/>
  <c r="O867" i="1"/>
  <c r="O1349" i="1"/>
  <c r="S1349" i="1" s="1"/>
  <c r="O894" i="1"/>
  <c r="S894" i="1" s="1"/>
  <c r="O76" i="1"/>
  <c r="O459" i="1"/>
  <c r="U459" i="1" s="1"/>
  <c r="O129" i="1"/>
  <c r="O620" i="1"/>
  <c r="O1311" i="1"/>
  <c r="U1311" i="1" s="1"/>
  <c r="O228" i="1"/>
  <c r="O711" i="1"/>
  <c r="U711" i="1" s="1"/>
  <c r="O1145" i="1"/>
  <c r="S1145" i="1" s="1"/>
  <c r="O1289" i="1"/>
  <c r="U1289" i="1" s="1"/>
  <c r="O939" i="1"/>
  <c r="S939" i="1" s="1"/>
  <c r="O958" i="1"/>
  <c r="S958" i="1" s="1"/>
  <c r="O1494" i="1"/>
  <c r="S1494" i="1" s="1"/>
  <c r="O775" i="1"/>
  <c r="U775" i="1" s="1"/>
  <c r="O914" i="1"/>
  <c r="S914" i="1" s="1"/>
  <c r="O1035" i="1"/>
  <c r="O719" i="1"/>
  <c r="O1056" i="1"/>
  <c r="S1056" i="1" s="1"/>
  <c r="O1102" i="1"/>
  <c r="U1102" i="1" s="1"/>
  <c r="O611" i="1"/>
  <c r="O293" i="1"/>
  <c r="U293" i="1" s="1"/>
  <c r="O1171" i="1"/>
  <c r="O1033" i="1"/>
  <c r="S1033" i="1" s="1"/>
  <c r="O1181" i="1"/>
  <c r="U1181" i="1" s="1"/>
  <c r="O384" i="1"/>
  <c r="O11" i="1"/>
  <c r="S11" i="1" s="1"/>
  <c r="O402" i="1"/>
  <c r="S402" i="1" s="1"/>
  <c r="O771" i="1"/>
  <c r="U771" i="1" s="1"/>
  <c r="O121" i="1"/>
  <c r="S121" i="1" s="1"/>
  <c r="O752" i="1"/>
  <c r="S752" i="1" s="1"/>
  <c r="O1142" i="1"/>
  <c r="S1142" i="1" s="1"/>
  <c r="O429" i="1"/>
  <c r="O850" i="1"/>
  <c r="S850" i="1" s="1"/>
  <c r="O864" i="1"/>
  <c r="S864" i="1" s="1"/>
  <c r="O1426" i="1"/>
  <c r="S1426" i="1" s="1"/>
  <c r="O1295" i="1"/>
  <c r="O702" i="1"/>
  <c r="O1276" i="1"/>
  <c r="U1276" i="1" s="1"/>
  <c r="O970" i="1"/>
  <c r="O77" i="1"/>
  <c r="S77" i="1" s="1"/>
  <c r="O712" i="1"/>
  <c r="S712" i="1" s="1"/>
  <c r="O69" i="1"/>
  <c r="O415" i="1"/>
  <c r="U415" i="1" s="1"/>
  <c r="O1292" i="1"/>
  <c r="S1292" i="1" s="1"/>
  <c r="O990" i="1"/>
  <c r="U990" i="1" s="1"/>
  <c r="O1388" i="1"/>
  <c r="U1388" i="1" s="1"/>
  <c r="O1369" i="1"/>
  <c r="S1369" i="1" s="1"/>
  <c r="O1249" i="1"/>
  <c r="S1249" i="1" s="1"/>
  <c r="O70" i="1"/>
  <c r="S70" i="1" s="1"/>
  <c r="O862" i="1"/>
  <c r="U862" i="1" s="1"/>
  <c r="O41" i="1"/>
  <c r="O578" i="1"/>
  <c r="S578" i="1" s="1"/>
  <c r="O635" i="1"/>
  <c r="O803" i="1"/>
  <c r="S803" i="1" s="1"/>
  <c r="O1153" i="1"/>
  <c r="O243" i="1"/>
  <c r="O750" i="1"/>
  <c r="U750" i="1" s="1"/>
  <c r="O923" i="1"/>
  <c r="S923" i="1" s="1"/>
  <c r="O1396" i="1"/>
  <c r="S1396" i="1" s="1"/>
  <c r="O843" i="1"/>
  <c r="U843" i="1" s="1"/>
  <c r="O80" i="1"/>
  <c r="U80" i="1" s="1"/>
  <c r="O817" i="1"/>
  <c r="U817" i="1" s="1"/>
  <c r="O1492" i="1"/>
  <c r="S1492" i="1" s="1"/>
  <c r="O363" i="1"/>
  <c r="U363" i="1" s="1"/>
  <c r="O1173" i="1"/>
  <c r="O86" i="1"/>
  <c r="S86" i="1" s="1"/>
  <c r="O1218" i="1"/>
  <c r="S1218" i="1" s="1"/>
  <c r="O1201" i="1"/>
  <c r="O319" i="1"/>
  <c r="U319" i="1" s="1"/>
  <c r="O504" i="1"/>
  <c r="S504" i="1" s="1"/>
  <c r="O521" i="1"/>
  <c r="U521" i="1" s="1"/>
  <c r="O773" i="1"/>
  <c r="U773" i="1" s="1"/>
  <c r="O1322" i="1"/>
  <c r="S1322" i="1" s="1"/>
  <c r="O654" i="1"/>
  <c r="O316" i="1"/>
  <c r="O1243" i="1"/>
  <c r="U1243" i="1" s="1"/>
  <c r="O219" i="1"/>
  <c r="U219" i="1" s="1"/>
  <c r="O831" i="1"/>
  <c r="S831" i="1" s="1"/>
  <c r="O588" i="1"/>
  <c r="S588" i="1" s="1"/>
  <c r="O39" i="1"/>
  <c r="O1228" i="1"/>
  <c r="O528" i="1"/>
  <c r="S528" i="1" s="1"/>
  <c r="O560" i="1"/>
  <c r="S560" i="1" s="1"/>
  <c r="O1500" i="1"/>
  <c r="S1500" i="1" s="1"/>
  <c r="O668" i="1"/>
  <c r="S668" i="1" s="1"/>
  <c r="O973" i="1"/>
  <c r="O1200" i="1"/>
  <c r="S1200" i="1" s="1"/>
  <c r="O302" i="1"/>
  <c r="U302" i="1" s="1"/>
  <c r="O1444" i="1"/>
  <c r="O565" i="1"/>
  <c r="U565" i="1" s="1"/>
  <c r="O787" i="1"/>
  <c r="T1370" i="1"/>
  <c r="T1246" i="1"/>
  <c r="T1334" i="1"/>
  <c r="T1363" i="1"/>
  <c r="T1045" i="1"/>
  <c r="T555" i="1"/>
  <c r="T527" i="1"/>
  <c r="T469" i="1"/>
  <c r="T669" i="1"/>
  <c r="T531" i="1"/>
  <c r="T249" i="1"/>
  <c r="T701" i="1"/>
  <c r="T1405" i="1"/>
  <c r="T171" i="1"/>
  <c r="T97" i="1"/>
  <c r="T229" i="1"/>
  <c r="T933" i="1"/>
  <c r="T236" i="1"/>
  <c r="T1046" i="1"/>
  <c r="T559" i="1"/>
  <c r="T1126" i="1"/>
  <c r="T871" i="1"/>
  <c r="T118" i="1"/>
  <c r="T436" i="1"/>
  <c r="T264" i="1"/>
  <c r="T401" i="1"/>
  <c r="T611" i="1"/>
  <c r="T955" i="1"/>
  <c r="T648" i="1"/>
  <c r="T1097" i="1"/>
  <c r="T913" i="1"/>
  <c r="T1250" i="1"/>
  <c r="T63" i="1"/>
  <c r="T604" i="1"/>
  <c r="T1453" i="1"/>
  <c r="T861" i="1"/>
  <c r="T136" i="1"/>
  <c r="T865" i="1"/>
  <c r="T1303" i="1"/>
  <c r="T834" i="1"/>
  <c r="T453" i="1"/>
  <c r="T1184" i="1"/>
  <c r="T883" i="1"/>
  <c r="T242" i="1"/>
  <c r="T1181" i="1"/>
  <c r="T304" i="1"/>
  <c r="T294" i="1"/>
  <c r="T827" i="1"/>
  <c r="T769" i="1"/>
  <c r="T563" i="1"/>
  <c r="T704" i="1"/>
  <c r="T892" i="1"/>
  <c r="T292" i="1"/>
  <c r="T405" i="1"/>
  <c r="T969" i="1"/>
  <c r="T1032" i="1"/>
  <c r="T1265" i="1"/>
  <c r="T1491" i="1"/>
  <c r="T1177" i="1"/>
  <c r="T512" i="1"/>
  <c r="T1115" i="1"/>
  <c r="T408" i="1"/>
  <c r="T1044" i="1"/>
  <c r="T265" i="1"/>
  <c r="T1304" i="1"/>
  <c r="T418" i="1"/>
  <c r="T790" i="1"/>
  <c r="T1049" i="1"/>
  <c r="T257" i="1"/>
  <c r="T1153" i="1"/>
  <c r="T1377" i="1"/>
  <c r="T1350" i="1"/>
  <c r="T841" i="1"/>
  <c r="T1057" i="1"/>
  <c r="T737" i="1"/>
  <c r="T1216" i="1"/>
  <c r="T823" i="1"/>
  <c r="T1047" i="1"/>
  <c r="T970" i="1"/>
  <c r="T94" i="1"/>
  <c r="T1325" i="1"/>
  <c r="T1329" i="1"/>
  <c r="T330" i="1"/>
  <c r="T684" i="1"/>
  <c r="T1079" i="1"/>
  <c r="T775" i="1"/>
  <c r="T303" i="1"/>
  <c r="T449" i="1"/>
  <c r="T788" i="1"/>
  <c r="T1382" i="1"/>
  <c r="T717" i="1"/>
  <c r="T53" i="1"/>
  <c r="T159" i="1"/>
  <c r="T805" i="1"/>
  <c r="T818" i="1"/>
  <c r="T649" i="1"/>
  <c r="T1197" i="1"/>
  <c r="T474" i="1"/>
  <c r="T20" i="1"/>
  <c r="T1209" i="1"/>
  <c r="T370" i="1"/>
  <c r="T41" i="1"/>
  <c r="T321" i="1"/>
  <c r="T541" i="1"/>
  <c r="T220" i="1"/>
  <c r="T652" i="1"/>
  <c r="T799" i="1"/>
  <c r="T901" i="1"/>
  <c r="T631" i="1"/>
  <c r="T521" i="1"/>
  <c r="T25" i="1"/>
  <c r="T868" i="1"/>
  <c r="T1094" i="1"/>
  <c r="T906" i="1"/>
  <c r="T779" i="1"/>
  <c r="T900" i="1"/>
  <c r="T184" i="1"/>
  <c r="T973" i="1"/>
  <c r="T876" i="1"/>
  <c r="T636" i="1"/>
  <c r="T958" i="1"/>
  <c r="T956" i="1"/>
  <c r="T878" i="1"/>
  <c r="T1222" i="1"/>
  <c r="T122" i="1"/>
  <c r="T696" i="1"/>
  <c r="T1074" i="1"/>
  <c r="T169" i="1"/>
  <c r="T801" i="1"/>
  <c r="T178" i="1"/>
  <c r="J92" i="6"/>
  <c r="T1476" i="1"/>
  <c r="T350" i="1"/>
  <c r="T478" i="1"/>
  <c r="T810" i="1"/>
  <c r="T323" i="1"/>
  <c r="T863" i="1"/>
  <c r="T1349" i="1"/>
  <c r="T238" i="1"/>
  <c r="T793" i="1"/>
  <c r="T200" i="1"/>
  <c r="T90" i="1"/>
  <c r="T1376" i="1"/>
  <c r="T660" i="1"/>
  <c r="T1132" i="1"/>
  <c r="T189" i="1"/>
  <c r="T297" i="1"/>
  <c r="T1493" i="1"/>
  <c r="T100" i="1"/>
  <c r="T93" i="1"/>
  <c r="T27" i="1"/>
  <c r="T57" i="1"/>
  <c r="T768" i="1"/>
  <c r="T412" i="1"/>
  <c r="T1399" i="1"/>
  <c r="T247" i="1"/>
  <c r="T1217" i="1"/>
  <c r="T222" i="1"/>
  <c r="T99" i="1"/>
  <c r="T206" i="1"/>
  <c r="T1013" i="1"/>
  <c r="T1029" i="1"/>
  <c r="T1201" i="1"/>
  <c r="T239" i="1"/>
  <c r="T1023" i="1"/>
  <c r="T483" i="1"/>
  <c r="T1413" i="1"/>
  <c r="T1076" i="1"/>
  <c r="T615" i="1"/>
  <c r="T1357" i="1"/>
  <c r="T429" i="1"/>
  <c r="T749" i="1"/>
  <c r="T829" i="1"/>
  <c r="T1215" i="1"/>
  <c r="T583" i="1"/>
  <c r="T656" i="1"/>
  <c r="T1283" i="1"/>
  <c r="T628" i="1"/>
  <c r="T191" i="1"/>
  <c r="T1186" i="1"/>
  <c r="T1340" i="1"/>
  <c r="T1150" i="1"/>
  <c r="T1236" i="1"/>
  <c r="T446" i="1"/>
  <c r="T587" i="1"/>
  <c r="T1351" i="1"/>
  <c r="T40" i="1"/>
  <c r="T413" i="1"/>
  <c r="T1496" i="1"/>
  <c r="T333" i="1"/>
  <c r="T826" i="1"/>
  <c r="T226" i="1"/>
  <c r="T1375" i="1"/>
  <c r="T74" i="1"/>
  <c r="T177" i="1"/>
  <c r="T112" i="1"/>
  <c r="T757" i="1"/>
  <c r="T352" i="1"/>
  <c r="T1226" i="1"/>
  <c r="T1025" i="1"/>
  <c r="T273" i="1"/>
  <c r="T1278" i="1"/>
  <c r="T1041" i="1"/>
  <c r="T581" i="1"/>
  <c r="T795" i="1"/>
  <c r="T223" i="1"/>
  <c r="T576" i="1"/>
  <c r="T201" i="1"/>
  <c r="T1474" i="1"/>
  <c r="T1435" i="1"/>
  <c r="T692" i="1"/>
  <c r="T786" i="1"/>
  <c r="T175" i="1"/>
  <c r="T1354" i="1"/>
  <c r="T947" i="1"/>
  <c r="T346" i="1"/>
  <c r="T1412" i="1"/>
  <c r="T1259" i="1"/>
  <c r="T1266" i="1"/>
  <c r="T986" i="1"/>
  <c r="T904" i="1"/>
  <c r="T1315" i="1"/>
  <c r="T213" i="1"/>
  <c r="T353" i="1"/>
  <c r="I133" i="6"/>
  <c r="I135" i="6" s="1"/>
  <c r="I149" i="6"/>
  <c r="I151" i="6" s="1"/>
  <c r="H92" i="6"/>
  <c r="I101" i="6"/>
  <c r="I103" i="6" s="1"/>
  <c r="H156" i="6"/>
  <c r="I117" i="6"/>
  <c r="I119" i="6" s="1"/>
  <c r="H108" i="6"/>
  <c r="J117" i="6"/>
  <c r="G68" i="4764"/>
  <c r="H68" i="4764" s="1"/>
  <c r="H21" i="4764"/>
  <c r="G47" i="4764"/>
  <c r="H43" i="4764"/>
  <c r="H47" i="4764" s="1"/>
  <c r="G69" i="4764"/>
  <c r="H69" i="4764" s="1"/>
  <c r="H22" i="4764"/>
  <c r="H59" i="4764"/>
  <c r="H63" i="4764" s="1"/>
  <c r="G63" i="4764"/>
  <c r="H20" i="4764"/>
  <c r="G67" i="4764"/>
  <c r="G24" i="4764"/>
  <c r="H23" i="4764"/>
  <c r="G70" i="4764"/>
  <c r="H70" i="4764" s="1"/>
  <c r="J165" i="6"/>
  <c r="H51" i="4764"/>
  <c r="H55" i="4764" s="1"/>
  <c r="G55" i="4764"/>
  <c r="H124" i="6"/>
  <c r="K6" i="6"/>
  <c r="T514" i="1"/>
  <c r="T12" i="1"/>
  <c r="T211" i="1"/>
  <c r="T807" i="1"/>
  <c r="T1284" i="1"/>
  <c r="T657" i="1"/>
  <c r="T1490" i="1"/>
  <c r="T666" i="1"/>
  <c r="T832" i="1"/>
  <c r="H47" i="6"/>
  <c r="H50" i="6" s="1"/>
  <c r="H84" i="6"/>
  <c r="H86" i="6" s="1"/>
  <c r="J6" i="6" s="1"/>
  <c r="T1169" i="1"/>
  <c r="T1066" i="1"/>
  <c r="T1151" i="1"/>
  <c r="T980" i="1"/>
  <c r="T700" i="1"/>
  <c r="T268" i="1"/>
  <c r="T384" i="1"/>
  <c r="T204" i="1"/>
  <c r="T582" i="1"/>
  <c r="T430" i="1"/>
  <c r="T398" i="1"/>
  <c r="T674" i="1"/>
  <c r="T1489" i="1"/>
  <c r="T542" i="1"/>
  <c r="T146" i="1"/>
  <c r="T668" i="1"/>
  <c r="T1309" i="1"/>
  <c r="T1404" i="1"/>
  <c r="T932" i="1"/>
  <c r="T953" i="1"/>
  <c r="T724" i="1"/>
  <c r="T1087" i="1"/>
  <c r="T1394" i="1"/>
  <c r="T959" i="1"/>
  <c r="T887" i="1"/>
  <c r="T457" i="1"/>
  <c r="T422" i="1"/>
  <c r="T1287" i="1"/>
  <c r="T1471" i="1"/>
  <c r="T1411" i="1"/>
  <c r="T1060" i="1"/>
  <c r="T632" i="1"/>
  <c r="T612" i="1"/>
  <c r="T626" i="1"/>
  <c r="T940" i="1"/>
  <c r="T579" i="1"/>
  <c r="T1063" i="1"/>
  <c r="T854" i="1"/>
  <c r="T331" i="1"/>
  <c r="T36" i="1"/>
  <c r="T1155" i="1"/>
  <c r="T1484" i="1"/>
  <c r="T911" i="1"/>
  <c r="T654" i="1"/>
  <c r="T753" i="1"/>
  <c r="T856" i="1"/>
  <c r="T417" i="1"/>
  <c r="T1277" i="1"/>
  <c r="T1461" i="1"/>
  <c r="T678" i="1"/>
  <c r="T161" i="1"/>
  <c r="T309" i="1"/>
  <c r="T503" i="1"/>
  <c r="T301" i="1"/>
  <c r="T165" i="1"/>
  <c r="T1356" i="1"/>
  <c r="T989" i="1"/>
  <c r="T409" i="1"/>
  <c r="T284" i="1"/>
  <c r="T1135" i="1"/>
  <c r="T1263" i="1"/>
  <c r="T254" i="1"/>
  <c r="T641" i="1"/>
  <c r="T685" i="1"/>
  <c r="T539" i="1"/>
  <c r="T759" i="1"/>
  <c r="T388" i="1"/>
  <c r="T1243" i="1"/>
  <c r="T170" i="1"/>
  <c r="T1157" i="1"/>
  <c r="T776" i="1"/>
  <c r="T616" i="1"/>
  <c r="T1468" i="1"/>
  <c r="T545" i="1"/>
  <c r="T501" i="1"/>
  <c r="T886" i="1"/>
  <c r="T194" i="1"/>
  <c r="T86" i="1"/>
  <c r="T240" i="1"/>
  <c r="T495" i="1"/>
  <c r="T629" i="1"/>
  <c r="T1196" i="1"/>
  <c r="T1416" i="1"/>
  <c r="T1422" i="1"/>
  <c r="T415" i="1"/>
  <c r="T1331" i="1"/>
  <c r="T293" i="1"/>
  <c r="T665" i="1"/>
  <c r="T360" i="1"/>
  <c r="T132" i="1"/>
  <c r="T683" i="1"/>
  <c r="T710" i="1"/>
  <c r="T62" i="1"/>
  <c r="T532" i="1"/>
  <c r="T1307" i="1"/>
  <c r="T937" i="1"/>
  <c r="T442" i="1"/>
  <c r="T148" i="1"/>
  <c r="T1419" i="1"/>
  <c r="T129" i="1"/>
  <c r="T121" i="1"/>
  <c r="T141" i="1"/>
  <c r="T872" i="1"/>
  <c r="T610" i="1"/>
  <c r="T251" i="1"/>
  <c r="T693" i="1"/>
  <c r="T233" i="1"/>
  <c r="T1410" i="1"/>
  <c r="T1369" i="1"/>
  <c r="T703" i="1"/>
  <c r="T355" i="1"/>
  <c r="T1317" i="1"/>
  <c r="T228" i="1"/>
  <c r="T450" i="1"/>
  <c r="T55" i="1"/>
  <c r="T188" i="1"/>
  <c r="T1388" i="1"/>
  <c r="T939" i="1"/>
  <c r="T637" i="1"/>
  <c r="T929" i="1"/>
  <c r="T308" i="1"/>
  <c r="T377" i="1"/>
  <c r="T419" i="1"/>
  <c r="T1387" i="1"/>
  <c r="T216" i="1"/>
  <c r="T18" i="1"/>
  <c r="T698" i="1"/>
  <c r="T1185" i="1"/>
  <c r="T23" i="1"/>
  <c r="T557" i="1"/>
  <c r="T1024" i="1"/>
  <c r="T716" i="1"/>
  <c r="T1042" i="1"/>
  <c r="T1293" i="1"/>
  <c r="T349" i="1"/>
  <c r="T1124" i="1"/>
  <c r="T1456" i="1"/>
  <c r="T147" i="1"/>
  <c r="T182" i="1"/>
  <c r="T758" i="1"/>
  <c r="T1195" i="1"/>
  <c r="T864" i="1"/>
  <c r="T1234" i="1"/>
  <c r="T128" i="1"/>
  <c r="T385" i="1"/>
  <c r="T520" i="1"/>
  <c r="T748" i="1"/>
  <c r="T60" i="1"/>
  <c r="T288" i="1"/>
  <c r="T852" i="1"/>
  <c r="T529" i="1"/>
  <c r="T1095" i="1"/>
  <c r="T1138" i="1"/>
  <c r="T59" i="1"/>
  <c r="T185" i="1"/>
  <c r="T534" i="1"/>
  <c r="T465" i="1"/>
  <c r="T476" i="1"/>
  <c r="T253" i="1"/>
  <c r="T528" i="1"/>
  <c r="T196" i="1"/>
  <c r="T281" i="1"/>
  <c r="T976" i="1"/>
  <c r="T235" i="1"/>
  <c r="T699" i="1"/>
  <c r="T498" i="1"/>
  <c r="T677" i="1"/>
  <c r="T1473" i="1"/>
  <c r="T603" i="1"/>
  <c r="T336" i="1"/>
  <c r="T356" i="1"/>
  <c r="T1338" i="1"/>
  <c r="T1075" i="1"/>
  <c r="T334" i="1"/>
  <c r="T909" i="1"/>
  <c r="T547" i="1"/>
  <c r="T706" i="1"/>
  <c r="T1244" i="1"/>
  <c r="T745" i="1"/>
  <c r="T1200" i="1"/>
  <c r="T468" i="1"/>
  <c r="T491" i="1"/>
  <c r="T39" i="1"/>
  <c r="T1433" i="1"/>
  <c r="T428" i="1"/>
  <c r="T463" i="1"/>
  <c r="T1114" i="1"/>
  <c r="T866" i="1"/>
  <c r="T42" i="1"/>
  <c r="T567" i="1"/>
  <c r="T16" i="1"/>
  <c r="T179" i="1"/>
  <c r="T830" i="1"/>
  <c r="T1005" i="1"/>
  <c r="T277" i="1"/>
  <c r="T1102" i="1"/>
  <c r="T971" i="1"/>
  <c r="H157" i="6"/>
  <c r="H164" i="6" s="1"/>
  <c r="H141" i="6"/>
  <c r="H148" i="6" s="1"/>
  <c r="H125" i="6"/>
  <c r="H132" i="6" s="1"/>
  <c r="H109" i="6"/>
  <c r="H116" i="6" s="1"/>
  <c r="T1172" i="1"/>
  <c r="J100" i="6"/>
  <c r="T1133" i="1"/>
  <c r="T109" i="1"/>
  <c r="T1432" i="1"/>
  <c r="T1465" i="1"/>
  <c r="T930" i="1"/>
  <c r="T853" i="1"/>
  <c r="T605" i="1"/>
  <c r="T1051" i="1"/>
  <c r="T218" i="1"/>
  <c r="T845" i="1"/>
  <c r="T918" i="1"/>
  <c r="T891" i="1"/>
  <c r="T988" i="1"/>
  <c r="T806" i="1"/>
  <c r="T266" i="1"/>
  <c r="T785" i="1"/>
  <c r="T821" i="1"/>
  <c r="T49" i="1"/>
  <c r="T945" i="1"/>
  <c r="T164" i="1"/>
  <c r="T1296" i="1"/>
  <c r="T550" i="1"/>
  <c r="S1380" i="1"/>
  <c r="H13" i="4764"/>
  <c r="H14" i="4764"/>
  <c r="T300" i="1"/>
  <c r="T493" i="1"/>
  <c r="T1262" i="1"/>
  <c r="T952" i="1"/>
  <c r="T1488" i="1"/>
  <c r="T1434" i="1"/>
  <c r="T1452" i="1"/>
  <c r="T1073" i="1"/>
  <c r="T150" i="1"/>
  <c r="F63" i="4764"/>
  <c r="T1300" i="1"/>
  <c r="H68" i="6"/>
  <c r="H41" i="6"/>
  <c r="T718" i="1"/>
  <c r="T1428" i="1"/>
  <c r="T44" i="1"/>
  <c r="T1128" i="1"/>
  <c r="G16" i="4764"/>
  <c r="H12" i="4764"/>
  <c r="T168" i="1"/>
  <c r="T1475" i="1"/>
  <c r="T1398" i="1"/>
  <c r="S540" i="1"/>
  <c r="H22" i="6"/>
  <c r="H29" i="6"/>
  <c r="H17" i="6"/>
  <c r="T232" i="1"/>
  <c r="S556" i="1"/>
  <c r="S36" i="1"/>
  <c r="T316" i="1"/>
  <c r="T1364" i="1"/>
  <c r="T943" i="1"/>
  <c r="T1055" i="1"/>
  <c r="T1070" i="1"/>
  <c r="T1270" i="1"/>
  <c r="T406" i="1"/>
  <c r="T1378" i="1"/>
  <c r="T502" i="1"/>
  <c r="T1322" i="1"/>
  <c r="T577" i="1"/>
  <c r="T544" i="1"/>
  <c r="T203" i="1"/>
  <c r="T246" i="1"/>
  <c r="T1436" i="1"/>
  <c r="T928" i="1"/>
  <c r="T1323" i="1"/>
  <c r="T1430" i="1"/>
  <c r="T343" i="1"/>
  <c r="T1247" i="1"/>
  <c r="T1408" i="1"/>
  <c r="T80" i="1"/>
  <c r="T1249" i="1"/>
  <c r="T935" i="1"/>
  <c r="T338" i="1"/>
  <c r="T32" i="1"/>
  <c r="T1254" i="1"/>
  <c r="T1165" i="1"/>
  <c r="T363" i="1"/>
  <c r="T1251" i="1"/>
  <c r="T348" i="1"/>
  <c r="T1058" i="1"/>
  <c r="T1093" i="1"/>
  <c r="T381" i="1"/>
  <c r="T243" i="1"/>
  <c r="T1048" i="1"/>
  <c r="T326" i="1"/>
  <c r="T126" i="1"/>
  <c r="T176" i="1"/>
  <c r="T839" i="1"/>
  <c r="T1162" i="1"/>
  <c r="T193" i="1"/>
  <c r="T755" i="1"/>
  <c r="T462" i="1"/>
  <c r="T79" i="1"/>
  <c r="T595" i="1"/>
  <c r="T1035" i="1"/>
  <c r="T1205" i="1"/>
  <c r="T305" i="1"/>
  <c r="T17" i="1"/>
  <c r="T1386" i="1"/>
  <c r="T404" i="1"/>
  <c r="T104" i="1"/>
  <c r="T335" i="1"/>
  <c r="T329" i="1"/>
  <c r="T767" i="1"/>
  <c r="T1034" i="1"/>
  <c r="T447" i="1"/>
  <c r="T1352" i="1"/>
  <c r="T888" i="1"/>
  <c r="T107" i="1"/>
  <c r="T1396" i="1"/>
  <c r="T1332" i="1"/>
  <c r="T1324" i="1"/>
  <c r="T68" i="1"/>
  <c r="T708" i="1"/>
  <c r="T151" i="1"/>
  <c r="T1393" i="1"/>
  <c r="T458" i="1"/>
  <c r="T95" i="1"/>
  <c r="T190" i="1"/>
  <c r="T210" i="1"/>
  <c r="T448" i="1"/>
  <c r="T778" i="1"/>
  <c r="T1397" i="1"/>
  <c r="T957" i="1"/>
  <c r="T1007" i="1"/>
  <c r="T1447" i="1"/>
  <c r="T1014" i="1"/>
  <c r="T106" i="1"/>
  <c r="T803" i="1"/>
  <c r="T1109" i="1"/>
  <c r="T1401" i="1"/>
  <c r="T187" i="1"/>
  <c r="T1121" i="1"/>
  <c r="T1129" i="1"/>
  <c r="T1090" i="1"/>
  <c r="T734" i="1"/>
  <c r="S734" i="1"/>
  <c r="T849" i="1"/>
  <c r="T984" i="1"/>
  <c r="T1481" i="1"/>
  <c r="T838" i="1"/>
  <c r="T599" i="1"/>
  <c r="T679" i="1"/>
  <c r="T248" i="1"/>
  <c r="T538" i="1"/>
  <c r="T1203" i="1"/>
  <c r="T344" i="1"/>
  <c r="T364" i="1"/>
  <c r="T609" i="1"/>
  <c r="T738" i="1"/>
  <c r="T712" i="1"/>
  <c r="T714" i="1"/>
  <c r="T720" i="1"/>
  <c r="T434" i="1"/>
  <c r="T290" i="1"/>
  <c r="T742" i="1"/>
  <c r="T379" i="1"/>
  <c r="T857" i="1"/>
  <c r="T285" i="1"/>
  <c r="T902" i="1"/>
  <c r="T960" i="1"/>
  <c r="T77" i="1"/>
  <c r="T695" i="1"/>
  <c r="T1227" i="1"/>
  <c r="T1371" i="1"/>
  <c r="T227" i="1"/>
  <c r="T312" i="1"/>
  <c r="T1427" i="1"/>
  <c r="T884" i="1"/>
  <c r="T1163" i="1"/>
  <c r="T142" i="1"/>
  <c r="T394" i="1"/>
  <c r="T145" i="1"/>
  <c r="T1108" i="1"/>
  <c r="T1253" i="1"/>
  <c r="T505" i="1"/>
  <c r="T592" i="1"/>
  <c r="T919" i="1"/>
  <c r="T938" i="1"/>
  <c r="T19" i="1"/>
  <c r="T594" i="1"/>
  <c r="T466" i="1"/>
  <c r="T1015" i="1"/>
  <c r="T1362" i="1"/>
  <c r="T295" i="1"/>
  <c r="T1495" i="1"/>
  <c r="S1495" i="1"/>
  <c r="T378" i="1"/>
  <c r="T903" i="1"/>
  <c r="T1238" i="1"/>
  <c r="T482" i="1"/>
  <c r="T925" i="1"/>
  <c r="T114" i="1"/>
  <c r="T890" i="1"/>
  <c r="T423" i="1"/>
  <c r="T811" i="1"/>
  <c r="T1069" i="1"/>
  <c r="T9" i="1"/>
  <c r="S618" i="1"/>
  <c r="T946" i="1"/>
  <c r="T511" i="1"/>
  <c r="T558" i="1"/>
  <c r="T993" i="1"/>
  <c r="T1426" i="1"/>
  <c r="T673" i="1"/>
  <c r="T475" i="1"/>
  <c r="T291" i="1"/>
  <c r="T934" i="1"/>
  <c r="S934" i="1"/>
  <c r="T570" i="1"/>
  <c r="T992" i="1"/>
  <c r="T255" i="1"/>
  <c r="T926" i="1"/>
  <c r="T274" i="1"/>
  <c r="T546" i="1"/>
  <c r="T47" i="1"/>
  <c r="T1444" i="1"/>
  <c r="T318" i="1"/>
  <c r="T1237" i="1"/>
  <c r="T1022" i="1"/>
  <c r="T183" i="1"/>
  <c r="T131" i="1"/>
  <c r="T153" i="1"/>
  <c r="T671" i="1"/>
  <c r="T1245" i="1"/>
  <c r="T481" i="1"/>
  <c r="T593" i="1"/>
  <c r="T1406" i="1"/>
  <c r="T1003" i="1"/>
  <c r="T76" i="1"/>
  <c r="T1276" i="1"/>
  <c r="T473" i="1"/>
  <c r="T882" i="1"/>
  <c r="T690" i="1"/>
  <c r="T1113" i="1"/>
  <c r="T728" i="1"/>
  <c r="T1017" i="1"/>
  <c r="T1016" i="1"/>
  <c r="T1368" i="1"/>
  <c r="T1443" i="1"/>
  <c r="T1145" i="1"/>
  <c r="T400" i="1"/>
  <c r="T125" i="1"/>
  <c r="T917" i="1"/>
  <c r="T410" i="1"/>
  <c r="T143" i="1"/>
  <c r="T515" i="1"/>
  <c r="T816" i="1"/>
  <c r="T380" i="1"/>
  <c r="T927" i="1"/>
  <c r="T72" i="1"/>
  <c r="T88" i="1"/>
  <c r="T831" i="1"/>
  <c r="T1299" i="1"/>
  <c r="T166" i="1"/>
  <c r="T951" i="1"/>
  <c r="T1327" i="1"/>
  <c r="T1008" i="1"/>
  <c r="T1183" i="1"/>
  <c r="T123" i="1"/>
  <c r="T575" i="1"/>
  <c r="T1152" i="1"/>
  <c r="T754" i="1"/>
  <c r="T995" i="1"/>
  <c r="T1182" i="1"/>
  <c r="T551" i="1"/>
  <c r="T202" i="1"/>
  <c r="T1043" i="1"/>
  <c r="T880" i="1"/>
  <c r="T1439" i="1"/>
  <c r="T1335" i="1"/>
  <c r="T922" i="1"/>
  <c r="T1414" i="1"/>
  <c r="T1384" i="1"/>
  <c r="T1240" i="1"/>
  <c r="T798" i="1"/>
  <c r="T962" i="1"/>
  <c r="T1359" i="1"/>
  <c r="T28" i="1"/>
  <c r="T1343" i="1"/>
  <c r="T134" i="1"/>
  <c r="T1464" i="1"/>
  <c r="T1077" i="1"/>
  <c r="T975" i="1"/>
  <c r="T357" i="1"/>
  <c r="T306" i="1"/>
  <c r="T1441" i="1"/>
  <c r="T836" i="1"/>
  <c r="T568" i="1"/>
  <c r="T362" i="1"/>
  <c r="T1120" i="1"/>
  <c r="T894" i="1"/>
  <c r="T647" i="1"/>
  <c r="T1011" i="1"/>
  <c r="T526" i="1"/>
  <c r="T1385" i="1"/>
  <c r="T424" i="1"/>
  <c r="T15" i="1"/>
  <c r="T1409" i="1"/>
  <c r="T1437" i="1"/>
  <c r="T812" i="1"/>
  <c r="T597" i="1"/>
  <c r="T219" i="1"/>
  <c r="T851" i="1"/>
  <c r="T761" i="1"/>
  <c r="T977" i="1"/>
  <c r="T987" i="1"/>
  <c r="T345" i="1"/>
  <c r="T24" i="1"/>
  <c r="T127" i="1"/>
  <c r="T52" i="1"/>
  <c r="T1337" i="1"/>
  <c r="T569" i="1"/>
  <c r="T1333" i="1"/>
  <c r="T1390" i="1"/>
  <c r="T494" i="1"/>
  <c r="T1467" i="1"/>
  <c r="T1052" i="1"/>
  <c r="T530" i="1"/>
  <c r="T1147" i="1"/>
  <c r="T1202" i="1"/>
  <c r="T1273" i="1"/>
  <c r="T1274" i="1"/>
  <c r="T1039" i="1"/>
  <c r="T1425" i="1"/>
  <c r="T244" i="1"/>
  <c r="T279" i="1"/>
  <c r="T1297" i="1"/>
  <c r="T445" i="1"/>
  <c r="T392" i="1"/>
  <c r="T739" i="1"/>
  <c r="T1485" i="1"/>
  <c r="T78" i="1"/>
  <c r="T1455" i="1"/>
  <c r="S302" i="1"/>
  <c r="T676" i="1"/>
  <c r="T470" i="1"/>
  <c r="T1213" i="1"/>
  <c r="T983" i="1"/>
  <c r="T420" i="1"/>
  <c r="T205" i="1"/>
  <c r="T689" i="1"/>
  <c r="T847" i="1"/>
  <c r="T1116" i="1"/>
  <c r="T750" i="1"/>
  <c r="T310" i="1"/>
  <c r="T460" i="1"/>
  <c r="T276" i="1"/>
  <c r="T1429" i="1"/>
  <c r="T662" i="1"/>
  <c r="T441" i="1"/>
  <c r="T54" i="1"/>
  <c r="T645" i="1"/>
  <c r="T1294" i="1"/>
  <c r="T1067" i="1"/>
  <c r="T1446" i="1"/>
  <c r="T432" i="1"/>
  <c r="T1167" i="1"/>
  <c r="T1211" i="1"/>
  <c r="T416" i="1"/>
  <c r="T426" i="1"/>
  <c r="T895" i="1"/>
  <c r="T543" i="1"/>
  <c r="T1448" i="1"/>
  <c r="T783" i="1"/>
  <c r="T1228" i="1"/>
  <c r="T1019" i="1"/>
  <c r="T702" i="1"/>
  <c r="T1118" i="1"/>
  <c r="T389" i="1"/>
  <c r="T740" i="1"/>
  <c r="T642" i="1"/>
  <c r="T1020" i="1"/>
  <c r="T140" i="1"/>
  <c r="T1494" i="1"/>
  <c r="T21" i="1"/>
  <c r="T850" i="1"/>
  <c r="T1506" i="1"/>
  <c r="T1056" i="1"/>
  <c r="T29" i="1"/>
  <c r="T846" i="1"/>
  <c r="T1285" i="1"/>
  <c r="T82" i="1"/>
  <c r="T61" i="1"/>
  <c r="T1136" i="1"/>
  <c r="T1499" i="1"/>
  <c r="T1104" i="1"/>
  <c r="T999" i="1"/>
  <c r="T898" i="1"/>
  <c r="T115" i="1"/>
  <c r="T1082" i="1"/>
  <c r="T777" i="1"/>
  <c r="T920" i="1"/>
  <c r="T217" i="1"/>
  <c r="T985" i="1"/>
  <c r="T1267" i="1"/>
  <c r="T467" i="1"/>
  <c r="T1173" i="1"/>
  <c r="T451" i="1"/>
  <c r="T1096" i="1"/>
  <c r="T371" i="1"/>
  <c r="T1160" i="1"/>
  <c r="T1508" i="1"/>
  <c r="T372" i="1"/>
  <c r="T858" i="1"/>
  <c r="T1248" i="1"/>
  <c r="T1001" i="1"/>
  <c r="T367" i="1"/>
  <c r="T885" i="1"/>
  <c r="T376" i="1"/>
  <c r="T658" i="1"/>
  <c r="T1282" i="1"/>
  <c r="T30" i="1"/>
  <c r="T1457" i="1"/>
  <c r="T869" i="1"/>
  <c r="T1314" i="1"/>
  <c r="T653" i="1"/>
  <c r="T224" i="1"/>
  <c r="T35" i="1"/>
  <c r="T1361" i="1"/>
  <c r="T1065" i="1"/>
  <c r="T1171" i="1"/>
  <c r="T808" i="1"/>
  <c r="T672" i="1"/>
  <c r="T787" i="1"/>
  <c r="T1010" i="1"/>
  <c r="T75" i="1"/>
  <c r="T586" i="1"/>
  <c r="T1313" i="1"/>
  <c r="T156" i="1"/>
  <c r="T278" i="1"/>
  <c r="T549" i="1"/>
  <c r="T454" i="1"/>
  <c r="T440" i="1"/>
  <c r="T31" i="1"/>
  <c r="T324" i="1"/>
  <c r="T873" i="1"/>
  <c r="T824" i="1"/>
  <c r="T351" i="1"/>
  <c r="T650" i="1"/>
  <c r="T181" i="1"/>
  <c r="T259" i="1"/>
  <c r="T439" i="1"/>
  <c r="T1289" i="1"/>
  <c r="T289" i="1"/>
  <c r="T1438" i="1"/>
  <c r="T1463" i="1"/>
  <c r="T414" i="1"/>
  <c r="T1021" i="1"/>
  <c r="T1257" i="1"/>
  <c r="T1143" i="1"/>
  <c r="T1480" i="1"/>
  <c r="T921" i="1"/>
  <c r="T736" i="1"/>
  <c r="T479" i="1"/>
  <c r="T797" i="1"/>
  <c r="T721" i="1"/>
  <c r="T914" i="1"/>
  <c r="T1502" i="1"/>
  <c r="T487" i="1"/>
  <c r="T1342" i="1"/>
  <c r="T1142" i="1"/>
  <c r="T1498" i="1"/>
  <c r="T1256" i="1"/>
  <c r="T687" i="1"/>
  <c r="T964" i="1"/>
  <c r="T375" i="1"/>
  <c r="T1462" i="1"/>
  <c r="T234" i="1"/>
  <c r="T1486" i="1"/>
  <c r="T315" i="1"/>
  <c r="T1189" i="1"/>
  <c r="T256" i="1"/>
  <c r="T214" i="1"/>
  <c r="T359" i="1"/>
  <c r="T399" i="1"/>
  <c r="T1423" i="1"/>
  <c r="T92" i="1"/>
  <c r="S581" i="1"/>
  <c r="U152" i="1"/>
  <c r="T746" i="1"/>
  <c r="T403" i="1"/>
  <c r="T433" i="1"/>
  <c r="T1161" i="1"/>
  <c r="T48" i="1"/>
  <c r="T722" i="1"/>
  <c r="T607" i="1"/>
  <c r="T1191" i="1"/>
  <c r="T1088" i="1"/>
  <c r="T990" i="1"/>
  <c r="T138" i="1"/>
  <c r="T1112" i="1"/>
  <c r="T837" i="1"/>
  <c r="T747" i="1"/>
  <c r="T10" i="1"/>
  <c r="T596" i="1"/>
  <c r="T13" i="1"/>
  <c r="T1372" i="1"/>
  <c r="T680" i="1"/>
  <c r="T634" i="1"/>
  <c r="T1187" i="1"/>
  <c r="T725" i="1"/>
  <c r="T1106" i="1"/>
  <c r="T1472" i="1"/>
  <c r="T639" i="1"/>
  <c r="T562" i="1"/>
  <c r="T158" i="1"/>
  <c r="T1459" i="1"/>
  <c r="T991" i="1"/>
  <c r="T661" i="1"/>
  <c r="T1081" i="1"/>
  <c r="T1487" i="1"/>
  <c r="T905" i="1"/>
  <c r="T1379" i="1"/>
  <c r="T867" i="1"/>
  <c r="T361" i="1"/>
  <c r="T1319" i="1"/>
  <c r="T572" i="1"/>
  <c r="T1192" i="1"/>
  <c r="T1156" i="1"/>
  <c r="T275" i="1"/>
  <c r="T996" i="1"/>
  <c r="T1026" i="1"/>
  <c r="T635" i="1"/>
  <c r="T507" i="1"/>
  <c r="T1504" i="1"/>
  <c r="T1344" i="1"/>
  <c r="T1268" i="1"/>
  <c r="T96" i="1"/>
  <c r="T772" i="1"/>
  <c r="T744" i="1"/>
  <c r="T509" i="1"/>
  <c r="T1298" i="1"/>
  <c r="T195" i="1"/>
  <c r="T272" i="1"/>
  <c r="T780" i="1"/>
  <c r="T1421" i="1"/>
  <c r="T1477" i="1"/>
  <c r="T26" i="1"/>
  <c r="T523" i="1"/>
  <c r="T1271" i="1"/>
  <c r="T1123" i="1"/>
  <c r="T1353" i="1"/>
  <c r="T1089" i="1"/>
  <c r="T506" i="1"/>
  <c r="T1038" i="1"/>
  <c r="T1316" i="1"/>
  <c r="T942" i="1"/>
  <c r="T1107" i="1"/>
  <c r="T163" i="1"/>
  <c r="T1269" i="1"/>
  <c r="T209" i="1"/>
  <c r="T855" i="1"/>
  <c r="T1033" i="1"/>
  <c r="T766" i="1"/>
  <c r="T383" i="1"/>
  <c r="T280" i="1"/>
  <c r="T1220" i="1"/>
  <c r="T561" i="1"/>
  <c r="T431" i="1"/>
  <c r="T828" i="1"/>
  <c r="T69" i="1"/>
  <c r="T1235" i="1"/>
  <c r="T328" i="1"/>
  <c r="T513" i="1"/>
  <c r="T46" i="1"/>
  <c r="T1206" i="1"/>
  <c r="T1233" i="1"/>
  <c r="T1440" i="1"/>
  <c r="T762" i="1"/>
  <c r="T386" i="1"/>
  <c r="T488" i="1"/>
  <c r="T705" i="1"/>
  <c r="T382" i="1"/>
  <c r="T500" i="1"/>
  <c r="T731" i="1"/>
  <c r="T1092" i="1"/>
  <c r="T212" i="1"/>
  <c r="T1204" i="1"/>
  <c r="T411" i="1"/>
  <c r="T504" i="1"/>
  <c r="T258" i="1"/>
  <c r="T1275" i="1"/>
  <c r="T1103" i="1"/>
  <c r="T1125" i="1"/>
  <c r="T566" i="1"/>
  <c r="T91" i="1"/>
  <c r="T221" i="1"/>
  <c r="T1009" i="1"/>
  <c r="T979" i="1"/>
  <c r="T489" i="1"/>
  <c r="T601" i="1"/>
  <c r="T110" i="1"/>
  <c r="T347" i="1"/>
  <c r="T435" i="1"/>
  <c r="T771" i="1"/>
  <c r="T1482" i="1"/>
  <c r="T1442" i="1"/>
  <c r="T564" i="1"/>
  <c r="T1310" i="1"/>
  <c r="T879" i="1"/>
  <c r="T1190" i="1"/>
  <c r="T1139" i="1"/>
  <c r="T1252" i="1"/>
  <c r="T1100" i="1"/>
  <c r="T167" i="1"/>
  <c r="T144" i="1"/>
  <c r="T101" i="1"/>
  <c r="T332" i="1"/>
  <c r="T154" i="1"/>
  <c r="T1117" i="1"/>
  <c r="T1497" i="1"/>
  <c r="T116" i="1"/>
  <c r="T427" i="1"/>
  <c r="T1431" i="1"/>
  <c r="T1383" i="1"/>
  <c r="T81" i="1"/>
  <c r="T260" i="1"/>
  <c r="T1341" i="1"/>
  <c r="S174" i="1"/>
  <c r="U447" i="1"/>
  <c r="U618" i="1"/>
  <c r="S548" i="1"/>
  <c r="S1428" i="1"/>
  <c r="U1265" i="1"/>
  <c r="U1221" i="1"/>
  <c r="U1349" i="1"/>
  <c r="U540" i="1"/>
  <c r="U796" i="1"/>
  <c r="U1372" i="1"/>
  <c r="U1500" i="1"/>
  <c r="U1415" i="1"/>
  <c r="U1495" i="1"/>
  <c r="S1132" i="1"/>
  <c r="U502" i="1"/>
  <c r="U587" i="1"/>
  <c r="U824" i="1"/>
  <c r="U1208" i="1"/>
  <c r="U1130" i="1"/>
  <c r="U1402" i="1"/>
  <c r="S733" i="1"/>
  <c r="U183" i="1"/>
  <c r="S263" i="1"/>
  <c r="S1079" i="1"/>
  <c r="U347" i="1"/>
  <c r="U518" i="1"/>
  <c r="U753" i="1"/>
  <c r="U1445" i="1"/>
  <c r="U836" i="1"/>
  <c r="U1300" i="1"/>
  <c r="U1428" i="1"/>
  <c r="U943" i="1"/>
  <c r="U975" i="1"/>
  <c r="U1151" i="1"/>
  <c r="U838" i="1"/>
  <c r="U246" i="1"/>
  <c r="S1402" i="1"/>
  <c r="U15" i="1"/>
  <c r="S1278" i="1"/>
  <c r="U896" i="1"/>
  <c r="U912" i="1"/>
  <c r="U1248" i="1"/>
  <c r="U1360" i="1"/>
  <c r="U1227" i="1"/>
  <c r="U273" i="1"/>
  <c r="S62" i="1"/>
  <c r="U258" i="1"/>
  <c r="S1175" i="1"/>
  <c r="S843" i="1"/>
  <c r="S753" i="1"/>
  <c r="G63" i="5"/>
  <c r="G65" i="5" s="1"/>
  <c r="T896" i="1"/>
  <c r="T752" i="1"/>
  <c r="T1449" i="1"/>
  <c r="T1071" i="1"/>
  <c r="K1512" i="1"/>
  <c r="K8" i="1" s="1"/>
  <c r="T456" i="1"/>
  <c r="T455" i="1"/>
  <c r="C5" i="1"/>
  <c r="T617" i="1"/>
  <c r="T1170" i="1"/>
  <c r="T1258" i="1"/>
  <c r="T1288" i="1"/>
  <c r="N1512" i="1"/>
  <c r="N8" i="1" s="1"/>
  <c r="T296" i="1"/>
  <c r="T1290" i="1"/>
  <c r="T1210" i="1"/>
  <c r="T1194" i="1"/>
  <c r="T368" i="1"/>
  <c r="T43" i="1"/>
  <c r="T726" i="1"/>
  <c r="T1417" i="1"/>
  <c r="T809" i="1"/>
  <c r="T1450" i="1"/>
  <c r="T518" i="1"/>
  <c r="T1168" i="1"/>
  <c r="T618" i="1"/>
  <c r="T1199" i="1"/>
  <c r="T102" i="1"/>
  <c r="T1127" i="1"/>
  <c r="T848" i="1"/>
  <c r="T1000" i="1"/>
  <c r="M1512" i="1"/>
  <c r="T192" i="1"/>
  <c r="T263" i="1"/>
  <c r="T948" i="1"/>
  <c r="T1208" i="1"/>
  <c r="T874" i="1"/>
  <c r="T152" i="1"/>
  <c r="T1146" i="1"/>
  <c r="T1292" i="1"/>
  <c r="T954" i="1"/>
  <c r="T358" i="1"/>
  <c r="T912" i="1"/>
  <c r="T421" i="1"/>
  <c r="T1140" i="1"/>
  <c r="T517" i="1"/>
  <c r="T64" i="1"/>
  <c r="T897" i="1"/>
  <c r="T1080" i="1"/>
  <c r="T1415" i="1"/>
  <c r="T1166" i="1"/>
  <c r="T197" i="1"/>
  <c r="T1358" i="1"/>
  <c r="T1130" i="1"/>
  <c r="T237" i="1"/>
  <c r="T1318" i="1"/>
  <c r="T681" i="1"/>
  <c r="T936" i="1"/>
  <c r="T1148" i="1"/>
  <c r="T729" i="1"/>
  <c r="T317" i="1"/>
  <c r="T1084" i="1"/>
  <c r="T1392" i="1"/>
  <c r="T390" i="1"/>
  <c r="T1031" i="1"/>
  <c r="T910" i="1"/>
  <c r="T1424" i="1"/>
  <c r="T38" i="1"/>
  <c r="T598" i="1"/>
  <c r="T1241" i="1"/>
  <c r="T552" i="1"/>
  <c r="T319" i="1"/>
  <c r="T103" i="1"/>
  <c r="T198" i="1"/>
  <c r="T1040" i="1"/>
  <c r="T1158" i="1"/>
  <c r="T1068" i="1"/>
  <c r="T485" i="1"/>
  <c r="T365" i="1"/>
  <c r="T299" i="1"/>
  <c r="T1091" i="1"/>
  <c r="T1336" i="1"/>
  <c r="T1224" i="1"/>
  <c r="T391" i="1"/>
  <c r="T231" i="1"/>
  <c r="T1460" i="1"/>
  <c r="T713" i="1"/>
  <c r="T71" i="1"/>
  <c r="T1018" i="1"/>
  <c r="T1420" i="1"/>
  <c r="T366" i="1"/>
  <c r="T1219" i="1"/>
  <c r="T320" i="1"/>
  <c r="T1346" i="1"/>
  <c r="T1321" i="1"/>
  <c r="T590" i="1"/>
  <c r="T1004" i="1"/>
  <c r="J140" i="6"/>
  <c r="S1331" i="1" l="1"/>
  <c r="U760" i="1"/>
  <c r="U1294" i="1"/>
  <c r="S1190" i="1"/>
  <c r="U400" i="1"/>
  <c r="U1146" i="1"/>
  <c r="U362" i="1"/>
  <c r="U435" i="1"/>
  <c r="S165" i="1"/>
  <c r="U1010" i="1"/>
  <c r="U1429" i="1"/>
  <c r="U499" i="1"/>
  <c r="U663" i="1"/>
  <c r="U349" i="1"/>
  <c r="U721" i="1"/>
  <c r="S834" i="1"/>
  <c r="S626" i="1"/>
  <c r="S1017" i="1"/>
  <c r="S449" i="1"/>
  <c r="S1028" i="1"/>
  <c r="S759" i="1"/>
  <c r="U1320" i="1"/>
  <c r="U546" i="1"/>
  <c r="U859" i="1"/>
  <c r="U765" i="1"/>
  <c r="U870" i="1"/>
  <c r="U1085" i="1"/>
  <c r="U1196" i="1"/>
  <c r="U554" i="1"/>
  <c r="S23" i="1"/>
  <c r="U427" i="1"/>
  <c r="U1249" i="1"/>
  <c r="S810" i="1"/>
  <c r="U19" i="1"/>
  <c r="S1354" i="1"/>
  <c r="U644" i="1"/>
  <c r="U1176" i="1"/>
  <c r="S1470" i="1"/>
  <c r="U924" i="1"/>
  <c r="S1139" i="1"/>
  <c r="S1482" i="1"/>
  <c r="S1498" i="1"/>
  <c r="U805" i="1"/>
  <c r="S1284" i="1"/>
  <c r="U51" i="1"/>
  <c r="U1090" i="1"/>
  <c r="U352" i="1"/>
  <c r="U841" i="1"/>
  <c r="U902" i="1"/>
  <c r="U847" i="1"/>
  <c r="U749" i="1"/>
  <c r="S204" i="1"/>
  <c r="U488" i="1"/>
  <c r="U1313" i="1"/>
  <c r="S699" i="1"/>
  <c r="U1022" i="1"/>
  <c r="U1084" i="1"/>
  <c r="U418" i="1"/>
  <c r="S1412" i="1"/>
  <c r="U383" i="1"/>
  <c r="S500" i="1"/>
  <c r="U601" i="1"/>
  <c r="S153" i="1"/>
  <c r="S466" i="1"/>
  <c r="S1014" i="1"/>
  <c r="S1430" i="1"/>
  <c r="S573" i="1"/>
  <c r="S27" i="1"/>
  <c r="U462" i="1"/>
  <c r="U962" i="1"/>
  <c r="U1184" i="1"/>
  <c r="U1301" i="1"/>
  <c r="U615" i="1"/>
  <c r="U125" i="1"/>
  <c r="U854" i="1"/>
  <c r="U532" i="1"/>
  <c r="U177" i="1"/>
  <c r="U1160" i="1"/>
  <c r="S799" i="1"/>
  <c r="U908" i="1"/>
  <c r="U276" i="1"/>
  <c r="S308" i="1"/>
  <c r="S1342" i="1"/>
  <c r="S613" i="1"/>
  <c r="S124" i="1"/>
  <c r="U131" i="1"/>
  <c r="U1168" i="1"/>
  <c r="U874" i="1"/>
  <c r="S132" i="1"/>
  <c r="S40" i="1"/>
  <c r="U526" i="1"/>
  <c r="U1144" i="1"/>
  <c r="U337" i="1"/>
  <c r="U386" i="1"/>
  <c r="S1019" i="1"/>
  <c r="S430" i="1"/>
  <c r="U16" i="1"/>
  <c r="S711" i="1"/>
  <c r="S108" i="1"/>
  <c r="U1483" i="1"/>
  <c r="U662" i="1"/>
  <c r="U530" i="1"/>
  <c r="U782" i="1"/>
  <c r="U1254" i="1"/>
  <c r="U1263" i="1"/>
  <c r="U1064" i="1"/>
  <c r="U754" i="1"/>
  <c r="U66" i="1"/>
  <c r="U343" i="1"/>
  <c r="U1053" i="1"/>
  <c r="S100" i="1"/>
  <c r="U865" i="1"/>
  <c r="S467" i="1"/>
  <c r="U249" i="1"/>
  <c r="S899" i="1"/>
  <c r="S1060" i="1"/>
  <c r="U1045" i="1"/>
  <c r="U1302" i="1"/>
  <c r="U393" i="1"/>
  <c r="U438" i="1"/>
  <c r="S823" i="1"/>
  <c r="U1015" i="1"/>
  <c r="U577" i="1"/>
  <c r="U840" i="1"/>
  <c r="U93" i="1"/>
  <c r="U781" i="1"/>
  <c r="S1110" i="1"/>
  <c r="U977" i="1"/>
  <c r="U239" i="1"/>
  <c r="S730" i="1"/>
  <c r="U686" i="1"/>
  <c r="U1037" i="1"/>
  <c r="S1352" i="1"/>
  <c r="U416" i="1"/>
  <c r="S1375" i="1"/>
  <c r="S953" i="1"/>
  <c r="U1418" i="1"/>
  <c r="U199" i="1"/>
  <c r="U1308" i="1"/>
  <c r="U364" i="1"/>
  <c r="U745" i="1"/>
  <c r="S1181" i="1"/>
  <c r="U1007" i="1"/>
  <c r="U1351" i="1"/>
  <c r="U67" i="1"/>
  <c r="U188" i="1"/>
  <c r="S769" i="1"/>
  <c r="S944" i="1"/>
  <c r="S284" i="1"/>
  <c r="U595" i="1"/>
  <c r="S1255" i="1"/>
  <c r="U575" i="1"/>
  <c r="U1183" i="1"/>
  <c r="S94" i="1"/>
  <c r="U585" i="1"/>
  <c r="U1107" i="1"/>
  <c r="U606" i="1"/>
  <c r="U641" i="1"/>
  <c r="U933" i="1"/>
  <c r="S875" i="1"/>
  <c r="U1474" i="1"/>
  <c r="U1204" i="1"/>
  <c r="U893" i="1"/>
  <c r="U931" i="1"/>
  <c r="U792" i="1"/>
  <c r="U1246" i="1"/>
  <c r="U1324" i="1"/>
  <c r="U636" i="1"/>
  <c r="U822" i="1"/>
  <c r="U511" i="1"/>
  <c r="S771" i="1"/>
  <c r="S725" i="1"/>
  <c r="S596" i="1"/>
  <c r="S1088" i="1"/>
  <c r="S299" i="1"/>
  <c r="U474" i="1"/>
  <c r="U271" i="1"/>
  <c r="S1443" i="1"/>
  <c r="S145" i="1"/>
  <c r="S404" i="1"/>
  <c r="S176" i="1"/>
  <c r="U701" i="1"/>
  <c r="U1359" i="1"/>
  <c r="S353" i="1"/>
  <c r="U1362" i="1"/>
  <c r="U987" i="1"/>
  <c r="U1232" i="1"/>
  <c r="U816" i="1"/>
  <c r="U1109" i="1"/>
  <c r="U210" i="1"/>
  <c r="S887" i="1"/>
  <c r="U998" i="1"/>
  <c r="U1476" i="1"/>
  <c r="U1188" i="1"/>
  <c r="U689" i="1"/>
  <c r="S483" i="1"/>
  <c r="U262" i="1"/>
  <c r="U883" i="1"/>
  <c r="U417" i="1"/>
  <c r="U257" i="1"/>
  <c r="U1111" i="1"/>
  <c r="S1316" i="1"/>
  <c r="S231" i="1"/>
  <c r="U453" i="1"/>
  <c r="S259" i="1"/>
  <c r="U79" i="1"/>
  <c r="U314" i="1"/>
  <c r="S1371" i="1"/>
  <c r="U190" i="1"/>
  <c r="U808" i="1"/>
  <c r="U377" i="1"/>
  <c r="U866" i="1"/>
  <c r="U832" i="1"/>
  <c r="S806" i="1"/>
  <c r="U331" i="1"/>
  <c r="S1150" i="1"/>
  <c r="U198" i="1"/>
  <c r="U954" i="1"/>
  <c r="U1127" i="1"/>
  <c r="U1282" i="1"/>
  <c r="U768" i="1"/>
  <c r="S1325" i="1"/>
  <c r="S1377" i="1"/>
  <c r="U1140" i="1"/>
  <c r="S945" i="1"/>
  <c r="S1098" i="1"/>
  <c r="U1491" i="1"/>
  <c r="U1112" i="1"/>
  <c r="U1006" i="1"/>
  <c r="U1292" i="1"/>
  <c r="U717" i="1"/>
  <c r="U629" i="1"/>
  <c r="S1026" i="1"/>
  <c r="S649" i="1"/>
  <c r="U783" i="1"/>
  <c r="S295" i="1"/>
  <c r="U279" i="1"/>
  <c r="U1264" i="1"/>
  <c r="S826" i="1"/>
  <c r="U267" i="1"/>
  <c r="U820" i="1"/>
  <c r="U675" i="1"/>
  <c r="U965" i="1"/>
  <c r="S385" i="1"/>
  <c r="S704" i="1"/>
  <c r="S1073" i="1"/>
  <c r="U123" i="1"/>
  <c r="U1154" i="1"/>
  <c r="U1419" i="1"/>
  <c r="U720" i="1"/>
  <c r="U981" i="1"/>
  <c r="S1484" i="1"/>
  <c r="U1119" i="1"/>
  <c r="U454" i="1"/>
  <c r="S1468" i="1"/>
  <c r="S396" i="1"/>
  <c r="S1224" i="1"/>
  <c r="U1242" i="1"/>
  <c r="U1379" i="1"/>
  <c r="U1336" i="1"/>
  <c r="U1397" i="1"/>
  <c r="U1005" i="1"/>
  <c r="U958" i="1"/>
  <c r="U593" i="1"/>
  <c r="U567" i="1"/>
  <c r="U543" i="1"/>
  <c r="S197" i="1"/>
  <c r="S1357" i="1"/>
  <c r="U463" i="1"/>
  <c r="S630" i="1"/>
  <c r="S683" i="1"/>
  <c r="U47" i="1"/>
  <c r="U88" i="1"/>
  <c r="S455" i="1"/>
  <c r="U1472" i="1"/>
  <c r="U342" i="1"/>
  <c r="U423" i="1"/>
  <c r="U1366" i="1"/>
  <c r="U433" i="1"/>
  <c r="U1347" i="1"/>
  <c r="U1048" i="1"/>
  <c r="U830" i="1"/>
  <c r="U903" i="1"/>
  <c r="U358" i="1"/>
  <c r="U252" i="1"/>
  <c r="U767" i="1"/>
  <c r="S1269" i="1"/>
  <c r="S676" i="1"/>
  <c r="U357" i="1"/>
  <c r="U320" i="1"/>
  <c r="U1211" i="1"/>
  <c r="U1469" i="1"/>
  <c r="S950" i="1"/>
  <c r="U1152" i="1"/>
  <c r="U917" i="1"/>
  <c r="U1071" i="1"/>
  <c r="S1374" i="1"/>
  <c r="U1178" i="1"/>
  <c r="U514" i="1"/>
  <c r="U1291" i="1"/>
  <c r="U1408" i="1"/>
  <c r="U1281" i="1"/>
  <c r="U697" i="1"/>
  <c r="U203" i="1"/>
  <c r="U980" i="1"/>
  <c r="U369" i="1"/>
  <c r="U1390" i="1"/>
  <c r="S638" i="1"/>
  <c r="S365" i="1"/>
  <c r="S351" i="1"/>
  <c r="S118" i="1"/>
  <c r="U381" i="1"/>
  <c r="S1496" i="1"/>
  <c r="U1286" i="1"/>
  <c r="U1396" i="1"/>
  <c r="U230" i="1"/>
  <c r="U1058" i="1"/>
  <c r="U1403" i="1"/>
  <c r="U1345" i="1"/>
  <c r="S422" i="1"/>
  <c r="S34" i="1"/>
  <c r="S1102" i="1"/>
  <c r="U14" i="1"/>
  <c r="U1072" i="1"/>
  <c r="U448" i="1"/>
  <c r="U406" i="1"/>
  <c r="U551" i="1"/>
  <c r="S956" i="1"/>
  <c r="U326" i="1"/>
  <c r="U493" i="1"/>
  <c r="S96" i="1"/>
  <c r="S113" i="1"/>
  <c r="U35" i="1"/>
  <c r="U740" i="1"/>
  <c r="U813" i="1"/>
  <c r="U1386" i="1"/>
  <c r="S1280" i="1"/>
  <c r="S173" i="1"/>
  <c r="U868" i="1"/>
  <c r="S652" i="1"/>
  <c r="S693" i="1"/>
  <c r="U1252" i="1"/>
  <c r="U964" i="1"/>
  <c r="S491" i="1"/>
  <c r="U361" i="1"/>
  <c r="U59" i="1"/>
  <c r="U672" i="1"/>
  <c r="U1055" i="1"/>
  <c r="S390" i="1"/>
  <c r="U187" i="1"/>
  <c r="U1266" i="1"/>
  <c r="U1195" i="1"/>
  <c r="U1108" i="1"/>
  <c r="S1434" i="1"/>
  <c r="S851" i="1"/>
  <c r="U982" i="1"/>
  <c r="U1279" i="1"/>
  <c r="U708" i="1"/>
  <c r="S428" i="1"/>
  <c r="U434" i="1"/>
  <c r="S363" i="1"/>
  <c r="J55" i="6"/>
  <c r="S521" i="1"/>
  <c r="U1234" i="1"/>
  <c r="U891" i="1"/>
  <c r="U731" i="1"/>
  <c r="U536" i="1"/>
  <c r="U914" i="1"/>
  <c r="U1186" i="1"/>
  <c r="U880" i="1"/>
  <c r="S715" i="1"/>
  <c r="U1505" i="1"/>
  <c r="U898" i="1"/>
  <c r="S1272" i="1"/>
  <c r="S918" i="1"/>
  <c r="S452" i="1"/>
  <c r="U1215" i="1"/>
  <c r="U1124" i="1"/>
  <c r="S657" i="1"/>
  <c r="U790" i="1"/>
  <c r="U63" i="1"/>
  <c r="U1174" i="1"/>
  <c r="U895" i="1"/>
  <c r="U756" i="1"/>
  <c r="U91" i="1"/>
  <c r="U360" i="1"/>
  <c r="U633" i="1"/>
  <c r="U1394" i="1"/>
  <c r="U1138" i="1"/>
  <c r="U726" i="1"/>
  <c r="S1413" i="1"/>
  <c r="U103" i="1"/>
  <c r="U957" i="1"/>
  <c r="S367" i="1"/>
  <c r="S916" i="1"/>
  <c r="U1455" i="1"/>
  <c r="U1492" i="1"/>
  <c r="S465" i="1"/>
  <c r="U1298" i="1"/>
  <c r="U1147" i="1"/>
  <c r="U1392" i="1"/>
  <c r="S226" i="1"/>
  <c r="S1411" i="1"/>
  <c r="S604" i="1"/>
  <c r="U1189" i="1"/>
  <c r="U1262" i="1"/>
  <c r="S136" i="1"/>
  <c r="S534" i="1"/>
  <c r="U1343" i="1"/>
  <c r="U612" i="1"/>
  <c r="U562" i="1"/>
  <c r="S1497" i="1"/>
  <c r="S1216" i="1"/>
  <c r="U1216" i="1"/>
  <c r="S833" i="1"/>
  <c r="U833" i="1"/>
  <c r="S744" i="1"/>
  <c r="U744" i="1"/>
  <c r="S786" i="1"/>
  <c r="U786" i="1"/>
  <c r="S1136" i="1"/>
  <c r="U1136" i="1"/>
  <c r="S1080" i="1"/>
  <c r="S39" i="1"/>
  <c r="U39" i="1"/>
  <c r="U1201" i="1"/>
  <c r="S1201" i="1"/>
  <c r="U243" i="1"/>
  <c r="S243" i="1"/>
  <c r="S1295" i="1"/>
  <c r="U1295" i="1"/>
  <c r="S429" i="1"/>
  <c r="U429" i="1"/>
  <c r="S611" i="1"/>
  <c r="U611" i="1"/>
  <c r="S1035" i="1"/>
  <c r="U1035" i="1"/>
  <c r="S129" i="1"/>
  <c r="U129" i="1"/>
  <c r="S646" i="1"/>
  <c r="U646" i="1"/>
  <c r="S624" i="1"/>
  <c r="U624" i="1"/>
  <c r="S359" i="1"/>
  <c r="U359" i="1"/>
  <c r="U1453" i="1"/>
  <c r="S1453" i="1"/>
  <c r="S688" i="1"/>
  <c r="U688" i="1"/>
  <c r="S116" i="1"/>
  <c r="U116" i="1"/>
  <c r="S1407" i="1"/>
  <c r="U1407" i="1"/>
  <c r="S1122" i="1"/>
  <c r="U1122" i="1"/>
  <c r="U860" i="1"/>
  <c r="S860" i="1"/>
  <c r="S878" i="1"/>
  <c r="U878" i="1"/>
  <c r="U537" i="1"/>
  <c r="S537" i="1"/>
  <c r="S122" i="1"/>
  <c r="U122" i="1"/>
  <c r="S1116" i="1"/>
  <c r="U1116" i="1"/>
  <c r="S1011" i="1"/>
  <c r="U1011" i="1"/>
  <c r="S671" i="1"/>
  <c r="U671" i="1"/>
  <c r="S1177" i="1"/>
  <c r="U1177" i="1"/>
  <c r="S623" i="1"/>
  <c r="U623" i="1"/>
  <c r="S22" i="1"/>
  <c r="U22" i="1"/>
  <c r="S1167" i="1"/>
  <c r="U1167" i="1"/>
  <c r="S1425" i="1"/>
  <c r="U1425" i="1"/>
  <c r="S1251" i="1"/>
  <c r="U1251" i="1"/>
  <c r="U191" i="1"/>
  <c r="S191" i="1"/>
  <c r="U591" i="1"/>
  <c r="S591" i="1"/>
  <c r="U1437" i="1"/>
  <c r="S1437" i="1"/>
  <c r="S1475" i="1"/>
  <c r="U1475" i="1"/>
  <c r="S1095" i="1"/>
  <c r="U1095" i="1"/>
  <c r="S498" i="1"/>
  <c r="U498" i="1"/>
  <c r="S180" i="1"/>
  <c r="U180" i="1"/>
  <c r="S869" i="1"/>
  <c r="U869" i="1"/>
  <c r="U653" i="1"/>
  <c r="S653" i="1"/>
  <c r="U1303" i="1"/>
  <c r="S1303" i="1"/>
  <c r="S82" i="1"/>
  <c r="U82" i="1"/>
  <c r="S1424" i="1"/>
  <c r="U1424" i="1"/>
  <c r="S161" i="1"/>
  <c r="U161" i="1"/>
  <c r="U1268" i="1"/>
  <c r="S1268" i="1"/>
  <c r="S1008" i="1"/>
  <c r="U1008" i="1"/>
  <c r="S388" i="1"/>
  <c r="U388" i="1"/>
  <c r="S1398" i="1"/>
  <c r="U1398" i="1"/>
  <c r="U1490" i="1"/>
  <c r="S1062" i="1"/>
  <c r="U797" i="1"/>
  <c r="S370" i="1"/>
  <c r="U1381" i="1"/>
  <c r="U77" i="1"/>
  <c r="U508" i="1"/>
  <c r="S1076" i="1"/>
  <c r="U578" i="1"/>
  <c r="S1041" i="1"/>
  <c r="S574" i="1"/>
  <c r="S1241" i="1"/>
  <c r="S1296" i="1"/>
  <c r="U1237" i="1"/>
  <c r="S1237" i="1"/>
  <c r="U691" i="1"/>
  <c r="S691" i="1"/>
  <c r="S665" i="1"/>
  <c r="U665" i="1"/>
  <c r="S1346" i="1"/>
  <c r="U1346" i="1"/>
  <c r="S1270" i="1"/>
  <c r="U1270" i="1"/>
  <c r="S658" i="1"/>
  <c r="U658" i="1"/>
  <c r="U621" i="1"/>
  <c r="S621" i="1"/>
  <c r="S218" i="1"/>
  <c r="U218" i="1"/>
  <c r="S809" i="1"/>
  <c r="U809" i="1"/>
  <c r="U656" i="1"/>
  <c r="S1243" i="1"/>
  <c r="S317" i="1"/>
  <c r="S1307" i="1"/>
  <c r="U424" i="1"/>
  <c r="U413" i="1"/>
  <c r="S282" i="1"/>
  <c r="S254" i="1"/>
  <c r="S192" i="1"/>
  <c r="S307" i="1"/>
  <c r="S32" i="1"/>
  <c r="U32" i="1"/>
  <c r="U24" i="1"/>
  <c r="S24" i="1"/>
  <c r="S707" i="1"/>
  <c r="U707" i="1"/>
  <c r="S312" i="1"/>
  <c r="U312" i="1"/>
  <c r="U29" i="1"/>
  <c r="S29" i="1"/>
  <c r="U966" i="1"/>
  <c r="U1358" i="1"/>
  <c r="U572" i="1"/>
  <c r="U599" i="1"/>
  <c r="S164" i="1"/>
  <c r="S211" i="1"/>
  <c r="U186" i="1"/>
  <c r="U1293" i="1"/>
  <c r="U677" i="1"/>
  <c r="U338" i="1"/>
  <c r="U995" i="1"/>
  <c r="U1129" i="1"/>
  <c r="U1361" i="1"/>
  <c r="U261" i="1"/>
  <c r="U814" i="1"/>
  <c r="U200" i="1"/>
  <c r="U281" i="1"/>
  <c r="U1025" i="1"/>
  <c r="S265" i="1"/>
  <c r="U706" i="1"/>
  <c r="S1315" i="1"/>
  <c r="U1368" i="1"/>
  <c r="U1304" i="1"/>
  <c r="S610" i="1"/>
  <c r="U848" i="1"/>
  <c r="U811" i="1"/>
  <c r="S545" i="1"/>
  <c r="S154" i="1"/>
  <c r="S788" i="1"/>
  <c r="U1355" i="1"/>
  <c r="U310" i="1"/>
  <c r="U1027" i="1"/>
  <c r="U778" i="1"/>
  <c r="U1444" i="1"/>
  <c r="S1444" i="1"/>
  <c r="S635" i="1"/>
  <c r="U635" i="1"/>
  <c r="U523" i="1"/>
  <c r="S523" i="1"/>
  <c r="U1123" i="1"/>
  <c r="S1123" i="1"/>
  <c r="U1502" i="1"/>
  <c r="S1502" i="1"/>
  <c r="U171" i="1"/>
  <c r="S171" i="1"/>
  <c r="S564" i="1"/>
  <c r="U564" i="1"/>
  <c r="U506" i="1"/>
  <c r="S506" i="1"/>
  <c r="U479" i="1"/>
  <c r="S479" i="1"/>
  <c r="U1164" i="1"/>
  <c r="S1164" i="1"/>
  <c r="U940" i="1"/>
  <c r="S940" i="1"/>
  <c r="S876" i="1"/>
  <c r="U876" i="1"/>
  <c r="U158" i="1"/>
  <c r="S158" i="1"/>
  <c r="S1420" i="1"/>
  <c r="U1420" i="1"/>
  <c r="U248" i="1"/>
  <c r="S248" i="1"/>
  <c r="S437" i="1"/>
  <c r="U437" i="1"/>
  <c r="S1271" i="1"/>
  <c r="U1271" i="1"/>
  <c r="U666" i="1"/>
  <c r="S666" i="1"/>
  <c r="S106" i="1"/>
  <c r="U106" i="1"/>
  <c r="U909" i="1"/>
  <c r="S909" i="1"/>
  <c r="U208" i="1"/>
  <c r="S208" i="1"/>
  <c r="U642" i="1"/>
  <c r="S642" i="1"/>
  <c r="U325" i="1"/>
  <c r="S325" i="1"/>
  <c r="U101" i="1"/>
  <c r="S101" i="1"/>
  <c r="U374" i="1"/>
  <c r="S374" i="1"/>
  <c r="S607" i="1"/>
  <c r="U607" i="1"/>
  <c r="S1018" i="1"/>
  <c r="U1018" i="1"/>
  <c r="S202" i="1"/>
  <c r="U202" i="1"/>
  <c r="S739" i="1"/>
  <c r="U739" i="1"/>
  <c r="S829" i="1"/>
  <c r="U829" i="1"/>
  <c r="U718" i="1"/>
  <c r="U513" i="1"/>
  <c r="S333" i="1"/>
  <c r="U31" i="1"/>
  <c r="S1404" i="1"/>
  <c r="U670" i="1"/>
  <c r="U1503" i="1"/>
  <c r="U1391" i="1"/>
  <c r="U1199" i="1"/>
  <c r="U1012" i="1"/>
  <c r="U600" i="1"/>
  <c r="S517" i="1"/>
  <c r="S1335" i="1"/>
  <c r="S1043" i="1"/>
  <c r="S882" i="1"/>
  <c r="S673" i="1"/>
  <c r="U1217" i="1"/>
  <c r="S285" i="1"/>
  <c r="S696" i="1"/>
  <c r="U696" i="1"/>
  <c r="U206" i="1"/>
  <c r="S206" i="1"/>
  <c r="S140" i="1"/>
  <c r="U140" i="1"/>
  <c r="S1172" i="1"/>
  <c r="U1172" i="1"/>
  <c r="U95" i="1"/>
  <c r="S95" i="1"/>
  <c r="U527" i="1"/>
  <c r="S527" i="1"/>
  <c r="U1065" i="1"/>
  <c r="S1065" i="1"/>
  <c r="U926" i="1"/>
  <c r="S926" i="1"/>
  <c r="U1114" i="1"/>
  <c r="S1114" i="1"/>
  <c r="U1223" i="1"/>
  <c r="S1223" i="1"/>
  <c r="U698" i="1"/>
  <c r="S698" i="1"/>
  <c r="U270" i="1"/>
  <c r="S270" i="1"/>
  <c r="U126" i="1"/>
  <c r="S126" i="1"/>
  <c r="S819" i="1"/>
  <c r="U819" i="1"/>
  <c r="U163" i="1"/>
  <c r="S163" i="1"/>
  <c r="U1101" i="1"/>
  <c r="S1101" i="1"/>
  <c r="U306" i="1"/>
  <c r="S306" i="1"/>
  <c r="U229" i="1"/>
  <c r="S229" i="1"/>
  <c r="U1423" i="1"/>
  <c r="S1423" i="1"/>
  <c r="S885" i="1"/>
  <c r="U885" i="1"/>
  <c r="U1092" i="1"/>
  <c r="S1092" i="1"/>
  <c r="S1233" i="1"/>
  <c r="U1233" i="1"/>
  <c r="U313" i="1"/>
  <c r="S313" i="1"/>
  <c r="U222" i="1"/>
  <c r="S222" i="1"/>
  <c r="S28" i="1"/>
  <c r="U28" i="1"/>
  <c r="S478" i="1"/>
  <c r="S716" i="1"/>
  <c r="S910" i="1"/>
  <c r="U130" i="1"/>
  <c r="U1021" i="1"/>
  <c r="U30" i="1"/>
  <c r="U350" i="1"/>
  <c r="U1115" i="1"/>
  <c r="U480" i="1"/>
  <c r="U1097" i="1"/>
  <c r="U594" i="1"/>
  <c r="S529" i="1"/>
  <c r="S1185" i="1"/>
  <c r="S525" i="1"/>
  <c r="S1004" i="1"/>
  <c r="U414" i="1"/>
  <c r="U1446" i="1"/>
  <c r="U1030" i="1"/>
  <c r="U1471" i="1"/>
  <c r="U692" i="1"/>
  <c r="U420" i="1"/>
  <c r="U795" i="1"/>
  <c r="U1305" i="1"/>
  <c r="U791" i="1"/>
  <c r="U1016" i="1"/>
  <c r="U779" i="1"/>
  <c r="U993" i="1"/>
  <c r="S468" i="1"/>
  <c r="S245" i="1"/>
  <c r="S1044" i="1"/>
  <c r="S1383" i="1"/>
  <c r="S332" i="1"/>
  <c r="S634" i="1"/>
  <c r="S21" i="1"/>
  <c r="S723" i="1"/>
  <c r="U992" i="1"/>
  <c r="S992" i="1"/>
  <c r="U275" i="1"/>
  <c r="S275" i="1"/>
  <c r="U442" i="1"/>
  <c r="S442" i="1"/>
  <c r="S375" i="1"/>
  <c r="U375" i="1"/>
  <c r="U884" i="1"/>
  <c r="S884" i="1"/>
  <c r="U179" i="1"/>
  <c r="S179" i="1"/>
  <c r="U235" i="1"/>
  <c r="S235" i="1"/>
  <c r="S766" i="1"/>
  <c r="U766" i="1"/>
  <c r="S1024" i="1"/>
  <c r="S785" i="1"/>
  <c r="U1508" i="1"/>
  <c r="S247" i="1"/>
  <c r="U1205" i="1"/>
  <c r="U395" i="1"/>
  <c r="U458" i="1"/>
  <c r="S582" i="1"/>
  <c r="U1489" i="1"/>
  <c r="U89" i="1"/>
  <c r="S748" i="1"/>
  <c r="S539" i="1"/>
  <c r="U194" i="1"/>
  <c r="U1277" i="1"/>
  <c r="S1068" i="1"/>
  <c r="S710" i="1"/>
  <c r="U46" i="1"/>
  <c r="U941" i="1"/>
  <c r="U1067" i="1"/>
  <c r="U747" i="1"/>
  <c r="U470" i="1"/>
  <c r="U679" i="1"/>
  <c r="U1473" i="1"/>
  <c r="S1075" i="1"/>
  <c r="U167" i="1"/>
  <c r="S674" i="1"/>
  <c r="U58" i="1"/>
  <c r="S1340" i="1"/>
  <c r="U986" i="1"/>
  <c r="U1333" i="1"/>
  <c r="U844" i="1"/>
  <c r="U695" i="1"/>
  <c r="U1457" i="1"/>
  <c r="U473" i="1"/>
  <c r="S557" i="1"/>
  <c r="S758" i="1"/>
  <c r="U410" i="1"/>
  <c r="S256" i="1"/>
  <c r="U1229" i="1"/>
  <c r="U207" i="1"/>
  <c r="S244" i="1"/>
  <c r="S494" i="1"/>
  <c r="U117" i="1"/>
  <c r="U905" i="1"/>
  <c r="U509" i="1"/>
  <c r="S737" i="1"/>
  <c r="U26" i="1"/>
  <c r="U1462" i="1"/>
  <c r="U1094" i="1"/>
  <c r="U1369" i="1"/>
  <c r="U1049" i="1"/>
  <c r="S1207" i="1"/>
  <c r="S236" i="1"/>
  <c r="U135" i="1"/>
  <c r="U1134" i="1"/>
  <c r="U550" i="1"/>
  <c r="S566" i="1"/>
  <c r="S13" i="1"/>
  <c r="S147" i="1"/>
  <c r="S421" i="1"/>
  <c r="S773" i="1"/>
  <c r="U1426" i="1"/>
  <c r="U1200" i="1"/>
  <c r="S952" i="1"/>
  <c r="U660" i="1"/>
  <c r="U119" i="1"/>
  <c r="U323" i="1"/>
  <c r="U57" i="1"/>
  <c r="U41" i="1"/>
  <c r="S41" i="1"/>
  <c r="S228" i="1"/>
  <c r="U228" i="1"/>
  <c r="S867" i="1"/>
  <c r="U867" i="1"/>
  <c r="U53" i="1"/>
  <c r="S53" i="1"/>
  <c r="S1165" i="1"/>
  <c r="U1165" i="1"/>
  <c r="U382" i="1"/>
  <c r="S382" i="1"/>
  <c r="S741" i="1"/>
  <c r="U741" i="1"/>
  <c r="S260" i="1"/>
  <c r="U260" i="1"/>
  <c r="S321" i="1"/>
  <c r="U321" i="1"/>
  <c r="S584" i="1"/>
  <c r="U584" i="1"/>
  <c r="U399" i="1"/>
  <c r="S399" i="1"/>
  <c r="S114" i="1"/>
  <c r="U114" i="1"/>
  <c r="U99" i="1"/>
  <c r="S99" i="1"/>
  <c r="S1093" i="1"/>
  <c r="U1093" i="1"/>
  <c r="U277" i="1"/>
  <c r="S277" i="1"/>
  <c r="S655" i="1"/>
  <c r="U655" i="1"/>
  <c r="S1416" i="1"/>
  <c r="U1416" i="1"/>
  <c r="S148" i="1"/>
  <c r="U148" i="1"/>
  <c r="S178" i="1"/>
  <c r="U178" i="1"/>
  <c r="S535" i="1"/>
  <c r="U535" i="1"/>
  <c r="S1385" i="1"/>
  <c r="U1385" i="1"/>
  <c r="U661" i="1"/>
  <c r="S661" i="1"/>
  <c r="S250" i="1"/>
  <c r="U250" i="1"/>
  <c r="S1191" i="1"/>
  <c r="U1191" i="1"/>
  <c r="S1285" i="1"/>
  <c r="U1285" i="1"/>
  <c r="S137" i="1"/>
  <c r="U137" i="1"/>
  <c r="S845" i="1"/>
  <c r="U845" i="1"/>
  <c r="S659" i="1"/>
  <c r="U659" i="1"/>
  <c r="S1310" i="1"/>
  <c r="U1310" i="1"/>
  <c r="S112" i="1"/>
  <c r="U112" i="1"/>
  <c r="U311" i="1"/>
  <c r="S311" i="1"/>
  <c r="S1059" i="1"/>
  <c r="U1059" i="1"/>
  <c r="S1297" i="1"/>
  <c r="U1297" i="1"/>
  <c r="S469" i="1"/>
  <c r="U469" i="1"/>
  <c r="U794" i="1"/>
  <c r="S794" i="1"/>
  <c r="U586" i="1"/>
  <c r="S586" i="1"/>
  <c r="S1288" i="1"/>
  <c r="U1288" i="1"/>
  <c r="U92" i="1"/>
  <c r="S92" i="1"/>
  <c r="S482" i="1"/>
  <c r="U482" i="1"/>
  <c r="S609" i="1"/>
  <c r="U609" i="1"/>
  <c r="S856" i="1"/>
  <c r="U856" i="1"/>
  <c r="S1436" i="1"/>
  <c r="U1436" i="1"/>
  <c r="S732" i="1"/>
  <c r="U732" i="1"/>
  <c r="S1121" i="1"/>
  <c r="U1121" i="1"/>
  <c r="S444" i="1"/>
  <c r="U444" i="1"/>
  <c r="U156" i="1"/>
  <c r="S156" i="1"/>
  <c r="S380" i="1"/>
  <c r="U380" i="1"/>
  <c r="U85" i="1"/>
  <c r="S85" i="1"/>
  <c r="U1501" i="1"/>
  <c r="S1501" i="1"/>
  <c r="S961" i="1"/>
  <c r="U961" i="1"/>
  <c r="S938" i="1"/>
  <c r="U938" i="1"/>
  <c r="U160" i="1"/>
  <c r="S160" i="1"/>
  <c r="S1219" i="1"/>
  <c r="U1219" i="1"/>
  <c r="S1002" i="1"/>
  <c r="U1002" i="1"/>
  <c r="U181" i="1"/>
  <c r="S181" i="1"/>
  <c r="S538" i="1"/>
  <c r="U538" i="1"/>
  <c r="S1367" i="1"/>
  <c r="U1367" i="1"/>
  <c r="S1148" i="1"/>
  <c r="U1148" i="1"/>
  <c r="S1182" i="1"/>
  <c r="U1182" i="1"/>
  <c r="S714" i="1"/>
  <c r="U714" i="1"/>
  <c r="U1192" i="1"/>
  <c r="S1192" i="1"/>
  <c r="S330" i="1"/>
  <c r="U330" i="1"/>
  <c r="U20" i="1"/>
  <c r="S20" i="1"/>
  <c r="S83" i="1"/>
  <c r="U83" i="1"/>
  <c r="U1117" i="1"/>
  <c r="S1117" i="1"/>
  <c r="S490" i="1"/>
  <c r="U490" i="1"/>
  <c r="U329" i="1"/>
  <c r="S329" i="1"/>
  <c r="U288" i="1"/>
  <c r="S288" i="1"/>
  <c r="S1461" i="1"/>
  <c r="U1461" i="1"/>
  <c r="U324" i="1"/>
  <c r="S324" i="1"/>
  <c r="S328" i="1"/>
  <c r="U328" i="1"/>
  <c r="U71" i="1"/>
  <c r="S71" i="1"/>
  <c r="S392" i="1"/>
  <c r="U392" i="1"/>
  <c r="U643" i="1"/>
  <c r="S643" i="1"/>
  <c r="S915" i="1"/>
  <c r="U915" i="1"/>
  <c r="S168" i="1"/>
  <c r="U168" i="1"/>
  <c r="S1393" i="1"/>
  <c r="U1393" i="1"/>
  <c r="U681" i="1"/>
  <c r="S681" i="1"/>
  <c r="S1066" i="1"/>
  <c r="U1066" i="1"/>
  <c r="S682" i="1"/>
  <c r="U682" i="1"/>
  <c r="S709" i="1"/>
  <c r="U709" i="1"/>
  <c r="S1261" i="1"/>
  <c r="U1261" i="1"/>
  <c r="U812" i="1"/>
  <c r="S812" i="1"/>
  <c r="S1000" i="1"/>
  <c r="U1000" i="1"/>
  <c r="S787" i="1"/>
  <c r="U787" i="1"/>
  <c r="U970" i="1"/>
  <c r="S970" i="1"/>
  <c r="S255" i="1"/>
  <c r="U255" i="1"/>
  <c r="S762" i="1"/>
  <c r="U762" i="1"/>
  <c r="S426" i="1"/>
  <c r="U426" i="1"/>
  <c r="S925" i="1"/>
  <c r="U925" i="1"/>
  <c r="S837" i="1"/>
  <c r="U837" i="1"/>
  <c r="U159" i="1"/>
  <c r="S159" i="1"/>
  <c r="S221" i="1"/>
  <c r="U221" i="1"/>
  <c r="S839" i="1"/>
  <c r="U839" i="1"/>
  <c r="S589" i="1"/>
  <c r="U589" i="1"/>
  <c r="S336" i="1"/>
  <c r="U336" i="1"/>
  <c r="S520" i="1"/>
  <c r="S42" i="1"/>
  <c r="S1432" i="1"/>
  <c r="U166" i="1"/>
  <c r="U1197" i="1"/>
  <c r="U1218" i="1"/>
  <c r="U1451" i="1"/>
  <c r="U1163" i="1"/>
  <c r="U1099" i="1"/>
  <c r="U1456" i="1"/>
  <c r="U560" i="1"/>
  <c r="U432" i="1"/>
  <c r="S1166" i="1"/>
  <c r="S685" i="1"/>
  <c r="S459" i="1"/>
  <c r="U441" i="1"/>
  <c r="S1350" i="1"/>
  <c r="U182" i="1"/>
  <c r="U1103" i="1"/>
  <c r="U879" i="1"/>
  <c r="U1061" i="1"/>
  <c r="U475" i="1"/>
  <c r="U921" i="1"/>
  <c r="U727" i="1"/>
  <c r="S968" i="1"/>
  <c r="S501" i="1"/>
  <c r="S616" i="1"/>
  <c r="U162" i="1"/>
  <c r="U290" i="1"/>
  <c r="U54" i="1"/>
  <c r="U241" i="1"/>
  <c r="U821" i="1"/>
  <c r="U1370" i="1"/>
  <c r="U890" i="1"/>
  <c r="U1235" i="1"/>
  <c r="U963" i="1"/>
  <c r="U1077" i="1"/>
  <c r="U1449" i="1"/>
  <c r="U1038" i="1"/>
  <c r="U855" i="1"/>
  <c r="U1452" i="1"/>
  <c r="U588" i="1"/>
  <c r="U524" i="1"/>
  <c r="U678" i="1"/>
  <c r="U1465" i="1"/>
  <c r="S33" i="1"/>
  <c r="S815" i="1"/>
  <c r="S1273" i="1"/>
  <c r="U169" i="1"/>
  <c r="S907" i="1"/>
  <c r="U304" i="1"/>
  <c r="U339" i="1"/>
  <c r="S215" i="1"/>
  <c r="S1137" i="1"/>
  <c r="U301" i="1"/>
  <c r="U1323" i="1"/>
  <c r="U939" i="1"/>
  <c r="U960" i="1"/>
  <c r="U1033" i="1"/>
  <c r="S871" i="1"/>
  <c r="U1318" i="1"/>
  <c r="U1142" i="1"/>
  <c r="U1087" i="1"/>
  <c r="U335" i="1"/>
  <c r="S1128" i="1"/>
  <c r="S415" i="1"/>
  <c r="U1193" i="1"/>
  <c r="U55" i="1"/>
  <c r="U1422" i="1"/>
  <c r="U1214" i="1"/>
  <c r="U1447" i="1"/>
  <c r="U951" i="1"/>
  <c r="U793" i="1"/>
  <c r="S846" i="1"/>
  <c r="S201" i="1"/>
  <c r="S316" i="1"/>
  <c r="U316" i="1"/>
  <c r="U1153" i="1"/>
  <c r="S1153" i="1"/>
  <c r="U87" i="1"/>
  <c r="S541" i="1"/>
  <c r="U209" i="1"/>
  <c r="U777" i="1"/>
  <c r="U1250" i="1"/>
  <c r="U946" i="1"/>
  <c r="U1131" i="1"/>
  <c r="U1040" i="1"/>
  <c r="U928" i="1"/>
  <c r="U464" i="1"/>
  <c r="U969" i="1"/>
  <c r="U402" i="1"/>
  <c r="S947" i="1"/>
  <c r="U877" i="1"/>
  <c r="U1238" i="1"/>
  <c r="U1135" i="1"/>
  <c r="U1220" i="1"/>
  <c r="U1253" i="1"/>
  <c r="S904" i="1"/>
  <c r="S892" i="1"/>
  <c r="S1507" i="1"/>
  <c r="S881" i="1"/>
  <c r="U98" i="1"/>
  <c r="S522" i="1"/>
  <c r="U305" i="1"/>
  <c r="U1258" i="1"/>
  <c r="U1283" i="1"/>
  <c r="U408" i="1"/>
  <c r="U825" i="1"/>
  <c r="U1319" i="1"/>
  <c r="U460" i="1"/>
  <c r="U37" i="1"/>
  <c r="U90" i="1"/>
  <c r="U127" i="1"/>
  <c r="S213" i="1"/>
  <c r="U297" i="1"/>
  <c r="U378" i="1"/>
  <c r="G64" i="5"/>
  <c r="E66" i="5"/>
  <c r="E67" i="5" s="1"/>
  <c r="B74" i="5" s="1"/>
  <c r="S735" i="1"/>
  <c r="U1440" i="1"/>
  <c r="U496" i="1"/>
  <c r="U1409" i="1"/>
  <c r="S150" i="1"/>
  <c r="S640" i="1"/>
  <c r="S937" i="1"/>
  <c r="S784" i="1"/>
  <c r="U1314" i="1"/>
  <c r="U1170" i="1"/>
  <c r="U1106" i="1"/>
  <c r="U576" i="1"/>
  <c r="U1353" i="1"/>
  <c r="U722" i="1"/>
  <c r="U637" i="1"/>
  <c r="S1478" i="1"/>
  <c r="U1389" i="1"/>
  <c r="U831" i="1"/>
  <c r="U1364" i="1"/>
  <c r="U590" i="1"/>
  <c r="U1338" i="1"/>
  <c r="U1096" i="1"/>
  <c r="U936" i="1"/>
  <c r="U504" i="1"/>
  <c r="S1289" i="1"/>
  <c r="S1003" i="1"/>
  <c r="U1493" i="1"/>
  <c r="S959" i="1"/>
  <c r="U1236" i="1"/>
  <c r="U724" i="1"/>
  <c r="U1459" i="1"/>
  <c r="U1464" i="1"/>
  <c r="U664" i="1"/>
  <c r="S533" i="1"/>
  <c r="S619" i="1"/>
  <c r="S172" i="1"/>
  <c r="S842" i="1"/>
  <c r="S1210" i="1"/>
  <c r="S1287" i="1"/>
  <c r="S774" i="1"/>
  <c r="S669" i="1"/>
  <c r="S929" i="1"/>
  <c r="U109" i="1"/>
  <c r="U1042" i="1"/>
  <c r="S1155" i="1"/>
  <c r="U900" i="1"/>
  <c r="U667" i="1"/>
  <c r="U835" i="1"/>
  <c r="S757" i="1"/>
  <c r="S50" i="1"/>
  <c r="S1046" i="1"/>
  <c r="S817" i="1"/>
  <c r="S450" i="1"/>
  <c r="S303" i="1"/>
  <c r="S705" i="1"/>
  <c r="S1206" i="1"/>
  <c r="S942" i="1"/>
  <c r="S1089" i="1"/>
  <c r="U72" i="1"/>
  <c r="S913" i="1"/>
  <c r="S1239" i="1"/>
  <c r="S853" i="1"/>
  <c r="U110" i="1"/>
  <c r="U803" i="1"/>
  <c r="S775" i="1"/>
  <c r="S1485" i="1"/>
  <c r="S654" i="1"/>
  <c r="U654" i="1"/>
  <c r="S69" i="1"/>
  <c r="U69" i="1"/>
  <c r="S76" i="1"/>
  <c r="U76" i="1"/>
  <c r="S1230" i="1"/>
  <c r="U1230" i="1"/>
  <c r="S1439" i="1"/>
  <c r="U1439" i="1"/>
  <c r="S134" i="1"/>
  <c r="U134" i="1"/>
  <c r="U983" i="1"/>
  <c r="S983" i="1"/>
  <c r="S451" i="1"/>
  <c r="U451" i="1"/>
  <c r="S9" i="1"/>
  <c r="U9" i="1"/>
  <c r="S412" i="1"/>
  <c r="U412" i="1"/>
  <c r="U861" i="1"/>
  <c r="S861" i="1"/>
  <c r="U906" i="1"/>
  <c r="S906" i="1"/>
  <c r="S1274" i="1"/>
  <c r="U1274" i="1"/>
  <c r="S1401" i="1"/>
  <c r="U1401" i="1"/>
  <c r="S407" i="1"/>
  <c r="U407" i="1"/>
  <c r="S1105" i="1"/>
  <c r="U1105" i="1"/>
  <c r="S394" i="1"/>
  <c r="U394" i="1"/>
  <c r="S1063" i="1"/>
  <c r="U1063" i="1"/>
  <c r="U1441" i="1"/>
  <c r="S1441" i="1"/>
  <c r="U238" i="1"/>
  <c r="S238" i="1"/>
  <c r="U78" i="1"/>
  <c r="S78" i="1"/>
  <c r="S558" i="1"/>
  <c r="U558" i="1"/>
  <c r="S772" i="1"/>
  <c r="U772" i="1"/>
  <c r="U580" i="1"/>
  <c r="S580" i="1"/>
  <c r="U105" i="1"/>
  <c r="S105" i="1"/>
  <c r="S232" i="1"/>
  <c r="U232" i="1"/>
  <c r="U64" i="1"/>
  <c r="S64" i="1"/>
  <c r="S1159" i="1"/>
  <c r="U1159" i="1"/>
  <c r="S1259" i="1"/>
  <c r="S269" i="1"/>
  <c r="S974" i="1"/>
  <c r="S628" i="1"/>
  <c r="S608" i="1"/>
  <c r="S1141" i="1"/>
  <c r="U1458" i="1"/>
  <c r="U1378" i="1"/>
  <c r="U994" i="1"/>
  <c r="U1179" i="1"/>
  <c r="U955" i="1"/>
  <c r="U864" i="1"/>
  <c r="U800" i="1"/>
  <c r="U736" i="1"/>
  <c r="U528" i="1"/>
  <c r="U555" i="1"/>
  <c r="U1417" i="1"/>
  <c r="U1161" i="1"/>
  <c r="U743" i="1"/>
  <c r="U487" i="1"/>
  <c r="S863" i="1"/>
  <c r="S852" i="1"/>
  <c r="S988" i="1"/>
  <c r="S503" i="1"/>
  <c r="S334" i="1"/>
  <c r="S1198" i="1"/>
  <c r="U189" i="1"/>
  <c r="U274" i="1"/>
  <c r="S1180" i="1"/>
  <c r="S516" i="1"/>
  <c r="U289" i="1"/>
  <c r="U1133" i="1"/>
  <c r="U991" i="1"/>
  <c r="U927" i="1"/>
  <c r="U561" i="1"/>
  <c r="U505" i="1"/>
  <c r="S1029" i="1"/>
  <c r="U283" i="1"/>
  <c r="U1395" i="1"/>
  <c r="U979" i="1"/>
  <c r="U1480" i="1"/>
  <c r="U1400" i="1"/>
  <c r="U1240" i="1"/>
  <c r="U440" i="1"/>
  <c r="U376" i="1"/>
  <c r="U651" i="1"/>
  <c r="S547" i="1"/>
  <c r="S700" i="1"/>
  <c r="U798" i="1"/>
  <c r="U1399" i="1"/>
  <c r="U1143" i="1"/>
  <c r="U919" i="1"/>
  <c r="U742" i="1"/>
  <c r="S341" i="1"/>
  <c r="S387" i="1"/>
  <c r="S489" i="1"/>
  <c r="S1477" i="1"/>
  <c r="S48" i="1"/>
  <c r="U553" i="1"/>
  <c r="U559" i="1"/>
  <c r="S650" i="1"/>
  <c r="S115" i="1"/>
  <c r="S999" i="1"/>
  <c r="S1039" i="1"/>
  <c r="S253" i="1"/>
  <c r="U144" i="1"/>
  <c r="U128" i="1"/>
  <c r="S1332" i="1"/>
  <c r="S107" i="1"/>
  <c r="S544" i="1"/>
  <c r="U531" i="1"/>
  <c r="S1454" i="1"/>
  <c r="S354" i="1"/>
  <c r="S373" i="1"/>
  <c r="S949" i="1"/>
  <c r="S457" i="1"/>
  <c r="U973" i="1"/>
  <c r="S973" i="1"/>
  <c r="S1171" i="1"/>
  <c r="U1171" i="1"/>
  <c r="S287" i="1"/>
  <c r="U287" i="1"/>
  <c r="S694" i="1"/>
  <c r="U694" i="1"/>
  <c r="S1299" i="1"/>
  <c r="U1299" i="1"/>
  <c r="S627" i="1"/>
  <c r="U627" i="1"/>
  <c r="S1057" i="1"/>
  <c r="U1057" i="1"/>
  <c r="S411" i="1"/>
  <c r="U411" i="1"/>
  <c r="S217" i="1"/>
  <c r="U217" i="1"/>
  <c r="S356" i="1"/>
  <c r="U356" i="1"/>
  <c r="S1326" i="1"/>
  <c r="U1326" i="1"/>
  <c r="S477" i="1"/>
  <c r="U477" i="1"/>
  <c r="U1213" i="1"/>
  <c r="S1213" i="1"/>
  <c r="U391" i="1"/>
  <c r="S391" i="1"/>
  <c r="S472" i="1"/>
  <c r="U472" i="1"/>
  <c r="S849" i="1"/>
  <c r="U849" i="1"/>
  <c r="S935" i="1"/>
  <c r="U935" i="1"/>
  <c r="U552" i="1"/>
  <c r="S552" i="1"/>
  <c r="S379" i="1"/>
  <c r="U379" i="1"/>
  <c r="S224" i="1"/>
  <c r="U224" i="1"/>
  <c r="U240" i="1"/>
  <c r="S240" i="1"/>
  <c r="S802" i="1"/>
  <c r="U802" i="1"/>
  <c r="U1158" i="1"/>
  <c r="S1158" i="1"/>
  <c r="S972" i="1"/>
  <c r="U972" i="1"/>
  <c r="S318" i="1"/>
  <c r="U318" i="1"/>
  <c r="U989" i="1"/>
  <c r="S989" i="1"/>
  <c r="S647" i="1"/>
  <c r="U647" i="1"/>
  <c r="U776" i="1"/>
  <c r="S776" i="1"/>
  <c r="U214" i="1"/>
  <c r="S214" i="1"/>
  <c r="S1162" i="1"/>
  <c r="U1162" i="1"/>
  <c r="S1086" i="1"/>
  <c r="U1086" i="1"/>
  <c r="U193" i="1"/>
  <c r="S193" i="1"/>
  <c r="S507" i="1"/>
  <c r="U507" i="1"/>
  <c r="S680" i="1"/>
  <c r="U680" i="1"/>
  <c r="S73" i="1"/>
  <c r="U73" i="1"/>
  <c r="S436" i="1"/>
  <c r="S1356" i="1"/>
  <c r="S327" i="1"/>
  <c r="S889" i="1"/>
  <c r="S1388" i="1"/>
  <c r="S220" i="1"/>
  <c r="U81" i="1"/>
  <c r="U1410" i="1"/>
  <c r="U1339" i="1"/>
  <c r="U1275" i="1"/>
  <c r="U1083" i="1"/>
  <c r="U923" i="1"/>
  <c r="U1056" i="1"/>
  <c r="U445" i="1"/>
  <c r="S1311" i="1"/>
  <c r="S401" i="1"/>
  <c r="S605" i="1"/>
  <c r="S997" i="1"/>
  <c r="S911" i="1"/>
  <c r="U10" i="1"/>
  <c r="U1078" i="1"/>
  <c r="U886" i="1"/>
  <c r="U1023" i="1"/>
  <c r="U1348" i="1"/>
  <c r="U1156" i="1"/>
  <c r="U948" i="1"/>
  <c r="U1113" i="1"/>
  <c r="U11" i="1"/>
  <c r="U1306" i="1"/>
  <c r="U1267" i="1"/>
  <c r="U1203" i="1"/>
  <c r="U648" i="1"/>
  <c r="U568" i="1"/>
  <c r="U481" i="1"/>
  <c r="U583" i="1"/>
  <c r="U1406" i="1"/>
  <c r="U1070" i="1"/>
  <c r="S1222" i="1"/>
  <c r="U1169" i="1"/>
  <c r="S703" i="1"/>
  <c r="S133" i="1"/>
  <c r="S746" i="1"/>
  <c r="U49" i="1"/>
  <c r="U298" i="1"/>
  <c r="S1438" i="1"/>
  <c r="S389" i="1"/>
  <c r="S185" i="1"/>
  <c r="S456" i="1"/>
  <c r="S1052" i="1"/>
  <c r="S345" i="1"/>
  <c r="S1276" i="1"/>
  <c r="U266" i="1"/>
  <c r="S622" i="1"/>
  <c r="U510" i="1"/>
  <c r="S340" i="1"/>
  <c r="S141" i="1"/>
  <c r="U738" i="1"/>
  <c r="S738" i="1"/>
  <c r="U65" i="1"/>
  <c r="S65" i="1"/>
  <c r="U597" i="1"/>
  <c r="S597" i="1"/>
  <c r="U1013" i="1"/>
  <c r="S1013" i="1"/>
  <c r="S1421" i="1"/>
  <c r="U1421" i="1"/>
  <c r="S1209" i="1"/>
  <c r="U1209" i="1"/>
  <c r="S1433" i="1"/>
  <c r="U1433" i="1"/>
  <c r="U1069" i="1"/>
  <c r="S1069" i="1"/>
  <c r="S801" i="1"/>
  <c r="U801" i="1"/>
  <c r="S542" i="1"/>
  <c r="U542" i="1"/>
  <c r="S763" i="1"/>
  <c r="U763" i="1"/>
  <c r="U684" i="1"/>
  <c r="S684" i="1"/>
  <c r="U60" i="1"/>
  <c r="S60" i="1"/>
  <c r="S761" i="1"/>
  <c r="U761" i="1"/>
  <c r="U549" i="1"/>
  <c r="S549" i="1"/>
  <c r="S403" i="1"/>
  <c r="U403" i="1"/>
  <c r="S278" i="1"/>
  <c r="U278" i="1"/>
  <c r="U446" i="1"/>
  <c r="S446" i="1"/>
  <c r="S471" i="1"/>
  <c r="U471" i="1"/>
  <c r="U1081" i="1"/>
  <c r="S1081" i="1"/>
  <c r="U1321" i="1"/>
  <c r="S1321" i="1"/>
  <c r="S519" i="1"/>
  <c r="U519" i="1"/>
  <c r="S1427" i="1"/>
  <c r="U1427" i="1"/>
  <c r="U563" i="1"/>
  <c r="S563" i="1"/>
  <c r="S485" i="1"/>
  <c r="U485" i="1"/>
  <c r="S1212" i="1"/>
  <c r="U1212" i="1"/>
  <c r="S212" i="1"/>
  <c r="U212" i="1"/>
  <c r="S617" i="1"/>
  <c r="U617" i="1"/>
  <c r="S631" i="1"/>
  <c r="S901" i="1"/>
  <c r="S614" i="1"/>
  <c r="U1330" i="1"/>
  <c r="U1202" i="1"/>
  <c r="U1074" i="1"/>
  <c r="U1499" i="1"/>
  <c r="U1328" i="1"/>
  <c r="U1104" i="1"/>
  <c r="U752" i="1"/>
  <c r="U1481" i="1"/>
  <c r="U1225" i="1"/>
  <c r="S565" i="1"/>
  <c r="S1231" i="1"/>
  <c r="S603" i="1"/>
  <c r="U355" i="1"/>
  <c r="U1126" i="1"/>
  <c r="U1327" i="1"/>
  <c r="U932" i="1"/>
  <c r="U1125" i="1"/>
  <c r="S1244" i="1"/>
  <c r="S1031" i="1"/>
  <c r="U155" i="1"/>
  <c r="U1082" i="1"/>
  <c r="U1187" i="1"/>
  <c r="U888" i="1"/>
  <c r="U728" i="1"/>
  <c r="U86" i="1"/>
  <c r="U371" i="1"/>
  <c r="U571" i="1"/>
  <c r="U439" i="1"/>
  <c r="S292" i="1"/>
  <c r="S729" i="1"/>
  <c r="S1009" i="1"/>
  <c r="S780" i="1"/>
  <c r="S425" i="1"/>
  <c r="U431" i="1"/>
  <c r="U264" i="1"/>
  <c r="U170" i="1"/>
  <c r="S61" i="1"/>
  <c r="S45" i="1"/>
  <c r="S1245" i="1"/>
  <c r="U570" i="1"/>
  <c r="U74" i="1"/>
  <c r="U1373" i="1"/>
  <c r="S857" i="1"/>
  <c r="S984" i="1"/>
  <c r="S1034" i="1"/>
  <c r="S461" i="1"/>
  <c r="S1050" i="1"/>
  <c r="S862" i="1"/>
  <c r="S242" i="1"/>
  <c r="U827" i="1"/>
  <c r="S1290" i="1"/>
  <c r="S1463" i="1"/>
  <c r="S873" i="1"/>
  <c r="S75" i="1"/>
  <c r="S1001" i="1"/>
  <c r="S858" i="1"/>
  <c r="S602" i="1"/>
  <c r="S1334" i="1"/>
  <c r="U1312" i="1"/>
  <c r="U1120" i="1"/>
  <c r="U1460" i="1"/>
  <c r="U372" i="1"/>
  <c r="S184" i="1"/>
  <c r="S12" i="1"/>
  <c r="S1032" i="1"/>
  <c r="S1149" i="1"/>
  <c r="S43" i="1"/>
  <c r="U894" i="1"/>
  <c r="S111" i="1"/>
  <c r="S990" i="1"/>
  <c r="S579" i="1"/>
  <c r="J101" i="6"/>
  <c r="S702" i="1"/>
  <c r="U702" i="1"/>
  <c r="U495" i="1"/>
  <c r="S495" i="1"/>
  <c r="S223" i="1"/>
  <c r="U223" i="1"/>
  <c r="U419" i="1"/>
  <c r="S419" i="1"/>
  <c r="S1257" i="1"/>
  <c r="U1257" i="1"/>
  <c r="S1344" i="1"/>
  <c r="U1344" i="1"/>
  <c r="S1260" i="1"/>
  <c r="U1260" i="1"/>
  <c r="U157" i="1"/>
  <c r="S157" i="1"/>
  <c r="S1337" i="1"/>
  <c r="U1337" i="1"/>
  <c r="U291" i="1"/>
  <c r="S291" i="1"/>
  <c r="S216" i="1"/>
  <c r="U216" i="1"/>
  <c r="S346" i="1"/>
  <c r="U346" i="1"/>
  <c r="U18" i="1"/>
  <c r="S18" i="1"/>
  <c r="S1317" i="1"/>
  <c r="U1317" i="1"/>
  <c r="S770" i="1"/>
  <c r="U770" i="1"/>
  <c r="S272" i="1"/>
  <c r="U272" i="1"/>
  <c r="U1157" i="1"/>
  <c r="S1157" i="1"/>
  <c r="S366" i="1"/>
  <c r="U366" i="1"/>
  <c r="S484" i="1"/>
  <c r="U484" i="1"/>
  <c r="S1431" i="1"/>
  <c r="U1431" i="1"/>
  <c r="S1256" i="1"/>
  <c r="U1256" i="1"/>
  <c r="S1091" i="1"/>
  <c r="U1091" i="1"/>
  <c r="S639" i="1"/>
  <c r="U639" i="1"/>
  <c r="S405" i="1"/>
  <c r="U405" i="1"/>
  <c r="S56" i="1"/>
  <c r="U56" i="1"/>
  <c r="U1479" i="1"/>
  <c r="S1479" i="1"/>
  <c r="S1506" i="1"/>
  <c r="U1506" i="1"/>
  <c r="S104" i="1"/>
  <c r="U104" i="1"/>
  <c r="S598" i="1"/>
  <c r="U598" i="1"/>
  <c r="U807" i="1"/>
  <c r="S807" i="1"/>
  <c r="S309" i="1"/>
  <c r="U309" i="1"/>
  <c r="U764" i="1"/>
  <c r="S764" i="1"/>
  <c r="U632" i="1"/>
  <c r="S632" i="1"/>
  <c r="S139" i="1"/>
  <c r="S967" i="1"/>
  <c r="U315" i="1"/>
  <c r="U978" i="1"/>
  <c r="U1387" i="1"/>
  <c r="U1488" i="1"/>
  <c r="O1512" i="1"/>
  <c r="O8" i="1" s="1"/>
  <c r="S1051" i="1"/>
  <c r="S251" i="1"/>
  <c r="S300" i="1"/>
  <c r="U1435" i="1"/>
  <c r="U97" i="1"/>
  <c r="U755" i="1"/>
  <c r="U1494" i="1"/>
  <c r="U497" i="1"/>
  <c r="U985" i="1"/>
  <c r="U205" i="1"/>
  <c r="U1405" i="1"/>
  <c r="U38" i="1"/>
  <c r="U1450" i="1"/>
  <c r="U1322" i="1"/>
  <c r="U1194" i="1"/>
  <c r="U712" i="1"/>
  <c r="U668" i="1"/>
  <c r="U789" i="1"/>
  <c r="S196" i="1"/>
  <c r="S175" i="1"/>
  <c r="S195" i="1"/>
  <c r="U120" i="1"/>
  <c r="S149" i="1"/>
  <c r="S293" i="1"/>
  <c r="S1414" i="1"/>
  <c r="U121" i="1"/>
  <c r="S897" i="1"/>
  <c r="S25" i="1"/>
  <c r="S592" i="1"/>
  <c r="S142" i="1"/>
  <c r="S17" i="1"/>
  <c r="S1228" i="1"/>
  <c r="U1228" i="1"/>
  <c r="S1173" i="1"/>
  <c r="U1173" i="1"/>
  <c r="S384" i="1"/>
  <c r="U384" i="1"/>
  <c r="S719" i="1"/>
  <c r="U719" i="1"/>
  <c r="S620" i="1"/>
  <c r="U620" i="1"/>
  <c r="S1486" i="1"/>
  <c r="U1486" i="1"/>
  <c r="S690" i="1"/>
  <c r="U690" i="1"/>
  <c r="U443" i="1"/>
  <c r="S443" i="1"/>
  <c r="S143" i="1"/>
  <c r="U143" i="1"/>
  <c r="S828" i="1"/>
  <c r="U828" i="1"/>
  <c r="U237" i="1"/>
  <c r="S237" i="1"/>
  <c r="S68" i="1"/>
  <c r="U68" i="1"/>
  <c r="S922" i="1"/>
  <c r="U922" i="1"/>
  <c r="S151" i="1"/>
  <c r="U151" i="1"/>
  <c r="S492" i="1"/>
  <c r="U492" i="1"/>
  <c r="U227" i="1"/>
  <c r="S227" i="1"/>
  <c r="U713" i="1"/>
  <c r="S713" i="1"/>
  <c r="S1100" i="1"/>
  <c r="U1100" i="1"/>
  <c r="S409" i="1"/>
  <c r="U409" i="1"/>
  <c r="S322" i="1"/>
  <c r="S930" i="1"/>
  <c r="U102" i="1"/>
  <c r="U294" i="1"/>
  <c r="U850" i="1"/>
  <c r="U1467" i="1"/>
  <c r="U1504" i="1"/>
  <c r="U1376" i="1"/>
  <c r="U976" i="1"/>
  <c r="U368" i="1"/>
  <c r="U1365" i="1"/>
  <c r="U225" i="1"/>
  <c r="U625" i="1"/>
  <c r="S397" i="1"/>
  <c r="U70" i="1"/>
  <c r="U1226" i="1"/>
  <c r="U1363" i="1"/>
  <c r="U1448" i="1"/>
  <c r="S1329" i="1"/>
  <c r="U476" i="1"/>
  <c r="U348" i="1"/>
  <c r="U1145" i="1"/>
  <c r="S1382" i="1"/>
  <c r="S296" i="1"/>
  <c r="U234" i="1"/>
  <c r="S751" i="1"/>
  <c r="S1020" i="1"/>
  <c r="S1118" i="1"/>
  <c r="S52" i="1"/>
  <c r="S219" i="1"/>
  <c r="S80" i="1"/>
  <c r="S1247" i="1"/>
  <c r="S233" i="1"/>
  <c r="S1341" i="1"/>
  <c r="U1341" i="1"/>
  <c r="S1047" i="1"/>
  <c r="U1047" i="1"/>
  <c r="S84" i="1"/>
  <c r="U84" i="1"/>
  <c r="S1384" i="1"/>
  <c r="U1384" i="1"/>
  <c r="U872" i="1"/>
  <c r="S872" i="1"/>
  <c r="S138" i="1"/>
  <c r="U138" i="1"/>
  <c r="S1466" i="1"/>
  <c r="U1466" i="1"/>
  <c r="U1036" i="1"/>
  <c r="S1036" i="1"/>
  <c r="S398" i="1"/>
  <c r="U398" i="1"/>
  <c r="U146" i="1"/>
  <c r="S146" i="1"/>
  <c r="U280" i="1"/>
  <c r="S280" i="1"/>
  <c r="S512" i="1"/>
  <c r="U512" i="1"/>
  <c r="S1054" i="1"/>
  <c r="U818" i="1"/>
  <c r="S486" i="1"/>
  <c r="S268" i="1"/>
  <c r="S286" i="1"/>
  <c r="S1309" i="1"/>
  <c r="S1442" i="1"/>
  <c r="S996" i="1"/>
  <c r="S1487" i="1"/>
  <c r="S319" i="1"/>
  <c r="S687" i="1"/>
  <c r="S920" i="1"/>
  <c r="S645" i="1"/>
  <c r="S750" i="1"/>
  <c r="S569" i="1"/>
  <c r="S515" i="1"/>
  <c r="S44" i="1"/>
  <c r="S971" i="1"/>
  <c r="S344" i="1"/>
  <c r="S804" i="1"/>
  <c r="H117" i="6"/>
  <c r="H165" i="6"/>
  <c r="H133" i="6"/>
  <c r="H24" i="4764"/>
  <c r="J87" i="6" s="1"/>
  <c r="H67" i="4764"/>
  <c r="H71" i="4764" s="1"/>
  <c r="G71" i="4764"/>
  <c r="H140" i="6"/>
  <c r="H149" i="6" s="1"/>
  <c r="J149" i="6"/>
  <c r="H101" i="6"/>
  <c r="H16" i="4764"/>
  <c r="J58" i="6" s="1"/>
  <c r="H58" i="6" s="1"/>
  <c r="H63" i="6" s="1"/>
  <c r="H53" i="6"/>
  <c r="H54" i="6"/>
  <c r="G66" i="5"/>
  <c r="T1512" i="1"/>
  <c r="T8" i="1" s="1"/>
  <c r="W8" i="1" s="1"/>
  <c r="M8" i="1"/>
  <c r="C75" i="5" l="1"/>
  <c r="C74" i="5"/>
  <c r="G89" i="5"/>
  <c r="G90" i="5" s="1"/>
  <c r="G91" i="5" s="1"/>
  <c r="G92" i="5" s="1"/>
  <c r="M32" i="3" s="1"/>
  <c r="M33" i="3" s="1"/>
  <c r="G67" i="5"/>
  <c r="B75" i="5"/>
  <c r="C76" i="5" s="1"/>
  <c r="U1512" i="1"/>
  <c r="U8" i="1" s="1"/>
  <c r="V8" i="1" s="1"/>
  <c r="S1512" i="1"/>
  <c r="S8" i="1" s="1"/>
  <c r="H87" i="6"/>
  <c r="H88" i="6" s="1"/>
  <c r="J88" i="6"/>
  <c r="J63" i="6"/>
  <c r="J72" i="6" s="1"/>
  <c r="H69" i="6"/>
  <c r="H73" i="6"/>
  <c r="H76" i="6"/>
  <c r="B76" i="5"/>
  <c r="C77" i="5" s="1"/>
  <c r="H55" i="6"/>
  <c r="H72" i="6" s="1"/>
  <c r="J73" i="6" l="1"/>
  <c r="J102" i="6"/>
  <c r="J103" i="6" s="1"/>
  <c r="J118" i="6"/>
  <c r="J119" i="6" s="1"/>
  <c r="J166" i="6"/>
  <c r="J167" i="6" s="1"/>
  <c r="J150" i="6"/>
  <c r="J151" i="6" s="1"/>
  <c r="J134" i="6"/>
  <c r="J135" i="6" s="1"/>
  <c r="H150" i="6"/>
  <c r="H151" i="6" s="1"/>
  <c r="H166" i="6"/>
  <c r="H167" i="6" s="1"/>
  <c r="H118" i="6"/>
  <c r="H119" i="6" s="1"/>
  <c r="H134" i="6"/>
  <c r="H135" i="6" s="1"/>
  <c r="H102" i="6"/>
  <c r="H103" i="6" s="1"/>
  <c r="J76" i="6"/>
  <c r="J77" i="6" s="1"/>
  <c r="J69" i="6"/>
  <c r="H77" i="6"/>
  <c r="H168" i="6" s="1"/>
  <c r="P6" i="1"/>
  <c r="G12" i="5"/>
  <c r="Q6" i="1"/>
  <c r="B77" i="5"/>
  <c r="C78" i="5" s="1"/>
  <c r="J168" i="6" l="1"/>
  <c r="J104" i="6"/>
  <c r="J120" i="6"/>
  <c r="J152" i="6"/>
  <c r="J136" i="6"/>
  <c r="H152" i="6"/>
  <c r="H136" i="6"/>
  <c r="H104" i="6"/>
  <c r="H120" i="6"/>
  <c r="B78" i="5"/>
  <c r="C79" i="5" s="1"/>
  <c r="B79" i="5" l="1"/>
  <c r="C80" i="5" s="1"/>
  <c r="B80" i="5" l="1"/>
  <c r="C81" i="5" s="1"/>
  <c r="B81" i="5" l="1"/>
  <c r="C82" i="5" s="1"/>
  <c r="B82" i="5" l="1"/>
  <c r="C83" i="5" s="1"/>
  <c r="B83" i="5" l="1"/>
  <c r="C84" i="5" s="1"/>
  <c r="B84" i="5" l="1"/>
  <c r="C85" i="5" s="1"/>
  <c r="B85" i="5" l="1"/>
  <c r="B86" i="5" l="1"/>
  <c r="B88" i="5" s="1"/>
  <c r="B89" i="5" s="1"/>
  <c r="B90" i="5" s="1"/>
  <c r="B91" i="5" s="1"/>
  <c r="B92"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MCINTJE</author>
  </authors>
  <commentList>
    <comment ref="G12" authorId="0" shapeId="0" xr:uid="{00000000-0006-0000-0500-000001000000}">
      <text>
        <r>
          <rPr>
            <b/>
            <sz val="8"/>
            <color indexed="81"/>
            <rFont val="Tahoma"/>
            <family val="2"/>
          </rPr>
          <t>This line shows the amount of general state aid received per day.  If the district counted the student for membership, this amount will be subtracted so that it is not collected again from the tuition payer.</t>
        </r>
      </text>
    </comment>
  </commentList>
</comments>
</file>

<file path=xl/sharedStrings.xml><?xml version="1.0" encoding="utf-8"?>
<sst xmlns="http://schemas.openxmlformats.org/spreadsheetml/2006/main" count="2218" uniqueCount="971">
  <si>
    <t xml:space="preserve"> </t>
  </si>
  <si>
    <t>Annual Report</t>
  </si>
  <si>
    <t>Total Expenditures (Line 1 + Line 2)</t>
  </si>
  <si>
    <t>TOTAL REVENUES</t>
  </si>
  <si>
    <t>SPECIFIC LOCAL REVENUE</t>
  </si>
  <si>
    <t>SPECIFIC NON-LOCAL REVENUE</t>
  </si>
  <si>
    <t>SPECIAL OFFSETS</t>
  </si>
  <si>
    <t>NET COST</t>
  </si>
  <si>
    <t>TRANSPORTATION CALCULATION</t>
  </si>
  <si>
    <t>FUND 27 FIXED COST CALCULATION</t>
  </si>
  <si>
    <t>Special Ed. Report</t>
  </si>
  <si>
    <t>District Records</t>
  </si>
  <si>
    <t xml:space="preserve">Cost of Program Aides From Outside This Function </t>
  </si>
  <si>
    <t xml:space="preserve">Cost of Short Term Subs Outside This Function </t>
  </si>
  <si>
    <t xml:space="preserve">Cost From Other Functions Supplemental To This Function     </t>
  </si>
  <si>
    <t>Title</t>
  </si>
  <si>
    <t>Signature of Agency Official</t>
  </si>
  <si>
    <t>Date</t>
  </si>
  <si>
    <t xml:space="preserve">Cost of Specialty Teachers Outside This Function </t>
  </si>
  <si>
    <t>SPECIAL ED. PROGRAM COST #1</t>
  </si>
  <si>
    <t>SPECIAL ED. PROGRAM COST #2</t>
  </si>
  <si>
    <t>SPECIAL ED. PROGRAM COST #3</t>
  </si>
  <si>
    <t>SPECIAL ED. PROGRAM COST #4</t>
  </si>
  <si>
    <t>SPECIAL ED. PROGRAM COST #5</t>
  </si>
  <si>
    <t xml:space="preserve">Claim School Year: </t>
  </si>
  <si>
    <t xml:space="preserve">Date Due (to DPI): </t>
  </si>
  <si>
    <t xml:space="preserve">(Following End of Claim Year) </t>
  </si>
  <si>
    <t xml:space="preserve">Name of Licensed Facility:  </t>
  </si>
  <si>
    <t>LICENSED FACILITIES</t>
  </si>
  <si>
    <t>Telephone Number</t>
  </si>
  <si>
    <t>Name of Agency Contact Person</t>
  </si>
  <si>
    <t>Counted</t>
  </si>
  <si>
    <t>b.</t>
  </si>
  <si>
    <t>1.</t>
  </si>
  <si>
    <t>2.</t>
  </si>
  <si>
    <t>3.</t>
  </si>
  <si>
    <t>4.</t>
  </si>
  <si>
    <t>5.</t>
  </si>
  <si>
    <t>6.</t>
  </si>
  <si>
    <t>7.</t>
  </si>
  <si>
    <t>8.</t>
  </si>
  <si>
    <t>9.</t>
  </si>
  <si>
    <t>10.</t>
  </si>
  <si>
    <t>Signature of Property Taxing Authority Official</t>
  </si>
  <si>
    <t>Summer Schl Rpt.</t>
  </si>
  <si>
    <t>Type of Home:</t>
  </si>
  <si>
    <t>Cost Description</t>
  </si>
  <si>
    <t>Fund</t>
  </si>
  <si>
    <t>Function</t>
  </si>
  <si>
    <t xml:space="preserve">Full Cost of   </t>
  </si>
  <si>
    <t>10R</t>
  </si>
  <si>
    <t>000</t>
  </si>
  <si>
    <t>Src/</t>
  </si>
  <si>
    <t>Obj</t>
  </si>
  <si>
    <t>Proj</t>
  </si>
  <si>
    <t>Identifier</t>
  </si>
  <si>
    <t>Amount</t>
  </si>
  <si>
    <t>Document Source</t>
  </si>
  <si>
    <t>10E</t>
  </si>
  <si>
    <t>000 000</t>
  </si>
  <si>
    <t>30E</t>
  </si>
  <si>
    <t>30R</t>
  </si>
  <si>
    <t xml:space="preserve">General Fund Expenditures                                      </t>
  </si>
  <si>
    <t xml:space="preserve">General Fund Revenues                                </t>
  </si>
  <si>
    <t>210</t>
  </si>
  <si>
    <t>220</t>
  </si>
  <si>
    <t>240</t>
  </si>
  <si>
    <t>440</t>
  </si>
  <si>
    <t>340</t>
  </si>
  <si>
    <t>540</t>
  </si>
  <si>
    <t>615</t>
  </si>
  <si>
    <t>616</t>
  </si>
  <si>
    <t>640</t>
  </si>
  <si>
    <t>720</t>
  </si>
  <si>
    <t>800</t>
  </si>
  <si>
    <t>Total Revenues   (Line 4 + Line 5)</t>
  </si>
  <si>
    <t>Total Local Revenue   (Sum Lines 7 thru 10)</t>
  </si>
  <si>
    <t xml:space="preserve">Property Tax - General Fund                                      </t>
  </si>
  <si>
    <t xml:space="preserve">State Aid General Fund                                               </t>
  </si>
  <si>
    <t xml:space="preserve">Payment for Services - Local                           </t>
  </si>
  <si>
    <t xml:space="preserve">Payment for Services - Outside WI                          </t>
  </si>
  <si>
    <t xml:space="preserve">Payment for Ed. Services - Local                              </t>
  </si>
  <si>
    <t xml:space="preserve">Payment for Services - Intermediate                      </t>
  </si>
  <si>
    <t xml:space="preserve">Payment for Services - State Tuition                                    </t>
  </si>
  <si>
    <t xml:space="preserve">Federal Impact Aid                                                    </t>
  </si>
  <si>
    <t>Total Non-Local Revenue   (Sum Lines 12 thru 20)</t>
  </si>
  <si>
    <t>850</t>
  </si>
  <si>
    <t>972</t>
  </si>
  <si>
    <t>950</t>
  </si>
  <si>
    <t>282 000</t>
  </si>
  <si>
    <t>283 000</t>
  </si>
  <si>
    <t>Net Special Offsets    (Lines 22+23+24+25-26-27)</t>
  </si>
  <si>
    <t xml:space="preserve">Reorganization Settlement Expenditure               </t>
  </si>
  <si>
    <t xml:space="preserve">Reorganization Settlement Revenue                  </t>
  </si>
  <si>
    <t xml:space="preserve">Non-Aidable Revenue                                                </t>
  </si>
  <si>
    <t>Applicable Cost    (Line 11+ Line 21 - Line 28)</t>
  </si>
  <si>
    <t>Adjustment For Fund Balance  (May Be Negative)  (Line 6 - Line 3)</t>
  </si>
  <si>
    <t>Net Cost (Line 29 - Line 30)</t>
  </si>
  <si>
    <t>612</t>
  </si>
  <si>
    <t>100 000</t>
  </si>
  <si>
    <t>827</t>
  </si>
  <si>
    <t xml:space="preserve">Total Instruction Cost - Fund 10                            </t>
  </si>
  <si>
    <t xml:space="preserve">Interfund Transfer to Fund 27                                     </t>
  </si>
  <si>
    <t>27E</t>
  </si>
  <si>
    <t>212 000</t>
  </si>
  <si>
    <t>213 000</t>
  </si>
  <si>
    <t>214 000</t>
  </si>
  <si>
    <t>215 000</t>
  </si>
  <si>
    <t>223 300</t>
  </si>
  <si>
    <t>011 &amp; 019</t>
  </si>
  <si>
    <t xml:space="preserve">Social Work </t>
  </si>
  <si>
    <r>
      <t xml:space="preserve">Guidance </t>
    </r>
    <r>
      <rPr>
        <sz val="9"/>
        <rFont val="Arial"/>
        <family val="2"/>
      </rPr>
      <t xml:space="preserve">                                                   </t>
    </r>
  </si>
  <si>
    <r>
      <t xml:space="preserve">Health </t>
    </r>
    <r>
      <rPr>
        <sz val="9"/>
        <rFont val="Arial"/>
        <family val="2"/>
      </rPr>
      <t xml:space="preserve">                                                            </t>
    </r>
  </si>
  <si>
    <r>
      <t xml:space="preserve">Psychological Services </t>
    </r>
    <r>
      <rPr>
        <sz val="9"/>
        <rFont val="Arial"/>
        <family val="2"/>
      </rPr>
      <t xml:space="preserve">               </t>
    </r>
  </si>
  <si>
    <r>
      <t xml:space="preserve">Special Ed. Supervision </t>
    </r>
    <r>
      <rPr>
        <sz val="9"/>
        <rFont val="Arial"/>
        <family val="2"/>
      </rPr>
      <t xml:space="preserve">              </t>
    </r>
  </si>
  <si>
    <t>159 100</t>
  </si>
  <si>
    <t>159 200</t>
  </si>
  <si>
    <t>159 300</t>
  </si>
  <si>
    <t xml:space="preserve">    Select Appropriate Portion of Costs From the Following Functions:</t>
  </si>
  <si>
    <t xml:space="preserve">School District Providing Services:   </t>
  </si>
  <si>
    <t>Regular Transportation Cost/Member/Day   (Line 40/Line 37)</t>
  </si>
  <si>
    <t>Net Transportation Cost    (Line 38 - Line 39)</t>
  </si>
  <si>
    <t xml:space="preserve">Regular Transportation Aid                               </t>
  </si>
  <si>
    <t xml:space="preserve">Regular Transportation Expenditures              </t>
  </si>
  <si>
    <t>218 100</t>
  </si>
  <si>
    <t>218 200</t>
  </si>
  <si>
    <t>256 000</t>
  </si>
  <si>
    <t>156 600</t>
  </si>
  <si>
    <t>156 700</t>
  </si>
  <si>
    <t>156 100</t>
  </si>
  <si>
    <t>Occupational Therapy</t>
  </si>
  <si>
    <t>Physical Therapy</t>
  </si>
  <si>
    <t>Individual Aide</t>
  </si>
  <si>
    <t xml:space="preserve">Special Transportation </t>
  </si>
  <si>
    <t>Speech/Language</t>
  </si>
  <si>
    <t xml:space="preserve">Hearing Impaired Services </t>
  </si>
  <si>
    <t>Visually Impaired Services</t>
  </si>
  <si>
    <t>Other Services   (Insert Function)</t>
  </si>
  <si>
    <t>E-Mail Address</t>
  </si>
  <si>
    <t xml:space="preserve">Debt Service Expenditures   (Fund 38 plus Fund 39)                               </t>
  </si>
  <si>
    <t xml:space="preserve">Debt Service Revenue    (Fund 38 plus Fund 39)                                        </t>
  </si>
  <si>
    <t xml:space="preserve">Property Tax - Debt Service Fund      (Fund 38 plus Fund 39)                      </t>
  </si>
  <si>
    <t xml:space="preserve">Payment in Lieu of Tax - Debt Service     (Fund 38 plus Fund 39)                   </t>
  </si>
  <si>
    <t xml:space="preserve">Other Financing Sources - Debt Service   (Fund 38 plus Fund 39)         </t>
  </si>
  <si>
    <t xml:space="preserve">Refinancing      (Fund 38 plus Fund 39)                                                     </t>
  </si>
  <si>
    <t xml:space="preserve">Operational Debt      (Fund 38 plus Fund 39)                                                </t>
  </si>
  <si>
    <t xml:space="preserve">Integration Aid -- Intradistrict               </t>
  </si>
  <si>
    <t xml:space="preserve">Integration Aid -- Interdistrict                </t>
  </si>
  <si>
    <t>491 000</t>
  </si>
  <si>
    <t>492 000</t>
  </si>
  <si>
    <t>Non-Aidable Refund</t>
  </si>
  <si>
    <t>411 000</t>
  </si>
  <si>
    <t>11.</t>
  </si>
  <si>
    <t>12.</t>
  </si>
  <si>
    <t>14.</t>
  </si>
  <si>
    <t>15.</t>
  </si>
  <si>
    <t>SIGNATURE SECTION</t>
  </si>
  <si>
    <t>CONTACT INFORMATION</t>
  </si>
  <si>
    <t>Address  (Street, City, State, Zip):</t>
  </si>
  <si>
    <t>Object</t>
  </si>
  <si>
    <t>Not Counted</t>
  </si>
  <si>
    <t>Tax Assessor  Title</t>
  </si>
  <si>
    <t>16.</t>
  </si>
  <si>
    <t xml:space="preserve">Date Completed: </t>
  </si>
  <si>
    <t>For Just This Student</t>
  </si>
  <si>
    <t xml:space="preserve"> WISCONSIN DEPARTMENT OF PUBLIC INSTRUCTION</t>
  </si>
  <si>
    <t xml:space="preserve">    (The total of all SAC costs will be transferred to  appropriate  PI-1524-S  and  PI-1524-F Excel sheets.)</t>
  </si>
  <si>
    <t xml:space="preserve">             SPECIAL ALLOCABLE COST (SAC) WORKSHEETS - DUPLICATE AS NEEDED</t>
  </si>
  <si>
    <t>Line No.</t>
  </si>
  <si>
    <t>Date of  Birth</t>
  </si>
  <si>
    <t>Date Service Began</t>
  </si>
  <si>
    <t>Date Service Ended</t>
  </si>
  <si>
    <t>FTE of Student</t>
  </si>
  <si>
    <t>Special Ed Program</t>
  </si>
  <si>
    <t>Regular Ed Program</t>
  </si>
  <si>
    <t>TAX EXEMPT</t>
  </si>
  <si>
    <t>NOT TAX EXEMPT</t>
  </si>
  <si>
    <t>13.</t>
  </si>
  <si>
    <t>PERIOD  OF  SERVICE</t>
  </si>
  <si>
    <t xml:space="preserve">CLAIM CERTIFICATION:   I hereby certify and attest that this claim is true and complete according to my best knowledge and belief. </t>
  </si>
  <si>
    <t>School District Providing Services:</t>
  </si>
  <si>
    <t>Licensed Facility Name:</t>
  </si>
  <si>
    <t xml:space="preserve">           TOTAL FOR THIS FACILITY from bottom of file</t>
  </si>
  <si>
    <t xml:space="preserve"> State Tuition Claim -Tuition Claim Form</t>
  </si>
  <si>
    <t>Total Claim Fund 10</t>
  </si>
  <si>
    <t>Total Claim Fund 27</t>
  </si>
  <si>
    <t>Total Claim-this worksheet</t>
  </si>
  <si>
    <t>Max # days</t>
  </si>
  <si>
    <t>Name of School District</t>
  </si>
  <si>
    <t>ASSURANCE STATEMENT BY LEA:   I attest that all the children identified on the PI-1524-F form as residing at all the above facilities AND all the facilities themselves meet ALL the requirements of Wis. Stats. Section 121.79, making the expenditures claimed AND all the facilities themselves meet ALL the requirements of Wis. Stats. Section 121.79, AND that no payment has been received from another School District or State for these students or expenditures, making the expenditures claimed hereon eligible for payment of "State Tuition Aid" under Section 121.79(1).</t>
  </si>
  <si>
    <t xml:space="preserve"> State Tuition Claim - "Daily Rate" Calculation Worksheet</t>
  </si>
  <si>
    <t xml:space="preserve"> State Tuition Claim - SAC Worksheet</t>
  </si>
  <si>
    <t xml:space="preserve"> State Tuition Claim - Summary of Claim</t>
  </si>
  <si>
    <t>Facility/function</t>
  </si>
  <si>
    <t>Total Fund 10</t>
  </si>
  <si>
    <t>Total Fund 27</t>
  </si>
  <si>
    <t>Total Claim/facility</t>
  </si>
  <si>
    <t>School Year for which "Cost" Calculation on State Tuition Worksheets is based</t>
  </si>
  <si>
    <t>Admin use</t>
  </si>
  <si>
    <t xml:space="preserve">Student (or Special Ed Program) Name #1:  </t>
  </si>
  <si>
    <t xml:space="preserve">Student (or Special Ed Program) Name #2:  </t>
  </si>
  <si>
    <t xml:space="preserve">Student (or Special Ed Program) Name #3:  </t>
  </si>
  <si>
    <t xml:space="preserve">Student (or Special Ed Program) Name #4:  </t>
  </si>
  <si>
    <t xml:space="preserve">Student (or Special Ed Program) Name #5:  </t>
  </si>
  <si>
    <t xml:space="preserve">Student (or Special Ed Program) Name #6:  </t>
  </si>
  <si>
    <t xml:space="preserve">Student (or Special Ed Program) Name #7:  </t>
  </si>
  <si>
    <t xml:space="preserve">Student (or Special Ed Program) Name #8:  </t>
  </si>
  <si>
    <t xml:space="preserve">Student (or Special Ed Program) Name #9:  </t>
  </si>
  <si>
    <t xml:space="preserve">Student (or Special Ed Program) Name #10:  </t>
  </si>
  <si>
    <t xml:space="preserve">Student (or Special Ed Program) Name #11:  </t>
  </si>
  <si>
    <t xml:space="preserve">Student (or Special Ed Program) Name #12:  </t>
  </si>
  <si>
    <t xml:space="preserve">Student (or Special Ed Program) Name #13:  </t>
  </si>
  <si>
    <t>FTE is 1 or less</t>
  </si>
  <si>
    <t>FTE is not over 1</t>
  </si>
  <si>
    <t>Count is 1 per student</t>
  </si>
  <si>
    <t># of days reasonable</t>
  </si>
  <si>
    <t>Student Name                           (Last name, first name)</t>
  </si>
  <si>
    <t>DPI will calculate when auditing:</t>
  </si>
  <si>
    <t>Special Allocable Cost by student,   PI-1524-SAC</t>
  </si>
  <si>
    <t xml:space="preserve">  Cost from PI-1524-ALT Fund 10</t>
  </si>
  <si>
    <t xml:space="preserve">  Cost from PI-1524-SAC program Fund 27</t>
  </si>
  <si>
    <t xml:space="preserve">  Cost from PI-1524-ALT Fund 27</t>
  </si>
  <si>
    <t>Total Claim check</t>
  </si>
  <si>
    <t>Special Education Function this page, if applicable:</t>
  </si>
  <si>
    <t xml:space="preserve">Regular year </t>
  </si>
  <si>
    <t xml:space="preserve">Summer school </t>
  </si>
  <si>
    <t>Enter "X" if Summer School</t>
  </si>
  <si>
    <t>Amount of Claim</t>
  </si>
  <si>
    <t>Unduplicated Headcount</t>
  </si>
  <si>
    <t>Amount of Claim for Summer School</t>
  </si>
  <si>
    <t xml:space="preserve">  # of Days</t>
  </si>
  <si>
    <t>Amount of Claim for Regular School</t>
  </si>
  <si>
    <t xml:space="preserve">ASSURANCE STATEMENT BY TAXING AUTHORITY </t>
  </si>
  <si>
    <t>Number of lines with Errors</t>
  </si>
  <si>
    <t xml:space="preserve">   TOTAL FOR THIS FACILITY</t>
  </si>
  <si>
    <t>Based on Sept or Jan count dates</t>
  </si>
  <si>
    <t>From PI-1524-F, column H, row 8</t>
  </si>
  <si>
    <t xml:space="preserve"> I attest that all the facilities listed above are either on land that is  "Tax Exempt"  or  "Not Tax Exempt"  from property tax under Wis. State Statute 70.11, as indicated above.</t>
  </si>
  <si>
    <t>620</t>
  </si>
  <si>
    <t>SUMMARY OF SAC</t>
  </si>
  <si>
    <t xml:space="preserve">After all data has been entered and errors have been resolved, the entire workbook should be e-mailed to dpisfsreports@dpi.wi.gov.  The signature page must be filled out and signed with an actual signature.  These can be scanned and sent to the same e-mail address or faxed to 608-266-2840. </t>
  </si>
  <si>
    <t>Days of Instruction</t>
  </si>
  <si>
    <t>(a)</t>
  </si>
  <si>
    <t>(b)</t>
  </si>
  <si>
    <t>(d)2</t>
  </si>
  <si>
    <t>(d)3</t>
  </si>
  <si>
    <t>Enter the appropriate value from the following list under "Type of Home" for each home on this page:</t>
  </si>
  <si>
    <t>dist_code</t>
  </si>
  <si>
    <t>dist_name</t>
  </si>
  <si>
    <t>Abbotsford</t>
  </si>
  <si>
    <t>Adams-Friendship Area</t>
  </si>
  <si>
    <t>Albany</t>
  </si>
  <si>
    <t>Algoma</t>
  </si>
  <si>
    <t>Alma</t>
  </si>
  <si>
    <t>Alma Center</t>
  </si>
  <si>
    <t>Almond-Bancroft</t>
  </si>
  <si>
    <t>Altoona</t>
  </si>
  <si>
    <t>Amery</t>
  </si>
  <si>
    <t>Tomorrow River</t>
  </si>
  <si>
    <t>Antigo</t>
  </si>
  <si>
    <t>Appleton Area</t>
  </si>
  <si>
    <t>Arcadia</t>
  </si>
  <si>
    <t>Argyle</t>
  </si>
  <si>
    <t>Ashland</t>
  </si>
  <si>
    <t>Ashwaubenon</t>
  </si>
  <si>
    <t>Athens</t>
  </si>
  <si>
    <t>Auburndale</t>
  </si>
  <si>
    <t>Augusta</t>
  </si>
  <si>
    <t>Baldwin-Woodville Area</t>
  </si>
  <si>
    <t>Unity</t>
  </si>
  <si>
    <t>Bangor</t>
  </si>
  <si>
    <t>Baraboo</t>
  </si>
  <si>
    <t>Barneveld</t>
  </si>
  <si>
    <t>Barron Area</t>
  </si>
  <si>
    <t>Bayfield</t>
  </si>
  <si>
    <t>Beaver Dam</t>
  </si>
  <si>
    <t>Belleville</t>
  </si>
  <si>
    <t>Belmont Community</t>
  </si>
  <si>
    <t>Beloit</t>
  </si>
  <si>
    <t>Beloit Turner</t>
  </si>
  <si>
    <t>Benton</t>
  </si>
  <si>
    <t>Berlin Area</t>
  </si>
  <si>
    <t>Birchwood</t>
  </si>
  <si>
    <t>Wisconsin Heights</t>
  </si>
  <si>
    <t>Black River Falls</t>
  </si>
  <si>
    <t>Blair-Taylor</t>
  </si>
  <si>
    <t>Pecatonica Area</t>
  </si>
  <si>
    <t>Bloomer</t>
  </si>
  <si>
    <t>Bonduel</t>
  </si>
  <si>
    <t>Boscobel</t>
  </si>
  <si>
    <t>North Lakeland</t>
  </si>
  <si>
    <t>Bowler</t>
  </si>
  <si>
    <t>Boyceville Community</t>
  </si>
  <si>
    <t>Brighton #1</t>
  </si>
  <si>
    <t>Brillion</t>
  </si>
  <si>
    <t>Bristol #1</t>
  </si>
  <si>
    <t>Brodhead</t>
  </si>
  <si>
    <t>Elmbrook</t>
  </si>
  <si>
    <t>Brown Deer</t>
  </si>
  <si>
    <t>Bruce</t>
  </si>
  <si>
    <t>Burlington Area</t>
  </si>
  <si>
    <t>Butternut</t>
  </si>
  <si>
    <t>Cadott Community</t>
  </si>
  <si>
    <t>Cambria-Friesland</t>
  </si>
  <si>
    <t>Cambridge</t>
  </si>
  <si>
    <t>Cameron</t>
  </si>
  <si>
    <t>Campbellsport</t>
  </si>
  <si>
    <t>Cashton</t>
  </si>
  <si>
    <t>Cassville</t>
  </si>
  <si>
    <t>Cedarburg</t>
  </si>
  <si>
    <t>Cedar Grove-Belgium Area</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</si>
  <si>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</si>
  <si>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</si>
  <si>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</si>
  <si>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</si>
  <si>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</si>
  <si>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</si>
  <si>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</si>
  <si>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</si>
  <si>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</si>
  <si>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</si>
  <si>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</si>
  <si>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</si>
  <si>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</si>
  <si>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</si>
  <si>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</si>
  <si>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</si>
  <si>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</si>
  <si>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</si>
  <si>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</si>
  <si>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Darlington Community</t>
  </si>
  <si>
    <t>Deerfield Community</t>
  </si>
  <si>
    <t>Deforest Area</t>
  </si>
  <si>
    <t>Kettle Moraine</t>
  </si>
  <si>
    <t>Delavan-Darien</t>
  </si>
  <si>
    <t>Denmark</t>
  </si>
  <si>
    <t>Depere</t>
  </si>
  <si>
    <t>Dodgeville</t>
  </si>
  <si>
    <t>Dover #1</t>
  </si>
  <si>
    <t>Drummond</t>
  </si>
  <si>
    <t>Northland Pines</t>
  </si>
  <si>
    <t>East Troy Community</t>
  </si>
  <si>
    <t>Eau Claire Area</t>
  </si>
  <si>
    <t>Edgar</t>
  </si>
  <si>
    <t>Edgerton</t>
  </si>
  <si>
    <t>Elcho</t>
  </si>
  <si>
    <t>Eleva-Strum</t>
  </si>
  <si>
    <t>Elkhart Lake-Glenbeulah</t>
  </si>
  <si>
    <t>Elkhorn Area</t>
  </si>
  <si>
    <t>Elk Mound Area</t>
  </si>
  <si>
    <t>Ellsworth Community</t>
  </si>
  <si>
    <t>Elmwood</t>
  </si>
  <si>
    <t>Royall</t>
  </si>
  <si>
    <t>Erin</t>
  </si>
  <si>
    <t>Evansville Community</t>
  </si>
  <si>
    <t>Fall Creek</t>
  </si>
  <si>
    <t>Fall River</t>
  </si>
  <si>
    <t>Fennimore Community</t>
  </si>
  <si>
    <t>Lac Du Flambeau #1</t>
  </si>
  <si>
    <t>Florence</t>
  </si>
  <si>
    <t>Fond Du Lac</t>
  </si>
  <si>
    <t>Fontana J8</t>
  </si>
  <si>
    <t>Fort Atkinson</t>
  </si>
  <si>
    <t>Fox Point J2</t>
  </si>
  <si>
    <t>Maple Dale-Indian Hill</t>
  </si>
  <si>
    <t>Franklin Public</t>
  </si>
  <si>
    <t>Frederic</t>
  </si>
  <si>
    <t>Northern Ozaukee</t>
  </si>
  <si>
    <t>Freedom Area</t>
  </si>
  <si>
    <t>North Crawford</t>
  </si>
  <si>
    <t>Geneva J4</t>
  </si>
  <si>
    <t>Genoa City J2</t>
  </si>
  <si>
    <t>Germantown</t>
  </si>
  <si>
    <t>Gibraltar Area</t>
  </si>
  <si>
    <t>Gillett</t>
  </si>
  <si>
    <t>Gilman</t>
  </si>
  <si>
    <t>Gilmanton</t>
  </si>
  <si>
    <t>Nicolet UHS</t>
  </si>
  <si>
    <t>Glendale-River Hills</t>
  </si>
  <si>
    <t>Glenwood City</t>
  </si>
  <si>
    <t>Goodman-Armstrong</t>
  </si>
  <si>
    <t>Grafton</t>
  </si>
  <si>
    <t>Granton Area</t>
  </si>
  <si>
    <t>Grantsburg</t>
  </si>
  <si>
    <t>Black Hawk</t>
  </si>
  <si>
    <t>Green Bay Area</t>
  </si>
  <si>
    <t>Greendale</t>
  </si>
  <si>
    <t>Greenfield</t>
  </si>
  <si>
    <t>Green Lake</t>
  </si>
  <si>
    <t>Greenwood</t>
  </si>
  <si>
    <t>Gresham</t>
  </si>
  <si>
    <t>Hamilton</t>
  </si>
  <si>
    <t>Saint Croix Central</t>
  </si>
  <si>
    <t>Hartford UHS</t>
  </si>
  <si>
    <t>Hartford J1</t>
  </si>
  <si>
    <t>Arrowhead UHS</t>
  </si>
  <si>
    <t>Hartland-Lakeside J3</t>
  </si>
  <si>
    <t>Hayward Community</t>
  </si>
  <si>
    <t>Southwestern Wisconsin</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</si>
  <si>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</si>
  <si>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</si>
  <si>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</si>
  <si>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</si>
  <si>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</si>
  <si>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</si>
  <si>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</si>
  <si>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</si>
  <si>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</si>
  <si>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</si>
  <si>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</si>
  <si>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</si>
  <si>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</si>
  <si>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</si>
  <si>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</si>
  <si>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</si>
  <si>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</si>
  <si>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</si>
  <si>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</si>
  <si>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Dodgeland</t>
  </si>
  <si>
    <t>Kaukauna Area</t>
  </si>
  <si>
    <t>Kenosha</t>
  </si>
  <si>
    <t>Kewaskum</t>
  </si>
  <si>
    <t>Kewaunee</t>
  </si>
  <si>
    <t>Kiel Area</t>
  </si>
  <si>
    <t>Kimberly Area</t>
  </si>
  <si>
    <t>Kohler</t>
  </si>
  <si>
    <t>Lacrosse</t>
  </si>
  <si>
    <t>Lafarge</t>
  </si>
  <si>
    <t>Lake Geneva-Genoa UHS</t>
  </si>
  <si>
    <t>Lake Geneva J1</t>
  </si>
  <si>
    <t>Lake Holcombe</t>
  </si>
  <si>
    <t>Lake Mills Area</t>
  </si>
  <si>
    <t>Lancaster Community</t>
  </si>
  <si>
    <t>Laona</t>
  </si>
  <si>
    <t>Lena</t>
  </si>
  <si>
    <t>Linn J4</t>
  </si>
  <si>
    <t>Linn J6</t>
  </si>
  <si>
    <t>Richmond</t>
  </si>
  <si>
    <t>Little Chute Area</t>
  </si>
  <si>
    <t>Lodi</t>
  </si>
  <si>
    <t>Lomira</t>
  </si>
  <si>
    <t>Loyal</t>
  </si>
  <si>
    <t>Luck</t>
  </si>
  <si>
    <t>Luxemburg-Casco</t>
  </si>
  <si>
    <t>Madison Metropolitan</t>
  </si>
  <si>
    <t>Manawa</t>
  </si>
  <si>
    <t>Manitowoc</t>
  </si>
  <si>
    <t>Maple</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</si>
  <si>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</si>
  <si>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</si>
  <si>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</si>
  <si>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</si>
  <si>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</si>
  <si>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</si>
  <si>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</si>
  <si>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</si>
  <si>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</si>
  <si>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</si>
  <si>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</si>
  <si>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</si>
  <si>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</si>
  <si>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</si>
  <si>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</si>
  <si>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</si>
  <si>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</si>
  <si>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</si>
  <si>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</si>
  <si>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Swallow</t>
  </si>
  <si>
    <t>North Lake</t>
  </si>
  <si>
    <t>Merton Community</t>
  </si>
  <si>
    <t>Stone Bank School District</t>
  </si>
  <si>
    <t>Middleton-Cross Plains</t>
  </si>
  <si>
    <t>Milton</t>
  </si>
  <si>
    <t>Milwaukee</t>
  </si>
  <si>
    <t>Mineral Point</t>
  </si>
  <si>
    <t>Minocqua J1</t>
  </si>
  <si>
    <t>Lakeland UHS</t>
  </si>
  <si>
    <t>Northwood</t>
  </si>
  <si>
    <t>Mishicot</t>
  </si>
  <si>
    <t>Mondovi</t>
  </si>
  <si>
    <t>Monona Grove</t>
  </si>
  <si>
    <t>Monroe</t>
  </si>
  <si>
    <t>Montello</t>
  </si>
  <si>
    <t>Monticello</t>
  </si>
  <si>
    <t>Mosinee</t>
  </si>
  <si>
    <t>Mount Horeb Area</t>
  </si>
  <si>
    <t>Mukwonago</t>
  </si>
  <si>
    <t>Riverdale</t>
  </si>
  <si>
    <t>Muskego-Norway</t>
  </si>
  <si>
    <t>Lake Country</t>
  </si>
  <si>
    <t>Necedah Area</t>
  </si>
  <si>
    <t>Neenah</t>
  </si>
  <si>
    <t>Neillsville</t>
  </si>
  <si>
    <t>Nekoosa</t>
  </si>
  <si>
    <t>New Auburn</t>
  </si>
  <si>
    <t>New Berlin</t>
  </si>
  <si>
    <t>New Glarus</t>
  </si>
  <si>
    <t>New Holstein</t>
  </si>
  <si>
    <t>New Lisbon</t>
  </si>
  <si>
    <t>New London</t>
  </si>
  <si>
    <t>New Richmond</t>
  </si>
  <si>
    <t>Niagara</t>
  </si>
  <si>
    <t>Norris</t>
  </si>
  <si>
    <t>North Fond Du Lac</t>
  </si>
  <si>
    <t>Norwalk-Ontario-Wilton</t>
  </si>
  <si>
    <t>Norway J7</t>
  </si>
  <si>
    <t>Oak Creek-Franklin</t>
  </si>
  <si>
    <t>Oakfield</t>
  </si>
  <si>
    <t>Oconomowoc Area</t>
  </si>
  <si>
    <t>Oconto</t>
  </si>
  <si>
    <t>Oconto Falls</t>
  </si>
  <si>
    <t>Omro</t>
  </si>
  <si>
    <t>Onalaska</t>
  </si>
  <si>
    <t>Oostburg</t>
  </si>
  <si>
    <t>Oregon</t>
  </si>
  <si>
    <t>Parkview</t>
  </si>
  <si>
    <t>Osceola</t>
  </si>
  <si>
    <t>Oshkosh Area</t>
  </si>
  <si>
    <t>Osseo-Fairchild</t>
  </si>
  <si>
    <t>Owen-Withee</t>
  </si>
  <si>
    <t>Palmyra-Eagle Area</t>
  </si>
  <si>
    <t>Pardeeville Area</t>
  </si>
  <si>
    <t>Paris J1</t>
  </si>
  <si>
    <t>Beecher-Dunbar-Pembine</t>
  </si>
  <si>
    <t>Pepin Area</t>
  </si>
  <si>
    <t>Peshtigo</t>
  </si>
  <si>
    <t>Pewaukee</t>
  </si>
  <si>
    <t>Phelps</t>
  </si>
  <si>
    <t>Phillips</t>
  </si>
  <si>
    <t>Pittsville</t>
  </si>
  <si>
    <t>Tri-County Area</t>
  </si>
  <si>
    <t>Platteville</t>
  </si>
  <si>
    <t>Plum City</t>
  </si>
  <si>
    <t>Plymouth</t>
  </si>
  <si>
    <t>Portage Community</t>
  </si>
  <si>
    <t>Port Edwards</t>
  </si>
  <si>
    <t>Port Washington-Saukville</t>
  </si>
  <si>
    <t>South Shore</t>
  </si>
  <si>
    <t>Potosi</t>
  </si>
  <si>
    <t>Poynette</t>
  </si>
  <si>
    <t>Prairie Du Chien Area</t>
  </si>
  <si>
    <t>Prairie Farm</t>
  </si>
  <si>
    <t>Prentice</t>
  </si>
  <si>
    <t>Prescott</t>
  </si>
  <si>
    <t>Princeton</t>
  </si>
  <si>
    <t>Pulaski Community</t>
  </si>
  <si>
    <t>Racine</t>
  </si>
  <si>
    <t>Randall J1</t>
  </si>
  <si>
    <t>Randolph</t>
  </si>
  <si>
    <t>Random Lake</t>
  </si>
  <si>
    <t>Raymond #14</t>
  </si>
  <si>
    <t>North Cape</t>
  </si>
  <si>
    <t>Reedsburg</t>
  </si>
  <si>
    <t>Reedsville</t>
  </si>
  <si>
    <t>Rhinelander</t>
  </si>
  <si>
    <t>Rib Lake</t>
  </si>
  <si>
    <t>Rice Lake Area</t>
  </si>
  <si>
    <t>Richland</t>
  </si>
  <si>
    <t>Rio Community</t>
  </si>
  <si>
    <t>Ripon Area</t>
  </si>
  <si>
    <t>River Falls</t>
  </si>
  <si>
    <t>River Ridge</t>
  </si>
  <si>
    <t>Rosendale-Brandon</t>
  </si>
  <si>
    <t>Rosholt</t>
  </si>
  <si>
    <t>D C Everest Area</t>
  </si>
  <si>
    <t>Saint Croix Falls</t>
  </si>
  <si>
    <t>Saint Francis</t>
  </si>
  <si>
    <t>Central/Westosha UHS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</si>
  <si>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</si>
  <si>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</si>
  <si>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</si>
  <si>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</si>
  <si>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</si>
  <si>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</si>
  <si>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</si>
  <si>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</si>
  <si>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</si>
  <si>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</si>
  <si>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</si>
  <si>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</si>
  <si>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</si>
  <si>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</si>
  <si>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</si>
  <si>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</si>
  <si>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</si>
  <si>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</si>
  <si>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</si>
  <si>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Southern Door County</t>
  </si>
  <si>
    <t>Sparta Area</t>
  </si>
  <si>
    <t>Spencer</t>
  </si>
  <si>
    <t>Spooner</t>
  </si>
  <si>
    <t>River Valley</t>
  </si>
  <si>
    <t>Spring Valley</t>
  </si>
  <si>
    <t>Stanley-Boyd Area</t>
  </si>
  <si>
    <t>Stevens Point Area</t>
  </si>
  <si>
    <t>Stockbridge</t>
  </si>
  <si>
    <t>Stoughton Area</t>
  </si>
  <si>
    <t>Stratford</t>
  </si>
  <si>
    <t>Sturgeon Bay</t>
  </si>
  <si>
    <t>Sun Prairie Area</t>
  </si>
  <si>
    <t>Superior</t>
  </si>
  <si>
    <t>Suring</t>
  </si>
  <si>
    <t>Thorp</t>
  </si>
  <si>
    <t>Three Lakes</t>
  </si>
  <si>
    <t>Tigerton</t>
  </si>
  <si>
    <t>Tomah Area</t>
  </si>
  <si>
    <t>Tomahawk</t>
  </si>
  <si>
    <t>Flambeau</t>
  </si>
  <si>
    <t>Trevor-Wilmot Consolidated</t>
  </si>
  <si>
    <t>Turtle Lake</t>
  </si>
  <si>
    <t>Twin Lakes #4</t>
  </si>
  <si>
    <t>Two Rivers</t>
  </si>
  <si>
    <t>Union Grove UHS</t>
  </si>
  <si>
    <t>Union Grove J1</t>
  </si>
  <si>
    <t>Valders Area</t>
  </si>
  <si>
    <t>Verona Area</t>
  </si>
  <si>
    <t>Kickapoo Area</t>
  </si>
  <si>
    <t>Viroqua Area</t>
  </si>
  <si>
    <t>Wabeno Area</t>
  </si>
  <si>
    <t>Big Foot UHS</t>
  </si>
  <si>
    <t>Walworth J1</t>
  </si>
  <si>
    <t>Washburn</t>
  </si>
  <si>
    <t>Washington</t>
  </si>
  <si>
    <t>Waterford UHS</t>
  </si>
  <si>
    <t>Washington-Caldwell</t>
  </si>
  <si>
    <t>Waterford Graded</t>
  </si>
  <si>
    <t>Waterloo</t>
  </si>
  <si>
    <t>Watertown</t>
  </si>
  <si>
    <t>Waukesha</t>
  </si>
  <si>
    <t>Waunakee Community</t>
  </si>
  <si>
    <t>Waupaca</t>
  </si>
  <si>
    <t>Waupun</t>
  </si>
  <si>
    <t>Wausau</t>
  </si>
  <si>
    <t>Wausaukee</t>
  </si>
  <si>
    <t>Wautoma Area</t>
  </si>
  <si>
    <t>Wauwatosa</t>
  </si>
  <si>
    <t>Wauzeka-Steuben</t>
  </si>
  <si>
    <t>Webster</t>
  </si>
  <si>
    <t>West Allis</t>
  </si>
  <si>
    <t>West Bend</t>
  </si>
  <si>
    <t>Westby Area</t>
  </si>
  <si>
    <t>West Depere</t>
  </si>
  <si>
    <t>Westfield</t>
  </si>
  <si>
    <t>Weston</t>
  </si>
  <si>
    <t>West Salem</t>
  </si>
  <si>
    <t>Weyauwega-Fremont</t>
  </si>
  <si>
    <t>Wheatland J1</t>
  </si>
  <si>
    <t>Whitefish Bay</t>
  </si>
  <si>
    <t>Whitehall</t>
  </si>
  <si>
    <t>White Lake</t>
  </si>
  <si>
    <t>Whitewater</t>
  </si>
  <si>
    <t>Whitnall</t>
  </si>
  <si>
    <t>Wild Rose</t>
  </si>
  <si>
    <t>Williams Bay</t>
  </si>
  <si>
    <t>Wilmot UHS</t>
  </si>
  <si>
    <t>Winneconne Community</t>
  </si>
  <si>
    <t>Winter</t>
  </si>
  <si>
    <t>Wisconsin Dells</t>
  </si>
  <si>
    <t>Wisconsin Rapids</t>
  </si>
  <si>
    <t>Wittenberg-Birnamwood</t>
  </si>
  <si>
    <t>Wonewoc-Union Center</t>
  </si>
  <si>
    <t>Woodruff J1</t>
  </si>
  <si>
    <t>Wrightstown Community</t>
  </si>
  <si>
    <t>Yorkville J2</t>
  </si>
  <si>
    <t>s10e000000000</t>
  </si>
  <si>
    <t>s30e000000000</t>
  </si>
  <si>
    <t>s10r000000000</t>
  </si>
  <si>
    <t>s30r000000000</t>
  </si>
  <si>
    <t>s10r000000210</t>
  </si>
  <si>
    <t>s30r000000210</t>
  </si>
  <si>
    <t>s30r000000220</t>
  </si>
  <si>
    <t>s10r000000620</t>
  </si>
  <si>
    <t>s10r000000240</t>
  </si>
  <si>
    <t>s10r000000340</t>
  </si>
  <si>
    <t>s10r000000440</t>
  </si>
  <si>
    <t>s10r000000540</t>
  </si>
  <si>
    <t>s10r000000615</t>
  </si>
  <si>
    <t>s10r000000616</t>
  </si>
  <si>
    <t>s10r000000640</t>
  </si>
  <si>
    <t>s10r000000720</t>
  </si>
  <si>
    <t>s30r000000800</t>
  </si>
  <si>
    <t>s10e491000950</t>
  </si>
  <si>
    <t>s10e492000972</t>
  </si>
  <si>
    <t>s30e282000000</t>
  </si>
  <si>
    <t>s30e283000000</t>
  </si>
  <si>
    <t>s10r000000850</t>
  </si>
  <si>
    <t>s10r000000972</t>
  </si>
  <si>
    <t>s10e256000000</t>
  </si>
  <si>
    <t>s10r000000612</t>
  </si>
  <si>
    <t>s10e100000000</t>
  </si>
  <si>
    <t>s10e411000827</t>
  </si>
  <si>
    <t>s27e15200000001x</t>
  </si>
  <si>
    <t>s27e15610000001x</t>
  </si>
  <si>
    <t>s27e15660000001x</t>
  </si>
  <si>
    <t>s27e15670000001x</t>
  </si>
  <si>
    <t>s27e15800000001x</t>
  </si>
  <si>
    <t>s27e15910000001x</t>
  </si>
  <si>
    <t>s27e15920000001x</t>
  </si>
  <si>
    <t>s27e15930000001x</t>
  </si>
  <si>
    <t>s27e21200000001x</t>
  </si>
  <si>
    <t>s27e21300000001x</t>
  </si>
  <si>
    <t>s27e21400000001x</t>
  </si>
  <si>
    <t>s27e21500000001x</t>
  </si>
  <si>
    <t>s27e22330000001x</t>
  </si>
  <si>
    <t>s27e20000000001x</t>
  </si>
  <si>
    <t>s27e00000038201x</t>
  </si>
  <si>
    <t>s27e00000038301x</t>
  </si>
  <si>
    <t>s27e00000038601x</t>
  </si>
  <si>
    <t>sum_bfor_fte</t>
  </si>
  <si>
    <t>sum_aftr_fte</t>
  </si>
  <si>
    <t xml:space="preserve">Date Due to DPI (Following End of Claim Year) </t>
  </si>
  <si>
    <t>Date Completed:</t>
  </si>
  <si>
    <t>ANNUAL</t>
  </si>
  <si>
    <t>Summer School FTE (Resident; Ch. 220 districts add 25% non-resident)</t>
  </si>
  <si>
    <t>Summer School FTE (Milwaukee only; resident plus 75% of Ch. 220 districts' non-resident)</t>
  </si>
  <si>
    <t>Before</t>
  </si>
  <si>
    <t>After</t>
  </si>
  <si>
    <t>Total  Aggregate Number of Pupil Days   (Lines 32 + 36)</t>
  </si>
  <si>
    <t>Summer School Term Included in Claim (Before or After Year of Claim Expenditures)</t>
  </si>
  <si>
    <t>District Providing Services:</t>
  </si>
  <si>
    <t>Equivalent Days of Enrollment  FTE    ([Lines 34 + 35] X 180)</t>
  </si>
  <si>
    <t>DAYS OF ENROLLMENT CALCULATION</t>
  </si>
  <si>
    <t>Data Source:</t>
  </si>
  <si>
    <t>Data Sources</t>
  </si>
  <si>
    <t>TOTAL EXPENDITURES</t>
  </si>
  <si>
    <t>Reported</t>
  </si>
  <si>
    <t>Maximum</t>
  </si>
  <si>
    <t>Deductible Cost Paid to Other Aid-Eligible Entity (e.g. District, CESA)</t>
  </si>
  <si>
    <t>Check</t>
  </si>
  <si>
    <t>Total 159100 Cost</t>
  </si>
  <si>
    <t>Total 159200 Cost</t>
  </si>
  <si>
    <t>Total 159300 Cost</t>
  </si>
  <si>
    <t>Elig Obj 380 Cost</t>
  </si>
  <si>
    <t xml:space="preserve">Function Number of Special Ed Instructional Program                                               </t>
  </si>
  <si>
    <t>Total Program Cost</t>
  </si>
  <si>
    <t>200/436 000 000</t>
  </si>
  <si>
    <t>200/436 - Fd 27 Fix</t>
  </si>
  <si>
    <t>Claim Method for This Facility:</t>
  </si>
  <si>
    <t>DAILY</t>
  </si>
  <si>
    <t>EXACT</t>
  </si>
  <si>
    <t>REGULAR</t>
  </si>
  <si>
    <t>SUMMER</t>
  </si>
  <si>
    <t>019</t>
  </si>
  <si>
    <t>Project</t>
  </si>
  <si>
    <t>Description</t>
  </si>
  <si>
    <t xml:space="preserve"> State Tuition Claim - "Exact Cost" Calculation Worksheet</t>
  </si>
  <si>
    <t>Regular School Year (incl. SPED ESY) or Summer School:</t>
  </si>
  <si>
    <t>TUITION/AID AND GENERAL FIXED COST PER PUPIL PER DAY</t>
  </si>
  <si>
    <t>Tuition/Pupil/Day Including Transportation   (Line 31/Line 37)</t>
  </si>
  <si>
    <t>General Aid/Pupil/Day    (Line 10/Line 37)</t>
  </si>
  <si>
    <t>General Instruction Cost/Pupil/Day   ((Lines 44 + 45) / Line 37))</t>
  </si>
  <si>
    <t>General Fixed Operational Cost/Pupil/Day   (Line 42 - Line 46)</t>
  </si>
  <si>
    <t>Line</t>
  </si>
  <si>
    <t>1</t>
  </si>
  <si>
    <t>I.</t>
  </si>
  <si>
    <t>II.</t>
  </si>
  <si>
    <t>General Aid Deduction/Regular Ed Pupil/Day (PI-1524-A Line 43)</t>
  </si>
  <si>
    <t>Total Fund 27 Deductible Receipt</t>
  </si>
  <si>
    <t>(Rate above x Col. H x  Col. I)</t>
  </si>
  <si>
    <t>(Rate above x Col. H x  Col. J)</t>
  </si>
  <si>
    <t>Special Ed
(Rate above x Col. H x Col I)</t>
  </si>
  <si>
    <t>Regular Ed
(Rate above x Col. H x Col. J)</t>
  </si>
  <si>
    <t>s27e000000000011</t>
  </si>
  <si>
    <t>s27e000000000019</t>
  </si>
  <si>
    <t>s27e43600000001x</t>
  </si>
  <si>
    <t>1a</t>
  </si>
  <si>
    <t>1b</t>
  </si>
  <si>
    <t>1c</t>
  </si>
  <si>
    <t>1d</t>
  </si>
  <si>
    <t>1e</t>
  </si>
  <si>
    <t>1f</t>
  </si>
  <si>
    <t>1g</t>
  </si>
  <si>
    <t>1h</t>
  </si>
  <si>
    <t>1i</t>
  </si>
  <si>
    <t>1j</t>
  </si>
  <si>
    <t>1k</t>
  </si>
  <si>
    <t>1l</t>
  </si>
  <si>
    <t>1m</t>
  </si>
  <si>
    <t>1z</t>
  </si>
  <si>
    <t>Preschool Special Education</t>
  </si>
  <si>
    <t>4-Year-Old Kindergarten (437 hrs.)</t>
  </si>
  <si>
    <t>4-Year-Old Kindergarten (524.5 hrs.)</t>
  </si>
  <si>
    <t>5-Year-Old Kindergarten (half-day)</t>
  </si>
  <si>
    <t>5-Year-Old Kindergarten (3 full days)</t>
  </si>
  <si>
    <t>5-Year-Old Kindergarten (4 full days)</t>
  </si>
  <si>
    <t>5-Year-Old Kindergarten (5 full days)</t>
  </si>
  <si>
    <t>Grades 1-12</t>
  </si>
  <si>
    <t>Total Enrolled</t>
  </si>
  <si>
    <t>FTE Factor</t>
  </si>
  <si>
    <t>FTE Enrolled</t>
  </si>
  <si>
    <t>(d)3 Enrolled</t>
  </si>
  <si>
    <t>(d)3
FTE</t>
  </si>
  <si>
    <t>(d)3 Percentage of FTE</t>
  </si>
  <si>
    <t>Eligible Under 4% Rule?</t>
  </si>
  <si>
    <t>WISCONSIN DEPARTMENT OF PUBLIC INSTRUCTION</t>
  </si>
  <si>
    <t>State Tuition Claim - s. 121.79(d)3 4% Rule Test</t>
  </si>
  <si>
    <t>PI-1524-Z</t>
  </si>
  <si>
    <t>Claim School Year:</t>
  </si>
  <si>
    <t>Confirm (d)2/(d)3 Tax Status</t>
  </si>
  <si>
    <t>Wisconsin Department of Public Instruction | School Financial Services</t>
  </si>
  <si>
    <t>This guide is a summary to help users get started. A full instruction document is available at:</t>
  </si>
  <si>
    <t>PI-1524-SIGTAX</t>
  </si>
  <si>
    <t>ESTIMATED 4% TEST
(filled in by user)</t>
  </si>
  <si>
    <t>Notes By Tab</t>
  </si>
  <si>
    <t>PI-1524-A</t>
  </si>
  <si>
    <t>PI-1524-SAC</t>
  </si>
  <si>
    <t>(Enter totals in column Q, rows 1510 and 1511 of PI-1524-F tab for Exact Cost facility.)</t>
  </si>
  <si>
    <t>Complete this tab ONLY if submitting a Daily Rate claim that includes specific special education students or programs with exceptional costs.</t>
  </si>
  <si>
    <t>Fill in the details for the district and each separate facility included on the claim. The printed form must be signed by the district administrator or business manager. If claiming any tax-exempt facilities under s. 121.79(1)(d)2, the local jurisdiction's assessor must also sign the printed form.</t>
  </si>
  <si>
    <t>NOTE: Select a project code ONLY for Fund 27 special education costs. DO NOT select a project for Fund 10 costs.</t>
  </si>
  <si>
    <t>Important Data Security Note</t>
  </si>
  <si>
    <t>Due Date</t>
  </si>
  <si>
    <t>All districts - including those submitting Exact Cost claims - MUST select a data source and complete the red-shaded lines 10 and 32 through 35.</t>
  </si>
  <si>
    <t>PI-1524-F</t>
  </si>
  <si>
    <t>If submitting a claim that includes multiple facilities, a separate tab will need to be created for each. A separate tab is REQUIRED for summer school. Right-click on the "PI-1524-F" tab at the bottom of the Excel window and select "Move or Copy…". In the pop-up window, check the "Create a Copy" box and insert the copied worksheet before the S tab. Renaming each facility's tab is strongly recommended; double-click on the tab name at the bottom of the Excel window, type the new name, and press Enter.</t>
  </si>
  <si>
    <t>Select from each of the four dropdowns at the top of column H as appropriate. If entering summer school data, selecting "SUMMER" will populate the labels for the top two cells of column N, which will need to be completed.</t>
  </si>
  <si>
    <t>Districts submitting a Daily Rate claim for regular education pupils only must complete only the green-shaded lines. Districts submitting a Daily Rate claim including special education pupils must complete both the green- and blue-shaded lines.</t>
  </si>
  <si>
    <t>PI-1524-S</t>
  </si>
  <si>
    <t>This is the only tab without automatic data links - values will need to be entered from the appropriate F tab.</t>
  </si>
  <si>
    <t/>
  </si>
  <si>
    <t>III.</t>
  </si>
  <si>
    <t>Deductible Receipt Calculation</t>
  </si>
  <si>
    <t>In column "(d)3 Enrolled," enter the total number of enrolled pupils with disabilities from this tuition claim residing in taxable group/foster homes, listed on the PI-1524-SIGTAX as type "(d)3."</t>
  </si>
  <si>
    <t xml:space="preserve"> = Data from audited financial reports and final DPI submissions. Will be populated when claim is audited.</t>
  </si>
  <si>
    <t>The claim must be submitted with user data entered and "USER" selected as the data source.</t>
  </si>
  <si>
    <t>SPED Ded Rcpt</t>
  </si>
  <si>
    <t>From ALT tab</t>
  </si>
  <si>
    <t>Total deductible receipt</t>
  </si>
  <si>
    <t>Complete this tab ONLY if you are claiming state tuition for eligible pupils in taxable group homes. You would have listed them on tab SIGTAX as type "(d)3."</t>
  </si>
  <si>
    <t>Special Education Deductible Receipt - Applied to reported Fund 27 costs on PI-1505-SE report</t>
  </si>
  <si>
    <t>(Make sure to complete the red-highlighted lines 10 and 32 through 35 on the PI-1524-A tab.)</t>
  </si>
  <si>
    <t>This section only needs to be filled out if any of the facilities are foster or group homes on tax-exempt property, type (d)2 from above.</t>
  </si>
  <si>
    <t>Speech/Language Pathology and Audiology (Non-Instructional)</t>
  </si>
  <si>
    <t>s27e21600000001x</t>
  </si>
  <si>
    <t>Total Fixed Fund 27 Cost  (Sum of Lines 48 thru 53)</t>
  </si>
  <si>
    <t>Fund 27 Fixed Cost Per Pupil Per Day  (Line 54/Line 55)</t>
  </si>
  <si>
    <t>Total Instruction Cost (Lines 59 + 60 + 61 + 62 + 63 - 64)</t>
  </si>
  <si>
    <t>Cost Per Pupil Per Day This Function (Line 65 / Line 58)</t>
  </si>
  <si>
    <t>216 000</t>
  </si>
  <si>
    <t>Total Possible Days of Attendance of Pupils Enrolled in Program</t>
  </si>
  <si>
    <t>Cost Per Pupil Per Day This Program (Line 65 / Line 58)</t>
  </si>
  <si>
    <t>Fund 10 Tuition Per Pupil Per Day (Line 47)</t>
  </si>
  <si>
    <t>Fund 27 Tuition Per Pupil Per Day This Function (Lines 66 + 67)</t>
  </si>
  <si>
    <t>Fund 27 Fixed Cost Per Pupil Per Day (Line 56)</t>
  </si>
  <si>
    <t>Fund 27 Rate for Transportation Aid Deduction
(PI-1524-A Line 41)</t>
  </si>
  <si>
    <t>Fund 10 Rate for Transportation Aid Deduction
(PI-1524-A Line 41)</t>
  </si>
  <si>
    <t>Fund 27 Rate for General Aid Deduction
(PI-1524-A Line 43)</t>
  </si>
  <si>
    <t>Fund 10 Rate for General Aid Deduction
(PI-1524-A Line 43)</t>
  </si>
  <si>
    <t>Total Claim-This Student (K + L + M - N - O - P - Q + R)</t>
  </si>
  <si>
    <t>IV.</t>
  </si>
  <si>
    <t>Total Fund 10 Instructional Costs</t>
  </si>
  <si>
    <t>General Aid Deduction</t>
  </si>
  <si>
    <t>Subtotal Fund 27 Project 011 Costs</t>
  </si>
  <si>
    <t>Subtotal Fund 27 Project 019 Costs</t>
  </si>
  <si>
    <t>Subtotal Fund 10 Administrative Costs</t>
  </si>
  <si>
    <t>Fund 10 Administrative Allowance</t>
  </si>
  <si>
    <t>Total Fund 27 Instructional Costs (Lines 3 + 4)</t>
  </si>
  <si>
    <t>5% of Instructional Costs ((Lines 1 + 4) x 0.05)</t>
  </si>
  <si>
    <t>Subtotal Fund 27 Project 019 Administrative Costs</t>
  </si>
  <si>
    <t>Fund 27 Project 019 Administrative Allowance</t>
  </si>
  <si>
    <t>Subtotal Lines 16 through 27</t>
  </si>
  <si>
    <t>CLAIM</t>
  </si>
  <si>
    <t xml:space="preserve"> = Data entered by user for submission of claim in fall.</t>
  </si>
  <si>
    <t>PK or K3</t>
  </si>
  <si>
    <t>K4</t>
  </si>
  <si>
    <t>KG</t>
  </si>
  <si>
    <t>01 to 12</t>
  </si>
  <si>
    <t>4-Year-Old Kindergarten</t>
  </si>
  <si>
    <t>5-Year Old Kindergarten</t>
  </si>
  <si>
    <t>Grade Category</t>
  </si>
  <si>
    <t>4K/5K Program</t>
  </si>
  <si>
    <t>Total Poss. Days of Att.</t>
  </si>
  <si>
    <t>FTE Equivalent</t>
  </si>
  <si>
    <t>days_pk</t>
  </si>
  <si>
    <t>days_4k</t>
  </si>
  <si>
    <t>days_kg</t>
  </si>
  <si>
    <t>days_0112</t>
  </si>
  <si>
    <t>days_pk_sped</t>
  </si>
  <si>
    <t>days_4k_sped</t>
  </si>
  <si>
    <t>days_kg_sped</t>
  </si>
  <si>
    <t>days_0112_sped</t>
  </si>
  <si>
    <t>days_pk_sped_dh</t>
  </si>
  <si>
    <t>days_4k_sped_dh</t>
  </si>
  <si>
    <t>days_kg_sped_dh</t>
  </si>
  <si>
    <t>days_0112_sped_dh</t>
  </si>
  <si>
    <t>days_pk_sped_sl</t>
  </si>
  <si>
    <t>days_4k_sped_sl</t>
  </si>
  <si>
    <t>days_kg_sped_sl</t>
  </si>
  <si>
    <t>days_0112_sped_sl</t>
  </si>
  <si>
    <t>days_pk_sped_vi</t>
  </si>
  <si>
    <t>days_4k_sped_vi</t>
  </si>
  <si>
    <t>days_kg_sped_vi</t>
  </si>
  <si>
    <t>days_0112_sped_vi</t>
  </si>
  <si>
    <t>Tab PI-1524-DE</t>
  </si>
  <si>
    <t>FTE Equivalent - Possible Days of Enrollment</t>
  </si>
  <si>
    <t>FTE Equivalent - Possible Days of Enrollment - Students with Disabilities</t>
  </si>
  <si>
    <t>Required if submitting a Daily Rate claim that includes any students with disabilities</t>
  </si>
  <si>
    <t>Required for all districts</t>
  </si>
  <si>
    <t>Required if submitting a Daily Rate claim that includes Deaf students or students with Hearing Impairment</t>
  </si>
  <si>
    <t>Required if submitting a Daily Rate claim that includes students with Speech/Language disability</t>
  </si>
  <si>
    <t>Required if submitting a Daily Rate claim that includes students with Visual Impairment</t>
  </si>
  <si>
    <t>Required if submitting a Daily Rate claim that includes students with disabilities in Early Childhood programs</t>
  </si>
  <si>
    <t>Required if submitting a Daily Rate claim that includes students with disabilities in Cross-Categorical programs</t>
  </si>
  <si>
    <t>I. FTE Equivalent - Total Possible Days of Attendance - All Students</t>
  </si>
  <si>
    <t>II. FTE Equivalent - Total Possible Days of Attendance - All Students with Disabilities</t>
  </si>
  <si>
    <t>III. FTE Equivalent - Total Possible Days of Attendance - Early Childhood Special Education</t>
  </si>
  <si>
    <t>IV. FTE Equivalent - Total Possible Days of Attendance - Cross-Categorical Special Education</t>
  </si>
  <si>
    <t>V. FTE Equivalent - Total Possible Days of Attendance - Deaf/Hearing Impaired Program</t>
  </si>
  <si>
    <t>VI. FTE Equivalent - Total Possible Days of Attendance - Speech/Language Program</t>
  </si>
  <si>
    <t>VII. FTE Equivalent - Total Possible Days of Attendance - Visual Impaired Program</t>
  </si>
  <si>
    <t>(DPI Only) Validity Check - Early Childhood and Cross-Categorical Special Education</t>
  </si>
  <si>
    <t>(DPI Only) FINAL 4% TEST</t>
  </si>
  <si>
    <t>Special Education Data Checks (DPI only)</t>
  </si>
  <si>
    <t>Complete this tab ONLY if submitting an Exact Cost claim. Data must reflect the actual local cost of educating students reported on the PI-1524-F tab. Administrative costs, if any, must be directly related to the program and listed separately.</t>
  </si>
  <si>
    <t>PI-1524-ST State Tuition Claim Workbook | Quick Start Guide</t>
  </si>
  <si>
    <t xml:space="preserve"> State Tuition Claim - Certification Facility Signature Page/Tax Assessors Statement</t>
  </si>
  <si>
    <t>From PI-1524-F,       Column U, row 8</t>
  </si>
  <si>
    <t>From PI-1524-F, column T, row 8</t>
  </si>
  <si>
    <t>From PI-1524-F, column W, row 8</t>
  </si>
  <si>
    <t>(For each facility below, enter the value from cell P8 of its F tab in the "Amount" column.)</t>
  </si>
  <si>
    <t>Total Special Education General Aid Deduction by Facility (F tab, cell P8)</t>
  </si>
  <si>
    <t>PI-1524-DE</t>
  </si>
  <si>
    <t>PI-1524-ALT</t>
  </si>
  <si>
    <t>Herman-Neosho-Rubicon</t>
  </si>
  <si>
    <t>►</t>
  </si>
  <si>
    <r>
      <t xml:space="preserve">Direct Educational Program Costs - </t>
    </r>
    <r>
      <rPr>
        <b/>
        <i/>
        <sz val="9"/>
        <color theme="7"/>
        <rFont val="Arial"/>
        <family val="2"/>
      </rPr>
      <t>See pp. 5-6 of updated Claim Instructions document for details.</t>
    </r>
  </si>
  <si>
    <r>
      <t xml:space="preserve">Allocable District Support Costs and Totals - </t>
    </r>
    <r>
      <rPr>
        <b/>
        <i/>
        <sz val="9"/>
        <color theme="7"/>
        <rFont val="Arial"/>
        <family val="2"/>
      </rPr>
      <t>See pp. 5-6 of updated Claim Instructions document for details.</t>
    </r>
  </si>
  <si>
    <t>Total Administrative Costs (Lines 5 + 6)</t>
  </si>
  <si>
    <t>Administrative Allowance (Greater of line 7 or 8)</t>
  </si>
  <si>
    <t>Total Fund 10 Exact Costs (Lines 1 + 10)</t>
  </si>
  <si>
    <t>Total Fund 27 Exact Costs (Lines 4 + 11)</t>
  </si>
  <si>
    <t>Total Fund 27 Project 011 Costs (Line 2)</t>
  </si>
  <si>
    <t>Total Fund 27 Project 019 Costs (Lines 3 + 11)</t>
  </si>
  <si>
    <t>Project 011 Share of Fund 27 Costs (Line 27 / [Lines 27 + 28])</t>
  </si>
  <si>
    <t>Adjusted General Aid Deduction (Line 26 x Line 29)</t>
  </si>
  <si>
    <t>Deductible Receipt (Line 27 - Line 30)</t>
  </si>
  <si>
    <t>https://dpi.wi.gov/sfs/aid/categorical/state-tuition</t>
  </si>
  <si>
    <t>011</t>
  </si>
  <si>
    <t>Secured residential care centers for children and youth - s. 121.79(1)(e)</t>
  </si>
  <si>
    <t>"Children's Home" (including a county juvenile detention center or jail) -  s. 121.79(1)(a)</t>
  </si>
  <si>
    <t>State/Federal Institution -  s. 121.79(1)(b)</t>
  </si>
  <si>
    <t>Tax-Exempt Foster/Group Home -  s. 121.79(1)(d)2</t>
  </si>
  <si>
    <t>Taxable Foster/Group Home (meets 4% rule test) - s. 121.79(1)(d)3</t>
  </si>
  <si>
    <t>(e)</t>
  </si>
  <si>
    <t>(Submitted by User)
Reported via WISEdata</t>
  </si>
  <si>
    <t>(DPI Only)
Final WISEdash</t>
  </si>
  <si>
    <t>Grade Code(s)</t>
  </si>
  <si>
    <t>Comparison of user-entered data to final WISEdash</t>
  </si>
  <si>
    <t>State Tuition Claim - WISEdash Days of Attendance to FTE Equivalent Calculation</t>
  </si>
  <si>
    <t>Submission Instructions (UPDATED)</t>
  </si>
  <si>
    <t>De Soto Area</t>
  </si>
  <si>
    <t>Durand-Arkansaw</t>
  </si>
  <si>
    <t>Gale-Ettrick-Trempealeau</t>
  </si>
  <si>
    <t>Holy Hill Area</t>
  </si>
  <si>
    <t>Ladysmith</t>
  </si>
  <si>
    <t>The completed PI-1524 State Tuition Claim contains protected student data. Do not store or distribute a completed claim via an unsecured network or email. DPI has a system available for secure transfer of protected data; contact the SFS consultant for details.</t>
  </si>
  <si>
    <r>
      <t xml:space="preserve">After completing the claim, email Kathy Fry (kathleen.fry@dpi.wi.gov) to request an invitation for submission through DPI's secure LiquidFiles email system. </t>
    </r>
    <r>
      <rPr>
        <b/>
        <u/>
        <sz val="10"/>
        <rFont val="Arial"/>
        <family val="2"/>
      </rPr>
      <t>No claim submitted through standard email will be accepted, including claims to the address used in previous years.</t>
    </r>
  </si>
  <si>
    <t>2023-24</t>
  </si>
  <si>
    <t>September 30, 2024</t>
  </si>
  <si>
    <t>Rev. 6/24</t>
  </si>
  <si>
    <t>Claims for state tuition payable in 2024-25 on students and costs in 2023-24 are due September 30, 2024.</t>
  </si>
  <si>
    <t xml:space="preserve"> PI-1524-ST (Rev. 6/24) - Tab SIGTAX</t>
  </si>
  <si>
    <t xml:space="preserve"> PI-1524-ST (Rev. 6/24) - Tab DE</t>
  </si>
  <si>
    <t xml:space="preserve"> PI-1524-ST (Rev. 6/24) - Tab A</t>
  </si>
  <si>
    <t xml:space="preserve"> PI-1524-ST (Rev. 6/24) - Tab SAC</t>
  </si>
  <si>
    <t xml:space="preserve"> PI-1524-ST (Rev. 6/24) - Tab ALT</t>
  </si>
  <si>
    <t xml:space="preserve"> PI-1524-ST (Rev. 6/24) - Tab F</t>
  </si>
  <si>
    <t xml:space="preserve"> PI-1524-ST (Rev. 6/24) - Tab S</t>
  </si>
  <si>
    <t xml:space="preserve"> PI-1524-ST (Rev. 6/24) - Tab Z</t>
  </si>
  <si>
    <r>
      <t xml:space="preserve">This tab uses the FTE values for each early childhood and kindergarten grades to convert WISEdash possible days of attendance to total FTE. </t>
    </r>
    <r>
      <rPr>
        <b/>
        <i/>
        <u/>
        <sz val="10"/>
        <rFont val="Arial"/>
        <family val="2"/>
      </rPr>
      <t>All districts - including those submitting Exact Cost claims - must complete the "All Students" section at the top</t>
    </r>
    <r>
      <rPr>
        <b/>
        <i/>
        <sz val="10"/>
        <rFont val="Arial"/>
        <family val="2"/>
      </rPr>
      <t>.</t>
    </r>
    <r>
      <rPr>
        <sz val="10"/>
        <rFont val="Arial"/>
        <family val="2"/>
      </rPr>
      <t xml:space="preserve"> The sections that follow on students with disabilities are only completed if the district is submitting a Daily Rate claim that includes students receiving special education and related services. </t>
    </r>
    <r>
      <rPr>
        <b/>
        <i/>
        <sz val="10"/>
        <rFont val="Arial"/>
        <family val="2"/>
      </rPr>
      <t>Districts should use the most recent attendance data posted at WISEdash to get an estimate for their claim submission.</t>
    </r>
  </si>
  <si>
    <t>Fund 10 Rate for Regular Ed Instruction
(PI-1524-A Line 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</si>
</sst>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quot;$&quot;#,##0.00"/>
    <numFmt numFmtId="165" formatCode="m/d/yy;@"/>
    <numFmt numFmtId="166" formatCode="[$-409]mmmm\ d\,\ yyyy;@"/>
    <numFmt numFmtId="167" formatCode="_(* #,##0_);_(* \(#,##0\);_(* &quot;-&quot;??_);_(@_)"/>
    <numFmt numFmtId="168" formatCode="#,##0.0"/>
    <numFmt numFmtId="169" formatCode="0000"/>
    <numFmt numFmtId="170" formatCode="0.0%"/>
    <numFmt numFmtId="171" formatCode="#,##0.0_);\(#,##0.0\)"/>
    <numFmt numFmtId="172" formatCode="[$-409]mmm\.\ d\,\ yyyy;@"/>
  </numFmts>
  <fonts count="27" x14ac:knownFonts="1">
    <font>
      <sz val="10"/>
      <name val="Arial"/>
    </font>
    <font>
      <sz val="10"/>
      <name val="Arial"/>
      <family val="2"/>
    </font>
    <font>
      <sz val="9"/>
      <name val="Arial"/>
      <family val="2"/>
    </font>
    <font>
      <b/>
      <sz val="9"/>
      <name val="Arial"/>
      <family val="2"/>
    </font>
    <font>
      <b/>
      <sz val="8"/>
      <color indexed="81"/>
      <name val="Tahoma"/>
      <family val="2"/>
    </font>
    <font>
      <sz val="8"/>
      <name val="Arial"/>
      <family val="2"/>
    </font>
    <font>
      <sz val="12"/>
      <name val="Tms Rmn"/>
    </font>
    <font>
      <b/>
      <sz val="8"/>
      <name val="Arial"/>
      <family val="2"/>
    </font>
    <font>
      <b/>
      <sz val="10"/>
      <name val="Arial"/>
      <family val="2"/>
    </font>
    <font>
      <sz val="8"/>
      <color indexed="12"/>
      <name val="Arial"/>
      <family val="2"/>
    </font>
    <font>
      <sz val="10"/>
      <name val="Arial"/>
      <family val="2"/>
    </font>
    <font>
      <u/>
      <sz val="10"/>
      <color indexed="12"/>
      <name val="Arial"/>
      <family val="2"/>
    </font>
    <font>
      <sz val="9"/>
      <color indexed="12"/>
      <name val="Arial"/>
      <family val="2"/>
    </font>
    <font>
      <b/>
      <sz val="10"/>
      <color indexed="10"/>
      <name val="Arial"/>
      <family val="2"/>
    </font>
    <font>
      <sz val="8"/>
      <color indexed="22"/>
      <name val="Arial"/>
      <family val="2"/>
    </font>
    <font>
      <i/>
      <sz val="9"/>
      <name val="Arial"/>
      <family val="2"/>
    </font>
    <font>
      <b/>
      <i/>
      <sz val="10"/>
      <name val="Arial"/>
      <family val="2"/>
    </font>
    <font>
      <sz val="10"/>
      <color theme="1"/>
      <name val="Arial"/>
      <family val="2"/>
    </font>
    <font>
      <sz val="8"/>
      <color rgb="FFCBCBCB"/>
      <name val="Arial"/>
      <family val="2"/>
    </font>
    <font>
      <sz val="10"/>
      <color theme="0"/>
      <name val="Arial"/>
      <family val="2"/>
    </font>
    <font>
      <sz val="9"/>
      <color theme="0" tint="-0.14999847407452621"/>
      <name val="Arial"/>
      <family val="2"/>
    </font>
    <font>
      <b/>
      <i/>
      <sz val="9"/>
      <color rgb="FF00B0F0"/>
      <name val="Arial"/>
      <family val="2"/>
    </font>
    <font>
      <b/>
      <sz val="10"/>
      <color theme="0"/>
      <name val="Arial"/>
      <family val="2"/>
    </font>
    <font>
      <b/>
      <sz val="9"/>
      <color rgb="FFC00000"/>
      <name val="Arial"/>
      <family val="2"/>
    </font>
    <font>
      <b/>
      <i/>
      <sz val="9"/>
      <color theme="7"/>
      <name val="Arial"/>
      <family val="2"/>
    </font>
    <font>
      <b/>
      <u/>
      <sz val="10"/>
      <name val="Arial"/>
      <family val="2"/>
    </font>
    <font>
      <b/>
      <i/>
      <u/>
      <sz val="10"/>
      <name val="Arial"/>
      <family val="2"/>
    </font>
  </fonts>
  <fills count="2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rgb="FFCBCBCB"/>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0" tint="-0.14996795556505021"/>
        <bgColor indexed="64"/>
      </patternFill>
    </fill>
    <fill>
      <patternFill patternType="solid">
        <fgColor rgb="FFC00000"/>
        <bgColor indexed="64"/>
      </patternFill>
    </fill>
    <fill>
      <patternFill patternType="solid">
        <fgColor theme="9" tint="0.79998168889431442"/>
        <bgColor indexed="64"/>
      </patternFill>
    </fill>
    <fill>
      <patternFill patternType="solid">
        <fgColor theme="9" tint="-0.249977111117893"/>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double">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style="thin">
        <color indexed="64"/>
      </left>
      <right style="thin">
        <color indexed="64"/>
      </right>
      <top style="hair">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6" fillId="0" borderId="0"/>
    <xf numFmtId="9" fontId="1" fillId="0" borderId="0" applyFont="0" applyFill="0" applyBorder="0" applyAlignment="0" applyProtection="0"/>
    <xf numFmtId="0" fontId="1" fillId="0" borderId="0"/>
  </cellStyleXfs>
  <cellXfs count="733">
    <xf numFmtId="0" fontId="0" fillId="0" borderId="0" xfId="0"/>
    <xf numFmtId="4" fontId="9" fillId="0" borderId="1" xfId="0" applyNumberFormat="1" applyFont="1" applyBorder="1" applyProtection="1">
      <protection locked="0"/>
    </xf>
    <xf numFmtId="4" fontId="9" fillId="0" borderId="2" xfId="0" applyNumberFormat="1" applyFont="1" applyBorder="1" applyProtection="1">
      <protection locked="0"/>
    </xf>
    <xf numFmtId="165" fontId="9" fillId="0" borderId="2" xfId="0" applyNumberFormat="1" applyFont="1" applyBorder="1" applyAlignment="1" applyProtection="1">
      <alignment horizontal="center"/>
      <protection locked="0"/>
    </xf>
    <xf numFmtId="0" fontId="5" fillId="0" borderId="2" xfId="0" applyFont="1" applyBorder="1" applyProtection="1">
      <protection locked="0"/>
    </xf>
    <xf numFmtId="3" fontId="9" fillId="0" borderId="1" xfId="0" applyNumberFormat="1" applyFont="1" applyBorder="1" applyProtection="1">
      <protection locked="0"/>
    </xf>
    <xf numFmtId="0" fontId="5" fillId="0" borderId="1" xfId="0" applyFont="1" applyBorder="1" applyProtection="1">
      <protection locked="0"/>
    </xf>
    <xf numFmtId="0" fontId="5" fillId="2" borderId="0" xfId="0" applyFont="1" applyFill="1"/>
    <xf numFmtId="0" fontId="7" fillId="2" borderId="0" xfId="0" applyFont="1" applyFill="1"/>
    <xf numFmtId="0" fontId="5" fillId="0" borderId="0" xfId="0" applyFont="1"/>
    <xf numFmtId="0" fontId="5" fillId="3" borderId="3" xfId="0" applyFont="1" applyFill="1" applyBorder="1"/>
    <xf numFmtId="0" fontId="9" fillId="3" borderId="1" xfId="0" applyFont="1" applyFill="1" applyBorder="1" applyAlignment="1">
      <alignment horizontal="center"/>
    </xf>
    <xf numFmtId="0" fontId="7" fillId="0" borderId="0" xfId="0" applyFont="1"/>
    <xf numFmtId="0" fontId="2" fillId="0" borderId="0" xfId="0" applyFont="1" applyAlignment="1">
      <alignment horizontal="center"/>
    </xf>
    <xf numFmtId="0" fontId="2" fillId="0" borderId="0" xfId="0" applyFont="1"/>
    <xf numFmtId="0" fontId="2" fillId="0" borderId="0" xfId="0" applyFont="1" applyAlignment="1">
      <alignment horizontal="left"/>
    </xf>
    <xf numFmtId="164" fontId="2" fillId="0" borderId="0" xfId="0" applyNumberFormat="1" applyFont="1"/>
    <xf numFmtId="0" fontId="2" fillId="0" borderId="0" xfId="0" applyFont="1" applyProtection="1">
      <protection locked="0"/>
    </xf>
    <xf numFmtId="0" fontId="2" fillId="0" borderId="0" xfId="0" applyFont="1" applyAlignment="1" applyProtection="1">
      <alignment horizontal="center"/>
      <protection locked="0"/>
    </xf>
    <xf numFmtId="164" fontId="2" fillId="0" borderId="0" xfId="0" applyNumberFormat="1" applyFont="1" applyProtection="1">
      <protection locked="0"/>
    </xf>
    <xf numFmtId="0" fontId="0" fillId="0" borderId="0" xfId="0" applyProtection="1">
      <protection locked="0"/>
    </xf>
    <xf numFmtId="0" fontId="7" fillId="0" borderId="4" xfId="0" applyFont="1" applyBorder="1" applyAlignment="1" applyProtection="1">
      <alignment horizontal="center"/>
      <protection locked="0"/>
    </xf>
    <xf numFmtId="3" fontId="5" fillId="0" borderId="0" xfId="0" applyNumberFormat="1" applyFont="1"/>
    <xf numFmtId="49" fontId="5" fillId="0" borderId="5" xfId="4" applyNumberFormat="1" applyFont="1" applyBorder="1"/>
    <xf numFmtId="0" fontId="5" fillId="0" borderId="0" xfId="4" applyFont="1"/>
    <xf numFmtId="0" fontId="5" fillId="0" borderId="0" xfId="4" applyFont="1" applyAlignment="1">
      <alignment horizontal="left"/>
    </xf>
    <xf numFmtId="0" fontId="5" fillId="0" borderId="0" xfId="4" applyFont="1" applyAlignment="1">
      <alignment horizontal="right"/>
    </xf>
    <xf numFmtId="49" fontId="5" fillId="0" borderId="0" xfId="4" applyNumberFormat="1" applyFont="1"/>
    <xf numFmtId="0" fontId="8" fillId="0" borderId="0" xfId="0" applyFont="1"/>
    <xf numFmtId="0" fontId="5" fillId="4" borderId="6" xfId="0" applyFont="1" applyFill="1" applyBorder="1"/>
    <xf numFmtId="0" fontId="7" fillId="4" borderId="7" xfId="0" applyFont="1" applyFill="1" applyBorder="1"/>
    <xf numFmtId="0" fontId="9" fillId="4" borderId="7" xfId="0" applyFont="1" applyFill="1" applyBorder="1" applyAlignment="1">
      <alignment horizontal="center"/>
    </xf>
    <xf numFmtId="3" fontId="7" fillId="4" borderId="7" xfId="0" applyNumberFormat="1" applyFont="1" applyFill="1" applyBorder="1"/>
    <xf numFmtId="0" fontId="9" fillId="3" borderId="1" xfId="0" applyFont="1" applyFill="1" applyBorder="1" applyAlignment="1">
      <alignment horizontal="right"/>
    </xf>
    <xf numFmtId="4" fontId="2" fillId="0" borderId="0" xfId="0" applyNumberFormat="1" applyFont="1" applyAlignment="1">
      <alignment horizontal="center"/>
    </xf>
    <xf numFmtId="4" fontId="2" fillId="0" borderId="0" xfId="0" applyNumberFormat="1" applyFont="1"/>
    <xf numFmtId="0" fontId="3" fillId="6" borderId="2" xfId="0" applyFont="1" applyFill="1" applyBorder="1" applyAlignment="1">
      <alignment horizontal="center"/>
    </xf>
    <xf numFmtId="164" fontId="2" fillId="6" borderId="8" xfId="0" applyNumberFormat="1" applyFont="1" applyFill="1" applyBorder="1"/>
    <xf numFmtId="0" fontId="2" fillId="6" borderId="1" xfId="0" applyFont="1" applyFill="1" applyBorder="1" applyAlignment="1">
      <alignment horizontal="left"/>
    </xf>
    <xf numFmtId="0" fontId="7" fillId="6" borderId="9" xfId="0" applyFont="1" applyFill="1" applyBorder="1"/>
    <xf numFmtId="0" fontId="7" fillId="6" borderId="5" xfId="0" applyFont="1" applyFill="1" applyBorder="1"/>
    <xf numFmtId="0" fontId="5" fillId="6" borderId="0" xfId="0" applyFont="1" applyFill="1" applyAlignment="1">
      <alignment horizontal="center"/>
    </xf>
    <xf numFmtId="0" fontId="5" fillId="6" borderId="5" xfId="0" applyFont="1" applyFill="1" applyBorder="1" applyAlignment="1">
      <alignment horizontal="center"/>
    </xf>
    <xf numFmtId="0" fontId="2" fillId="6" borderId="0" xfId="0" applyFont="1" applyFill="1"/>
    <xf numFmtId="0" fontId="2" fillId="6" borderId="10" xfId="0" applyFont="1" applyFill="1" applyBorder="1"/>
    <xf numFmtId="0" fontId="2" fillId="6" borderId="10" xfId="0" applyFont="1" applyFill="1" applyBorder="1" applyAlignment="1">
      <alignment horizontal="center"/>
    </xf>
    <xf numFmtId="0" fontId="2" fillId="6" borderId="10" xfId="0" quotePrefix="1" applyFont="1" applyFill="1" applyBorder="1" applyAlignment="1">
      <alignment horizontal="center"/>
    </xf>
    <xf numFmtId="0" fontId="2" fillId="6" borderId="10" xfId="0" applyFont="1" applyFill="1" applyBorder="1" applyAlignment="1">
      <alignment horizontal="left"/>
    </xf>
    <xf numFmtId="0" fontId="2" fillId="6" borderId="1" xfId="0" applyFont="1" applyFill="1" applyBorder="1"/>
    <xf numFmtId="0" fontId="2" fillId="6" borderId="1" xfId="0" applyFont="1" applyFill="1" applyBorder="1" applyAlignment="1">
      <alignment horizontal="center"/>
    </xf>
    <xf numFmtId="0" fontId="2" fillId="6" borderId="1" xfId="0" quotePrefix="1" applyFont="1" applyFill="1" applyBorder="1" applyAlignment="1">
      <alignment horizontal="center"/>
    </xf>
    <xf numFmtId="0" fontId="2" fillId="6" borderId="0" xfId="0" applyFont="1" applyFill="1" applyAlignment="1">
      <alignment horizontal="center"/>
    </xf>
    <xf numFmtId="0" fontId="3" fillId="6" borderId="0" xfId="0" applyFont="1" applyFill="1" applyAlignment="1">
      <alignment horizontal="left"/>
    </xf>
    <xf numFmtId="0" fontId="2" fillId="6" borderId="11" xfId="0" applyFont="1" applyFill="1" applyBorder="1" applyAlignment="1">
      <alignment horizontal="left"/>
    </xf>
    <xf numFmtId="0" fontId="2" fillId="6" borderId="3" xfId="0" applyFont="1" applyFill="1" applyBorder="1" applyAlignment="1">
      <alignment horizontal="left"/>
    </xf>
    <xf numFmtId="0" fontId="2" fillId="6" borderId="12" xfId="0" applyFont="1" applyFill="1" applyBorder="1" applyAlignment="1">
      <alignment horizontal="center"/>
    </xf>
    <xf numFmtId="0" fontId="2" fillId="6" borderId="13" xfId="0" applyFont="1" applyFill="1" applyBorder="1" applyAlignment="1">
      <alignment horizontal="center"/>
    </xf>
    <xf numFmtId="0" fontId="3" fillId="6" borderId="10" xfId="0" applyFont="1" applyFill="1" applyBorder="1" applyAlignment="1">
      <alignment horizontal="center"/>
    </xf>
    <xf numFmtId="0" fontId="3" fillId="6" borderId="1" xfId="0" applyFont="1" applyFill="1" applyBorder="1" applyAlignment="1">
      <alignment horizontal="center"/>
    </xf>
    <xf numFmtId="0" fontId="2" fillId="6" borderId="12" xfId="0" applyFont="1" applyFill="1" applyBorder="1" applyAlignment="1">
      <alignment horizontal="left"/>
    </xf>
    <xf numFmtId="164" fontId="2" fillId="6" borderId="14" xfId="0" applyNumberFormat="1" applyFont="1" applyFill="1" applyBorder="1"/>
    <xf numFmtId="0" fontId="3" fillId="6" borderId="0" xfId="0" applyFont="1" applyFill="1"/>
    <xf numFmtId="4" fontId="3" fillId="6" borderId="8" xfId="0" applyNumberFormat="1" applyFont="1" applyFill="1" applyBorder="1" applyAlignment="1">
      <alignment horizontal="left"/>
    </xf>
    <xf numFmtId="4" fontId="3" fillId="6" borderId="0" xfId="0" applyNumberFormat="1" applyFont="1" applyFill="1" applyAlignment="1">
      <alignment horizontal="right"/>
    </xf>
    <xf numFmtId="0" fontId="2" fillId="6" borderId="12" xfId="0" applyFont="1" applyFill="1" applyBorder="1"/>
    <xf numFmtId="0" fontId="3" fillId="6" borderId="12" xfId="0" applyFont="1" applyFill="1" applyBorder="1" applyAlignment="1">
      <alignment horizontal="center"/>
    </xf>
    <xf numFmtId="164" fontId="3" fillId="6" borderId="12" xfId="0" applyNumberFormat="1" applyFont="1" applyFill="1" applyBorder="1" applyAlignment="1">
      <alignment horizontal="right"/>
    </xf>
    <xf numFmtId="0" fontId="3" fillId="6" borderId="13" xfId="0" applyFont="1" applyFill="1" applyBorder="1" applyAlignment="1">
      <alignment horizontal="center"/>
    </xf>
    <xf numFmtId="0" fontId="2" fillId="6" borderId="13" xfId="0" applyFont="1" applyFill="1" applyBorder="1"/>
    <xf numFmtId="164" fontId="2" fillId="6" borderId="15" xfId="0" applyNumberFormat="1" applyFont="1" applyFill="1" applyBorder="1"/>
    <xf numFmtId="0" fontId="3" fillId="6" borderId="16" xfId="0" applyFont="1" applyFill="1" applyBorder="1" applyAlignment="1">
      <alignment horizontal="center"/>
    </xf>
    <xf numFmtId="0" fontId="8" fillId="6" borderId="13" xfId="0" applyFont="1" applyFill="1" applyBorder="1" applyAlignment="1">
      <alignment horizontal="left"/>
    </xf>
    <xf numFmtId="0" fontId="3" fillId="6" borderId="13" xfId="0" applyFont="1" applyFill="1" applyBorder="1" applyAlignment="1">
      <alignment horizontal="left"/>
    </xf>
    <xf numFmtId="0" fontId="2" fillId="6" borderId="17" xfId="0" applyFont="1" applyFill="1" applyBorder="1"/>
    <xf numFmtId="0" fontId="2" fillId="6" borderId="18" xfId="0" applyFont="1" applyFill="1" applyBorder="1"/>
    <xf numFmtId="0" fontId="2" fillId="6" borderId="1" xfId="0" applyFont="1" applyFill="1" applyBorder="1" applyAlignment="1">
      <alignment wrapText="1"/>
    </xf>
    <xf numFmtId="0" fontId="2" fillId="6" borderId="19" xfId="0" applyFont="1" applyFill="1" applyBorder="1"/>
    <xf numFmtId="0" fontId="2" fillId="6" borderId="17" xfId="0" applyFont="1" applyFill="1" applyBorder="1" applyAlignment="1">
      <alignment horizontal="center"/>
    </xf>
    <xf numFmtId="0" fontId="2" fillId="6" borderId="18" xfId="0" applyFont="1" applyFill="1" applyBorder="1" applyAlignment="1">
      <alignment horizontal="center"/>
    </xf>
    <xf numFmtId="0" fontId="5" fillId="6" borderId="0" xfId="0" applyFont="1" applyFill="1"/>
    <xf numFmtId="0" fontId="5" fillId="6" borderId="0" xfId="0" applyFont="1" applyFill="1" applyAlignment="1">
      <alignment horizontal="left"/>
    </xf>
    <xf numFmtId="0" fontId="3" fillId="6" borderId="0" xfId="0" quotePrefix="1" applyFont="1" applyFill="1" applyAlignment="1">
      <alignment horizontal="center"/>
    </xf>
    <xf numFmtId="4" fontId="2" fillId="6" borderId="0" xfId="0" applyNumberFormat="1" applyFont="1" applyFill="1" applyAlignment="1">
      <alignment horizontal="center"/>
    </xf>
    <xf numFmtId="0" fontId="0" fillId="6" borderId="0" xfId="0" applyFill="1"/>
    <xf numFmtId="0" fontId="5" fillId="6" borderId="8" xfId="0" applyFont="1" applyFill="1" applyBorder="1" applyAlignment="1">
      <alignment horizontal="center"/>
    </xf>
    <xf numFmtId="0" fontId="7" fillId="6" borderId="20" xfId="0" applyFont="1" applyFill="1" applyBorder="1" applyAlignment="1">
      <alignment horizontal="center" wrapText="1"/>
    </xf>
    <xf numFmtId="0" fontId="13" fillId="6" borderId="0" xfId="0" applyFont="1" applyFill="1" applyAlignment="1">
      <alignment wrapText="1"/>
    </xf>
    <xf numFmtId="0" fontId="7" fillId="6" borderId="21" xfId="0" applyFont="1" applyFill="1" applyBorder="1" applyAlignment="1">
      <alignment horizontal="center" wrapText="1"/>
    </xf>
    <xf numFmtId="0" fontId="7" fillId="6" borderId="20" xfId="0" applyFont="1" applyFill="1" applyBorder="1" applyAlignment="1">
      <alignment horizontal="center"/>
    </xf>
    <xf numFmtId="0" fontId="7" fillId="6" borderId="22" xfId="0" applyFont="1" applyFill="1" applyBorder="1" applyAlignment="1">
      <alignment horizontal="center"/>
    </xf>
    <xf numFmtId="3" fontId="7" fillId="6" borderId="20" xfId="0" applyNumberFormat="1" applyFont="1" applyFill="1" applyBorder="1" applyAlignment="1">
      <alignment horizontal="center" wrapText="1"/>
    </xf>
    <xf numFmtId="4" fontId="7" fillId="6" borderId="0" xfId="0" applyNumberFormat="1" applyFont="1" applyFill="1"/>
    <xf numFmtId="0" fontId="7" fillId="6" borderId="0" xfId="0" applyFont="1" applyFill="1"/>
    <xf numFmtId="0" fontId="8" fillId="6" borderId="0" xfId="0" applyFont="1" applyFill="1" applyAlignment="1">
      <alignment horizontal="right"/>
    </xf>
    <xf numFmtId="0" fontId="5" fillId="6" borderId="23" xfId="0" applyFont="1" applyFill="1" applyBorder="1" applyAlignment="1">
      <alignment horizontal="center"/>
    </xf>
    <xf numFmtId="0" fontId="2" fillId="6" borderId="0" xfId="4" applyFont="1" applyFill="1"/>
    <xf numFmtId="0" fontId="2" fillId="6" borderId="0" xfId="4" applyFont="1" applyFill="1" applyAlignment="1">
      <alignment horizontal="centerContinuous"/>
    </xf>
    <xf numFmtId="0" fontId="3" fillId="6" borderId="0" xfId="4" applyFont="1" applyFill="1" applyAlignment="1">
      <alignment horizontal="left"/>
    </xf>
    <xf numFmtId="0" fontId="3" fillId="6" borderId="0" xfId="4" applyFont="1" applyFill="1"/>
    <xf numFmtId="3" fontId="2" fillId="6" borderId="0" xfId="0" applyNumberFormat="1" applyFont="1" applyFill="1" applyAlignment="1">
      <alignment horizontal="center"/>
    </xf>
    <xf numFmtId="0" fontId="2" fillId="6" borderId="12" xfId="4" applyFont="1" applyFill="1" applyBorder="1" applyAlignment="1">
      <alignment horizontal="centerContinuous"/>
    </xf>
    <xf numFmtId="0" fontId="7" fillId="6" borderId="24" xfId="0" applyFont="1" applyFill="1" applyBorder="1"/>
    <xf numFmtId="0" fontId="2" fillId="6" borderId="25" xfId="4" applyFont="1" applyFill="1" applyBorder="1"/>
    <xf numFmtId="4" fontId="3" fillId="6" borderId="25" xfId="0" applyNumberFormat="1" applyFont="1" applyFill="1" applyBorder="1" applyAlignment="1">
      <alignment horizontal="right"/>
    </xf>
    <xf numFmtId="0" fontId="7" fillId="6" borderId="26" xfId="0" applyFont="1" applyFill="1" applyBorder="1"/>
    <xf numFmtId="0" fontId="5" fillId="6" borderId="26" xfId="0" applyFont="1" applyFill="1" applyBorder="1" applyAlignment="1">
      <alignment horizontal="center"/>
    </xf>
    <xf numFmtId="0" fontId="2" fillId="6" borderId="27" xfId="4" applyFont="1" applyFill="1" applyBorder="1"/>
    <xf numFmtId="0" fontId="5" fillId="6" borderId="26" xfId="0" applyFont="1" applyFill="1" applyBorder="1"/>
    <xf numFmtId="0" fontId="2" fillId="6" borderId="0" xfId="4" applyFont="1" applyFill="1" applyAlignment="1">
      <alignment horizontal="left"/>
    </xf>
    <xf numFmtId="0" fontId="2" fillId="6" borderId="26" xfId="4" applyFont="1" applyFill="1" applyBorder="1" applyAlignment="1">
      <alignment horizontal="centerContinuous"/>
    </xf>
    <xf numFmtId="0" fontId="2" fillId="6" borderId="26" xfId="4" applyFont="1" applyFill="1" applyBorder="1"/>
    <xf numFmtId="0" fontId="2" fillId="6" borderId="26" xfId="0" applyFont="1" applyFill="1" applyBorder="1"/>
    <xf numFmtId="0" fontId="2" fillId="6" borderId="26" xfId="4" applyFont="1" applyFill="1" applyBorder="1" applyAlignment="1">
      <alignment horizontal="center"/>
    </xf>
    <xf numFmtId="0" fontId="3" fillId="6" borderId="0" xfId="4" applyFont="1" applyFill="1" applyAlignment="1">
      <alignment horizontal="center"/>
    </xf>
    <xf numFmtId="0" fontId="3" fillId="6" borderId="12" xfId="4" applyFont="1" applyFill="1" applyBorder="1"/>
    <xf numFmtId="0" fontId="5" fillId="0" borderId="0" xfId="4" applyFont="1" applyAlignment="1">
      <alignment horizontal="center"/>
    </xf>
    <xf numFmtId="3" fontId="2" fillId="6" borderId="28" xfId="0" applyNumberFormat="1" applyFont="1" applyFill="1" applyBorder="1" applyAlignment="1">
      <alignment horizontal="center"/>
    </xf>
    <xf numFmtId="0" fontId="2" fillId="6" borderId="29" xfId="0" applyFont="1" applyFill="1" applyBorder="1"/>
    <xf numFmtId="167" fontId="2" fillId="5" borderId="1" xfId="4" applyNumberFormat="1" applyFont="1" applyFill="1" applyBorder="1"/>
    <xf numFmtId="167" fontId="2" fillId="5" borderId="30" xfId="4" applyNumberFormat="1" applyFont="1" applyFill="1" applyBorder="1"/>
    <xf numFmtId="14" fontId="8" fillId="5" borderId="8" xfId="0" applyNumberFormat="1" applyFont="1" applyFill="1" applyBorder="1"/>
    <xf numFmtId="166" fontId="3" fillId="6" borderId="8" xfId="0" applyNumberFormat="1" applyFont="1" applyFill="1" applyBorder="1" applyAlignment="1">
      <alignment horizontal="left"/>
    </xf>
    <xf numFmtId="2" fontId="7" fillId="5" borderId="20" xfId="0" applyNumberFormat="1" applyFont="1" applyFill="1" applyBorder="1" applyAlignment="1">
      <alignment horizontal="center"/>
    </xf>
    <xf numFmtId="3" fontId="7" fillId="4" borderId="22" xfId="0" applyNumberFormat="1" applyFont="1" applyFill="1" applyBorder="1"/>
    <xf numFmtId="166" fontId="3" fillId="6" borderId="0" xfId="0" applyNumberFormat="1" applyFont="1" applyFill="1" applyAlignment="1">
      <alignment horizontal="left"/>
    </xf>
    <xf numFmtId="4" fontId="2" fillId="6" borderId="0" xfId="0" applyNumberFormat="1" applyFont="1" applyFill="1" applyAlignment="1">
      <alignment horizontal="left"/>
    </xf>
    <xf numFmtId="4" fontId="3" fillId="6" borderId="1" xfId="0" applyNumberFormat="1" applyFont="1" applyFill="1" applyBorder="1" applyAlignment="1">
      <alignment horizontal="right"/>
    </xf>
    <xf numFmtId="4" fontId="5" fillId="5" borderId="1" xfId="0" applyNumberFormat="1" applyFont="1" applyFill="1" applyBorder="1"/>
    <xf numFmtId="3" fontId="7" fillId="4" borderId="31" xfId="0" applyNumberFormat="1" applyFont="1" applyFill="1" applyBorder="1"/>
    <xf numFmtId="3" fontId="7" fillId="4" borderId="20" xfId="0" applyNumberFormat="1" applyFont="1" applyFill="1" applyBorder="1"/>
    <xf numFmtId="3" fontId="7" fillId="4" borderId="32" xfId="0" applyNumberFormat="1" applyFont="1" applyFill="1" applyBorder="1"/>
    <xf numFmtId="3" fontId="7" fillId="4" borderId="33" xfId="0" applyNumberFormat="1" applyFont="1" applyFill="1" applyBorder="1"/>
    <xf numFmtId="3" fontId="5" fillId="5" borderId="1" xfId="0" applyNumberFormat="1" applyFont="1" applyFill="1" applyBorder="1"/>
    <xf numFmtId="4" fontId="9" fillId="3" borderId="1" xfId="0" applyNumberFormat="1" applyFont="1" applyFill="1" applyBorder="1" applyAlignment="1">
      <alignment horizontal="center"/>
    </xf>
    <xf numFmtId="0" fontId="2" fillId="6" borderId="34" xfId="0" applyFont="1" applyFill="1" applyBorder="1"/>
    <xf numFmtId="0" fontId="2" fillId="6" borderId="20" xfId="0" applyFont="1" applyFill="1" applyBorder="1"/>
    <xf numFmtId="0" fontId="3" fillId="6" borderId="26" xfId="4" applyFont="1" applyFill="1" applyBorder="1" applyAlignment="1">
      <alignment wrapText="1"/>
    </xf>
    <xf numFmtId="0" fontId="5" fillId="6" borderId="20" xfId="0" applyFont="1" applyFill="1" applyBorder="1" applyAlignment="1">
      <alignment horizontal="left" wrapText="1"/>
    </xf>
    <xf numFmtId="4" fontId="3" fillId="6" borderId="25" xfId="0" applyNumberFormat="1" applyFont="1" applyFill="1" applyBorder="1" applyAlignment="1">
      <alignment horizontal="center"/>
    </xf>
    <xf numFmtId="0" fontId="3" fillId="5" borderId="35" xfId="4" applyFont="1" applyFill="1" applyBorder="1"/>
    <xf numFmtId="0" fontId="2" fillId="6" borderId="22" xfId="0" applyFont="1" applyFill="1" applyBorder="1"/>
    <xf numFmtId="37" fontId="2" fillId="5" borderId="1" xfId="4" applyNumberFormat="1" applyFont="1" applyFill="1" applyBorder="1" applyAlignment="1">
      <alignment horizontal="right"/>
    </xf>
    <xf numFmtId="37" fontId="2" fillId="5" borderId="30" xfId="4" applyNumberFormat="1" applyFont="1" applyFill="1" applyBorder="1" applyAlignment="1">
      <alignment horizontal="right"/>
    </xf>
    <xf numFmtId="3" fontId="2" fillId="6" borderId="20" xfId="0" applyNumberFormat="1" applyFont="1" applyFill="1" applyBorder="1" applyAlignment="1">
      <alignment horizontal="right"/>
    </xf>
    <xf numFmtId="3" fontId="2" fillId="6" borderId="32" xfId="0" applyNumberFormat="1" applyFont="1" applyFill="1" applyBorder="1" applyAlignment="1">
      <alignment horizontal="right"/>
    </xf>
    <xf numFmtId="167" fontId="2" fillId="5" borderId="2" xfId="4" applyNumberFormat="1" applyFont="1" applyFill="1" applyBorder="1"/>
    <xf numFmtId="37" fontId="2" fillId="5" borderId="2" xfId="4" applyNumberFormat="1" applyFont="1" applyFill="1" applyBorder="1" applyAlignment="1">
      <alignment horizontal="right"/>
    </xf>
    <xf numFmtId="0" fontId="3" fillId="6" borderId="31" xfId="4" applyFont="1" applyFill="1" applyBorder="1" applyAlignment="1">
      <alignment horizontal="left"/>
    </xf>
    <xf numFmtId="0" fontId="2" fillId="6" borderId="0" xfId="0" applyFont="1" applyFill="1" applyAlignment="1">
      <alignment horizontal="left"/>
    </xf>
    <xf numFmtId="0" fontId="2" fillId="6" borderId="28" xfId="0" applyFont="1" applyFill="1" applyBorder="1" applyAlignment="1">
      <alignment horizontal="left"/>
    </xf>
    <xf numFmtId="4" fontId="3" fillId="6" borderId="25" xfId="0" applyNumberFormat="1" applyFont="1" applyFill="1" applyBorder="1" applyAlignment="1">
      <alignment horizontal="left"/>
    </xf>
    <xf numFmtId="0" fontId="3" fillId="6" borderId="20" xfId="4" applyFont="1" applyFill="1" applyBorder="1" applyAlignment="1">
      <alignment wrapText="1"/>
    </xf>
    <xf numFmtId="4" fontId="3" fillId="6" borderId="25" xfId="0" applyNumberFormat="1" applyFont="1" applyFill="1" applyBorder="1"/>
    <xf numFmtId="0" fontId="2" fillId="5" borderId="0" xfId="4" applyFont="1" applyFill="1" applyAlignment="1">
      <alignment horizontal="left"/>
    </xf>
    <xf numFmtId="167" fontId="2" fillId="6" borderId="32" xfId="1" applyNumberFormat="1" applyFont="1" applyFill="1" applyBorder="1" applyAlignment="1" applyProtection="1">
      <alignment horizontal="right"/>
    </xf>
    <xf numFmtId="167" fontId="2" fillId="6" borderId="20" xfId="0" applyNumberFormat="1" applyFont="1" applyFill="1" applyBorder="1" applyAlignment="1">
      <alignment horizontal="right"/>
    </xf>
    <xf numFmtId="3" fontId="2" fillId="6" borderId="22" xfId="0" applyNumberFormat="1" applyFont="1" applyFill="1" applyBorder="1" applyAlignment="1">
      <alignment horizontal="right"/>
    </xf>
    <xf numFmtId="0" fontId="5" fillId="6" borderId="36" xfId="4" applyFont="1" applyFill="1" applyBorder="1" applyAlignment="1">
      <alignment horizontal="left" wrapText="1"/>
    </xf>
    <xf numFmtId="0" fontId="3" fillId="6" borderId="26" xfId="4" applyFont="1" applyFill="1" applyBorder="1" applyAlignment="1">
      <alignment horizontal="left"/>
    </xf>
    <xf numFmtId="0" fontId="5" fillId="7" borderId="0" xfId="4" applyFont="1" applyFill="1" applyAlignment="1">
      <alignment horizontal="right"/>
    </xf>
    <xf numFmtId="0" fontId="5" fillId="7" borderId="0" xfId="4" applyFont="1" applyFill="1"/>
    <xf numFmtId="0" fontId="7" fillId="7" borderId="0" xfId="4" applyFont="1" applyFill="1" applyAlignment="1">
      <alignment horizontal="left"/>
    </xf>
    <xf numFmtId="0" fontId="5" fillId="7" borderId="0" xfId="4" applyFont="1" applyFill="1" applyAlignment="1">
      <alignment horizontal="left"/>
    </xf>
    <xf numFmtId="0" fontId="5" fillId="7" borderId="0" xfId="0" applyFont="1" applyFill="1" applyAlignment="1">
      <alignment horizontal="center"/>
    </xf>
    <xf numFmtId="0" fontId="5" fillId="7" borderId="0" xfId="0" applyFont="1" applyFill="1"/>
    <xf numFmtId="4" fontId="3" fillId="7" borderId="0" xfId="0" applyNumberFormat="1" applyFont="1" applyFill="1"/>
    <xf numFmtId="0" fontId="2" fillId="7" borderId="0" xfId="0" quotePrefix="1" applyFont="1" applyFill="1" applyAlignment="1">
      <alignment horizontal="center"/>
    </xf>
    <xf numFmtId="0" fontId="2" fillId="7" borderId="0" xfId="0" applyFont="1" applyFill="1" applyAlignment="1">
      <alignment horizontal="left"/>
    </xf>
    <xf numFmtId="0" fontId="3" fillId="7" borderId="0" xfId="0" applyFont="1" applyFill="1" applyAlignment="1">
      <alignment horizontal="center"/>
    </xf>
    <xf numFmtId="0" fontId="2" fillId="7" borderId="0" xfId="0" applyFont="1" applyFill="1"/>
    <xf numFmtId="0" fontId="5" fillId="7" borderId="0" xfId="0" applyFont="1" applyFill="1" applyAlignment="1">
      <alignment horizontal="left"/>
    </xf>
    <xf numFmtId="0" fontId="2" fillId="7" borderId="12" xfId="0" applyFont="1" applyFill="1" applyBorder="1"/>
    <xf numFmtId="0" fontId="5" fillId="7" borderId="12" xfId="0" applyFont="1" applyFill="1" applyBorder="1" applyAlignment="1">
      <alignment horizontal="left"/>
    </xf>
    <xf numFmtId="164" fontId="3" fillId="7" borderId="0" xfId="0" applyNumberFormat="1" applyFont="1" applyFill="1"/>
    <xf numFmtId="0" fontId="3" fillId="7" borderId="12" xfId="0" applyFont="1" applyFill="1" applyBorder="1" applyAlignment="1">
      <alignment horizontal="center"/>
    </xf>
    <xf numFmtId="164" fontId="3" fillId="7" borderId="12" xfId="0" applyNumberFormat="1" applyFont="1" applyFill="1" applyBorder="1"/>
    <xf numFmtId="0" fontId="5" fillId="7" borderId="12" xfId="4" applyFont="1" applyFill="1" applyBorder="1"/>
    <xf numFmtId="0" fontId="5" fillId="7" borderId="37" xfId="4" applyFont="1" applyFill="1" applyBorder="1"/>
    <xf numFmtId="0" fontId="5" fillId="7" borderId="37" xfId="4" applyFont="1" applyFill="1" applyBorder="1" applyAlignment="1">
      <alignment horizontal="left"/>
    </xf>
    <xf numFmtId="0" fontId="5" fillId="7" borderId="37" xfId="4" applyFont="1" applyFill="1" applyBorder="1" applyAlignment="1">
      <alignment horizontal="right"/>
    </xf>
    <xf numFmtId="0" fontId="5" fillId="7" borderId="13" xfId="4" applyFont="1" applyFill="1" applyBorder="1"/>
    <xf numFmtId="0" fontId="5" fillId="7" borderId="13" xfId="4" applyFont="1" applyFill="1" applyBorder="1" applyAlignment="1">
      <alignment horizontal="centerContinuous"/>
    </xf>
    <xf numFmtId="0" fontId="7" fillId="7" borderId="9" xfId="4" applyFont="1" applyFill="1" applyBorder="1" applyAlignment="1">
      <alignment horizontal="centerContinuous"/>
    </xf>
    <xf numFmtId="0" fontId="7" fillId="7" borderId="13" xfId="4" applyFont="1" applyFill="1" applyBorder="1" applyAlignment="1">
      <alignment horizontal="centerContinuous"/>
    </xf>
    <xf numFmtId="0" fontId="5" fillId="7" borderId="9" xfId="4" applyFont="1" applyFill="1" applyBorder="1"/>
    <xf numFmtId="0" fontId="7" fillId="7" borderId="19" xfId="4" applyFont="1" applyFill="1" applyBorder="1" applyAlignment="1">
      <alignment horizontal="centerContinuous"/>
    </xf>
    <xf numFmtId="0" fontId="7" fillId="7" borderId="38" xfId="4" applyFont="1" applyFill="1" applyBorder="1" applyAlignment="1">
      <alignment horizontal="centerContinuous"/>
    </xf>
    <xf numFmtId="0" fontId="7" fillId="7" borderId="39" xfId="0" applyFont="1" applyFill="1" applyBorder="1"/>
    <xf numFmtId="0" fontId="5" fillId="7" borderId="17" xfId="0" applyFont="1" applyFill="1" applyBorder="1"/>
    <xf numFmtId="0" fontId="5" fillId="7" borderId="40" xfId="0" applyFont="1" applyFill="1" applyBorder="1"/>
    <xf numFmtId="0" fontId="5" fillId="7" borderId="41" xfId="4" applyFont="1" applyFill="1" applyBorder="1"/>
    <xf numFmtId="0" fontId="5" fillId="7" borderId="41" xfId="0" applyFont="1" applyFill="1" applyBorder="1"/>
    <xf numFmtId="0" fontId="5" fillId="7" borderId="37" xfId="4" applyFont="1" applyFill="1" applyBorder="1" applyAlignment="1">
      <alignment horizontal="centerContinuous"/>
    </xf>
    <xf numFmtId="0" fontId="5" fillId="7" borderId="3" xfId="4" applyFont="1" applyFill="1" applyBorder="1"/>
    <xf numFmtId="0" fontId="5" fillId="7" borderId="42" xfId="4" applyFont="1" applyFill="1" applyBorder="1"/>
    <xf numFmtId="0" fontId="5" fillId="7" borderId="42" xfId="4" applyFont="1" applyFill="1" applyBorder="1" applyAlignment="1">
      <alignment horizontal="centerContinuous"/>
    </xf>
    <xf numFmtId="165" fontId="3" fillId="7" borderId="42" xfId="0" applyNumberFormat="1" applyFont="1" applyFill="1" applyBorder="1"/>
    <xf numFmtId="0" fontId="7" fillId="7" borderId="3" xfId="4" applyFont="1" applyFill="1" applyBorder="1" applyAlignment="1">
      <alignment horizontal="centerContinuous"/>
    </xf>
    <xf numFmtId="0" fontId="7" fillId="7" borderId="37" xfId="4" applyFont="1" applyFill="1" applyBorder="1" applyAlignment="1">
      <alignment horizontal="centerContinuous"/>
    </xf>
    <xf numFmtId="0" fontId="7" fillId="7" borderId="13" xfId="4" applyFont="1" applyFill="1" applyBorder="1"/>
    <xf numFmtId="0" fontId="5" fillId="7" borderId="15" xfId="4" applyFont="1" applyFill="1" applyBorder="1"/>
    <xf numFmtId="0" fontId="7" fillId="7" borderId="9" xfId="4" applyFont="1" applyFill="1" applyBorder="1"/>
    <xf numFmtId="0" fontId="7" fillId="7" borderId="0" xfId="0" applyFont="1" applyFill="1"/>
    <xf numFmtId="0" fontId="7" fillId="7" borderId="3" xfId="0" applyFont="1" applyFill="1" applyBorder="1"/>
    <xf numFmtId="0" fontId="7" fillId="7" borderId="37" xfId="0" applyFont="1" applyFill="1" applyBorder="1"/>
    <xf numFmtId="0" fontId="7" fillId="7" borderId="36" xfId="0" applyFont="1" applyFill="1" applyBorder="1"/>
    <xf numFmtId="0" fontId="5" fillId="7" borderId="36" xfId="4" applyFont="1" applyFill="1" applyBorder="1"/>
    <xf numFmtId="49" fontId="7" fillId="7" borderId="24" xfId="0" applyNumberFormat="1" applyFont="1" applyFill="1" applyBorder="1"/>
    <xf numFmtId="0" fontId="5" fillId="7" borderId="25" xfId="0" applyFont="1" applyFill="1" applyBorder="1" applyAlignment="1">
      <alignment horizontal="center"/>
    </xf>
    <xf numFmtId="0" fontId="5" fillId="7" borderId="25" xfId="4" applyFont="1" applyFill="1" applyBorder="1"/>
    <xf numFmtId="49" fontId="7" fillId="7" borderId="26" xfId="0" applyNumberFormat="1" applyFont="1" applyFill="1" applyBorder="1"/>
    <xf numFmtId="49" fontId="5" fillId="7" borderId="26" xfId="0" applyNumberFormat="1" applyFont="1" applyFill="1" applyBorder="1" applyAlignment="1">
      <alignment horizontal="center"/>
    </xf>
    <xf numFmtId="0" fontId="5" fillId="7" borderId="27" xfId="4" applyFont="1" applyFill="1" applyBorder="1"/>
    <xf numFmtId="49" fontId="5" fillId="7" borderId="26" xfId="0" applyNumberFormat="1" applyFont="1" applyFill="1" applyBorder="1"/>
    <xf numFmtId="49" fontId="5" fillId="7" borderId="26" xfId="4" applyNumberFormat="1" applyFont="1" applyFill="1" applyBorder="1"/>
    <xf numFmtId="4" fontId="3" fillId="7" borderId="26" xfId="0" applyNumberFormat="1" applyFont="1" applyFill="1" applyBorder="1"/>
    <xf numFmtId="49" fontId="2" fillId="7" borderId="26" xfId="0" quotePrefix="1" applyNumberFormat="1" applyFont="1" applyFill="1" applyBorder="1" applyAlignment="1">
      <alignment horizontal="center"/>
    </xf>
    <xf numFmtId="49" fontId="2" fillId="7" borderId="26" xfId="0" applyNumberFormat="1" applyFont="1" applyFill="1" applyBorder="1" applyAlignment="1">
      <alignment horizontal="center"/>
    </xf>
    <xf numFmtId="49" fontId="2" fillId="7" borderId="44" xfId="0" applyNumberFormat="1" applyFont="1" applyFill="1" applyBorder="1" applyAlignment="1">
      <alignment horizontal="center"/>
    </xf>
    <xf numFmtId="49" fontId="5" fillId="7" borderId="45" xfId="4" applyNumberFormat="1" applyFont="1" applyFill="1" applyBorder="1"/>
    <xf numFmtId="49" fontId="5" fillId="7" borderId="46" xfId="4" applyNumberFormat="1" applyFont="1" applyFill="1" applyBorder="1"/>
    <xf numFmtId="49" fontId="5" fillId="7" borderId="17" xfId="0" applyNumberFormat="1" applyFont="1" applyFill="1" applyBorder="1" applyAlignment="1">
      <alignment horizontal="center"/>
    </xf>
    <xf numFmtId="49" fontId="14" fillId="7" borderId="19" xfId="0" applyNumberFormat="1" applyFont="1" applyFill="1" applyBorder="1"/>
    <xf numFmtId="49" fontId="5" fillId="7" borderId="19" xfId="0" applyNumberFormat="1" applyFont="1" applyFill="1" applyBorder="1"/>
    <xf numFmtId="49" fontId="5" fillId="7" borderId="47" xfId="0" applyNumberFormat="1" applyFont="1" applyFill="1" applyBorder="1"/>
    <xf numFmtId="0" fontId="5" fillId="7" borderId="48" xfId="0" applyFont="1" applyFill="1" applyBorder="1" applyAlignment="1">
      <alignment horizontal="center"/>
    </xf>
    <xf numFmtId="0" fontId="5" fillId="7" borderId="49" xfId="4" applyFont="1" applyFill="1" applyBorder="1" applyAlignment="1">
      <alignment horizontal="centerContinuous"/>
    </xf>
    <xf numFmtId="49" fontId="5" fillId="7" borderId="50" xfId="4" applyNumberFormat="1" applyFont="1" applyFill="1" applyBorder="1"/>
    <xf numFmtId="165" fontId="3" fillId="7" borderId="51" xfId="0" applyNumberFormat="1" applyFont="1" applyFill="1" applyBorder="1"/>
    <xf numFmtId="49" fontId="7" fillId="7" borderId="45" xfId="4" quotePrefix="1" applyNumberFormat="1" applyFont="1" applyFill="1" applyBorder="1" applyAlignment="1">
      <alignment horizontal="center"/>
    </xf>
    <xf numFmtId="49" fontId="7" fillId="7" borderId="26" xfId="4" quotePrefix="1" applyNumberFormat="1" applyFont="1" applyFill="1" applyBorder="1" applyAlignment="1">
      <alignment horizontal="center"/>
    </xf>
    <xf numFmtId="49" fontId="7" fillId="7" borderId="26" xfId="4" applyNumberFormat="1" applyFont="1" applyFill="1" applyBorder="1"/>
    <xf numFmtId="49" fontId="7" fillId="7" borderId="44" xfId="4" applyNumberFormat="1" applyFont="1" applyFill="1" applyBorder="1" applyAlignment="1">
      <alignment horizontal="left" vertical="center"/>
    </xf>
    <xf numFmtId="49" fontId="7" fillId="7" borderId="46" xfId="4" applyNumberFormat="1" applyFont="1" applyFill="1" applyBorder="1"/>
    <xf numFmtId="165" fontId="3" fillId="7" borderId="52" xfId="0" applyNumberFormat="1" applyFont="1" applyFill="1" applyBorder="1"/>
    <xf numFmtId="0" fontId="7" fillId="7" borderId="27" xfId="0" applyFont="1" applyFill="1" applyBorder="1"/>
    <xf numFmtId="0" fontId="7" fillId="7" borderId="49" xfId="0" applyFont="1" applyFill="1" applyBorder="1"/>
    <xf numFmtId="49" fontId="7" fillId="7" borderId="3" xfId="4" applyNumberFormat="1" applyFont="1" applyFill="1" applyBorder="1"/>
    <xf numFmtId="0" fontId="17" fillId="8" borderId="0" xfId="0" applyFont="1" applyFill="1"/>
    <xf numFmtId="0" fontId="0" fillId="8" borderId="0" xfId="0" applyFill="1"/>
    <xf numFmtId="0" fontId="7" fillId="3" borderId="3" xfId="0" applyFont="1" applyFill="1" applyBorder="1" applyAlignment="1">
      <alignment horizontal="left"/>
    </xf>
    <xf numFmtId="167" fontId="2" fillId="0" borderId="2" xfId="1" applyNumberFormat="1" applyFont="1" applyFill="1" applyBorder="1" applyAlignment="1" applyProtection="1">
      <alignment horizontal="left"/>
      <protection locked="0"/>
    </xf>
    <xf numFmtId="167" fontId="2" fillId="0" borderId="0" xfId="1" applyNumberFormat="1" applyFont="1" applyBorder="1" applyProtection="1">
      <protection locked="0"/>
    </xf>
    <xf numFmtId="167" fontId="2" fillId="0" borderId="1" xfId="1" applyNumberFormat="1" applyFont="1" applyFill="1" applyBorder="1" applyAlignment="1" applyProtection="1">
      <alignment horizontal="left"/>
      <protection locked="0"/>
    </xf>
    <xf numFmtId="167" fontId="2" fillId="0" borderId="30" xfId="1" applyNumberFormat="1" applyFont="1" applyFill="1" applyBorder="1" applyAlignment="1" applyProtection="1">
      <alignment horizontal="left"/>
      <protection locked="0"/>
    </xf>
    <xf numFmtId="167" fontId="2" fillId="0" borderId="2" xfId="1" applyNumberFormat="1" applyFont="1" applyFill="1" applyBorder="1" applyAlignment="1" applyProtection="1">
      <protection locked="0"/>
    </xf>
    <xf numFmtId="167" fontId="2" fillId="0" borderId="1" xfId="1" applyNumberFormat="1" applyFont="1" applyFill="1" applyBorder="1" applyAlignment="1" applyProtection="1">
      <protection locked="0"/>
    </xf>
    <xf numFmtId="167" fontId="2" fillId="0" borderId="30" xfId="1" applyNumberFormat="1" applyFont="1" applyFill="1" applyBorder="1" applyAlignment="1" applyProtection="1">
      <protection locked="0"/>
    </xf>
    <xf numFmtId="167" fontId="2" fillId="0" borderId="16" xfId="1" applyNumberFormat="1" applyFont="1" applyFill="1" applyBorder="1" applyAlignment="1" applyProtection="1">
      <protection locked="0"/>
    </xf>
    <xf numFmtId="167" fontId="2" fillId="0" borderId="3" xfId="1" applyNumberFormat="1" applyFont="1" applyFill="1" applyBorder="1" applyAlignment="1" applyProtection="1">
      <protection locked="0"/>
    </xf>
    <xf numFmtId="167" fontId="2" fillId="0" borderId="9" xfId="1" applyNumberFormat="1" applyFont="1" applyFill="1" applyBorder="1" applyAlignment="1" applyProtection="1">
      <protection locked="0"/>
    </xf>
    <xf numFmtId="0" fontId="2" fillId="6" borderId="45" xfId="4" applyFont="1" applyFill="1" applyBorder="1"/>
    <xf numFmtId="0" fontId="2" fillId="6" borderId="1" xfId="4" applyFont="1" applyFill="1" applyBorder="1"/>
    <xf numFmtId="167" fontId="2" fillId="6" borderId="21" xfId="1" applyNumberFormat="1" applyFont="1" applyFill="1" applyBorder="1" applyAlignment="1" applyProtection="1">
      <alignment horizontal="right"/>
    </xf>
    <xf numFmtId="0" fontId="2" fillId="6" borderId="21" xfId="0" applyFont="1" applyFill="1" applyBorder="1"/>
    <xf numFmtId="0" fontId="2" fillId="7" borderId="12" xfId="0" applyFont="1" applyFill="1" applyBorder="1" applyAlignment="1">
      <alignment horizontal="center"/>
    </xf>
    <xf numFmtId="0" fontId="2" fillId="7" borderId="12" xfId="0" applyFont="1" applyFill="1" applyBorder="1" applyAlignment="1">
      <alignment horizontal="left"/>
    </xf>
    <xf numFmtId="0" fontId="2" fillId="7" borderId="23" xfId="0" applyFont="1" applyFill="1" applyBorder="1"/>
    <xf numFmtId="0" fontId="2" fillId="7" borderId="28" xfId="0" applyFont="1" applyFill="1" applyBorder="1" applyAlignment="1">
      <alignment horizontal="center"/>
    </xf>
    <xf numFmtId="0" fontId="3" fillId="7" borderId="28" xfId="0" applyFont="1" applyFill="1" applyBorder="1" applyAlignment="1">
      <alignment horizontal="left"/>
    </xf>
    <xf numFmtId="0" fontId="2" fillId="7" borderId="0" xfId="0" applyFont="1" applyFill="1" applyAlignment="1">
      <alignment horizontal="center"/>
    </xf>
    <xf numFmtId="0" fontId="2" fillId="7" borderId="5" xfId="0" applyFont="1" applyFill="1" applyBorder="1"/>
    <xf numFmtId="164" fontId="2" fillId="7" borderId="8" xfId="0" applyNumberFormat="1" applyFont="1" applyFill="1" applyBorder="1"/>
    <xf numFmtId="164" fontId="2" fillId="7" borderId="53" xfId="0" applyNumberFormat="1" applyFont="1" applyFill="1" applyBorder="1"/>
    <xf numFmtId="0" fontId="2" fillId="7" borderId="37" xfId="0" applyFont="1" applyFill="1" applyBorder="1" applyAlignment="1">
      <alignment horizontal="center"/>
    </xf>
    <xf numFmtId="0" fontId="2" fillId="7" borderId="37" xfId="0" quotePrefix="1" applyFont="1" applyFill="1" applyBorder="1" applyAlignment="1">
      <alignment horizontal="center"/>
    </xf>
    <xf numFmtId="0" fontId="3" fillId="7" borderId="53" xfId="0" applyFont="1" applyFill="1" applyBorder="1" applyAlignment="1">
      <alignment horizontal="left"/>
    </xf>
    <xf numFmtId="164" fontId="3" fillId="7" borderId="0" xfId="0" applyNumberFormat="1" applyFont="1" applyFill="1" applyAlignment="1">
      <alignment horizontal="right"/>
    </xf>
    <xf numFmtId="0" fontId="3" fillId="7" borderId="13" xfId="0" applyFont="1" applyFill="1" applyBorder="1" applyAlignment="1">
      <alignment horizontal="right"/>
    </xf>
    <xf numFmtId="0" fontId="5" fillId="7" borderId="13" xfId="0" applyFont="1" applyFill="1" applyBorder="1" applyAlignment="1">
      <alignment horizontal="center"/>
    </xf>
    <xf numFmtId="0" fontId="3" fillId="9" borderId="0" xfId="0" applyFont="1" applyFill="1" applyAlignment="1">
      <alignment horizontal="left"/>
    </xf>
    <xf numFmtId="0" fontId="3" fillId="7" borderId="25" xfId="0" applyFont="1" applyFill="1" applyBorder="1" applyAlignment="1">
      <alignment horizontal="center"/>
    </xf>
    <xf numFmtId="0" fontId="3" fillId="7" borderId="28" xfId="0" applyFont="1" applyFill="1" applyBorder="1" applyAlignment="1">
      <alignment horizontal="center"/>
    </xf>
    <xf numFmtId="0" fontId="2" fillId="7" borderId="37" xfId="0" applyFont="1" applyFill="1" applyBorder="1" applyAlignment="1">
      <alignment horizontal="left"/>
    </xf>
    <xf numFmtId="0" fontId="3" fillId="7" borderId="37" xfId="0" applyFont="1" applyFill="1" applyBorder="1" applyAlignment="1">
      <alignment horizontal="center"/>
    </xf>
    <xf numFmtId="0" fontId="3" fillId="7" borderId="37" xfId="0" applyFont="1" applyFill="1" applyBorder="1" applyAlignment="1">
      <alignment horizontal="left"/>
    </xf>
    <xf numFmtId="166" fontId="3" fillId="9" borderId="8" xfId="0" applyNumberFormat="1" applyFont="1" applyFill="1" applyBorder="1" applyAlignment="1">
      <alignment horizontal="center"/>
    </xf>
    <xf numFmtId="0" fontId="3" fillId="9" borderId="8" xfId="0" applyFont="1" applyFill="1" applyBorder="1" applyAlignment="1">
      <alignment horizontal="center"/>
    </xf>
    <xf numFmtId="0" fontId="3" fillId="7" borderId="54" xfId="0" applyFont="1" applyFill="1" applyBorder="1" applyAlignment="1">
      <alignment horizontal="left"/>
    </xf>
    <xf numFmtId="0" fontId="3" fillId="7" borderId="55" xfId="0" applyFont="1" applyFill="1" applyBorder="1" applyAlignment="1">
      <alignment horizontal="center"/>
    </xf>
    <xf numFmtId="0" fontId="3" fillId="7" borderId="23" xfId="0" applyFont="1" applyFill="1" applyBorder="1" applyAlignment="1">
      <alignment horizontal="left"/>
    </xf>
    <xf numFmtId="0" fontId="2" fillId="7" borderId="3" xfId="0" applyFont="1" applyFill="1" applyBorder="1"/>
    <xf numFmtId="164" fontId="2" fillId="9" borderId="36" xfId="0" applyNumberFormat="1" applyFont="1" applyFill="1" applyBorder="1"/>
    <xf numFmtId="164" fontId="2" fillId="9" borderId="8" xfId="0" applyNumberFormat="1" applyFont="1" applyFill="1" applyBorder="1"/>
    <xf numFmtId="4" fontId="2" fillId="9" borderId="36" xfId="0" applyNumberFormat="1" applyFont="1" applyFill="1" applyBorder="1"/>
    <xf numFmtId="164" fontId="2" fillId="7" borderId="36" xfId="0" applyNumberFormat="1" applyFont="1" applyFill="1" applyBorder="1"/>
    <xf numFmtId="0" fontId="3" fillId="7" borderId="5" xfId="0" applyFont="1" applyFill="1" applyBorder="1" applyAlignment="1">
      <alignment horizontal="center"/>
    </xf>
    <xf numFmtId="0" fontId="3" fillId="5" borderId="14" xfId="0" applyFont="1" applyFill="1" applyBorder="1" applyAlignment="1">
      <alignment horizontal="center"/>
    </xf>
    <xf numFmtId="0" fontId="5" fillId="7" borderId="0" xfId="4" applyFont="1" applyFill="1" applyAlignment="1">
      <alignment horizontal="center"/>
    </xf>
    <xf numFmtId="0" fontId="5" fillId="7" borderId="12" xfId="0" applyFont="1" applyFill="1" applyBorder="1" applyAlignment="1">
      <alignment horizontal="center"/>
    </xf>
    <xf numFmtId="0" fontId="3" fillId="7" borderId="0" xfId="0" applyFont="1" applyFill="1" applyAlignment="1">
      <alignment horizontal="left"/>
    </xf>
    <xf numFmtId="4" fontId="3" fillId="7" borderId="15" xfId="0" quotePrefix="1" applyNumberFormat="1" applyFont="1" applyFill="1" applyBorder="1" applyAlignment="1">
      <alignment horizontal="center"/>
    </xf>
    <xf numFmtId="169" fontId="8" fillId="0" borderId="100" xfId="4" applyNumberFormat="1" applyFont="1" applyBorder="1" applyAlignment="1">
      <alignment horizontal="center"/>
    </xf>
    <xf numFmtId="0" fontId="3" fillId="7" borderId="8" xfId="0" applyFont="1" applyFill="1" applyBorder="1" applyAlignment="1">
      <alignment horizontal="center"/>
    </xf>
    <xf numFmtId="0" fontId="3" fillId="10" borderId="0" xfId="0" applyFont="1" applyFill="1" applyAlignment="1" applyProtection="1">
      <alignment horizontal="left"/>
      <protection locked="0"/>
    </xf>
    <xf numFmtId="0" fontId="3" fillId="7" borderId="0" xfId="0" quotePrefix="1" applyFont="1" applyFill="1"/>
    <xf numFmtId="166" fontId="3" fillId="5" borderId="14" xfId="0" applyNumberFormat="1" applyFont="1" applyFill="1" applyBorder="1" applyAlignment="1">
      <alignment horizontal="center"/>
    </xf>
    <xf numFmtId="4" fontId="2" fillId="6" borderId="8" xfId="0" applyNumberFormat="1" applyFont="1" applyFill="1" applyBorder="1" applyAlignment="1">
      <alignment horizontal="right"/>
    </xf>
    <xf numFmtId="0" fontId="3" fillId="7" borderId="23" xfId="0" applyFont="1" applyFill="1" applyBorder="1" applyAlignment="1">
      <alignment horizontal="center"/>
    </xf>
    <xf numFmtId="0" fontId="3" fillId="7" borderId="53" xfId="0" applyFont="1" applyFill="1" applyBorder="1" applyAlignment="1">
      <alignment horizontal="center"/>
    </xf>
    <xf numFmtId="4" fontId="2" fillId="9" borderId="1" xfId="0" applyNumberFormat="1" applyFont="1" applyFill="1" applyBorder="1"/>
    <xf numFmtId="0" fontId="3" fillId="7" borderId="3" xfId="0" applyFont="1" applyFill="1" applyBorder="1"/>
    <xf numFmtId="164" fontId="3" fillId="9" borderId="36" xfId="0" applyNumberFormat="1" applyFont="1" applyFill="1" applyBorder="1"/>
    <xf numFmtId="0" fontId="3" fillId="7" borderId="12" xfId="0" applyFont="1" applyFill="1" applyBorder="1" applyAlignment="1">
      <alignment horizontal="left"/>
    </xf>
    <xf numFmtId="164" fontId="3" fillId="9" borderId="14" xfId="0" applyNumberFormat="1" applyFont="1" applyFill="1" applyBorder="1"/>
    <xf numFmtId="0" fontId="2" fillId="7" borderId="9" xfId="0" applyFont="1" applyFill="1" applyBorder="1"/>
    <xf numFmtId="0" fontId="2" fillId="7" borderId="13" xfId="0" applyFont="1" applyFill="1" applyBorder="1"/>
    <xf numFmtId="4" fontId="3" fillId="9" borderId="36" xfId="0" applyNumberFormat="1" applyFont="1" applyFill="1" applyBorder="1"/>
    <xf numFmtId="0" fontId="3" fillId="7" borderId="5" xfId="0" applyFont="1" applyFill="1" applyBorder="1"/>
    <xf numFmtId="49" fontId="7" fillId="7" borderId="56" xfId="0" applyNumberFormat="1" applyFont="1" applyFill="1" applyBorder="1" applyAlignment="1">
      <alignment horizontal="left"/>
    </xf>
    <xf numFmtId="0" fontId="2" fillId="7" borderId="5" xfId="0" applyFont="1" applyFill="1" applyBorder="1" applyAlignment="1">
      <alignment horizontal="center"/>
    </xf>
    <xf numFmtId="0" fontId="2" fillId="7" borderId="3" xfId="0" applyFont="1" applyFill="1" applyBorder="1" applyAlignment="1">
      <alignment horizontal="center"/>
    </xf>
    <xf numFmtId="0" fontId="15" fillId="7" borderId="10" xfId="0" applyFont="1" applyFill="1" applyBorder="1" applyAlignment="1">
      <alignment horizontal="center"/>
    </xf>
    <xf numFmtId="0" fontId="2" fillId="7" borderId="1" xfId="0" applyFont="1" applyFill="1" applyBorder="1"/>
    <xf numFmtId="0" fontId="15" fillId="7" borderId="57" xfId="0" applyFont="1" applyFill="1" applyBorder="1" applyAlignment="1">
      <alignment horizontal="center"/>
    </xf>
    <xf numFmtId="0" fontId="3" fillId="7" borderId="3" xfId="0" applyFont="1" applyFill="1" applyBorder="1" applyAlignment="1">
      <alignment horizontal="center"/>
    </xf>
    <xf numFmtId="164" fontId="3" fillId="9" borderId="8" xfId="0" applyNumberFormat="1" applyFont="1" applyFill="1" applyBorder="1"/>
    <xf numFmtId="0" fontId="7" fillId="6" borderId="0" xfId="0" applyFont="1" applyFill="1" applyAlignment="1">
      <alignment wrapText="1"/>
    </xf>
    <xf numFmtId="0" fontId="7" fillId="6" borderId="28" xfId="0" applyFont="1" applyFill="1" applyBorder="1" applyAlignment="1">
      <alignment wrapText="1"/>
    </xf>
    <xf numFmtId="0" fontId="18" fillId="6" borderId="0" xfId="0" applyFont="1" applyFill="1" applyAlignment="1">
      <alignment horizontal="center" wrapText="1"/>
    </xf>
    <xf numFmtId="0" fontId="18" fillId="6" borderId="0" xfId="4" applyFont="1" applyFill="1" applyAlignment="1">
      <alignment horizontal="center"/>
    </xf>
    <xf numFmtId="0" fontId="19" fillId="0" borderId="0" xfId="0" applyFont="1" applyProtection="1">
      <protection hidden="1"/>
    </xf>
    <xf numFmtId="49" fontId="19" fillId="0" borderId="0" xfId="0" quotePrefix="1" applyNumberFormat="1" applyFont="1" applyProtection="1">
      <protection hidden="1"/>
    </xf>
    <xf numFmtId="49" fontId="2" fillId="0" borderId="59" xfId="0" applyNumberFormat="1" applyFont="1" applyBorder="1" applyAlignment="1" applyProtection="1">
      <alignment horizontal="center"/>
      <protection locked="0"/>
    </xf>
    <xf numFmtId="49" fontId="2" fillId="0" borderId="59" xfId="0" applyNumberFormat="1" applyFont="1" applyBorder="1" applyAlignment="1" applyProtection="1">
      <alignment horizontal="left"/>
      <protection locked="0"/>
    </xf>
    <xf numFmtId="44" fontId="2" fillId="0" borderId="59" xfId="2" applyFont="1" applyFill="1" applyBorder="1" applyAlignment="1" applyProtection="1">
      <protection locked="0"/>
    </xf>
    <xf numFmtId="49" fontId="2" fillId="0" borderId="60" xfId="0" applyNumberFormat="1" applyFont="1" applyBorder="1" applyAlignment="1" applyProtection="1">
      <alignment horizontal="center"/>
      <protection locked="0"/>
    </xf>
    <xf numFmtId="49" fontId="2" fillId="0" borderId="60" xfId="0" applyNumberFormat="1" applyFont="1" applyBorder="1" applyAlignment="1" applyProtection="1">
      <alignment horizontal="left"/>
      <protection locked="0"/>
    </xf>
    <xf numFmtId="44" fontId="2" fillId="0" borderId="60" xfId="2" applyFont="1" applyFill="1" applyBorder="1" applyAlignment="1" applyProtection="1">
      <protection locked="0"/>
    </xf>
    <xf numFmtId="0" fontId="0" fillId="6" borderId="20" xfId="0" applyFill="1" applyBorder="1"/>
    <xf numFmtId="0" fontId="3" fillId="6" borderId="0" xfId="0" applyFont="1" applyFill="1" applyAlignment="1">
      <alignment horizontal="right"/>
    </xf>
    <xf numFmtId="49" fontId="2" fillId="0" borderId="61" xfId="0" applyNumberFormat="1" applyFont="1" applyBorder="1" applyAlignment="1" applyProtection="1">
      <alignment horizontal="center"/>
      <protection locked="0"/>
    </xf>
    <xf numFmtId="49" fontId="2" fillId="0" borderId="61" xfId="0" applyNumberFormat="1" applyFont="1" applyBorder="1" applyAlignment="1" applyProtection="1">
      <alignment horizontal="left"/>
      <protection locked="0"/>
    </xf>
    <xf numFmtId="44" fontId="2" fillId="0" borderId="61" xfId="2" applyFont="1" applyFill="1" applyBorder="1" applyAlignment="1" applyProtection="1">
      <protection locked="0"/>
    </xf>
    <xf numFmtId="0" fontId="5" fillId="6" borderId="13" xfId="0" applyFont="1" applyFill="1" applyBorder="1" applyAlignment="1">
      <alignment horizontal="center"/>
    </xf>
    <xf numFmtId="4" fontId="3" fillId="6" borderId="13" xfId="0" applyNumberFormat="1" applyFont="1" applyFill="1" applyBorder="1" applyAlignment="1">
      <alignment horizontal="right"/>
    </xf>
    <xf numFmtId="4" fontId="3" fillId="6" borderId="15" xfId="0" applyNumberFormat="1" applyFont="1" applyFill="1" applyBorder="1" applyAlignment="1">
      <alignment horizontal="center"/>
    </xf>
    <xf numFmtId="0" fontId="5" fillId="6" borderId="5" xfId="0" applyFont="1" applyFill="1" applyBorder="1"/>
    <xf numFmtId="0" fontId="2" fillId="6" borderId="5" xfId="0" applyFont="1" applyFill="1" applyBorder="1"/>
    <xf numFmtId="166" fontId="3" fillId="6" borderId="14" xfId="0" applyNumberFormat="1" applyFont="1" applyFill="1" applyBorder="1" applyAlignment="1">
      <alignment horizontal="center"/>
    </xf>
    <xf numFmtId="0" fontId="2" fillId="6" borderId="5" xfId="0" quotePrefix="1" applyFont="1" applyFill="1" applyBorder="1" applyAlignment="1">
      <alignment horizontal="right"/>
    </xf>
    <xf numFmtId="0" fontId="3" fillId="6" borderId="5" xfId="0" quotePrefix="1" applyFont="1" applyFill="1" applyBorder="1" applyAlignment="1">
      <alignment horizontal="right"/>
    </xf>
    <xf numFmtId="0" fontId="2" fillId="6" borderId="5" xfId="0" applyFont="1" applyFill="1" applyBorder="1" applyAlignment="1">
      <alignment horizontal="left"/>
    </xf>
    <xf numFmtId="4" fontId="2" fillId="6" borderId="8" xfId="0" applyNumberFormat="1" applyFont="1" applyFill="1" applyBorder="1" applyAlignment="1">
      <alignment horizontal="center"/>
    </xf>
    <xf numFmtId="0" fontId="0" fillId="6" borderId="5" xfId="0" applyFill="1" applyBorder="1"/>
    <xf numFmtId="0" fontId="0" fillId="6" borderId="8" xfId="0" applyFill="1" applyBorder="1"/>
    <xf numFmtId="44" fontId="2" fillId="9" borderId="60" xfId="2" applyFont="1" applyFill="1" applyBorder="1" applyAlignment="1" applyProtection="1">
      <alignment horizontal="center"/>
    </xf>
    <xf numFmtId="44" fontId="3" fillId="9" borderId="59" xfId="2" applyFont="1" applyFill="1" applyBorder="1" applyAlignment="1" applyProtection="1">
      <alignment horizontal="center"/>
    </xf>
    <xf numFmtId="44" fontId="2" fillId="9" borderId="61" xfId="2" applyFont="1" applyFill="1" applyBorder="1" applyAlignment="1" applyProtection="1">
      <alignment horizontal="center"/>
    </xf>
    <xf numFmtId="0" fontId="2" fillId="6" borderId="31" xfId="0" applyFont="1" applyFill="1" applyBorder="1" applyAlignment="1">
      <alignment horizontal="left"/>
    </xf>
    <xf numFmtId="0" fontId="2" fillId="6" borderId="8" xfId="0" applyFont="1" applyFill="1" applyBorder="1"/>
    <xf numFmtId="164" fontId="12" fillId="0" borderId="10" xfId="0" applyNumberFormat="1" applyFont="1" applyBorder="1" applyProtection="1">
      <protection locked="0"/>
    </xf>
    <xf numFmtId="164" fontId="12" fillId="0" borderId="1" xfId="0" applyNumberFormat="1" applyFont="1" applyBorder="1" applyProtection="1">
      <protection locked="0"/>
    </xf>
    <xf numFmtId="164" fontId="12" fillId="0" borderId="30" xfId="0" applyNumberFormat="1" applyFont="1" applyBorder="1" applyProtection="1">
      <protection locked="0"/>
    </xf>
    <xf numFmtId="164" fontId="2" fillId="5" borderId="35" xfId="0" applyNumberFormat="1" applyFont="1" applyFill="1" applyBorder="1"/>
    <xf numFmtId="164" fontId="2" fillId="5" borderId="10" xfId="0" applyNumberFormat="1" applyFont="1" applyFill="1" applyBorder="1"/>
    <xf numFmtId="164" fontId="2" fillId="5" borderId="1" xfId="0" applyNumberFormat="1" applyFont="1" applyFill="1" applyBorder="1"/>
    <xf numFmtId="164" fontId="2" fillId="5" borderId="30" xfId="0" applyNumberFormat="1" applyFont="1" applyFill="1" applyBorder="1"/>
    <xf numFmtId="171" fontId="2" fillId="9" borderId="64" xfId="1" applyNumberFormat="1" applyFont="1" applyFill="1" applyBorder="1"/>
    <xf numFmtId="171" fontId="2" fillId="9" borderId="66" xfId="1" applyNumberFormat="1" applyFont="1" applyFill="1" applyBorder="1"/>
    <xf numFmtId="171" fontId="2" fillId="9" borderId="68" xfId="1" applyNumberFormat="1" applyFont="1" applyFill="1" applyBorder="1"/>
    <xf numFmtId="171" fontId="2" fillId="9" borderId="70" xfId="1" applyNumberFormat="1" applyFont="1" applyFill="1" applyBorder="1"/>
    <xf numFmtId="170" fontId="2" fillId="9" borderId="62" xfId="5" applyNumberFormat="1" applyFont="1" applyFill="1" applyBorder="1"/>
    <xf numFmtId="0" fontId="2" fillId="9" borderId="20" xfId="0" applyFont="1" applyFill="1" applyBorder="1"/>
    <xf numFmtId="164" fontId="2" fillId="12" borderId="36" xfId="0" applyNumberFormat="1" applyFont="1" applyFill="1" applyBorder="1"/>
    <xf numFmtId="4" fontId="2" fillId="12" borderId="1" xfId="0" applyNumberFormat="1" applyFont="1" applyFill="1" applyBorder="1"/>
    <xf numFmtId="164" fontId="2" fillId="13" borderId="10" xfId="0" applyNumberFormat="1" applyFont="1" applyFill="1" applyBorder="1"/>
    <xf numFmtId="164" fontId="2" fillId="13" borderId="36" xfId="0" applyNumberFormat="1" applyFont="1" applyFill="1" applyBorder="1"/>
    <xf numFmtId="164" fontId="2" fillId="14" borderId="10" xfId="0" applyNumberFormat="1" applyFont="1" applyFill="1" applyBorder="1"/>
    <xf numFmtId="164" fontId="2" fillId="14" borderId="36" xfId="0" applyNumberFormat="1" applyFont="1" applyFill="1" applyBorder="1"/>
    <xf numFmtId="164" fontId="2" fillId="13" borderId="1" xfId="0" applyNumberFormat="1" applyFont="1" applyFill="1" applyBorder="1"/>
    <xf numFmtId="164" fontId="2" fillId="15" borderId="10" xfId="0" applyNumberFormat="1" applyFont="1" applyFill="1" applyBorder="1" applyProtection="1">
      <protection locked="0"/>
    </xf>
    <xf numFmtId="164" fontId="2" fillId="15" borderId="36" xfId="0" applyNumberFormat="1" applyFont="1" applyFill="1" applyBorder="1" applyProtection="1">
      <protection locked="0"/>
    </xf>
    <xf numFmtId="164" fontId="2" fillId="15" borderId="8" xfId="0" applyNumberFormat="1" applyFont="1" applyFill="1" applyBorder="1" applyProtection="1">
      <protection locked="0"/>
    </xf>
    <xf numFmtId="164" fontId="2" fillId="16" borderId="36" xfId="0" applyNumberFormat="1" applyFont="1" applyFill="1" applyBorder="1" applyProtection="1">
      <protection locked="0"/>
    </xf>
    <xf numFmtId="4" fontId="2" fillId="16" borderId="36" xfId="0" applyNumberFormat="1" applyFont="1" applyFill="1" applyBorder="1" applyProtection="1">
      <protection locked="0"/>
    </xf>
    <xf numFmtId="164" fontId="2" fillId="17" borderId="8" xfId="0" applyNumberFormat="1" applyFont="1" applyFill="1" applyBorder="1" applyProtection="1">
      <protection locked="0"/>
    </xf>
    <xf numFmtId="164" fontId="2" fillId="17" borderId="36" xfId="0" applyNumberFormat="1" applyFont="1" applyFill="1" applyBorder="1" applyProtection="1">
      <protection locked="0"/>
    </xf>
    <xf numFmtId="49" fontId="7" fillId="0" borderId="19" xfId="0" applyNumberFormat="1" applyFont="1" applyBorder="1" applyAlignment="1" applyProtection="1">
      <alignment horizontal="center"/>
      <protection locked="0"/>
    </xf>
    <xf numFmtId="49" fontId="7" fillId="0" borderId="38" xfId="0" applyNumberFormat="1" applyFont="1" applyBorder="1" applyAlignment="1" applyProtection="1">
      <alignment horizontal="center"/>
      <protection locked="0"/>
    </xf>
    <xf numFmtId="0" fontId="1" fillId="0" borderId="0" xfId="0" applyFont="1"/>
    <xf numFmtId="0" fontId="1" fillId="0" borderId="0" xfId="0" applyFont="1" applyAlignment="1">
      <alignment horizontal="left" wrapText="1" indent="1"/>
    </xf>
    <xf numFmtId="0" fontId="1" fillId="0" borderId="0" xfId="0" applyFont="1" applyAlignment="1">
      <alignment horizontal="left" indent="1"/>
    </xf>
    <xf numFmtId="0" fontId="11" fillId="0" borderId="0" xfId="3" applyAlignment="1" applyProtection="1">
      <alignment horizontal="left" indent="1"/>
    </xf>
    <xf numFmtId="0" fontId="8" fillId="0" borderId="0" xfId="0" applyFont="1" applyAlignment="1">
      <alignment horizontal="center"/>
    </xf>
    <xf numFmtId="0" fontId="8" fillId="0" borderId="0" xfId="0" applyFont="1" applyAlignment="1">
      <alignment horizontal="left" wrapText="1" indent="1"/>
    </xf>
    <xf numFmtId="0" fontId="2" fillId="0" borderId="0" xfId="0" applyFont="1" applyProtection="1">
      <protection hidden="1"/>
    </xf>
    <xf numFmtId="44" fontId="2" fillId="9" borderId="1" xfId="2" applyFont="1" applyFill="1" applyBorder="1" applyProtection="1"/>
    <xf numFmtId="0" fontId="2" fillId="6" borderId="16" xfId="0" applyFont="1" applyFill="1" applyBorder="1" applyAlignment="1">
      <alignment horizontal="left"/>
    </xf>
    <xf numFmtId="4" fontId="2" fillId="6" borderId="14" xfId="0" applyNumberFormat="1" applyFont="1" applyFill="1" applyBorder="1" applyAlignment="1">
      <alignment horizontal="center"/>
    </xf>
    <xf numFmtId="0" fontId="2" fillId="9" borderId="61" xfId="0" applyFont="1" applyFill="1" applyBorder="1" applyAlignment="1">
      <alignment horizontal="center"/>
    </xf>
    <xf numFmtId="0" fontId="2" fillId="9" borderId="60" xfId="0" applyFont="1" applyFill="1" applyBorder="1" applyAlignment="1">
      <alignment horizontal="center"/>
    </xf>
    <xf numFmtId="0" fontId="3" fillId="9" borderId="59" xfId="0" applyFont="1" applyFill="1" applyBorder="1" applyAlignment="1">
      <alignment horizontal="center"/>
    </xf>
    <xf numFmtId="44" fontId="3" fillId="9" borderId="59" xfId="2" applyFont="1" applyFill="1" applyBorder="1" applyAlignment="1" applyProtection="1"/>
    <xf numFmtId="44" fontId="2" fillId="9" borderId="61" xfId="2" applyFont="1" applyFill="1" applyBorder="1" applyAlignment="1" applyProtection="1"/>
    <xf numFmtId="10" fontId="2" fillId="9" borderId="61" xfId="5" applyNumberFormat="1" applyFont="1" applyFill="1" applyBorder="1" applyAlignment="1" applyProtection="1"/>
    <xf numFmtId="0" fontId="3" fillId="6" borderId="12" xfId="0" applyFont="1" applyFill="1" applyBorder="1" applyAlignment="1">
      <alignment horizontal="left"/>
    </xf>
    <xf numFmtId="4" fontId="2" fillId="6" borderId="12" xfId="0" applyNumberFormat="1" applyFont="1" applyFill="1" applyBorder="1" applyAlignment="1">
      <alignment horizontal="center"/>
    </xf>
    <xf numFmtId="0" fontId="3" fillId="7" borderId="0" xfId="0" applyFont="1" applyFill="1" applyAlignment="1">
      <alignment horizontal="right"/>
    </xf>
    <xf numFmtId="4" fontId="20" fillId="7" borderId="36" xfId="0" applyNumberFormat="1" applyFont="1" applyFill="1" applyBorder="1" applyAlignment="1" applyProtection="1">
      <alignment horizontal="left"/>
      <protection hidden="1"/>
    </xf>
    <xf numFmtId="0" fontId="0" fillId="7" borderId="0" xfId="0" applyFill="1"/>
    <xf numFmtId="0" fontId="2" fillId="16" borderId="1" xfId="0" applyFont="1" applyFill="1" applyBorder="1" applyAlignment="1" applyProtection="1">
      <alignment horizontal="center"/>
      <protection locked="0"/>
    </xf>
    <xf numFmtId="164" fontId="2" fillId="18" borderId="15" xfId="0" applyNumberFormat="1" applyFont="1" applyFill="1" applyBorder="1"/>
    <xf numFmtId="164" fontId="2" fillId="18" borderId="8" xfId="0" applyNumberFormat="1" applyFont="1" applyFill="1" applyBorder="1"/>
    <xf numFmtId="164" fontId="2" fillId="9" borderId="1" xfId="0" applyNumberFormat="1" applyFont="1" applyFill="1" applyBorder="1"/>
    <xf numFmtId="4" fontId="3" fillId="6" borderId="0" xfId="0" applyNumberFormat="1" applyFont="1" applyFill="1" applyAlignment="1">
      <alignment horizontal="left"/>
    </xf>
    <xf numFmtId="0" fontId="3" fillId="6" borderId="7" xfId="4" applyFont="1" applyFill="1" applyBorder="1" applyAlignment="1">
      <alignment horizontal="left"/>
    </xf>
    <xf numFmtId="0" fontId="3" fillId="6" borderId="44" xfId="4" applyFont="1" applyFill="1" applyBorder="1" applyAlignment="1">
      <alignment horizontal="left"/>
    </xf>
    <xf numFmtId="0" fontId="3" fillId="6" borderId="12" xfId="4" applyFont="1" applyFill="1" applyBorder="1" applyAlignment="1">
      <alignment horizontal="left"/>
    </xf>
    <xf numFmtId="1" fontId="0" fillId="6" borderId="0" xfId="0" applyNumberFormat="1" applyFill="1" applyAlignment="1" applyProtection="1">
      <alignment horizontal="center"/>
      <protection locked="0"/>
    </xf>
    <xf numFmtId="0" fontId="3" fillId="6" borderId="33" xfId="4" applyFont="1" applyFill="1" applyBorder="1" applyAlignment="1">
      <alignment horizontal="left"/>
    </xf>
    <xf numFmtId="3" fontId="2" fillId="6" borderId="35" xfId="0" applyNumberFormat="1" applyFont="1" applyFill="1" applyBorder="1" applyAlignment="1">
      <alignment horizontal="right"/>
    </xf>
    <xf numFmtId="167" fontId="2" fillId="6" borderId="20" xfId="1" applyNumberFormat="1" applyFont="1" applyFill="1" applyBorder="1" applyAlignment="1" applyProtection="1">
      <alignment horizontal="right"/>
    </xf>
    <xf numFmtId="0" fontId="2" fillId="6" borderId="0" xfId="4" applyFont="1" applyFill="1" applyAlignment="1">
      <alignment horizontal="right"/>
    </xf>
    <xf numFmtId="0" fontId="2" fillId="6" borderId="56" xfId="4" applyFont="1" applyFill="1" applyBorder="1"/>
    <xf numFmtId="0" fontId="3" fillId="6" borderId="38" xfId="4" applyFont="1" applyFill="1" applyBorder="1" applyAlignment="1">
      <alignment horizontal="left"/>
    </xf>
    <xf numFmtId="167" fontId="2" fillId="0" borderId="71" xfId="1" applyNumberFormat="1" applyFont="1" applyFill="1" applyBorder="1" applyAlignment="1" applyProtection="1">
      <alignment horizontal="left"/>
      <protection locked="0"/>
    </xf>
    <xf numFmtId="167" fontId="2" fillId="0" borderId="72" xfId="1" applyNumberFormat="1" applyFont="1" applyFill="1" applyBorder="1" applyAlignment="1" applyProtection="1">
      <alignment horizontal="left"/>
      <protection locked="0"/>
    </xf>
    <xf numFmtId="167" fontId="2" fillId="0" borderId="73" xfId="1" applyNumberFormat="1" applyFont="1" applyFill="1" applyBorder="1" applyAlignment="1" applyProtection="1">
      <alignment horizontal="left"/>
      <protection locked="0"/>
    </xf>
    <xf numFmtId="167" fontId="2" fillId="5" borderId="72" xfId="4" applyNumberFormat="1" applyFont="1" applyFill="1" applyBorder="1"/>
    <xf numFmtId="0" fontId="2" fillId="6" borderId="28" xfId="4" applyFont="1" applyFill="1" applyBorder="1"/>
    <xf numFmtId="0" fontId="2" fillId="6" borderId="74" xfId="4" applyFont="1" applyFill="1" applyBorder="1"/>
    <xf numFmtId="3" fontId="3" fillId="5" borderId="21" xfId="4" applyNumberFormat="1" applyFont="1" applyFill="1" applyBorder="1"/>
    <xf numFmtId="164" fontId="2" fillId="14" borderId="1" xfId="0" applyNumberFormat="1" applyFont="1" applyFill="1" applyBorder="1"/>
    <xf numFmtId="164" fontId="3" fillId="9" borderId="1" xfId="0" applyNumberFormat="1" applyFont="1" applyFill="1" applyBorder="1"/>
    <xf numFmtId="164" fontId="2" fillId="12" borderId="1" xfId="0" applyNumberFormat="1" applyFont="1" applyFill="1" applyBorder="1"/>
    <xf numFmtId="164" fontId="3" fillId="9" borderId="2" xfId="0" applyNumberFormat="1" applyFont="1" applyFill="1" applyBorder="1"/>
    <xf numFmtId="164" fontId="2" fillId="9" borderId="97" xfId="0" applyNumberFormat="1" applyFont="1" applyFill="1" applyBorder="1"/>
    <xf numFmtId="4" fontId="3" fillId="9" borderId="1" xfId="0" applyNumberFormat="1" applyFont="1" applyFill="1" applyBorder="1"/>
    <xf numFmtId="164" fontId="3" fillId="9" borderId="10" xfId="0" applyNumberFormat="1" applyFont="1" applyFill="1" applyBorder="1"/>
    <xf numFmtId="0" fontId="2" fillId="17" borderId="97" xfId="0" applyFont="1" applyFill="1" applyBorder="1" applyAlignment="1" applyProtection="1">
      <alignment horizontal="center"/>
      <protection locked="0"/>
    </xf>
    <xf numFmtId="164" fontId="3" fillId="9" borderId="97" xfId="0" applyNumberFormat="1" applyFont="1" applyFill="1" applyBorder="1"/>
    <xf numFmtId="0" fontId="2" fillId="9" borderId="61" xfId="0" applyFont="1" applyFill="1" applyBorder="1" applyAlignment="1">
      <alignment horizontal="left" indent="3"/>
    </xf>
    <xf numFmtId="0" fontId="2" fillId="9" borderId="60" xfId="0" applyFont="1" applyFill="1" applyBorder="1" applyAlignment="1">
      <alignment horizontal="left" indent="3"/>
    </xf>
    <xf numFmtId="0" fontId="3" fillId="9" borderId="59" xfId="0" applyFont="1" applyFill="1" applyBorder="1" applyAlignment="1">
      <alignment horizontal="left" indent="1"/>
    </xf>
    <xf numFmtId="0" fontId="2" fillId="9" borderId="61" xfId="0" applyFont="1" applyFill="1" applyBorder="1" applyAlignment="1">
      <alignment horizontal="left" indent="2"/>
    </xf>
    <xf numFmtId="0" fontId="2" fillId="9" borderId="60" xfId="0" applyFont="1" applyFill="1" applyBorder="1" applyAlignment="1">
      <alignment horizontal="left" indent="2"/>
    </xf>
    <xf numFmtId="0" fontId="3" fillId="9" borderId="2" xfId="0" applyFont="1" applyFill="1" applyBorder="1" applyAlignment="1">
      <alignment horizontal="center"/>
    </xf>
    <xf numFmtId="0" fontId="15" fillId="9" borderId="59" xfId="0" applyFont="1" applyFill="1" applyBorder="1" applyAlignment="1">
      <alignment horizontal="center"/>
    </xf>
    <xf numFmtId="44" fontId="3" fillId="9" borderId="1" xfId="2" applyFont="1" applyFill="1" applyBorder="1" applyAlignment="1" applyProtection="1">
      <alignment horizontal="center"/>
    </xf>
    <xf numFmtId="0" fontId="15" fillId="9" borderId="60" xfId="0" applyFont="1" applyFill="1" applyBorder="1" applyAlignment="1">
      <alignment horizontal="center"/>
    </xf>
    <xf numFmtId="44" fontId="15" fillId="9" borderId="60" xfId="2" applyFont="1" applyFill="1" applyBorder="1" applyAlignment="1" applyProtection="1">
      <alignment horizontal="center"/>
    </xf>
    <xf numFmtId="44" fontId="2" fillId="9" borderId="103" xfId="2" applyFont="1" applyFill="1" applyBorder="1" applyAlignment="1" applyProtection="1">
      <alignment horizontal="center"/>
    </xf>
    <xf numFmtId="0" fontId="3" fillId="9" borderId="62" xfId="0" applyFont="1" applyFill="1" applyBorder="1" applyAlignment="1">
      <alignment horizontal="center"/>
    </xf>
    <xf numFmtId="44" fontId="3" fillId="9" borderId="62" xfId="2" applyFont="1" applyFill="1" applyBorder="1" applyAlignment="1" applyProtection="1">
      <alignment horizontal="center"/>
    </xf>
    <xf numFmtId="0" fontId="15" fillId="9" borderId="60" xfId="0" applyFont="1" applyFill="1" applyBorder="1" applyAlignment="1">
      <alignment horizontal="left" indent="2"/>
    </xf>
    <xf numFmtId="0" fontId="2" fillId="9" borderId="103" xfId="0" applyFont="1" applyFill="1" applyBorder="1" applyAlignment="1">
      <alignment horizontal="left" indent="3"/>
    </xf>
    <xf numFmtId="0" fontId="3" fillId="9" borderId="62" xfId="0" applyFont="1" applyFill="1" applyBorder="1" applyAlignment="1">
      <alignment horizontal="left" indent="1"/>
    </xf>
    <xf numFmtId="44" fontId="15" fillId="9" borderId="59" xfId="2" applyFont="1" applyFill="1" applyBorder="1" applyAlignment="1" applyProtection="1"/>
    <xf numFmtId="0" fontId="2" fillId="11" borderId="0" xfId="6" applyFont="1" applyFill="1"/>
    <xf numFmtId="0" fontId="2" fillId="0" borderId="0" xfId="6" applyFont="1"/>
    <xf numFmtId="0" fontId="3" fillId="11" borderId="0" xfId="6" applyFont="1" applyFill="1" applyAlignment="1">
      <alignment horizontal="right" indent="1"/>
    </xf>
    <xf numFmtId="0" fontId="3" fillId="11" borderId="0" xfId="6" applyFont="1" applyFill="1"/>
    <xf numFmtId="0" fontId="2" fillId="11" borderId="1" xfId="6" applyFont="1" applyFill="1" applyBorder="1"/>
    <xf numFmtId="0" fontId="3" fillId="9" borderId="1" xfId="6" applyFont="1" applyFill="1" applyBorder="1" applyAlignment="1">
      <alignment horizontal="center" wrapText="1"/>
    </xf>
    <xf numFmtId="0" fontId="3" fillId="9" borderId="63" xfId="6" applyFont="1" applyFill="1" applyBorder="1" applyAlignment="1">
      <alignment horizontal="center" wrapText="1"/>
    </xf>
    <xf numFmtId="0" fontId="3" fillId="9" borderId="64" xfId="6" applyFont="1" applyFill="1" applyBorder="1" applyAlignment="1">
      <alignment horizontal="center" wrapText="1"/>
    </xf>
    <xf numFmtId="0" fontId="2" fillId="9" borderId="62" xfId="6" applyFont="1" applyFill="1" applyBorder="1"/>
    <xf numFmtId="168" fontId="2" fillId="9" borderId="62" xfId="6" applyNumberFormat="1" applyFont="1" applyFill="1" applyBorder="1"/>
    <xf numFmtId="3" fontId="2" fillId="9" borderId="65" xfId="6" applyNumberFormat="1" applyFont="1" applyFill="1" applyBorder="1"/>
    <xf numFmtId="0" fontId="2" fillId="9" borderId="65" xfId="6" applyFont="1" applyFill="1" applyBorder="1"/>
    <xf numFmtId="0" fontId="2" fillId="9" borderId="60" xfId="6" applyFont="1" applyFill="1" applyBorder="1"/>
    <xf numFmtId="168" fontId="2" fillId="9" borderId="60" xfId="6" applyNumberFormat="1" applyFont="1" applyFill="1" applyBorder="1"/>
    <xf numFmtId="3" fontId="2" fillId="9" borderId="67" xfId="6" applyNumberFormat="1" applyFont="1" applyFill="1" applyBorder="1"/>
    <xf numFmtId="0" fontId="2" fillId="9" borderId="67" xfId="6" applyFont="1" applyFill="1" applyBorder="1"/>
    <xf numFmtId="0" fontId="2" fillId="9" borderId="59" xfId="6" applyFont="1" applyFill="1" applyBorder="1"/>
    <xf numFmtId="168" fontId="2" fillId="9" borderId="59" xfId="6" applyNumberFormat="1" applyFont="1" applyFill="1" applyBorder="1"/>
    <xf numFmtId="3" fontId="2" fillId="9" borderId="69" xfId="6" applyNumberFormat="1" applyFont="1" applyFill="1" applyBorder="1"/>
    <xf numFmtId="0" fontId="2" fillId="9" borderId="69" xfId="6" applyFont="1" applyFill="1" applyBorder="1"/>
    <xf numFmtId="3" fontId="2" fillId="9" borderId="63" xfId="6" applyNumberFormat="1" applyFont="1" applyFill="1" applyBorder="1"/>
    <xf numFmtId="0" fontId="3" fillId="9" borderId="59" xfId="6" applyFont="1" applyFill="1" applyBorder="1" applyAlignment="1">
      <alignment horizontal="center"/>
    </xf>
    <xf numFmtId="168" fontId="2" fillId="13" borderId="62" xfId="0" applyNumberFormat="1" applyFont="1" applyFill="1" applyBorder="1" applyProtection="1">
      <protection locked="0"/>
    </xf>
    <xf numFmtId="168" fontId="2" fillId="0" borderId="62" xfId="0" applyNumberFormat="1" applyFont="1" applyBorder="1"/>
    <xf numFmtId="168" fontId="2" fillId="13" borderId="60" xfId="0" applyNumberFormat="1" applyFont="1" applyFill="1" applyBorder="1" applyProtection="1">
      <protection locked="0"/>
    </xf>
    <xf numFmtId="168" fontId="2" fillId="0" borderId="60" xfId="0" applyNumberFormat="1" applyFont="1" applyBorder="1"/>
    <xf numFmtId="168" fontId="2" fillId="13" borderId="59" xfId="0" applyNumberFormat="1" applyFont="1" applyFill="1" applyBorder="1" applyProtection="1">
      <protection locked="0"/>
    </xf>
    <xf numFmtId="168" fontId="2" fillId="0" borderId="59" xfId="0" applyNumberFormat="1" applyFont="1" applyBorder="1"/>
    <xf numFmtId="168" fontId="2" fillId="13" borderId="2" xfId="0" applyNumberFormat="1" applyFont="1" applyFill="1" applyBorder="1"/>
    <xf numFmtId="168" fontId="2" fillId="12" borderId="10" xfId="0" applyNumberFormat="1" applyFont="1" applyFill="1" applyBorder="1"/>
    <xf numFmtId="3" fontId="2" fillId="13" borderId="65" xfId="6" applyNumberFormat="1" applyFont="1" applyFill="1" applyBorder="1" applyProtection="1">
      <protection locked="0"/>
    </xf>
    <xf numFmtId="3" fontId="2" fillId="13" borderId="67" xfId="6" applyNumberFormat="1" applyFont="1" applyFill="1" applyBorder="1" applyProtection="1">
      <protection locked="0"/>
    </xf>
    <xf numFmtId="3" fontId="2" fillId="13" borderId="69" xfId="6" applyNumberFormat="1" applyFont="1" applyFill="1" applyBorder="1" applyProtection="1">
      <protection locked="0"/>
    </xf>
    <xf numFmtId="0" fontId="2" fillId="13" borderId="65" xfId="6" applyFont="1" applyFill="1" applyBorder="1" applyProtection="1">
      <protection locked="0"/>
    </xf>
    <xf numFmtId="0" fontId="2" fillId="13" borderId="67" xfId="6" applyFont="1" applyFill="1" applyBorder="1" applyProtection="1">
      <protection locked="0"/>
    </xf>
    <xf numFmtId="0" fontId="2" fillId="13" borderId="69" xfId="6" applyFont="1" applyFill="1" applyBorder="1" applyProtection="1">
      <protection locked="0"/>
    </xf>
    <xf numFmtId="168" fontId="3" fillId="0" borderId="1" xfId="0" applyNumberFormat="1" applyFont="1" applyBorder="1"/>
    <xf numFmtId="0" fontId="2" fillId="0" borderId="62" xfId="0" applyFont="1" applyBorder="1" applyAlignment="1">
      <alignment horizontal="center"/>
    </xf>
    <xf numFmtId="0" fontId="2" fillId="0" borderId="59" xfId="0" applyFont="1" applyBorder="1" applyAlignment="1">
      <alignment horizontal="center"/>
    </xf>
    <xf numFmtId="0" fontId="2" fillId="0" borderId="62" xfId="0" applyFont="1" applyBorder="1" applyAlignment="1">
      <alignment horizontal="left" indent="1"/>
    </xf>
    <xf numFmtId="0" fontId="2" fillId="0" borderId="60" xfId="0" applyFont="1" applyBorder="1" applyAlignment="1">
      <alignment horizontal="left" indent="1"/>
    </xf>
    <xf numFmtId="0" fontId="2" fillId="0" borderId="60" xfId="0" applyFont="1" applyBorder="1" applyAlignment="1">
      <alignment horizontal="center"/>
    </xf>
    <xf numFmtId="0" fontId="2" fillId="0" borderId="59" xfId="0" applyFont="1" applyBorder="1" applyAlignment="1">
      <alignment horizontal="left" indent="1"/>
    </xf>
    <xf numFmtId="0" fontId="2" fillId="6" borderId="30" xfId="0" applyFont="1" applyFill="1" applyBorder="1"/>
    <xf numFmtId="0" fontId="2" fillId="6" borderId="2" xfId="0" applyFont="1" applyFill="1" applyBorder="1"/>
    <xf numFmtId="0" fontId="3" fillId="6" borderId="0" xfId="0" applyFont="1" applyFill="1" applyAlignment="1">
      <alignment horizontal="center" vertical="center" wrapText="1"/>
    </xf>
    <xf numFmtId="0" fontId="3" fillId="6" borderId="1" xfId="0" applyFont="1" applyFill="1" applyBorder="1" applyAlignment="1">
      <alignment horizontal="center" vertical="center" wrapText="1"/>
    </xf>
    <xf numFmtId="0" fontId="15" fillId="6" borderId="0" xfId="0" applyFont="1" applyFill="1" applyAlignment="1">
      <alignment horizontal="left" indent="1"/>
    </xf>
    <xf numFmtId="168" fontId="2" fillId="6" borderId="62" xfId="0" applyNumberFormat="1" applyFont="1" applyFill="1" applyBorder="1"/>
    <xf numFmtId="168" fontId="2" fillId="6" borderId="60" xfId="0" applyNumberFormat="1" applyFont="1" applyFill="1" applyBorder="1"/>
    <xf numFmtId="168" fontId="2" fillId="6" borderId="59" xfId="0" applyNumberFormat="1" applyFont="1" applyFill="1" applyBorder="1"/>
    <xf numFmtId="168" fontId="3" fillId="6" borderId="2" xfId="0" applyNumberFormat="1" applyFont="1" applyFill="1" applyBorder="1"/>
    <xf numFmtId="0" fontId="2" fillId="6" borderId="62" xfId="0" applyFont="1" applyFill="1" applyBorder="1" applyAlignment="1">
      <alignment horizontal="left" indent="1"/>
    </xf>
    <xf numFmtId="0" fontId="2" fillId="6" borderId="62" xfId="0" applyFont="1" applyFill="1" applyBorder="1" applyAlignment="1">
      <alignment horizontal="center"/>
    </xf>
    <xf numFmtId="0" fontId="2" fillId="6" borderId="60" xfId="0" applyFont="1" applyFill="1" applyBorder="1" applyAlignment="1">
      <alignment horizontal="left" indent="1"/>
    </xf>
    <xf numFmtId="0" fontId="2" fillId="6" borderId="60" xfId="0" applyFont="1" applyFill="1" applyBorder="1" applyAlignment="1">
      <alignment horizontal="center"/>
    </xf>
    <xf numFmtId="0" fontId="2" fillId="6" borderId="59" xfId="0" applyFont="1" applyFill="1" applyBorder="1" applyAlignment="1">
      <alignment horizontal="left" indent="1"/>
    </xf>
    <xf numFmtId="0" fontId="2" fillId="6" borderId="59" xfId="0" applyFont="1" applyFill="1" applyBorder="1" applyAlignment="1">
      <alignment horizontal="center"/>
    </xf>
    <xf numFmtId="0" fontId="2" fillId="6" borderId="61" xfId="0" applyFont="1" applyFill="1" applyBorder="1" applyAlignment="1">
      <alignment horizontal="center"/>
    </xf>
    <xf numFmtId="0" fontId="2" fillId="6" borderId="2" xfId="0" applyFont="1" applyFill="1" applyBorder="1" applyAlignment="1">
      <alignment horizontal="center"/>
    </xf>
    <xf numFmtId="0" fontId="3" fillId="6" borderId="0" xfId="0" applyFont="1" applyFill="1" applyAlignment="1">
      <alignment horizontal="left" indent="4"/>
    </xf>
    <xf numFmtId="168" fontId="2" fillId="12" borderId="62" xfId="0" applyNumberFormat="1" applyFont="1" applyFill="1" applyBorder="1" applyProtection="1">
      <protection locked="0"/>
    </xf>
    <xf numFmtId="168" fontId="2" fillId="12" borderId="60" xfId="0" applyNumberFormat="1" applyFont="1" applyFill="1" applyBorder="1" applyProtection="1">
      <protection locked="0"/>
    </xf>
    <xf numFmtId="168" fontId="2" fillId="12" borderId="59" xfId="0" applyNumberFormat="1" applyFont="1" applyFill="1" applyBorder="1" applyProtection="1">
      <protection locked="0"/>
    </xf>
    <xf numFmtId="0" fontId="2" fillId="12" borderId="62" xfId="0" applyFont="1" applyFill="1" applyBorder="1" applyAlignment="1" applyProtection="1">
      <alignment horizontal="center"/>
      <protection locked="0"/>
    </xf>
    <xf numFmtId="0" fontId="2" fillId="12" borderId="59" xfId="0" applyFont="1" applyFill="1" applyBorder="1" applyAlignment="1" applyProtection="1">
      <alignment horizontal="center"/>
      <protection locked="0"/>
    </xf>
    <xf numFmtId="0" fontId="2" fillId="7" borderId="57" xfId="0" applyFont="1" applyFill="1" applyBorder="1" applyAlignment="1">
      <alignment horizontal="left"/>
    </xf>
    <xf numFmtId="0" fontId="2" fillId="7" borderId="36" xfId="0" applyFont="1" applyFill="1" applyBorder="1" applyAlignment="1">
      <alignment horizontal="left"/>
    </xf>
    <xf numFmtId="0" fontId="2" fillId="17" borderId="10" xfId="0" applyFont="1" applyFill="1" applyBorder="1" applyAlignment="1" applyProtection="1">
      <alignment horizontal="center"/>
      <protection locked="0"/>
    </xf>
    <xf numFmtId="168" fontId="2" fillId="13" borderId="1" xfId="0" applyNumberFormat="1" applyFont="1" applyFill="1" applyBorder="1"/>
    <xf numFmtId="164" fontId="2" fillId="7" borderId="1" xfId="0" applyNumberFormat="1" applyFont="1" applyFill="1" applyBorder="1"/>
    <xf numFmtId="0" fontId="21" fillId="6" borderId="0" xfId="0" applyFont="1" applyFill="1" applyAlignment="1">
      <alignment horizontal="left" indent="1"/>
    </xf>
    <xf numFmtId="0" fontId="22" fillId="19" borderId="0" xfId="0" applyFont="1" applyFill="1"/>
    <xf numFmtId="0" fontId="23" fillId="6" borderId="0" xfId="0" applyFont="1" applyFill="1" applyAlignment="1">
      <alignment horizontal="left"/>
    </xf>
    <xf numFmtId="0" fontId="3" fillId="0" borderId="43" xfId="0" applyFont="1" applyBorder="1" applyAlignment="1">
      <alignment horizontal="center"/>
    </xf>
    <xf numFmtId="0" fontId="22" fillId="21" borderId="0" xfId="0" applyFont="1" applyFill="1"/>
    <xf numFmtId="0" fontId="8" fillId="20" borderId="0" xfId="0" applyFont="1" applyFill="1" applyAlignment="1">
      <alignment horizontal="left" vertical="top" wrapText="1" indent="1"/>
    </xf>
    <xf numFmtId="172" fontId="3" fillId="0" borderId="43" xfId="0" applyNumberFormat="1" applyFont="1" applyBorder="1" applyAlignment="1" applyProtection="1">
      <alignment horizontal="center"/>
      <protection locked="0"/>
    </xf>
    <xf numFmtId="172" fontId="2" fillId="6" borderId="0" xfId="4" applyNumberFormat="1" applyFont="1" applyFill="1"/>
    <xf numFmtId="0" fontId="26" fillId="0" borderId="0" xfId="0" applyFont="1" applyAlignment="1">
      <alignment horizontal="left" wrapText="1" indent="1"/>
    </xf>
    <xf numFmtId="4" fontId="7" fillId="7" borderId="25" xfId="0" applyNumberFormat="1" applyFont="1" applyFill="1" applyBorder="1" applyAlignment="1">
      <alignment horizontal="left"/>
    </xf>
    <xf numFmtId="4" fontId="7" fillId="7" borderId="25" xfId="0" applyNumberFormat="1" applyFont="1" applyFill="1" applyBorder="1" applyAlignment="1">
      <alignment horizontal="right"/>
    </xf>
    <xf numFmtId="0" fontId="7" fillId="7" borderId="0" xfId="4" applyFont="1" applyFill="1" applyAlignment="1">
      <alignment horizontal="left"/>
    </xf>
    <xf numFmtId="4" fontId="7" fillId="7" borderId="0" xfId="0" applyNumberFormat="1" applyFont="1" applyFill="1" applyAlignment="1">
      <alignment horizontal="right"/>
    </xf>
    <xf numFmtId="4" fontId="7" fillId="7" borderId="27" xfId="0" applyNumberFormat="1" applyFont="1" applyFill="1" applyBorder="1" applyAlignment="1">
      <alignment horizontal="right"/>
    </xf>
    <xf numFmtId="4" fontId="3" fillId="7" borderId="0" xfId="0" applyNumberFormat="1" applyFont="1" applyFill="1" applyAlignment="1">
      <alignment horizontal="right"/>
    </xf>
    <xf numFmtId="0" fontId="8" fillId="0" borderId="101" xfId="4" applyFont="1" applyBorder="1" applyAlignment="1" applyProtection="1">
      <alignment horizontal="left"/>
      <protection locked="0"/>
    </xf>
    <xf numFmtId="0" fontId="8" fillId="0" borderId="102" xfId="4" applyFont="1" applyBorder="1" applyAlignment="1" applyProtection="1">
      <alignment horizontal="left"/>
      <protection locked="0"/>
    </xf>
    <xf numFmtId="0" fontId="7" fillId="7" borderId="47" xfId="4" applyFont="1" applyFill="1" applyBorder="1" applyAlignment="1">
      <alignment horizontal="center"/>
    </xf>
    <xf numFmtId="0" fontId="7" fillId="7" borderId="48" xfId="4" applyFont="1" applyFill="1" applyBorder="1" applyAlignment="1">
      <alignment horizontal="center"/>
    </xf>
    <xf numFmtId="0" fontId="7" fillId="7" borderId="11" xfId="0" applyFont="1" applyFill="1" applyBorder="1" applyAlignment="1">
      <alignment horizontal="left"/>
    </xf>
    <xf numFmtId="0" fontId="7" fillId="7" borderId="41" xfId="0" applyFont="1" applyFill="1" applyBorder="1" applyAlignment="1">
      <alignment horizontal="left"/>
    </xf>
    <xf numFmtId="0" fontId="7" fillId="7" borderId="57" xfId="0" applyFont="1" applyFill="1" applyBorder="1" applyAlignment="1">
      <alignment horizontal="left"/>
    </xf>
    <xf numFmtId="0" fontId="7" fillId="7" borderId="31" xfId="4" applyFont="1" applyFill="1" applyBorder="1" applyAlignment="1">
      <alignment horizontal="left"/>
    </xf>
    <xf numFmtId="0" fontId="7" fillId="7" borderId="33" xfId="4" applyFont="1" applyFill="1" applyBorder="1" applyAlignment="1">
      <alignment horizontal="left"/>
    </xf>
    <xf numFmtId="0" fontId="7" fillId="7" borderId="58" xfId="4" applyFont="1" applyFill="1" applyBorder="1" applyAlignment="1">
      <alignment horizontal="left"/>
    </xf>
    <xf numFmtId="0" fontId="5" fillId="0" borderId="11" xfId="0" applyFont="1" applyBorder="1" applyAlignment="1" applyProtection="1">
      <alignment horizontal="left"/>
      <protection locked="0"/>
    </xf>
    <xf numFmtId="0" fontId="5" fillId="0" borderId="41" xfId="0" applyFont="1" applyBorder="1" applyAlignment="1" applyProtection="1">
      <alignment horizontal="left"/>
      <protection locked="0"/>
    </xf>
    <xf numFmtId="0" fontId="5" fillId="0" borderId="48" xfId="0" applyFont="1" applyBorder="1" applyAlignment="1" applyProtection="1">
      <alignment horizontal="left"/>
      <protection locked="0"/>
    </xf>
    <xf numFmtId="0" fontId="5" fillId="0" borderId="31" xfId="0" applyFont="1" applyBorder="1" applyAlignment="1" applyProtection="1">
      <alignment horizontal="left"/>
      <protection locked="0"/>
    </xf>
    <xf numFmtId="0" fontId="5" fillId="0" borderId="33" xfId="0" applyFont="1" applyBorder="1" applyAlignment="1" applyProtection="1">
      <alignment horizontal="left"/>
      <protection locked="0"/>
    </xf>
    <xf numFmtId="0" fontId="5" fillId="0" borderId="75" xfId="0" applyFont="1" applyBorder="1" applyAlignment="1" applyProtection="1">
      <alignment horizontal="left"/>
      <protection locked="0"/>
    </xf>
    <xf numFmtId="0" fontId="7" fillId="7" borderId="3" xfId="4" applyFont="1" applyFill="1" applyBorder="1" applyAlignment="1">
      <alignment horizontal="center"/>
    </xf>
    <xf numFmtId="0" fontId="7" fillId="7" borderId="36" xfId="4" applyFont="1" applyFill="1" applyBorder="1" applyAlignment="1">
      <alignment horizontal="center"/>
    </xf>
    <xf numFmtId="0" fontId="7" fillId="7" borderId="45" xfId="4" applyFont="1" applyFill="1" applyBorder="1" applyAlignment="1">
      <alignment horizontal="left"/>
    </xf>
    <xf numFmtId="0" fontId="7" fillId="7" borderId="37" xfId="4" applyFont="1" applyFill="1" applyBorder="1" applyAlignment="1">
      <alignment horizontal="left"/>
    </xf>
    <xf numFmtId="0" fontId="7" fillId="7" borderId="36" xfId="4" applyFont="1" applyFill="1" applyBorder="1" applyAlignment="1">
      <alignment horizontal="left"/>
    </xf>
    <xf numFmtId="0" fontId="5" fillId="0" borderId="3" xfId="4" applyFont="1" applyBorder="1" applyAlignment="1" applyProtection="1">
      <alignment horizontal="right"/>
      <protection locked="0"/>
    </xf>
    <xf numFmtId="0" fontId="5" fillId="0" borderId="37" xfId="4" applyFont="1" applyBorder="1" applyAlignment="1" applyProtection="1">
      <alignment horizontal="right"/>
      <protection locked="0"/>
    </xf>
    <xf numFmtId="0" fontId="5" fillId="0" borderId="36" xfId="4" applyFont="1" applyBorder="1" applyAlignment="1" applyProtection="1">
      <alignment horizontal="right"/>
      <protection locked="0"/>
    </xf>
    <xf numFmtId="0" fontId="7" fillId="7" borderId="3" xfId="4" applyFont="1" applyFill="1" applyBorder="1" applyAlignment="1">
      <alignment horizontal="left"/>
    </xf>
    <xf numFmtId="0" fontId="5" fillId="0" borderId="3" xfId="4" applyFont="1" applyBorder="1" applyAlignment="1" applyProtection="1">
      <alignment horizontal="center"/>
      <protection locked="0"/>
    </xf>
    <xf numFmtId="0" fontId="5" fillId="0" borderId="37" xfId="4" applyFont="1" applyBorder="1" applyAlignment="1" applyProtection="1">
      <alignment horizontal="center"/>
      <protection locked="0"/>
    </xf>
    <xf numFmtId="0" fontId="5" fillId="0" borderId="49" xfId="4" applyFont="1" applyBorder="1" applyAlignment="1" applyProtection="1">
      <alignment horizontal="center"/>
      <protection locked="0"/>
    </xf>
    <xf numFmtId="0" fontId="7" fillId="7" borderId="76" xfId="4" applyFont="1" applyFill="1" applyBorder="1" applyAlignment="1">
      <alignment horizontal="left"/>
    </xf>
    <xf numFmtId="0" fontId="7" fillId="7" borderId="77" xfId="4" applyFont="1" applyFill="1" applyBorder="1" applyAlignment="1">
      <alignment horizontal="left"/>
    </xf>
    <xf numFmtId="0" fontId="7" fillId="7" borderId="78" xfId="4" applyFont="1" applyFill="1" applyBorder="1" applyAlignment="1">
      <alignment horizontal="left"/>
    </xf>
    <xf numFmtId="0" fontId="5" fillId="0" borderId="79" xfId="4" applyFont="1" applyBorder="1" applyAlignment="1" applyProtection="1">
      <alignment horizontal="center"/>
      <protection locked="0"/>
    </xf>
    <xf numFmtId="0" fontId="5" fillId="0" borderId="77" xfId="4" applyFont="1" applyBorder="1" applyAlignment="1" applyProtection="1">
      <alignment horizontal="center"/>
      <protection locked="0"/>
    </xf>
    <xf numFmtId="0" fontId="5" fillId="0" borderId="78" xfId="4" applyFont="1" applyBorder="1" applyAlignment="1" applyProtection="1">
      <alignment horizontal="center"/>
      <protection locked="0"/>
    </xf>
    <xf numFmtId="0" fontId="7" fillId="7" borderId="79" xfId="4" applyFont="1" applyFill="1" applyBorder="1" applyAlignment="1">
      <alignment horizontal="left"/>
    </xf>
    <xf numFmtId="0" fontId="5" fillId="0" borderId="80" xfId="4" applyFont="1" applyBorder="1" applyAlignment="1" applyProtection="1">
      <alignment horizontal="center"/>
      <protection locked="0"/>
    </xf>
    <xf numFmtId="0" fontId="7" fillId="7" borderId="49" xfId="4" applyFont="1" applyFill="1" applyBorder="1" applyAlignment="1">
      <alignment horizontal="left"/>
    </xf>
    <xf numFmtId="0" fontId="7" fillId="7" borderId="13" xfId="4" applyFont="1" applyFill="1" applyBorder="1" applyAlignment="1">
      <alignment horizontal="left" vertical="top" wrapText="1"/>
    </xf>
    <xf numFmtId="0" fontId="7" fillId="7" borderId="52" xfId="4" applyFont="1" applyFill="1" applyBorder="1" applyAlignment="1">
      <alignment horizontal="left" vertical="top" wrapText="1"/>
    </xf>
    <xf numFmtId="0" fontId="7" fillId="7" borderId="0" xfId="4" applyFont="1" applyFill="1" applyAlignment="1">
      <alignment horizontal="left" vertical="top" wrapText="1"/>
    </xf>
    <xf numFmtId="0" fontId="7" fillId="7" borderId="27" xfId="4" applyFont="1" applyFill="1" applyBorder="1" applyAlignment="1">
      <alignment horizontal="left" vertical="top" wrapText="1"/>
    </xf>
    <xf numFmtId="0" fontId="7" fillId="7" borderId="12" xfId="4" applyFont="1" applyFill="1" applyBorder="1" applyAlignment="1">
      <alignment horizontal="left" vertical="top" wrapText="1"/>
    </xf>
    <xf numFmtId="0" fontId="7" fillId="7" borderId="43" xfId="4" applyFont="1" applyFill="1" applyBorder="1" applyAlignment="1">
      <alignment horizontal="left" vertical="top" wrapText="1"/>
    </xf>
    <xf numFmtId="0" fontId="7" fillId="7" borderId="9" xfId="4" applyFont="1" applyFill="1" applyBorder="1" applyAlignment="1">
      <alignment horizontal="left"/>
    </xf>
    <xf numFmtId="0" fontId="7" fillId="7" borderId="13" xfId="4" applyFont="1" applyFill="1" applyBorder="1" applyAlignment="1">
      <alignment horizontal="left"/>
    </xf>
    <xf numFmtId="0" fontId="7" fillId="7" borderId="15" xfId="4" applyFont="1" applyFill="1" applyBorder="1" applyAlignment="1">
      <alignment horizontal="left"/>
    </xf>
    <xf numFmtId="0" fontId="5" fillId="0" borderId="81" xfId="4" applyFont="1" applyBorder="1" applyAlignment="1" applyProtection="1">
      <alignment horizontal="left" vertical="center"/>
      <protection locked="0"/>
    </xf>
    <xf numFmtId="0" fontId="5" fillId="0" borderId="82" xfId="4" applyFont="1" applyBorder="1" applyAlignment="1" applyProtection="1">
      <alignment horizontal="left" vertical="center"/>
      <protection locked="0"/>
    </xf>
    <xf numFmtId="0" fontId="5" fillId="0" borderId="83" xfId="4" applyFont="1" applyBorder="1" applyAlignment="1" applyProtection="1">
      <alignment horizontal="left" vertical="center"/>
      <protection locked="0"/>
    </xf>
    <xf numFmtId="0" fontId="5" fillId="0" borderId="84" xfId="4" applyFont="1" applyBorder="1" applyAlignment="1" applyProtection="1">
      <alignment horizontal="center"/>
      <protection locked="0"/>
    </xf>
    <xf numFmtId="0" fontId="5" fillId="0" borderId="82" xfId="4" applyFont="1" applyBorder="1" applyAlignment="1" applyProtection="1">
      <alignment horizontal="center"/>
      <protection locked="0"/>
    </xf>
    <xf numFmtId="0" fontId="5" fillId="0" borderId="83" xfId="4" applyFont="1" applyBorder="1" applyAlignment="1" applyProtection="1">
      <alignment horizontal="center"/>
      <protection locked="0"/>
    </xf>
    <xf numFmtId="165" fontId="2" fillId="0" borderId="84" xfId="0" applyNumberFormat="1" applyFont="1" applyBorder="1" applyAlignment="1" applyProtection="1">
      <alignment horizontal="center"/>
      <protection locked="0"/>
    </xf>
    <xf numFmtId="165" fontId="2" fillId="0" borderId="85" xfId="0" applyNumberFormat="1" applyFont="1" applyBorder="1" applyAlignment="1" applyProtection="1">
      <alignment horizontal="center"/>
      <protection locked="0"/>
    </xf>
    <xf numFmtId="0" fontId="7" fillId="7" borderId="26" xfId="0" applyFont="1" applyFill="1" applyBorder="1" applyAlignment="1">
      <alignment horizontal="left" vertical="top" wrapText="1"/>
    </xf>
    <xf numFmtId="0" fontId="7" fillId="7" borderId="0" xfId="0" applyFont="1" applyFill="1" applyAlignment="1">
      <alignment horizontal="left" vertical="top" wrapText="1"/>
    </xf>
    <xf numFmtId="0" fontId="7" fillId="7" borderId="27" xfId="0" applyFont="1" applyFill="1" applyBorder="1" applyAlignment="1">
      <alignment horizontal="left" vertical="top" wrapText="1"/>
    </xf>
    <xf numFmtId="0" fontId="7" fillId="7" borderId="29" xfId="0" applyFont="1" applyFill="1" applyBorder="1" applyAlignment="1">
      <alignment horizontal="left" vertical="top" wrapText="1"/>
    </xf>
    <xf numFmtId="0" fontId="7" fillId="7" borderId="28" xfId="0" applyFont="1" applyFill="1" applyBorder="1" applyAlignment="1">
      <alignment horizontal="left" vertical="top" wrapText="1"/>
    </xf>
    <xf numFmtId="0" fontId="7" fillId="7" borderId="74" xfId="0" applyFont="1" applyFill="1" applyBorder="1" applyAlignment="1">
      <alignment horizontal="left" vertical="top" wrapText="1"/>
    </xf>
    <xf numFmtId="0" fontId="7" fillId="7" borderId="24" xfId="0" applyFont="1" applyFill="1" applyBorder="1" applyAlignment="1">
      <alignment horizontal="left"/>
    </xf>
    <xf numFmtId="0" fontId="7" fillId="7" borderId="25" xfId="0" applyFont="1" applyFill="1" applyBorder="1" applyAlignment="1">
      <alignment horizontal="left"/>
    </xf>
    <xf numFmtId="0" fontId="7" fillId="7" borderId="55" xfId="0" applyFont="1" applyFill="1" applyBorder="1" applyAlignment="1">
      <alignment horizontal="left"/>
    </xf>
    <xf numFmtId="165" fontId="2" fillId="0" borderId="23" xfId="0" applyNumberFormat="1" applyFont="1" applyBorder="1" applyAlignment="1" applyProtection="1">
      <alignment horizontal="center"/>
      <protection locked="0"/>
    </xf>
    <xf numFmtId="165" fontId="2" fillId="0" borderId="28" xfId="0" applyNumberFormat="1" applyFont="1" applyBorder="1" applyAlignment="1" applyProtection="1">
      <alignment horizontal="center"/>
      <protection locked="0"/>
    </xf>
    <xf numFmtId="165" fontId="2" fillId="0" borderId="53" xfId="0" applyNumberFormat="1" applyFont="1" applyBorder="1" applyAlignment="1" applyProtection="1">
      <alignment horizontal="center"/>
      <protection locked="0"/>
    </xf>
    <xf numFmtId="165" fontId="2" fillId="0" borderId="74" xfId="0" applyNumberFormat="1" applyFont="1" applyBorder="1" applyAlignment="1" applyProtection="1">
      <alignment horizontal="center"/>
      <protection locked="0"/>
    </xf>
    <xf numFmtId="0" fontId="3" fillId="0" borderId="0" xfId="0" applyFont="1"/>
    <xf numFmtId="0" fontId="3" fillId="6" borderId="1" xfId="0" applyFont="1" applyFill="1" applyBorder="1" applyAlignment="1">
      <alignment horizontal="center" vertical="center" wrapText="1"/>
    </xf>
    <xf numFmtId="0" fontId="3" fillId="6" borderId="0" xfId="0" applyFont="1" applyFill="1" applyAlignment="1">
      <alignment horizontal="left" indent="4"/>
    </xf>
    <xf numFmtId="0" fontId="3" fillId="7" borderId="54" xfId="0" applyFont="1" applyFill="1" applyBorder="1" applyAlignment="1">
      <alignment horizontal="center"/>
    </xf>
    <xf numFmtId="0" fontId="3" fillId="7" borderId="55" xfId="0" applyFont="1" applyFill="1" applyBorder="1" applyAlignment="1">
      <alignment horizontal="center"/>
    </xf>
    <xf numFmtId="0" fontId="5" fillId="7" borderId="37" xfId="0" applyFont="1" applyFill="1" applyBorder="1" applyAlignment="1">
      <alignment horizontal="center"/>
    </xf>
    <xf numFmtId="0" fontId="2" fillId="7" borderId="16" xfId="0" applyFont="1" applyFill="1" applyBorder="1"/>
    <xf numFmtId="0" fontId="2" fillId="7" borderId="14" xfId="0" applyFont="1" applyFill="1" applyBorder="1"/>
    <xf numFmtId="0" fontId="3" fillId="7" borderId="13" xfId="0" applyFont="1" applyFill="1" applyBorder="1" applyAlignment="1">
      <alignment horizontal="left"/>
    </xf>
    <xf numFmtId="0" fontId="3" fillId="7" borderId="0" xfId="0" applyFont="1" applyFill="1" applyAlignment="1">
      <alignment horizontal="left"/>
    </xf>
    <xf numFmtId="0" fontId="3" fillId="7" borderId="0" xfId="0" applyFont="1" applyFill="1" applyAlignment="1">
      <alignment horizontal="right"/>
    </xf>
    <xf numFmtId="0" fontId="3" fillId="7" borderId="8" xfId="0" applyFont="1" applyFill="1" applyBorder="1" applyAlignment="1">
      <alignment horizontal="right"/>
    </xf>
    <xf numFmtId="0" fontId="3" fillId="7" borderId="23" xfId="0" applyFont="1" applyFill="1" applyBorder="1" applyAlignment="1">
      <alignment horizontal="center"/>
    </xf>
    <xf numFmtId="0" fontId="3" fillId="7" borderId="28" xfId="0" applyFont="1" applyFill="1" applyBorder="1" applyAlignment="1">
      <alignment horizontal="center"/>
    </xf>
    <xf numFmtId="0" fontId="3" fillId="7" borderId="53" xfId="0" applyFont="1" applyFill="1" applyBorder="1" applyAlignment="1">
      <alignment horizontal="center"/>
    </xf>
    <xf numFmtId="0" fontId="3" fillId="7" borderId="5" xfId="0" applyFont="1" applyFill="1" applyBorder="1" applyAlignment="1">
      <alignment horizontal="right" indent="1"/>
    </xf>
    <xf numFmtId="0" fontId="3" fillId="7" borderId="0" xfId="0" applyFont="1" applyFill="1" applyAlignment="1">
      <alignment horizontal="right" indent="1"/>
    </xf>
    <xf numFmtId="0" fontId="3" fillId="7" borderId="5" xfId="0" applyFont="1" applyFill="1" applyBorder="1" applyAlignment="1">
      <alignment horizontal="right"/>
    </xf>
    <xf numFmtId="0" fontId="2" fillId="7" borderId="0" xfId="0" quotePrefix="1" applyFont="1" applyFill="1" applyAlignment="1">
      <alignment horizontal="left"/>
    </xf>
    <xf numFmtId="0" fontId="2" fillId="7" borderId="0" xfId="0" applyFont="1" applyFill="1" applyAlignment="1">
      <alignment horizontal="left"/>
    </xf>
    <xf numFmtId="0" fontId="2" fillId="7" borderId="8" xfId="0" applyFont="1" applyFill="1" applyBorder="1" applyAlignment="1">
      <alignment horizontal="left"/>
    </xf>
    <xf numFmtId="0" fontId="2" fillId="7" borderId="0" xfId="0" applyFont="1" applyFill="1" applyAlignment="1">
      <alignment horizontal="right"/>
    </xf>
    <xf numFmtId="0" fontId="2" fillId="7" borderId="8" xfId="0" applyFont="1" applyFill="1" applyBorder="1" applyAlignment="1">
      <alignment horizontal="right"/>
    </xf>
    <xf numFmtId="0" fontId="2" fillId="7" borderId="37" xfId="0" applyFont="1" applyFill="1" applyBorder="1" applyAlignment="1">
      <alignment horizontal="left"/>
    </xf>
    <xf numFmtId="0" fontId="3" fillId="7" borderId="0" xfId="0" quotePrefix="1" applyFont="1" applyFill="1" applyAlignment="1">
      <alignment horizontal="left"/>
    </xf>
    <xf numFmtId="0" fontId="3" fillId="7" borderId="8" xfId="0" applyFont="1" applyFill="1" applyBorder="1" applyAlignment="1">
      <alignment horizontal="left"/>
    </xf>
    <xf numFmtId="4" fontId="3" fillId="6" borderId="0" xfId="0" applyNumberFormat="1" applyFont="1" applyFill="1" applyAlignment="1">
      <alignment horizontal="left"/>
    </xf>
    <xf numFmtId="0" fontId="3" fillId="6" borderId="0" xfId="0" applyFont="1" applyFill="1" applyAlignment="1">
      <alignment horizontal="left"/>
    </xf>
    <xf numFmtId="4" fontId="3" fillId="6" borderId="0" xfId="0" applyNumberFormat="1" applyFont="1" applyFill="1" applyAlignment="1">
      <alignment horizontal="right"/>
    </xf>
    <xf numFmtId="4" fontId="3" fillId="6" borderId="8" xfId="0" applyNumberFormat="1" applyFont="1" applyFill="1" applyBorder="1" applyAlignment="1">
      <alignment horizontal="right"/>
    </xf>
    <xf numFmtId="0" fontId="3" fillId="7" borderId="12" xfId="0" applyFont="1" applyFill="1" applyBorder="1" applyAlignment="1">
      <alignment horizontal="left"/>
    </xf>
    <xf numFmtId="0" fontId="2" fillId="6" borderId="31" xfId="0" applyFont="1" applyFill="1" applyBorder="1" applyAlignment="1">
      <alignment horizontal="center"/>
    </xf>
    <xf numFmtId="0" fontId="2" fillId="6" borderId="33" xfId="0" applyFont="1" applyFill="1" applyBorder="1" applyAlignment="1">
      <alignment horizontal="center"/>
    </xf>
    <xf numFmtId="0" fontId="2" fillId="6" borderId="58" xfId="0" applyFont="1" applyFill="1" applyBorder="1" applyAlignment="1">
      <alignment horizontal="center"/>
    </xf>
    <xf numFmtId="0" fontId="2" fillId="6" borderId="31" xfId="0" applyFont="1" applyFill="1" applyBorder="1" applyAlignment="1">
      <alignment horizontal="left"/>
    </xf>
    <xf numFmtId="0" fontId="2" fillId="6" borderId="58" xfId="0" applyFont="1" applyFill="1" applyBorder="1" applyAlignment="1">
      <alignment horizontal="left"/>
    </xf>
    <xf numFmtId="0" fontId="1" fillId="6" borderId="22" xfId="0" applyFont="1" applyFill="1" applyBorder="1" applyAlignment="1">
      <alignment horizontal="left"/>
    </xf>
    <xf numFmtId="0" fontId="10" fillId="6" borderId="32" xfId="0" applyFont="1" applyFill="1" applyBorder="1" applyAlignment="1">
      <alignment horizontal="left"/>
    </xf>
    <xf numFmtId="0" fontId="10" fillId="6" borderId="21" xfId="0" applyFont="1" applyFill="1" applyBorder="1" applyAlignment="1">
      <alignment horizontal="left"/>
    </xf>
    <xf numFmtId="0" fontId="2" fillId="10" borderId="22" xfId="0" applyFont="1" applyFill="1" applyBorder="1" applyAlignment="1" applyProtection="1">
      <alignment horizontal="center"/>
      <protection locked="0"/>
    </xf>
    <xf numFmtId="0" fontId="2" fillId="10" borderId="21" xfId="0" applyFont="1" applyFill="1" applyBorder="1" applyAlignment="1" applyProtection="1">
      <alignment horizontal="center"/>
      <protection locked="0"/>
    </xf>
    <xf numFmtId="0" fontId="8" fillId="6" borderId="22" xfId="0" applyFont="1" applyFill="1" applyBorder="1" applyAlignment="1">
      <alignment horizontal="left"/>
    </xf>
    <xf numFmtId="0" fontId="8" fillId="6" borderId="25" xfId="0" applyFont="1" applyFill="1" applyBorder="1" applyAlignment="1">
      <alignment horizontal="left"/>
    </xf>
    <xf numFmtId="0" fontId="8" fillId="6" borderId="56" xfId="0" applyFont="1" applyFill="1" applyBorder="1" applyAlignment="1">
      <alignment horizontal="left"/>
    </xf>
    <xf numFmtId="0" fontId="2" fillId="6" borderId="6" xfId="0" applyFont="1" applyFill="1" applyBorder="1" applyAlignment="1">
      <alignment horizontal="center"/>
    </xf>
    <xf numFmtId="0" fontId="2" fillId="9" borderId="89" xfId="0" applyFont="1" applyFill="1" applyBorder="1" applyAlignment="1">
      <alignment horizontal="left" indent="1"/>
    </xf>
    <xf numFmtId="0" fontId="2" fillId="9" borderId="90" xfId="0" applyFont="1" applyFill="1" applyBorder="1" applyAlignment="1">
      <alignment horizontal="left" indent="1"/>
    </xf>
    <xf numFmtId="0" fontId="2" fillId="9" borderId="91" xfId="0" applyFont="1" applyFill="1" applyBorder="1" applyAlignment="1">
      <alignment horizontal="left" indent="1"/>
    </xf>
    <xf numFmtId="4" fontId="3" fillId="6" borderId="13" xfId="0" applyNumberFormat="1" applyFont="1" applyFill="1" applyBorder="1" applyAlignment="1">
      <alignment horizontal="left"/>
    </xf>
    <xf numFmtId="0" fontId="2" fillId="9" borderId="86" xfId="0" applyFont="1" applyFill="1" applyBorder="1" applyAlignment="1">
      <alignment horizontal="left" indent="1"/>
    </xf>
    <xf numFmtId="0" fontId="2" fillId="9" borderId="87" xfId="0" applyFont="1" applyFill="1" applyBorder="1" applyAlignment="1">
      <alignment horizontal="left" indent="1"/>
    </xf>
    <xf numFmtId="0" fontId="2" fillId="9" borderId="88" xfId="0" applyFont="1" applyFill="1" applyBorder="1" applyAlignment="1">
      <alignment horizontal="left" indent="1"/>
    </xf>
    <xf numFmtId="0" fontId="3" fillId="6" borderId="3" xfId="0" applyFont="1" applyFill="1" applyBorder="1" applyAlignment="1">
      <alignment horizontal="center"/>
    </xf>
    <xf numFmtId="0" fontId="3" fillId="6" borderId="37" xfId="0" applyFont="1" applyFill="1" applyBorder="1" applyAlignment="1">
      <alignment horizontal="center"/>
    </xf>
    <xf numFmtId="0" fontId="3" fillId="6" borderId="36" xfId="0" applyFont="1" applyFill="1" applyBorder="1" applyAlignment="1">
      <alignment horizontal="center"/>
    </xf>
    <xf numFmtId="0" fontId="2" fillId="9" borderId="3" xfId="0" applyFont="1" applyFill="1" applyBorder="1" applyAlignment="1">
      <alignment horizontal="left" indent="1"/>
    </xf>
    <xf numFmtId="0" fontId="2" fillId="9" borderId="37" xfId="0" applyFont="1" applyFill="1" applyBorder="1" applyAlignment="1">
      <alignment horizontal="left" indent="1"/>
    </xf>
    <xf numFmtId="0" fontId="2" fillId="9" borderId="36" xfId="0" applyFont="1" applyFill="1" applyBorder="1" applyAlignment="1">
      <alignment horizontal="left" indent="1"/>
    </xf>
    <xf numFmtId="49" fontId="3" fillId="9" borderId="3" xfId="0" applyNumberFormat="1" applyFont="1" applyFill="1" applyBorder="1" applyAlignment="1">
      <alignment horizontal="left" indent="4"/>
    </xf>
    <xf numFmtId="49" fontId="3" fillId="9" borderId="37" xfId="0" applyNumberFormat="1" applyFont="1" applyFill="1" applyBorder="1" applyAlignment="1">
      <alignment horizontal="left" indent="4"/>
    </xf>
    <xf numFmtId="49" fontId="3" fillId="9" borderId="36" xfId="0" applyNumberFormat="1" applyFont="1" applyFill="1" applyBorder="1" applyAlignment="1">
      <alignment horizontal="left" indent="4"/>
    </xf>
    <xf numFmtId="0" fontId="3" fillId="9" borderId="92" xfId="0" applyFont="1" applyFill="1" applyBorder="1" applyAlignment="1">
      <alignment horizontal="left" indent="1"/>
    </xf>
    <xf numFmtId="0" fontId="3" fillId="9" borderId="93" xfId="0" applyFont="1" applyFill="1" applyBorder="1" applyAlignment="1">
      <alignment horizontal="left" indent="1"/>
    </xf>
    <xf numFmtId="0" fontId="3" fillId="9" borderId="94" xfId="0" applyFont="1" applyFill="1" applyBorder="1" applyAlignment="1">
      <alignment horizontal="left" indent="1"/>
    </xf>
    <xf numFmtId="0" fontId="15" fillId="9" borderId="92" xfId="0" applyFont="1" applyFill="1" applyBorder="1" applyAlignment="1">
      <alignment horizontal="left" indent="27"/>
    </xf>
    <xf numFmtId="0" fontId="15" fillId="9" borderId="93" xfId="0" applyFont="1" applyFill="1" applyBorder="1" applyAlignment="1">
      <alignment horizontal="left" indent="27"/>
    </xf>
    <xf numFmtId="0" fontId="15" fillId="9" borderId="94" xfId="0" applyFont="1" applyFill="1" applyBorder="1" applyAlignment="1">
      <alignment horizontal="left" indent="27"/>
    </xf>
    <xf numFmtId="0" fontId="7" fillId="6" borderId="22" xfId="0" applyFont="1" applyFill="1" applyBorder="1" applyAlignment="1">
      <alignment horizontal="center" wrapText="1"/>
    </xf>
    <xf numFmtId="0" fontId="7" fillId="6" borderId="32" xfId="0" applyFont="1" applyFill="1" applyBorder="1" applyAlignment="1">
      <alignment horizontal="center" wrapText="1"/>
    </xf>
    <xf numFmtId="0" fontId="7" fillId="6" borderId="21" xfId="0" applyFont="1" applyFill="1" applyBorder="1" applyAlignment="1">
      <alignment horizontal="center" wrapText="1"/>
    </xf>
    <xf numFmtId="0" fontId="7" fillId="6" borderId="22" xfId="0" applyFont="1" applyFill="1" applyBorder="1" applyAlignment="1">
      <alignment horizontal="center"/>
    </xf>
    <xf numFmtId="0" fontId="7" fillId="6" borderId="21" xfId="0" applyFont="1" applyFill="1" applyBorder="1" applyAlignment="1">
      <alignment horizontal="center"/>
    </xf>
    <xf numFmtId="0" fontId="1" fillId="10" borderId="13" xfId="0" applyFont="1" applyFill="1" applyBorder="1" applyAlignment="1" applyProtection="1">
      <alignment horizontal="center"/>
      <protection locked="0"/>
    </xf>
    <xf numFmtId="0" fontId="7" fillId="6" borderId="95" xfId="0" applyFont="1" applyFill="1" applyBorder="1" applyAlignment="1">
      <alignment horizontal="center" vertical="center" wrapText="1"/>
    </xf>
    <xf numFmtId="0" fontId="7" fillId="6" borderId="96" xfId="0" applyFont="1" applyFill="1" applyBorder="1" applyAlignment="1">
      <alignment horizontal="center" vertical="center" wrapText="1"/>
    </xf>
    <xf numFmtId="0" fontId="7" fillId="6" borderId="34" xfId="0" applyFont="1" applyFill="1" applyBorder="1" applyAlignment="1">
      <alignment horizontal="center" vertical="center" wrapText="1"/>
    </xf>
    <xf numFmtId="0" fontId="7" fillId="6" borderId="95" xfId="0" applyFont="1" applyFill="1" applyBorder="1" applyAlignment="1">
      <alignment horizontal="center" wrapText="1"/>
    </xf>
    <xf numFmtId="0" fontId="7" fillId="6" borderId="96" xfId="0" applyFont="1" applyFill="1" applyBorder="1" applyAlignment="1">
      <alignment horizontal="center" wrapText="1"/>
    </xf>
    <xf numFmtId="0" fontId="7" fillId="6" borderId="34" xfId="0" applyFont="1" applyFill="1" applyBorder="1" applyAlignment="1">
      <alignment horizontal="center" wrapText="1"/>
    </xf>
    <xf numFmtId="0" fontId="8" fillId="5" borderId="0" xfId="0" applyFont="1" applyFill="1" applyAlignment="1">
      <alignment horizontal="left"/>
    </xf>
    <xf numFmtId="0" fontId="2" fillId="0" borderId="37" xfId="0" applyFont="1" applyBorder="1" applyAlignment="1" applyProtection="1">
      <alignment horizontal="left"/>
      <protection locked="0"/>
    </xf>
    <xf numFmtId="0" fontId="0" fillId="0" borderId="12" xfId="0" applyBorder="1" applyAlignment="1" applyProtection="1">
      <alignment horizontal="center"/>
      <protection locked="0"/>
    </xf>
    <xf numFmtId="0" fontId="0" fillId="0" borderId="37" xfId="0" applyBorder="1" applyAlignment="1" applyProtection="1">
      <alignment horizontal="center"/>
      <protection locked="0"/>
    </xf>
    <xf numFmtId="0" fontId="2" fillId="6" borderId="0" xfId="0" applyFont="1" applyFill="1" applyAlignment="1">
      <alignment horizontal="left" wrapText="1"/>
    </xf>
    <xf numFmtId="0" fontId="2" fillId="6" borderId="28" xfId="0" applyFont="1" applyFill="1" applyBorder="1" applyAlignment="1">
      <alignment horizontal="left" wrapText="1"/>
    </xf>
    <xf numFmtId="0" fontId="2" fillId="6" borderId="3" xfId="4" applyFont="1" applyFill="1" applyBorder="1" applyAlignment="1">
      <alignment horizontal="left"/>
    </xf>
    <xf numFmtId="0" fontId="2" fillId="6" borderId="36" xfId="4" applyFont="1" applyFill="1" applyBorder="1" applyAlignment="1">
      <alignment horizontal="left"/>
    </xf>
    <xf numFmtId="0" fontId="2" fillId="9" borderId="1" xfId="4" applyFont="1" applyFill="1" applyBorder="1" applyAlignment="1">
      <alignment horizontal="center"/>
    </xf>
    <xf numFmtId="0" fontId="5" fillId="6" borderId="30" xfId="4" applyFont="1" applyFill="1" applyBorder="1" applyAlignment="1">
      <alignment horizontal="center" wrapText="1"/>
    </xf>
    <xf numFmtId="0" fontId="5" fillId="6" borderId="2" xfId="4" applyFont="1" applyFill="1" applyBorder="1" applyAlignment="1">
      <alignment horizontal="center" wrapText="1"/>
    </xf>
    <xf numFmtId="0" fontId="3" fillId="6" borderId="30" xfId="0" applyFont="1" applyFill="1" applyBorder="1" applyAlignment="1">
      <alignment horizontal="center" wrapText="1"/>
    </xf>
    <xf numFmtId="0" fontId="3" fillId="6" borderId="97" xfId="0" applyFont="1" applyFill="1" applyBorder="1" applyAlignment="1">
      <alignment horizontal="center" wrapText="1"/>
    </xf>
    <xf numFmtId="0" fontId="3" fillId="6" borderId="2" xfId="0" applyFont="1" applyFill="1" applyBorder="1" applyAlignment="1">
      <alignment horizontal="center" wrapText="1"/>
    </xf>
    <xf numFmtId="0" fontId="3" fillId="6" borderId="44" xfId="4" applyFont="1" applyFill="1" applyBorder="1" applyAlignment="1">
      <alignment horizontal="left"/>
    </xf>
    <xf numFmtId="0" fontId="3" fillId="6" borderId="12" xfId="4" applyFont="1" applyFill="1" applyBorder="1" applyAlignment="1">
      <alignment horizontal="left"/>
    </xf>
    <xf numFmtId="0" fontId="2" fillId="0" borderId="98" xfId="4" applyFont="1" applyBorder="1" applyAlignment="1" applyProtection="1">
      <alignment horizontal="left"/>
      <protection locked="0"/>
    </xf>
    <xf numFmtId="0" fontId="2" fillId="0" borderId="2" xfId="4" applyFont="1" applyBorder="1" applyAlignment="1" applyProtection="1">
      <alignment horizontal="left"/>
      <protection locked="0"/>
    </xf>
    <xf numFmtId="0" fontId="2" fillId="9" borderId="3" xfId="4" applyFont="1" applyFill="1" applyBorder="1" applyAlignment="1">
      <alignment horizontal="left"/>
    </xf>
    <xf numFmtId="0" fontId="2" fillId="9" borderId="36" xfId="4" applyFont="1" applyFill="1" applyBorder="1" applyAlignment="1">
      <alignment horizontal="left"/>
    </xf>
    <xf numFmtId="168" fontId="3" fillId="6" borderId="0" xfId="0" applyNumberFormat="1" applyFont="1" applyFill="1" applyAlignment="1">
      <alignment horizontal="right"/>
    </xf>
    <xf numFmtId="0" fontId="5" fillId="6" borderId="97" xfId="4" applyFont="1" applyFill="1" applyBorder="1" applyAlignment="1">
      <alignment horizontal="center" wrapText="1"/>
    </xf>
    <xf numFmtId="0" fontId="2" fillId="5" borderId="12" xfId="4" applyFont="1" applyFill="1" applyBorder="1" applyAlignment="1">
      <alignment horizontal="left"/>
    </xf>
    <xf numFmtId="0" fontId="5" fillId="6" borderId="73" xfId="4" applyFont="1" applyFill="1" applyBorder="1" applyAlignment="1">
      <alignment horizontal="center" wrapText="1"/>
    </xf>
    <xf numFmtId="0" fontId="5" fillId="6" borderId="99" xfId="4" applyFont="1" applyFill="1" applyBorder="1" applyAlignment="1">
      <alignment horizontal="center" wrapText="1"/>
    </xf>
    <xf numFmtId="0" fontId="5" fillId="6" borderId="71" xfId="4" applyFont="1" applyFill="1" applyBorder="1" applyAlignment="1">
      <alignment horizontal="center" wrapText="1"/>
    </xf>
    <xf numFmtId="0" fontId="2" fillId="6" borderId="45" xfId="4" applyFont="1" applyFill="1" applyBorder="1" applyAlignment="1">
      <alignment horizontal="left"/>
    </xf>
    <xf numFmtId="0" fontId="3" fillId="6" borderId="19" xfId="4" applyFont="1" applyFill="1" applyBorder="1" applyAlignment="1">
      <alignment horizontal="left"/>
    </xf>
    <xf numFmtId="0" fontId="3" fillId="6" borderId="7" xfId="4" applyFont="1" applyFill="1" applyBorder="1" applyAlignment="1">
      <alignment horizontal="left"/>
    </xf>
    <xf numFmtId="0" fontId="2" fillId="6" borderId="18" xfId="4" applyFont="1" applyFill="1" applyBorder="1" applyAlignment="1">
      <alignment horizontal="left"/>
    </xf>
    <xf numFmtId="0" fontId="2" fillId="6" borderId="1" xfId="4" applyFont="1" applyFill="1" applyBorder="1" applyAlignment="1">
      <alignment horizontal="left"/>
    </xf>
    <xf numFmtId="0" fontId="2" fillId="11" borderId="3" xfId="6" applyFont="1" applyFill="1" applyBorder="1"/>
    <xf numFmtId="0" fontId="2" fillId="11" borderId="36" xfId="6" applyFont="1" applyFill="1" applyBorder="1"/>
    <xf numFmtId="0" fontId="2" fillId="9" borderId="62" xfId="6" applyFont="1" applyFill="1" applyBorder="1" applyAlignment="1">
      <alignment horizontal="left" indent="21"/>
    </xf>
    <xf numFmtId="0" fontId="2" fillId="9" borderId="62" xfId="6" applyFont="1" applyFill="1" applyBorder="1"/>
    <xf numFmtId="0" fontId="2" fillId="9" borderId="59" xfId="6" applyFont="1" applyFill="1" applyBorder="1" applyAlignment="1">
      <alignment horizontal="left" indent="21"/>
    </xf>
    <xf numFmtId="0" fontId="2" fillId="9" borderId="59" xfId="6" applyFont="1" applyFill="1" applyBorder="1"/>
    <xf numFmtId="0" fontId="3" fillId="9" borderId="9" xfId="6" applyFont="1" applyFill="1" applyBorder="1" applyAlignment="1">
      <alignment horizontal="center" wrapText="1"/>
    </xf>
    <xf numFmtId="0" fontId="3" fillId="9" borderId="13" xfId="6" applyFont="1" applyFill="1" applyBorder="1" applyAlignment="1">
      <alignment horizontal="center" wrapText="1"/>
    </xf>
    <xf numFmtId="0" fontId="3" fillId="9" borderId="15" xfId="6" applyFont="1" applyFill="1" applyBorder="1" applyAlignment="1">
      <alignment horizontal="center" wrapText="1"/>
    </xf>
    <xf numFmtId="0" fontId="3" fillId="9" borderId="16" xfId="6" applyFont="1" applyFill="1" applyBorder="1" applyAlignment="1">
      <alignment horizontal="center" wrapText="1"/>
    </xf>
    <xf numFmtId="0" fontId="3" fillId="9" borderId="12" xfId="6" applyFont="1" applyFill="1" applyBorder="1" applyAlignment="1">
      <alignment horizontal="center" wrapText="1"/>
    </xf>
    <xf numFmtId="0" fontId="3" fillId="9" borderId="14" xfId="6" applyFont="1" applyFill="1" applyBorder="1" applyAlignment="1">
      <alignment horizontal="center" wrapText="1"/>
    </xf>
    <xf numFmtId="0" fontId="3" fillId="9" borderId="9" xfId="6" applyFont="1" applyFill="1" applyBorder="1" applyAlignment="1">
      <alignment horizontal="center" vertical="center" wrapText="1"/>
    </xf>
    <xf numFmtId="0" fontId="3" fillId="9" borderId="13" xfId="6" applyFont="1" applyFill="1" applyBorder="1" applyAlignment="1">
      <alignment horizontal="center" vertical="center" wrapText="1"/>
    </xf>
    <xf numFmtId="0" fontId="3" fillId="9" borderId="15" xfId="6" applyFont="1" applyFill="1" applyBorder="1" applyAlignment="1">
      <alignment horizontal="center" vertical="center" wrapText="1"/>
    </xf>
    <xf numFmtId="0" fontId="3" fillId="9" borderId="16" xfId="6" applyFont="1" applyFill="1" applyBorder="1" applyAlignment="1">
      <alignment horizontal="center" vertical="center" wrapText="1"/>
    </xf>
    <xf numFmtId="0" fontId="3" fillId="9" borderId="12" xfId="6" applyFont="1" applyFill="1" applyBorder="1" applyAlignment="1">
      <alignment horizontal="center" vertical="center" wrapText="1"/>
    </xf>
    <xf numFmtId="0" fontId="3" fillId="9" borderId="14" xfId="6" applyFont="1" applyFill="1" applyBorder="1" applyAlignment="1">
      <alignment horizontal="center" vertical="center" wrapText="1"/>
    </xf>
    <xf numFmtId="0" fontId="3" fillId="11" borderId="0" xfId="6" applyFont="1" applyFill="1" applyAlignment="1">
      <alignment horizontal="left" indent="5"/>
    </xf>
    <xf numFmtId="0" fontId="3" fillId="11" borderId="0" xfId="6" applyFont="1" applyFill="1"/>
    <xf numFmtId="0" fontId="2" fillId="9" borderId="0" xfId="6" applyFont="1" applyFill="1" applyAlignment="1">
      <alignment wrapText="1"/>
    </xf>
  </cellXfs>
  <cellStyles count="7">
    <cellStyle name="Comma" xfId="1" builtinId="3"/>
    <cellStyle name="Currency" xfId="2" builtinId="4"/>
    <cellStyle name="Hyperlink" xfId="3" builtinId="8"/>
    <cellStyle name="Normal" xfId="0" builtinId="0"/>
    <cellStyle name="Normal 2" xfId="6" xr:uid="{00000000-0005-0000-0000-000004000000}"/>
    <cellStyle name="Normal_Tuition TCS" xfId="4" xr:uid="{00000000-0005-0000-0000-000005000000}"/>
    <cellStyle name="Percent" xfId="5" builtinId="5"/>
  </cellStyles>
  <dxfs count="27">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patternType="none">
          <bgColor indexed="65"/>
        </patternFill>
      </fill>
    </dxf>
    <dxf>
      <fill>
        <patternFill patternType="none">
          <bgColor indexed="65"/>
        </patternFill>
      </fill>
      <border>
        <bottom style="thin">
          <color indexed="64"/>
        </bottom>
      </border>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val="0"/>
        <color theme="0"/>
      </font>
      <fill>
        <patternFill>
          <bgColor theme="0" tint="-0.49998474074526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304800</xdr:colOff>
      <xdr:row>4</xdr:row>
      <xdr:rowOff>28575</xdr:rowOff>
    </xdr:to>
    <xdr:pic>
      <xdr:nvPicPr>
        <xdr:cNvPr id="7133" name="Picture 1" descr="dpi_Iogo_bw">
          <a:extLst>
            <a:ext uri="{FF2B5EF4-FFF2-40B4-BE49-F238E27FC236}">
              <a16:creationId xmlns:a16="http://schemas.microsoft.com/office/drawing/2014/main" id="{00000000-0008-0000-0100-0000DD1B0000}"/>
            </a:ext>
          </a:extLst>
        </xdr:cNvPr>
        <xdr:cNvPicPr>
          <a:picLocks noChangeAspect="1" noChangeArrowheads="1"/>
        </xdr:cNvPicPr>
      </xdr:nvPicPr>
      <xdr:blipFill>
        <a:blip xmlns:r="http://schemas.openxmlformats.org/officeDocument/2006/relationships" r:embed="rId1" cstate="print"/>
        <a:srcRect l="58522" r="4938" b="31868"/>
        <a:stretch>
          <a:fillRect/>
        </a:stretch>
      </xdr:blipFill>
      <xdr:spPr bwMode="auto">
        <a:xfrm>
          <a:off x="0" y="0"/>
          <a:ext cx="704850" cy="6762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449754</xdr:colOff>
      <xdr:row>3</xdr:row>
      <xdr:rowOff>0</xdr:rowOff>
    </xdr:to>
    <xdr:pic>
      <xdr:nvPicPr>
        <xdr:cNvPr id="2" name="Picture 1" descr="dpi_Iogo_bw">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l="58522" b="31868"/>
        <a:stretch>
          <a:fillRect/>
        </a:stretch>
      </xdr:blipFill>
      <xdr:spPr bwMode="auto">
        <a:xfrm>
          <a:off x="1" y="0"/>
          <a:ext cx="449753" cy="4667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104775</xdr:rowOff>
    </xdr:to>
    <xdr:pic>
      <xdr:nvPicPr>
        <xdr:cNvPr id="18209" name="Picture 1" descr="dpi_Iogo_bw">
          <a:extLst>
            <a:ext uri="{FF2B5EF4-FFF2-40B4-BE49-F238E27FC236}">
              <a16:creationId xmlns:a16="http://schemas.microsoft.com/office/drawing/2014/main" id="{00000000-0008-0000-0300-000021470000}"/>
            </a:ext>
          </a:extLst>
        </xdr:cNvPr>
        <xdr:cNvPicPr>
          <a:picLocks noChangeAspect="1" noChangeArrowheads="1"/>
        </xdr:cNvPicPr>
      </xdr:nvPicPr>
      <xdr:blipFill>
        <a:blip xmlns:r="http://schemas.openxmlformats.org/officeDocument/2006/relationships" r:embed="rId1" cstate="print"/>
        <a:srcRect l="58522" b="31868"/>
        <a:stretch>
          <a:fillRect/>
        </a:stretch>
      </xdr:blipFill>
      <xdr:spPr bwMode="auto">
        <a:xfrm>
          <a:off x="0" y="0"/>
          <a:ext cx="523875" cy="6000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209550</xdr:colOff>
      <xdr:row>3</xdr:row>
      <xdr:rowOff>38100</xdr:rowOff>
    </xdr:to>
    <xdr:pic>
      <xdr:nvPicPr>
        <xdr:cNvPr id="23613" name="Picture 1" descr="dpi_Iogo_bw">
          <a:extLst>
            <a:ext uri="{FF2B5EF4-FFF2-40B4-BE49-F238E27FC236}">
              <a16:creationId xmlns:a16="http://schemas.microsoft.com/office/drawing/2014/main" id="{00000000-0008-0000-0400-00003D5C0000}"/>
            </a:ext>
          </a:extLst>
        </xdr:cNvPr>
        <xdr:cNvPicPr>
          <a:picLocks noChangeAspect="1" noChangeArrowheads="1"/>
        </xdr:cNvPicPr>
      </xdr:nvPicPr>
      <xdr:blipFill>
        <a:blip xmlns:r="http://schemas.openxmlformats.org/officeDocument/2006/relationships" r:embed="rId1" cstate="print"/>
        <a:srcRect l="58522" b="31868"/>
        <a:stretch>
          <a:fillRect/>
        </a:stretch>
      </xdr:blipFill>
      <xdr:spPr bwMode="auto">
        <a:xfrm>
          <a:off x="0" y="0"/>
          <a:ext cx="504825" cy="5238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342900</xdr:colOff>
      <xdr:row>3</xdr:row>
      <xdr:rowOff>104775</xdr:rowOff>
    </xdr:to>
    <xdr:pic>
      <xdr:nvPicPr>
        <xdr:cNvPr id="22634" name="Picture 1" descr="dpi_Iogo_bw">
          <a:extLst>
            <a:ext uri="{FF2B5EF4-FFF2-40B4-BE49-F238E27FC236}">
              <a16:creationId xmlns:a16="http://schemas.microsoft.com/office/drawing/2014/main" id="{00000000-0008-0000-0500-00006A580000}"/>
            </a:ext>
          </a:extLst>
        </xdr:cNvPr>
        <xdr:cNvPicPr>
          <a:picLocks noChangeAspect="1" noChangeArrowheads="1"/>
        </xdr:cNvPicPr>
      </xdr:nvPicPr>
      <xdr:blipFill>
        <a:blip xmlns:r="http://schemas.openxmlformats.org/officeDocument/2006/relationships" r:embed="rId1" cstate="print"/>
        <a:srcRect l="58522" b="31868"/>
        <a:stretch>
          <a:fillRect/>
        </a:stretch>
      </xdr:blipFill>
      <xdr:spPr bwMode="auto">
        <a:xfrm>
          <a:off x="0" y="0"/>
          <a:ext cx="695325" cy="5905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9525</xdr:rowOff>
    </xdr:from>
    <xdr:to>
      <xdr:col>1</xdr:col>
      <xdr:colOff>0</xdr:colOff>
      <xdr:row>3</xdr:row>
      <xdr:rowOff>0</xdr:rowOff>
    </xdr:to>
    <xdr:pic>
      <xdr:nvPicPr>
        <xdr:cNvPr id="5106" name="Picture 1" descr="dpi_Iogo_bw">
          <a:extLst>
            <a:ext uri="{FF2B5EF4-FFF2-40B4-BE49-F238E27FC236}">
              <a16:creationId xmlns:a16="http://schemas.microsoft.com/office/drawing/2014/main" id="{00000000-0008-0000-0600-0000F2130000}"/>
            </a:ext>
          </a:extLst>
        </xdr:cNvPr>
        <xdr:cNvPicPr>
          <a:picLocks noChangeAspect="1" noChangeArrowheads="1"/>
        </xdr:cNvPicPr>
      </xdr:nvPicPr>
      <xdr:blipFill>
        <a:blip xmlns:r="http://schemas.openxmlformats.org/officeDocument/2006/relationships" r:embed="rId1" cstate="print"/>
        <a:srcRect l="58522" r="5190" b="31868"/>
        <a:stretch>
          <a:fillRect/>
        </a:stretch>
      </xdr:blipFill>
      <xdr:spPr bwMode="auto">
        <a:xfrm>
          <a:off x="0" y="9525"/>
          <a:ext cx="514350" cy="5905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809625</xdr:colOff>
      <xdr:row>3</xdr:row>
      <xdr:rowOff>133350</xdr:rowOff>
    </xdr:to>
    <xdr:pic>
      <xdr:nvPicPr>
        <xdr:cNvPr id="19156" name="Picture 1" descr="dpi_Iogo_bw">
          <a:extLst>
            <a:ext uri="{FF2B5EF4-FFF2-40B4-BE49-F238E27FC236}">
              <a16:creationId xmlns:a16="http://schemas.microsoft.com/office/drawing/2014/main" id="{00000000-0008-0000-0700-0000D44A0000}"/>
            </a:ext>
          </a:extLst>
        </xdr:cNvPr>
        <xdr:cNvPicPr>
          <a:picLocks noChangeAspect="1" noChangeArrowheads="1"/>
        </xdr:cNvPicPr>
      </xdr:nvPicPr>
      <xdr:blipFill>
        <a:blip xmlns:r="http://schemas.openxmlformats.org/officeDocument/2006/relationships" r:embed="rId1" cstate="print"/>
        <a:srcRect l="58522" r="5190" b="31868"/>
        <a:stretch>
          <a:fillRect/>
        </a:stretch>
      </xdr:blipFill>
      <xdr:spPr bwMode="auto">
        <a:xfrm>
          <a:off x="0" y="0"/>
          <a:ext cx="809625" cy="600075"/>
        </a:xfrm>
        <a:prstGeom prst="rect">
          <a:avLst/>
        </a:prstGeom>
        <a:noFill/>
        <a:ln w="9525">
          <a:noFill/>
          <a:miter lim="800000"/>
          <a:headEnd/>
          <a:tailEnd/>
        </a:ln>
      </xdr:spPr>
    </xdr:pic>
    <xdr:clientData/>
  </xdr:twoCellAnchor>
  <xdr:twoCellAnchor>
    <xdr:from>
      <xdr:col>0</xdr:col>
      <xdr:colOff>0</xdr:colOff>
      <xdr:row>0</xdr:row>
      <xdr:rowOff>0</xdr:rowOff>
    </xdr:from>
    <xdr:to>
      <xdr:col>0</xdr:col>
      <xdr:colOff>809625</xdr:colOff>
      <xdr:row>3</xdr:row>
      <xdr:rowOff>133350</xdr:rowOff>
    </xdr:to>
    <xdr:pic>
      <xdr:nvPicPr>
        <xdr:cNvPr id="19157" name="Picture 1" descr="dpi_Iogo_bw">
          <a:extLst>
            <a:ext uri="{FF2B5EF4-FFF2-40B4-BE49-F238E27FC236}">
              <a16:creationId xmlns:a16="http://schemas.microsoft.com/office/drawing/2014/main" id="{00000000-0008-0000-0700-0000D54A0000}"/>
            </a:ext>
          </a:extLst>
        </xdr:cNvPr>
        <xdr:cNvPicPr>
          <a:picLocks noChangeAspect="1" noChangeArrowheads="1"/>
        </xdr:cNvPicPr>
      </xdr:nvPicPr>
      <xdr:blipFill>
        <a:blip xmlns:r="http://schemas.openxmlformats.org/officeDocument/2006/relationships" r:embed="rId1" cstate="print"/>
        <a:srcRect l="58522" r="5190" b="31868"/>
        <a:stretch>
          <a:fillRect/>
        </a:stretch>
      </xdr:blipFill>
      <xdr:spPr bwMode="auto">
        <a:xfrm>
          <a:off x="0" y="0"/>
          <a:ext cx="809625" cy="6000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466725</xdr:colOff>
      <xdr:row>2</xdr:row>
      <xdr:rowOff>142875</xdr:rowOff>
    </xdr:to>
    <xdr:pic>
      <xdr:nvPicPr>
        <xdr:cNvPr id="2" name="Picture 1" descr="dpi_Iogo_bw">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l="58522" r="4938" b="31868"/>
        <a:stretch>
          <a:fillRect/>
        </a:stretch>
      </xdr:blipFill>
      <xdr:spPr bwMode="auto">
        <a:xfrm>
          <a:off x="0" y="0"/>
          <a:ext cx="466725" cy="4476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pi.wi.gov/sfs/aid/categorical/state-tuition"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dpisfsreports@dpi.state.wi.u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45"/>
  <sheetViews>
    <sheetView showGridLines="0" topLeftCell="A15" zoomScale="120" zoomScaleNormal="120" workbookViewId="0">
      <selection activeCell="D31" sqref="D31"/>
    </sheetView>
  </sheetViews>
  <sheetFormatPr defaultRowHeight="12.75" x14ac:dyDescent="0.2"/>
  <cols>
    <col min="1" max="1" width="91.42578125" customWidth="1"/>
  </cols>
  <sheetData>
    <row r="1" spans="1:1" x14ac:dyDescent="0.2">
      <c r="A1" s="28" t="s">
        <v>799</v>
      </c>
    </row>
    <row r="2" spans="1:1" x14ac:dyDescent="0.2">
      <c r="A2" s="28" t="s">
        <v>914</v>
      </c>
    </row>
    <row r="3" spans="1:1" x14ac:dyDescent="0.2">
      <c r="A3" s="28" t="s">
        <v>959</v>
      </c>
    </row>
    <row r="5" spans="1:1" x14ac:dyDescent="0.2">
      <c r="A5" s="380" t="s">
        <v>800</v>
      </c>
    </row>
    <row r="6" spans="1:1" x14ac:dyDescent="0.2">
      <c r="A6" s="383" t="s">
        <v>936</v>
      </c>
    </row>
    <row r="8" spans="1:1" x14ac:dyDescent="0.2">
      <c r="A8" s="28" t="s">
        <v>811</v>
      </c>
    </row>
    <row r="9" spans="1:1" x14ac:dyDescent="0.2">
      <c r="A9" s="382" t="s">
        <v>960</v>
      </c>
    </row>
    <row r="11" spans="1:1" x14ac:dyDescent="0.2">
      <c r="A11" s="521" t="s">
        <v>810</v>
      </c>
    </row>
    <row r="12" spans="1:1" ht="38.25" x14ac:dyDescent="0.2">
      <c r="A12" s="381" t="s">
        <v>955</v>
      </c>
    </row>
    <row r="14" spans="1:1" x14ac:dyDescent="0.2">
      <c r="A14" s="524" t="s">
        <v>949</v>
      </c>
    </row>
    <row r="15" spans="1:1" ht="38.25" x14ac:dyDescent="0.2">
      <c r="A15" s="525" t="s">
        <v>956</v>
      </c>
    </row>
    <row r="17" spans="1:1" x14ac:dyDescent="0.2">
      <c r="A17" s="384" t="s">
        <v>803</v>
      </c>
    </row>
    <row r="19" spans="1:1" x14ac:dyDescent="0.2">
      <c r="A19" s="28" t="s">
        <v>801</v>
      </c>
    </row>
    <row r="20" spans="1:1" ht="38.25" x14ac:dyDescent="0.2">
      <c r="A20" s="381" t="s">
        <v>808</v>
      </c>
    </row>
    <row r="22" spans="1:1" x14ac:dyDescent="0.2">
      <c r="A22" s="28" t="s">
        <v>921</v>
      </c>
    </row>
    <row r="23" spans="1:1" ht="76.5" x14ac:dyDescent="0.2">
      <c r="A23" s="381" t="s">
        <v>969</v>
      </c>
    </row>
    <row r="25" spans="1:1" x14ac:dyDescent="0.2">
      <c r="A25" s="28" t="s">
        <v>804</v>
      </c>
    </row>
    <row r="26" spans="1:1" ht="25.5" x14ac:dyDescent="0.2">
      <c r="A26" s="528" t="s">
        <v>812</v>
      </c>
    </row>
    <row r="27" spans="1:1" ht="38.25" x14ac:dyDescent="0.2">
      <c r="A27" s="381" t="s">
        <v>816</v>
      </c>
    </row>
    <row r="28" spans="1:1" x14ac:dyDescent="0.2">
      <c r="A28" s="385" t="s">
        <v>824</v>
      </c>
    </row>
    <row r="30" spans="1:1" x14ac:dyDescent="0.2">
      <c r="A30" s="28" t="s">
        <v>805</v>
      </c>
    </row>
    <row r="31" spans="1:1" ht="25.5" x14ac:dyDescent="0.2">
      <c r="A31" s="381" t="s">
        <v>807</v>
      </c>
    </row>
    <row r="33" spans="1:1" x14ac:dyDescent="0.2">
      <c r="A33" s="28" t="s">
        <v>922</v>
      </c>
    </row>
    <row r="34" spans="1:1" ht="38.25" x14ac:dyDescent="0.2">
      <c r="A34" s="381" t="s">
        <v>913</v>
      </c>
    </row>
    <row r="36" spans="1:1" x14ac:dyDescent="0.2">
      <c r="A36" s="28" t="s">
        <v>813</v>
      </c>
    </row>
    <row r="37" spans="1:1" ht="63.75" x14ac:dyDescent="0.2">
      <c r="A37" s="381" t="s">
        <v>814</v>
      </c>
    </row>
    <row r="39" spans="1:1" ht="38.25" x14ac:dyDescent="0.2">
      <c r="A39" s="381" t="s">
        <v>815</v>
      </c>
    </row>
    <row r="41" spans="1:1" x14ac:dyDescent="0.2">
      <c r="A41" s="28" t="s">
        <v>817</v>
      </c>
    </row>
    <row r="42" spans="1:1" x14ac:dyDescent="0.2">
      <c r="A42" s="382" t="s">
        <v>818</v>
      </c>
    </row>
    <row r="44" spans="1:1" x14ac:dyDescent="0.2">
      <c r="A44" s="28" t="s">
        <v>796</v>
      </c>
    </row>
    <row r="45" spans="1:1" ht="25.5" x14ac:dyDescent="0.2">
      <c r="A45" s="385" t="s">
        <v>828</v>
      </c>
    </row>
  </sheetData>
  <sheetProtection selectLockedCells="1" selectUnlockedCells="1"/>
  <hyperlinks>
    <hyperlink ref="A6" r:id="rId1" xr:uid="{00000000-0004-0000-0000-000000000000}"/>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B422"/>
  <sheetViews>
    <sheetView workbookViewId="0">
      <pane xSplit="1" ySplit="1" topLeftCell="B394" activePane="bottomRight" state="frozen"/>
      <selection pane="topRight" activeCell="B1" sqref="B1"/>
      <selection pane="bottomLeft" activeCell="A2" sqref="A2"/>
      <selection pane="bottomRight" activeCell="A423" sqref="A423"/>
    </sheetView>
  </sheetViews>
  <sheetFormatPr defaultRowHeight="12.75" x14ac:dyDescent="0.2"/>
  <cols>
    <col min="1" max="1" width="24" bestFit="1" customWidth="1"/>
    <col min="2" max="2" width="9" bestFit="1" customWidth="1"/>
  </cols>
  <sheetData>
    <row r="1" spans="1:2" x14ac:dyDescent="0.2">
      <c r="A1" t="s">
        <v>248</v>
      </c>
      <c r="B1" t="s">
        <v>247</v>
      </c>
    </row>
    <row r="2" spans="1:2" x14ac:dyDescent="0.2">
      <c r="A2" t="s">
        <v>249</v>
      </c>
      <c r="B2">
        <v>7</v>
      </c>
    </row>
    <row r="3" spans="1:2" x14ac:dyDescent="0.2">
      <c r="A3" t="s">
        <v>250</v>
      </c>
      <c r="B3">
        <v>14</v>
      </c>
    </row>
    <row r="4" spans="1:2" x14ac:dyDescent="0.2">
      <c r="A4" t="s">
        <v>251</v>
      </c>
      <c r="B4">
        <v>63</v>
      </c>
    </row>
    <row r="5" spans="1:2" x14ac:dyDescent="0.2">
      <c r="A5" t="s">
        <v>252</v>
      </c>
      <c r="B5">
        <v>70</v>
      </c>
    </row>
    <row r="6" spans="1:2" x14ac:dyDescent="0.2">
      <c r="A6" t="s">
        <v>253</v>
      </c>
      <c r="B6">
        <v>84</v>
      </c>
    </row>
    <row r="7" spans="1:2" x14ac:dyDescent="0.2">
      <c r="A7" t="s">
        <v>254</v>
      </c>
      <c r="B7">
        <v>91</v>
      </c>
    </row>
    <row r="8" spans="1:2" x14ac:dyDescent="0.2">
      <c r="A8" t="s">
        <v>255</v>
      </c>
      <c r="B8">
        <v>105</v>
      </c>
    </row>
    <row r="9" spans="1:2" x14ac:dyDescent="0.2">
      <c r="A9" t="s">
        <v>256</v>
      </c>
      <c r="B9">
        <v>112</v>
      </c>
    </row>
    <row r="10" spans="1:2" x14ac:dyDescent="0.2">
      <c r="A10" t="s">
        <v>257</v>
      </c>
      <c r="B10">
        <v>119</v>
      </c>
    </row>
    <row r="11" spans="1:2" x14ac:dyDescent="0.2">
      <c r="A11" t="s">
        <v>259</v>
      </c>
      <c r="B11">
        <v>140</v>
      </c>
    </row>
    <row r="12" spans="1:2" x14ac:dyDescent="0.2">
      <c r="A12" t="s">
        <v>260</v>
      </c>
      <c r="B12">
        <v>147</v>
      </c>
    </row>
    <row r="13" spans="1:2" x14ac:dyDescent="0.2">
      <c r="A13" t="s">
        <v>261</v>
      </c>
      <c r="B13">
        <v>154</v>
      </c>
    </row>
    <row r="14" spans="1:2" x14ac:dyDescent="0.2">
      <c r="A14" t="s">
        <v>262</v>
      </c>
      <c r="B14">
        <v>161</v>
      </c>
    </row>
    <row r="15" spans="1:2" x14ac:dyDescent="0.2">
      <c r="A15" t="s">
        <v>395</v>
      </c>
      <c r="B15">
        <v>2450</v>
      </c>
    </row>
    <row r="16" spans="1:2" x14ac:dyDescent="0.2">
      <c r="A16" t="s">
        <v>263</v>
      </c>
      <c r="B16">
        <v>170</v>
      </c>
    </row>
    <row r="17" spans="1:2" x14ac:dyDescent="0.2">
      <c r="A17" t="s">
        <v>264</v>
      </c>
      <c r="B17">
        <v>182</v>
      </c>
    </row>
    <row r="18" spans="1:2" x14ac:dyDescent="0.2">
      <c r="A18" t="s">
        <v>265</v>
      </c>
      <c r="B18">
        <v>196</v>
      </c>
    </row>
    <row r="19" spans="1:2" x14ac:dyDescent="0.2">
      <c r="A19" t="s">
        <v>266</v>
      </c>
      <c r="B19">
        <v>203</v>
      </c>
    </row>
    <row r="20" spans="1:2" x14ac:dyDescent="0.2">
      <c r="A20" t="s">
        <v>267</v>
      </c>
      <c r="B20">
        <v>217</v>
      </c>
    </row>
    <row r="21" spans="1:2" x14ac:dyDescent="0.2">
      <c r="A21" t="s">
        <v>268</v>
      </c>
      <c r="B21">
        <v>231</v>
      </c>
    </row>
    <row r="22" spans="1:2" x14ac:dyDescent="0.2">
      <c r="A22" t="s">
        <v>270</v>
      </c>
      <c r="B22">
        <v>245</v>
      </c>
    </row>
    <row r="23" spans="1:2" x14ac:dyDescent="0.2">
      <c r="A23" t="s">
        <v>271</v>
      </c>
      <c r="B23">
        <v>280</v>
      </c>
    </row>
    <row r="24" spans="1:2" x14ac:dyDescent="0.2">
      <c r="A24" t="s">
        <v>272</v>
      </c>
      <c r="B24">
        <v>287</v>
      </c>
    </row>
    <row r="25" spans="1:2" x14ac:dyDescent="0.2">
      <c r="A25" t="s">
        <v>273</v>
      </c>
      <c r="B25">
        <v>308</v>
      </c>
    </row>
    <row r="26" spans="1:2" x14ac:dyDescent="0.2">
      <c r="A26" t="s">
        <v>274</v>
      </c>
      <c r="B26">
        <v>315</v>
      </c>
    </row>
    <row r="27" spans="1:2" x14ac:dyDescent="0.2">
      <c r="A27" t="s">
        <v>275</v>
      </c>
      <c r="B27">
        <v>336</v>
      </c>
    </row>
    <row r="28" spans="1:2" x14ac:dyDescent="0.2">
      <c r="A28" t="s">
        <v>523</v>
      </c>
      <c r="B28">
        <v>4263</v>
      </c>
    </row>
    <row r="29" spans="1:2" x14ac:dyDescent="0.2">
      <c r="A29" t="s">
        <v>276</v>
      </c>
      <c r="B29">
        <v>350</v>
      </c>
    </row>
    <row r="30" spans="1:2" x14ac:dyDescent="0.2">
      <c r="A30" t="s">
        <v>277</v>
      </c>
      <c r="B30">
        <v>364</v>
      </c>
    </row>
    <row r="31" spans="1:2" x14ac:dyDescent="0.2">
      <c r="A31" t="s">
        <v>278</v>
      </c>
      <c r="B31">
        <v>413</v>
      </c>
    </row>
    <row r="32" spans="1:2" x14ac:dyDescent="0.2">
      <c r="A32" t="s">
        <v>279</v>
      </c>
      <c r="B32">
        <v>422</v>
      </c>
    </row>
    <row r="33" spans="1:2" x14ac:dyDescent="0.2">
      <c r="A33" t="s">
        <v>280</v>
      </c>
      <c r="B33">
        <v>427</v>
      </c>
    </row>
    <row r="34" spans="1:2" x14ac:dyDescent="0.2">
      <c r="A34" t="s">
        <v>281</v>
      </c>
      <c r="B34">
        <v>434</v>
      </c>
    </row>
    <row r="35" spans="1:2" x14ac:dyDescent="0.2">
      <c r="A35" t="s">
        <v>619</v>
      </c>
      <c r="B35">
        <v>6013</v>
      </c>
    </row>
    <row r="36" spans="1:2" x14ac:dyDescent="0.2">
      <c r="A36" t="s">
        <v>282</v>
      </c>
      <c r="B36">
        <v>441</v>
      </c>
    </row>
    <row r="37" spans="1:2" x14ac:dyDescent="0.2">
      <c r="A37" t="s">
        <v>384</v>
      </c>
      <c r="B37">
        <v>2240</v>
      </c>
    </row>
    <row r="38" spans="1:2" x14ac:dyDescent="0.2">
      <c r="A38" t="s">
        <v>284</v>
      </c>
      <c r="B38">
        <v>476</v>
      </c>
    </row>
    <row r="39" spans="1:2" x14ac:dyDescent="0.2">
      <c r="A39" t="s">
        <v>285</v>
      </c>
      <c r="B39">
        <v>485</v>
      </c>
    </row>
    <row r="40" spans="1:2" x14ac:dyDescent="0.2">
      <c r="A40" t="s">
        <v>287</v>
      </c>
      <c r="B40">
        <v>497</v>
      </c>
    </row>
    <row r="41" spans="1:2" x14ac:dyDescent="0.2">
      <c r="A41" t="s">
        <v>288</v>
      </c>
      <c r="B41">
        <v>602</v>
      </c>
    </row>
    <row r="42" spans="1:2" x14ac:dyDescent="0.2">
      <c r="A42" t="s">
        <v>289</v>
      </c>
      <c r="B42">
        <v>609</v>
      </c>
    </row>
    <row r="43" spans="1:2" x14ac:dyDescent="0.2">
      <c r="A43" t="s">
        <v>291</v>
      </c>
      <c r="B43">
        <v>623</v>
      </c>
    </row>
    <row r="44" spans="1:2" x14ac:dyDescent="0.2">
      <c r="A44" t="s">
        <v>292</v>
      </c>
      <c r="B44">
        <v>637</v>
      </c>
    </row>
    <row r="45" spans="1:2" x14ac:dyDescent="0.2">
      <c r="A45" t="s">
        <v>293</v>
      </c>
      <c r="B45">
        <v>657</v>
      </c>
    </row>
    <row r="46" spans="1:2" x14ac:dyDescent="0.2">
      <c r="A46" t="s">
        <v>294</v>
      </c>
      <c r="B46">
        <v>658</v>
      </c>
    </row>
    <row r="47" spans="1:2" x14ac:dyDescent="0.2">
      <c r="A47" t="s">
        <v>295</v>
      </c>
      <c r="B47">
        <v>665</v>
      </c>
    </row>
    <row r="48" spans="1:2" x14ac:dyDescent="0.2">
      <c r="A48" t="s">
        <v>296</v>
      </c>
      <c r="B48">
        <v>700</v>
      </c>
    </row>
    <row r="49" spans="1:2" x14ac:dyDescent="0.2">
      <c r="A49" t="s">
        <v>298</v>
      </c>
      <c r="B49">
        <v>721</v>
      </c>
    </row>
    <row r="50" spans="1:2" x14ac:dyDescent="0.2">
      <c r="A50" t="s">
        <v>299</v>
      </c>
      <c r="B50">
        <v>735</v>
      </c>
    </row>
    <row r="51" spans="1:2" x14ac:dyDescent="0.2">
      <c r="A51" t="s">
        <v>300</v>
      </c>
      <c r="B51">
        <v>777</v>
      </c>
    </row>
    <row r="52" spans="1:2" x14ac:dyDescent="0.2">
      <c r="A52" t="s">
        <v>301</v>
      </c>
      <c r="B52">
        <v>840</v>
      </c>
    </row>
    <row r="53" spans="1:2" x14ac:dyDescent="0.2">
      <c r="A53" t="s">
        <v>302</v>
      </c>
      <c r="B53">
        <v>870</v>
      </c>
    </row>
    <row r="54" spans="1:2" x14ac:dyDescent="0.2">
      <c r="A54" t="s">
        <v>303</v>
      </c>
      <c r="B54">
        <v>882</v>
      </c>
    </row>
    <row r="55" spans="1:2" x14ac:dyDescent="0.2">
      <c r="A55" t="s">
        <v>304</v>
      </c>
      <c r="B55">
        <v>896</v>
      </c>
    </row>
    <row r="56" spans="1:2" x14ac:dyDescent="0.2">
      <c r="A56" t="s">
        <v>305</v>
      </c>
      <c r="B56">
        <v>903</v>
      </c>
    </row>
    <row r="57" spans="1:2" x14ac:dyDescent="0.2">
      <c r="A57" t="s">
        <v>306</v>
      </c>
      <c r="B57">
        <v>910</v>
      </c>
    </row>
    <row r="58" spans="1:2" x14ac:dyDescent="0.2">
      <c r="A58" t="s">
        <v>307</v>
      </c>
      <c r="B58">
        <v>980</v>
      </c>
    </row>
    <row r="59" spans="1:2" x14ac:dyDescent="0.2">
      <c r="A59" t="s">
        <v>308</v>
      </c>
      <c r="B59">
        <v>994</v>
      </c>
    </row>
    <row r="60" spans="1:2" x14ac:dyDescent="0.2">
      <c r="A60" t="s">
        <v>310</v>
      </c>
      <c r="B60">
        <v>1029</v>
      </c>
    </row>
    <row r="61" spans="1:2" x14ac:dyDescent="0.2">
      <c r="A61" t="s">
        <v>309</v>
      </c>
      <c r="B61">
        <v>1015</v>
      </c>
    </row>
    <row r="62" spans="1:2" x14ac:dyDescent="0.2">
      <c r="A62" t="s">
        <v>567</v>
      </c>
      <c r="B62">
        <v>5054</v>
      </c>
    </row>
    <row r="63" spans="1:2" x14ac:dyDescent="0.2">
      <c r="A63" t="s">
        <v>311</v>
      </c>
      <c r="B63">
        <v>1071</v>
      </c>
    </row>
    <row r="64" spans="1:2" x14ac:dyDescent="0.2">
      <c r="A64" t="s">
        <v>312</v>
      </c>
      <c r="B64">
        <v>1080</v>
      </c>
    </row>
    <row r="65" spans="1:2" x14ac:dyDescent="0.2">
      <c r="A65" t="s">
        <v>313</v>
      </c>
      <c r="B65">
        <v>1085</v>
      </c>
    </row>
    <row r="66" spans="1:2" x14ac:dyDescent="0.2">
      <c r="A66" t="s">
        <v>314</v>
      </c>
      <c r="B66">
        <v>1092</v>
      </c>
    </row>
    <row r="67" spans="1:2" x14ac:dyDescent="0.2">
      <c r="A67" t="s">
        <v>315</v>
      </c>
      <c r="B67">
        <v>1120</v>
      </c>
    </row>
    <row r="68" spans="1:2" x14ac:dyDescent="0.2">
      <c r="A68" t="s">
        <v>316</v>
      </c>
      <c r="B68">
        <v>1127</v>
      </c>
    </row>
    <row r="69" spans="1:2" x14ac:dyDescent="0.2">
      <c r="A69" t="s">
        <v>317</v>
      </c>
      <c r="B69">
        <v>1134</v>
      </c>
    </row>
    <row r="70" spans="1:2" x14ac:dyDescent="0.2">
      <c r="A70" t="s">
        <v>318</v>
      </c>
      <c r="B70">
        <v>1141</v>
      </c>
    </row>
    <row r="71" spans="1:2" x14ac:dyDescent="0.2">
      <c r="A71" t="s">
        <v>319</v>
      </c>
      <c r="B71">
        <v>1155</v>
      </c>
    </row>
    <row r="72" spans="1:2" x14ac:dyDescent="0.2">
      <c r="A72" t="s">
        <v>320</v>
      </c>
      <c r="B72">
        <v>1162</v>
      </c>
    </row>
    <row r="73" spans="1:2" x14ac:dyDescent="0.2">
      <c r="A73" t="s">
        <v>321</v>
      </c>
      <c r="B73">
        <v>1169</v>
      </c>
    </row>
    <row r="74" spans="1:2" x14ac:dyDescent="0.2">
      <c r="A74" t="s">
        <v>322</v>
      </c>
      <c r="B74">
        <v>1176</v>
      </c>
    </row>
    <row r="75" spans="1:2" x14ac:dyDescent="0.2">
      <c r="A75" t="s">
        <v>323</v>
      </c>
      <c r="B75">
        <v>1183</v>
      </c>
    </row>
    <row r="76" spans="1:2" x14ac:dyDescent="0.2">
      <c r="A76" t="s">
        <v>324</v>
      </c>
      <c r="B76">
        <v>1204</v>
      </c>
    </row>
    <row r="77" spans="1:2" x14ac:dyDescent="0.2">
      <c r="A77" t="s">
        <v>325</v>
      </c>
      <c r="B77">
        <v>1218</v>
      </c>
    </row>
    <row r="78" spans="1:2" x14ac:dyDescent="0.2">
      <c r="A78" t="s">
        <v>326</v>
      </c>
      <c r="B78">
        <v>1232</v>
      </c>
    </row>
    <row r="79" spans="1:2" x14ac:dyDescent="0.2">
      <c r="A79" t="s">
        <v>327</v>
      </c>
      <c r="B79">
        <v>1246</v>
      </c>
    </row>
    <row r="80" spans="1:2" x14ac:dyDescent="0.2">
      <c r="A80" t="s">
        <v>328</v>
      </c>
      <c r="B80">
        <v>1253</v>
      </c>
    </row>
    <row r="81" spans="1:2" x14ac:dyDescent="0.2">
      <c r="A81" t="s">
        <v>329</v>
      </c>
      <c r="B81">
        <v>1260</v>
      </c>
    </row>
    <row r="82" spans="1:2" x14ac:dyDescent="0.2">
      <c r="A82" t="s">
        <v>564</v>
      </c>
      <c r="B82">
        <v>4970</v>
      </c>
    </row>
    <row r="83" spans="1:2" x14ac:dyDescent="0.2">
      <c r="A83" t="s">
        <v>330</v>
      </c>
      <c r="B83">
        <v>1295</v>
      </c>
    </row>
    <row r="84" spans="1:2" x14ac:dyDescent="0.2">
      <c r="A84" t="s">
        <v>950</v>
      </c>
      <c r="B84">
        <v>1421</v>
      </c>
    </row>
    <row r="85" spans="1:2" x14ac:dyDescent="0.2">
      <c r="A85" t="s">
        <v>331</v>
      </c>
      <c r="B85">
        <v>1309</v>
      </c>
    </row>
    <row r="86" spans="1:2" x14ac:dyDescent="0.2">
      <c r="A86" t="s">
        <v>332</v>
      </c>
      <c r="B86">
        <v>1316</v>
      </c>
    </row>
    <row r="87" spans="1:2" x14ac:dyDescent="0.2">
      <c r="A87" t="s">
        <v>334</v>
      </c>
      <c r="B87">
        <v>1380</v>
      </c>
    </row>
    <row r="88" spans="1:2" x14ac:dyDescent="0.2">
      <c r="A88" t="s">
        <v>335</v>
      </c>
      <c r="B88">
        <v>1407</v>
      </c>
    </row>
    <row r="89" spans="1:2" x14ac:dyDescent="0.2">
      <c r="A89" t="s">
        <v>336</v>
      </c>
      <c r="B89">
        <v>1414</v>
      </c>
    </row>
    <row r="90" spans="1:2" x14ac:dyDescent="0.2">
      <c r="A90" t="s">
        <v>418</v>
      </c>
      <c r="B90">
        <v>2744</v>
      </c>
    </row>
    <row r="91" spans="1:2" x14ac:dyDescent="0.2">
      <c r="A91" t="s">
        <v>337</v>
      </c>
      <c r="B91">
        <v>1428</v>
      </c>
    </row>
    <row r="92" spans="1:2" x14ac:dyDescent="0.2">
      <c r="A92" t="s">
        <v>338</v>
      </c>
      <c r="B92">
        <v>1449</v>
      </c>
    </row>
    <row r="93" spans="1:2" x14ac:dyDescent="0.2">
      <c r="A93" t="s">
        <v>339</v>
      </c>
      <c r="B93">
        <v>1491</v>
      </c>
    </row>
    <row r="94" spans="1:2" x14ac:dyDescent="0.2">
      <c r="A94" t="s">
        <v>951</v>
      </c>
      <c r="B94">
        <v>1499</v>
      </c>
    </row>
    <row r="95" spans="1:2" x14ac:dyDescent="0.2">
      <c r="A95" t="s">
        <v>341</v>
      </c>
      <c r="B95">
        <v>1540</v>
      </c>
    </row>
    <row r="96" spans="1:2" x14ac:dyDescent="0.2">
      <c r="A96" t="s">
        <v>342</v>
      </c>
      <c r="B96">
        <v>1554</v>
      </c>
    </row>
    <row r="97" spans="1:2" x14ac:dyDescent="0.2">
      <c r="A97" t="s">
        <v>343</v>
      </c>
      <c r="B97">
        <v>1561</v>
      </c>
    </row>
    <row r="98" spans="1:2" x14ac:dyDescent="0.2">
      <c r="A98" t="s">
        <v>344</v>
      </c>
      <c r="B98">
        <v>1568</v>
      </c>
    </row>
    <row r="99" spans="1:2" x14ac:dyDescent="0.2">
      <c r="A99" t="s">
        <v>345</v>
      </c>
      <c r="B99">
        <v>1582</v>
      </c>
    </row>
    <row r="100" spans="1:2" x14ac:dyDescent="0.2">
      <c r="A100" t="s">
        <v>346</v>
      </c>
      <c r="B100">
        <v>1600</v>
      </c>
    </row>
    <row r="101" spans="1:2" x14ac:dyDescent="0.2">
      <c r="A101" t="s">
        <v>349</v>
      </c>
      <c r="B101">
        <v>1645</v>
      </c>
    </row>
    <row r="102" spans="1:2" x14ac:dyDescent="0.2">
      <c r="A102" t="s">
        <v>347</v>
      </c>
      <c r="B102">
        <v>1631</v>
      </c>
    </row>
    <row r="103" spans="1:2" x14ac:dyDescent="0.2">
      <c r="A103" t="s">
        <v>348</v>
      </c>
      <c r="B103">
        <v>1638</v>
      </c>
    </row>
    <row r="104" spans="1:2" x14ac:dyDescent="0.2">
      <c r="A104" t="s">
        <v>350</v>
      </c>
      <c r="B104">
        <v>1659</v>
      </c>
    </row>
    <row r="105" spans="1:2" x14ac:dyDescent="0.2">
      <c r="A105" t="s">
        <v>297</v>
      </c>
      <c r="B105">
        <v>714</v>
      </c>
    </row>
    <row r="106" spans="1:2" x14ac:dyDescent="0.2">
      <c r="A106" t="s">
        <v>351</v>
      </c>
      <c r="B106">
        <v>1666</v>
      </c>
    </row>
    <row r="107" spans="1:2" x14ac:dyDescent="0.2">
      <c r="A107" t="s">
        <v>353</v>
      </c>
      <c r="B107">
        <v>1687</v>
      </c>
    </row>
    <row r="108" spans="1:2" x14ac:dyDescent="0.2">
      <c r="A108" t="s">
        <v>354</v>
      </c>
      <c r="B108">
        <v>1694</v>
      </c>
    </row>
    <row r="109" spans="1:2" x14ac:dyDescent="0.2">
      <c r="A109" t="s">
        <v>355</v>
      </c>
      <c r="B109">
        <v>1729</v>
      </c>
    </row>
    <row r="110" spans="1:2" x14ac:dyDescent="0.2">
      <c r="A110" t="s">
        <v>356</v>
      </c>
      <c r="B110">
        <v>1736</v>
      </c>
    </row>
    <row r="111" spans="1:2" x14ac:dyDescent="0.2">
      <c r="A111" t="s">
        <v>357</v>
      </c>
      <c r="B111">
        <v>1813</v>
      </c>
    </row>
    <row r="112" spans="1:2" x14ac:dyDescent="0.2">
      <c r="A112" t="s">
        <v>607</v>
      </c>
      <c r="B112">
        <v>5757</v>
      </c>
    </row>
    <row r="113" spans="1:2" x14ac:dyDescent="0.2">
      <c r="A113" t="s">
        <v>359</v>
      </c>
      <c r="B113">
        <v>1855</v>
      </c>
    </row>
    <row r="114" spans="1:2" x14ac:dyDescent="0.2">
      <c r="A114" t="s">
        <v>360</v>
      </c>
      <c r="B114">
        <v>1862</v>
      </c>
    </row>
    <row r="115" spans="1:2" x14ac:dyDescent="0.2">
      <c r="A115" t="s">
        <v>361</v>
      </c>
      <c r="B115">
        <v>1870</v>
      </c>
    </row>
    <row r="116" spans="1:2" x14ac:dyDescent="0.2">
      <c r="A116" t="s">
        <v>362</v>
      </c>
      <c r="B116">
        <v>1883</v>
      </c>
    </row>
    <row r="117" spans="1:2" x14ac:dyDescent="0.2">
      <c r="A117" t="s">
        <v>363</v>
      </c>
      <c r="B117">
        <v>1890</v>
      </c>
    </row>
    <row r="118" spans="1:2" x14ac:dyDescent="0.2">
      <c r="A118" t="s">
        <v>365</v>
      </c>
      <c r="B118">
        <v>1900</v>
      </c>
    </row>
    <row r="119" spans="1:2" x14ac:dyDescent="0.2">
      <c r="A119" t="s">
        <v>366</v>
      </c>
      <c r="B119">
        <v>1939</v>
      </c>
    </row>
    <row r="120" spans="1:2" x14ac:dyDescent="0.2">
      <c r="A120" t="s">
        <v>368</v>
      </c>
      <c r="B120">
        <v>1953</v>
      </c>
    </row>
    <row r="121" spans="1:2" x14ac:dyDescent="0.2">
      <c r="A121" t="s">
        <v>952</v>
      </c>
      <c r="B121">
        <v>2009</v>
      </c>
    </row>
    <row r="122" spans="1:2" x14ac:dyDescent="0.2">
      <c r="A122" t="s">
        <v>370</v>
      </c>
      <c r="B122">
        <v>2044</v>
      </c>
    </row>
    <row r="123" spans="1:2" x14ac:dyDescent="0.2">
      <c r="A123" t="s">
        <v>371</v>
      </c>
      <c r="B123">
        <v>2051</v>
      </c>
    </row>
    <row r="124" spans="1:2" x14ac:dyDescent="0.2">
      <c r="A124" t="s">
        <v>372</v>
      </c>
      <c r="B124">
        <v>2058</v>
      </c>
    </row>
    <row r="125" spans="1:2" x14ac:dyDescent="0.2">
      <c r="A125" t="s">
        <v>373</v>
      </c>
      <c r="B125">
        <v>2114</v>
      </c>
    </row>
    <row r="126" spans="1:2" x14ac:dyDescent="0.2">
      <c r="A126" t="s">
        <v>374</v>
      </c>
      <c r="B126">
        <v>2128</v>
      </c>
    </row>
    <row r="127" spans="1:2" x14ac:dyDescent="0.2">
      <c r="A127" t="s">
        <v>375</v>
      </c>
      <c r="B127">
        <v>2135</v>
      </c>
    </row>
    <row r="128" spans="1:2" x14ac:dyDescent="0.2">
      <c r="A128" t="s">
        <v>376</v>
      </c>
      <c r="B128">
        <v>2142</v>
      </c>
    </row>
    <row r="129" spans="1:2" x14ac:dyDescent="0.2">
      <c r="A129" t="s">
        <v>378</v>
      </c>
      <c r="B129">
        <v>2184</v>
      </c>
    </row>
    <row r="130" spans="1:2" x14ac:dyDescent="0.2">
      <c r="A130" t="s">
        <v>379</v>
      </c>
      <c r="B130">
        <v>2198</v>
      </c>
    </row>
    <row r="131" spans="1:2" x14ac:dyDescent="0.2">
      <c r="A131" t="s">
        <v>380</v>
      </c>
      <c r="B131">
        <v>2212</v>
      </c>
    </row>
    <row r="132" spans="1:2" x14ac:dyDescent="0.2">
      <c r="A132" t="s">
        <v>381</v>
      </c>
      <c r="B132">
        <v>2217</v>
      </c>
    </row>
    <row r="133" spans="1:2" x14ac:dyDescent="0.2">
      <c r="A133" t="s">
        <v>382</v>
      </c>
      <c r="B133">
        <v>2226</v>
      </c>
    </row>
    <row r="134" spans="1:2" x14ac:dyDescent="0.2">
      <c r="A134" t="s">
        <v>383</v>
      </c>
      <c r="B134">
        <v>2233</v>
      </c>
    </row>
    <row r="135" spans="1:2" x14ac:dyDescent="0.2">
      <c r="A135" t="s">
        <v>385</v>
      </c>
      <c r="B135">
        <v>2289</v>
      </c>
    </row>
    <row r="136" spans="1:2" x14ac:dyDescent="0.2">
      <c r="A136" t="s">
        <v>388</v>
      </c>
      <c r="B136">
        <v>2310</v>
      </c>
    </row>
    <row r="137" spans="1:2" x14ac:dyDescent="0.2">
      <c r="A137" t="s">
        <v>386</v>
      </c>
      <c r="B137">
        <v>2296</v>
      </c>
    </row>
    <row r="138" spans="1:2" x14ac:dyDescent="0.2">
      <c r="A138" t="s">
        <v>387</v>
      </c>
      <c r="B138">
        <v>2303</v>
      </c>
    </row>
    <row r="139" spans="1:2" x14ac:dyDescent="0.2">
      <c r="A139" t="s">
        <v>389</v>
      </c>
      <c r="B139">
        <v>2394</v>
      </c>
    </row>
    <row r="140" spans="1:2" x14ac:dyDescent="0.2">
      <c r="A140" t="s">
        <v>390</v>
      </c>
      <c r="B140">
        <v>2415</v>
      </c>
    </row>
    <row r="141" spans="1:2" x14ac:dyDescent="0.2">
      <c r="A141" t="s">
        <v>391</v>
      </c>
      <c r="B141">
        <v>2420</v>
      </c>
    </row>
    <row r="142" spans="1:2" x14ac:dyDescent="0.2">
      <c r="A142" t="s">
        <v>394</v>
      </c>
      <c r="B142">
        <v>2443</v>
      </c>
    </row>
    <row r="143" spans="1:2" x14ac:dyDescent="0.2">
      <c r="A143" t="s">
        <v>393</v>
      </c>
      <c r="B143">
        <v>2436</v>
      </c>
    </row>
    <row r="144" spans="1:2" x14ac:dyDescent="0.2">
      <c r="A144" t="s">
        <v>396</v>
      </c>
      <c r="B144">
        <v>2460</v>
      </c>
    </row>
    <row r="145" spans="1:2" x14ac:dyDescent="0.2">
      <c r="A145" t="s">
        <v>397</v>
      </c>
      <c r="B145">
        <v>2478</v>
      </c>
    </row>
    <row r="146" spans="1:2" x14ac:dyDescent="0.2">
      <c r="A146" t="s">
        <v>923</v>
      </c>
      <c r="B146">
        <v>2525</v>
      </c>
    </row>
    <row r="147" spans="1:2" x14ac:dyDescent="0.2">
      <c r="A147" t="s">
        <v>399</v>
      </c>
      <c r="B147">
        <v>2527</v>
      </c>
    </row>
    <row r="148" spans="1:2" x14ac:dyDescent="0.2">
      <c r="A148" t="s">
        <v>400</v>
      </c>
      <c r="B148">
        <v>2534</v>
      </c>
    </row>
    <row r="149" spans="1:2" x14ac:dyDescent="0.2">
      <c r="A149" t="s">
        <v>401</v>
      </c>
      <c r="B149">
        <v>2541</v>
      </c>
    </row>
    <row r="150" spans="1:2" x14ac:dyDescent="0.2">
      <c r="A150" t="s">
        <v>402</v>
      </c>
      <c r="B150">
        <v>2562</v>
      </c>
    </row>
    <row r="151" spans="1:2" x14ac:dyDescent="0.2">
      <c r="A151" t="s">
        <v>953</v>
      </c>
      <c r="B151">
        <v>2570</v>
      </c>
    </row>
    <row r="152" spans="1:2" x14ac:dyDescent="0.2">
      <c r="A152" t="s">
        <v>403</v>
      </c>
      <c r="B152">
        <v>2576</v>
      </c>
    </row>
    <row r="153" spans="1:2" x14ac:dyDescent="0.2">
      <c r="A153" t="s">
        <v>404</v>
      </c>
      <c r="B153">
        <v>2583</v>
      </c>
    </row>
    <row r="154" spans="1:2" x14ac:dyDescent="0.2">
      <c r="A154" t="s">
        <v>405</v>
      </c>
      <c r="B154">
        <v>2604</v>
      </c>
    </row>
    <row r="155" spans="1:2" x14ac:dyDescent="0.2">
      <c r="A155" t="s">
        <v>406</v>
      </c>
      <c r="B155">
        <v>2605</v>
      </c>
    </row>
    <row r="156" spans="1:2" x14ac:dyDescent="0.2">
      <c r="A156" t="s">
        <v>407</v>
      </c>
      <c r="B156">
        <v>2611</v>
      </c>
    </row>
    <row r="157" spans="1:2" x14ac:dyDescent="0.2">
      <c r="A157" t="s">
        <v>408</v>
      </c>
      <c r="B157">
        <v>2618</v>
      </c>
    </row>
    <row r="158" spans="1:2" x14ac:dyDescent="0.2">
      <c r="A158" t="s">
        <v>409</v>
      </c>
      <c r="B158">
        <v>2625</v>
      </c>
    </row>
    <row r="159" spans="1:2" x14ac:dyDescent="0.2">
      <c r="A159" t="s">
        <v>410</v>
      </c>
      <c r="B159">
        <v>2632</v>
      </c>
    </row>
    <row r="160" spans="1:2" x14ac:dyDescent="0.2">
      <c r="A160" t="s">
        <v>411</v>
      </c>
      <c r="B160">
        <v>2639</v>
      </c>
    </row>
    <row r="161" spans="1:2" x14ac:dyDescent="0.2">
      <c r="A161" t="s">
        <v>412</v>
      </c>
      <c r="B161">
        <v>2646</v>
      </c>
    </row>
    <row r="162" spans="1:2" x14ac:dyDescent="0.2">
      <c r="A162" t="s">
        <v>413</v>
      </c>
      <c r="B162">
        <v>2660</v>
      </c>
    </row>
    <row r="163" spans="1:2" x14ac:dyDescent="0.2">
      <c r="A163" t="s">
        <v>414</v>
      </c>
      <c r="B163">
        <v>2695</v>
      </c>
    </row>
    <row r="164" spans="1:2" x14ac:dyDescent="0.2">
      <c r="A164" t="s">
        <v>415</v>
      </c>
      <c r="B164">
        <v>2702</v>
      </c>
    </row>
    <row r="165" spans="1:2" x14ac:dyDescent="0.2">
      <c r="A165" t="s">
        <v>416</v>
      </c>
      <c r="B165">
        <v>2730</v>
      </c>
    </row>
    <row r="166" spans="1:2" x14ac:dyDescent="0.2">
      <c r="A166" t="s">
        <v>417</v>
      </c>
      <c r="B166">
        <v>2737</v>
      </c>
    </row>
    <row r="167" spans="1:2" x14ac:dyDescent="0.2">
      <c r="A167" t="s">
        <v>419</v>
      </c>
      <c r="B167">
        <v>2758</v>
      </c>
    </row>
    <row r="168" spans="1:2" x14ac:dyDescent="0.2">
      <c r="A168" t="s">
        <v>420</v>
      </c>
      <c r="B168">
        <v>2793</v>
      </c>
    </row>
    <row r="169" spans="1:2" x14ac:dyDescent="0.2">
      <c r="A169" t="s">
        <v>333</v>
      </c>
      <c r="B169">
        <v>1376</v>
      </c>
    </row>
    <row r="170" spans="1:2" x14ac:dyDescent="0.2">
      <c r="A170" t="s">
        <v>421</v>
      </c>
      <c r="B170">
        <v>2800</v>
      </c>
    </row>
    <row r="171" spans="1:2" x14ac:dyDescent="0.2">
      <c r="A171" t="s">
        <v>422</v>
      </c>
      <c r="B171">
        <v>2814</v>
      </c>
    </row>
    <row r="172" spans="1:2" x14ac:dyDescent="0.2">
      <c r="A172" t="s">
        <v>616</v>
      </c>
      <c r="B172">
        <v>5960</v>
      </c>
    </row>
    <row r="173" spans="1:2" x14ac:dyDescent="0.2">
      <c r="A173" t="s">
        <v>423</v>
      </c>
      <c r="B173">
        <v>2828</v>
      </c>
    </row>
    <row r="174" spans="1:2" x14ac:dyDescent="0.2">
      <c r="A174" t="s">
        <v>424</v>
      </c>
      <c r="B174">
        <v>2835</v>
      </c>
    </row>
    <row r="175" spans="1:2" x14ac:dyDescent="0.2">
      <c r="A175" t="s">
        <v>425</v>
      </c>
      <c r="B175">
        <v>2842</v>
      </c>
    </row>
    <row r="176" spans="1:2" x14ac:dyDescent="0.2">
      <c r="A176" t="s">
        <v>358</v>
      </c>
      <c r="B176">
        <v>1848</v>
      </c>
    </row>
    <row r="177" spans="1:2" x14ac:dyDescent="0.2">
      <c r="A177" t="s">
        <v>426</v>
      </c>
      <c r="B177">
        <v>2849</v>
      </c>
    </row>
    <row r="178" spans="1:2" x14ac:dyDescent="0.2">
      <c r="A178" t="s">
        <v>954</v>
      </c>
      <c r="B178">
        <v>2856</v>
      </c>
    </row>
    <row r="179" spans="1:2" x14ac:dyDescent="0.2">
      <c r="A179" t="s">
        <v>427</v>
      </c>
      <c r="B179">
        <v>2863</v>
      </c>
    </row>
    <row r="180" spans="1:2" x14ac:dyDescent="0.2">
      <c r="A180" t="s">
        <v>489</v>
      </c>
      <c r="B180">
        <v>3862</v>
      </c>
    </row>
    <row r="181" spans="1:2" x14ac:dyDescent="0.2">
      <c r="A181" t="s">
        <v>428</v>
      </c>
      <c r="B181">
        <v>2884</v>
      </c>
    </row>
    <row r="182" spans="1:2" x14ac:dyDescent="0.2">
      <c r="A182" t="s">
        <v>429</v>
      </c>
      <c r="B182">
        <v>2885</v>
      </c>
    </row>
    <row r="183" spans="1:2" x14ac:dyDescent="0.2">
      <c r="A183" t="s">
        <v>430</v>
      </c>
      <c r="B183">
        <v>2891</v>
      </c>
    </row>
    <row r="184" spans="1:2" x14ac:dyDescent="0.2">
      <c r="A184" t="s">
        <v>431</v>
      </c>
      <c r="B184">
        <v>2898</v>
      </c>
    </row>
    <row r="185" spans="1:2" x14ac:dyDescent="0.2">
      <c r="A185" t="s">
        <v>476</v>
      </c>
      <c r="B185">
        <v>3647</v>
      </c>
    </row>
    <row r="186" spans="1:2" x14ac:dyDescent="0.2">
      <c r="A186" t="s">
        <v>432</v>
      </c>
      <c r="B186">
        <v>2912</v>
      </c>
    </row>
    <row r="187" spans="1:2" x14ac:dyDescent="0.2">
      <c r="A187" t="s">
        <v>433</v>
      </c>
      <c r="B187">
        <v>2940</v>
      </c>
    </row>
    <row r="188" spans="1:2" x14ac:dyDescent="0.2">
      <c r="A188" t="s">
        <v>434</v>
      </c>
      <c r="B188">
        <v>2961</v>
      </c>
    </row>
    <row r="189" spans="1:2" x14ac:dyDescent="0.2">
      <c r="A189" t="s">
        <v>435</v>
      </c>
      <c r="B189">
        <v>3087</v>
      </c>
    </row>
    <row r="190" spans="1:2" x14ac:dyDescent="0.2">
      <c r="A190" t="s">
        <v>436</v>
      </c>
      <c r="B190">
        <v>3094</v>
      </c>
    </row>
    <row r="191" spans="1:2" x14ac:dyDescent="0.2">
      <c r="A191" t="s">
        <v>438</v>
      </c>
      <c r="B191">
        <v>3129</v>
      </c>
    </row>
    <row r="192" spans="1:2" x14ac:dyDescent="0.2">
      <c r="A192" t="s">
        <v>439</v>
      </c>
      <c r="B192">
        <v>3150</v>
      </c>
    </row>
    <row r="193" spans="1:2" x14ac:dyDescent="0.2">
      <c r="A193" t="s">
        <v>440</v>
      </c>
      <c r="B193">
        <v>3171</v>
      </c>
    </row>
    <row r="194" spans="1:2" x14ac:dyDescent="0.2">
      <c r="A194" t="s">
        <v>441</v>
      </c>
      <c r="B194">
        <v>3206</v>
      </c>
    </row>
    <row r="195" spans="1:2" x14ac:dyDescent="0.2">
      <c r="A195" t="s">
        <v>442</v>
      </c>
      <c r="B195">
        <v>3213</v>
      </c>
    </row>
    <row r="196" spans="1:2" x14ac:dyDescent="0.2">
      <c r="A196" t="s">
        <v>443</v>
      </c>
      <c r="B196">
        <v>3220</v>
      </c>
    </row>
    <row r="197" spans="1:2" x14ac:dyDescent="0.2">
      <c r="A197" t="s">
        <v>444</v>
      </c>
      <c r="B197">
        <v>3269</v>
      </c>
    </row>
    <row r="198" spans="1:2" x14ac:dyDescent="0.2">
      <c r="A198" t="s">
        <v>445</v>
      </c>
      <c r="B198">
        <v>3276</v>
      </c>
    </row>
    <row r="199" spans="1:2" x14ac:dyDescent="0.2">
      <c r="A199" t="s">
        <v>446</v>
      </c>
      <c r="B199">
        <v>3290</v>
      </c>
    </row>
    <row r="200" spans="1:2" x14ac:dyDescent="0.2">
      <c r="A200" t="s">
        <v>447</v>
      </c>
      <c r="B200">
        <v>3297</v>
      </c>
    </row>
    <row r="201" spans="1:2" x14ac:dyDescent="0.2">
      <c r="A201" t="s">
        <v>364</v>
      </c>
      <c r="B201">
        <v>1897</v>
      </c>
    </row>
    <row r="202" spans="1:2" x14ac:dyDescent="0.2">
      <c r="A202" t="s">
        <v>448</v>
      </c>
      <c r="B202">
        <v>3304</v>
      </c>
    </row>
    <row r="203" spans="1:2" x14ac:dyDescent="0.2">
      <c r="A203" t="s">
        <v>449</v>
      </c>
      <c r="B203">
        <v>3311</v>
      </c>
    </row>
    <row r="204" spans="1:2" x14ac:dyDescent="0.2">
      <c r="A204" t="s">
        <v>450</v>
      </c>
      <c r="B204">
        <v>3318</v>
      </c>
    </row>
    <row r="205" spans="1:2" x14ac:dyDescent="0.2">
      <c r="A205" t="s">
        <v>451</v>
      </c>
      <c r="B205">
        <v>3325</v>
      </c>
    </row>
    <row r="206" spans="1:2" x14ac:dyDescent="0.2">
      <c r="A206" t="s">
        <v>452</v>
      </c>
      <c r="B206">
        <v>3332</v>
      </c>
    </row>
    <row r="207" spans="1:2" x14ac:dyDescent="0.2">
      <c r="A207" t="s">
        <v>453</v>
      </c>
      <c r="B207">
        <v>3339</v>
      </c>
    </row>
    <row r="208" spans="1:2" x14ac:dyDescent="0.2">
      <c r="A208" t="s">
        <v>454</v>
      </c>
      <c r="B208">
        <v>3360</v>
      </c>
    </row>
    <row r="209" spans="1:2" x14ac:dyDescent="0.2">
      <c r="A209" t="s">
        <v>455</v>
      </c>
      <c r="B209">
        <v>3367</v>
      </c>
    </row>
    <row r="210" spans="1:2" x14ac:dyDescent="0.2">
      <c r="A210" t="s">
        <v>456</v>
      </c>
      <c r="B210">
        <v>3381</v>
      </c>
    </row>
    <row r="211" spans="1:2" x14ac:dyDescent="0.2">
      <c r="A211" t="s">
        <v>457</v>
      </c>
      <c r="B211">
        <v>3409</v>
      </c>
    </row>
    <row r="212" spans="1:2" x14ac:dyDescent="0.2">
      <c r="A212" t="s">
        <v>458</v>
      </c>
      <c r="B212">
        <v>3427</v>
      </c>
    </row>
    <row r="213" spans="1:2" x14ac:dyDescent="0.2">
      <c r="A213" t="s">
        <v>459</v>
      </c>
      <c r="B213">
        <v>3428</v>
      </c>
    </row>
    <row r="214" spans="1:2" x14ac:dyDescent="0.2">
      <c r="A214" t="s">
        <v>460</v>
      </c>
      <c r="B214">
        <v>3430</v>
      </c>
    </row>
    <row r="215" spans="1:2" x14ac:dyDescent="0.2">
      <c r="A215" t="s">
        <v>461</v>
      </c>
      <c r="B215">
        <v>3434</v>
      </c>
    </row>
    <row r="216" spans="1:2" x14ac:dyDescent="0.2">
      <c r="A216" t="s">
        <v>462</v>
      </c>
      <c r="B216">
        <v>3437</v>
      </c>
    </row>
    <row r="217" spans="1:2" x14ac:dyDescent="0.2">
      <c r="A217" t="s">
        <v>463</v>
      </c>
      <c r="B217">
        <v>3444</v>
      </c>
    </row>
    <row r="218" spans="1:2" x14ac:dyDescent="0.2">
      <c r="A218" t="s">
        <v>464</v>
      </c>
      <c r="B218">
        <v>3479</v>
      </c>
    </row>
    <row r="219" spans="1:2" x14ac:dyDescent="0.2">
      <c r="A219" t="s">
        <v>465</v>
      </c>
      <c r="B219">
        <v>3484</v>
      </c>
    </row>
    <row r="220" spans="1:2" x14ac:dyDescent="0.2">
      <c r="A220" t="s">
        <v>466</v>
      </c>
      <c r="B220">
        <v>3500</v>
      </c>
    </row>
    <row r="221" spans="1:2" x14ac:dyDescent="0.2">
      <c r="A221" t="s">
        <v>469</v>
      </c>
      <c r="B221">
        <v>3528</v>
      </c>
    </row>
    <row r="222" spans="1:2" x14ac:dyDescent="0.2">
      <c r="A222" t="s">
        <v>471</v>
      </c>
      <c r="B222">
        <v>3549</v>
      </c>
    </row>
    <row r="223" spans="1:2" x14ac:dyDescent="0.2">
      <c r="A223" t="s">
        <v>472</v>
      </c>
      <c r="B223">
        <v>3612</v>
      </c>
    </row>
    <row r="224" spans="1:2" x14ac:dyDescent="0.2">
      <c r="A224" t="s">
        <v>473</v>
      </c>
      <c r="B224">
        <v>3619</v>
      </c>
    </row>
    <row r="225" spans="1:2" x14ac:dyDescent="0.2">
      <c r="A225" t="s">
        <v>474</v>
      </c>
      <c r="B225">
        <v>3633</v>
      </c>
    </row>
    <row r="226" spans="1:2" x14ac:dyDescent="0.2">
      <c r="A226" t="s">
        <v>475</v>
      </c>
      <c r="B226">
        <v>3640</v>
      </c>
    </row>
    <row r="227" spans="1:2" x14ac:dyDescent="0.2">
      <c r="A227" t="s">
        <v>478</v>
      </c>
      <c r="B227">
        <v>3661</v>
      </c>
    </row>
    <row r="228" spans="1:2" x14ac:dyDescent="0.2">
      <c r="A228" t="s">
        <v>479</v>
      </c>
      <c r="B228">
        <v>3668</v>
      </c>
    </row>
    <row r="229" spans="1:2" x14ac:dyDescent="0.2">
      <c r="A229" t="s">
        <v>480</v>
      </c>
      <c r="B229">
        <v>3675</v>
      </c>
    </row>
    <row r="230" spans="1:2" x14ac:dyDescent="0.2">
      <c r="A230" t="s">
        <v>481</v>
      </c>
      <c r="B230">
        <v>3682</v>
      </c>
    </row>
    <row r="231" spans="1:2" x14ac:dyDescent="0.2">
      <c r="A231" t="s">
        <v>482</v>
      </c>
      <c r="B231">
        <v>3689</v>
      </c>
    </row>
    <row r="232" spans="1:2" x14ac:dyDescent="0.2">
      <c r="A232" t="s">
        <v>483</v>
      </c>
      <c r="B232">
        <v>3696</v>
      </c>
    </row>
    <row r="233" spans="1:2" x14ac:dyDescent="0.2">
      <c r="A233" t="s">
        <v>484</v>
      </c>
      <c r="B233">
        <v>3787</v>
      </c>
    </row>
    <row r="234" spans="1:2" x14ac:dyDescent="0.2">
      <c r="A234" t="s">
        <v>485</v>
      </c>
      <c r="B234">
        <v>3794</v>
      </c>
    </row>
    <row r="235" spans="1:2" x14ac:dyDescent="0.2">
      <c r="A235" t="s">
        <v>486</v>
      </c>
      <c r="B235">
        <v>3822</v>
      </c>
    </row>
    <row r="236" spans="1:2" x14ac:dyDescent="0.2">
      <c r="A236" t="s">
        <v>488</v>
      </c>
      <c r="B236">
        <v>3857</v>
      </c>
    </row>
    <row r="237" spans="1:2" x14ac:dyDescent="0.2">
      <c r="A237" t="s">
        <v>490</v>
      </c>
      <c r="B237">
        <v>3871</v>
      </c>
    </row>
    <row r="238" spans="1:2" x14ac:dyDescent="0.2">
      <c r="A238" t="s">
        <v>491</v>
      </c>
      <c r="B238">
        <v>3892</v>
      </c>
    </row>
    <row r="239" spans="1:2" x14ac:dyDescent="0.2">
      <c r="A239" t="s">
        <v>492</v>
      </c>
      <c r="B239">
        <v>3899</v>
      </c>
    </row>
    <row r="240" spans="1:2" x14ac:dyDescent="0.2">
      <c r="A240" t="s">
        <v>493</v>
      </c>
      <c r="B240">
        <v>3906</v>
      </c>
    </row>
    <row r="241" spans="1:2" x14ac:dyDescent="0.2">
      <c r="A241" t="s">
        <v>494</v>
      </c>
      <c r="B241">
        <v>3920</v>
      </c>
    </row>
    <row r="242" spans="1:2" x14ac:dyDescent="0.2">
      <c r="A242" t="s">
        <v>495</v>
      </c>
      <c r="B242">
        <v>3925</v>
      </c>
    </row>
    <row r="243" spans="1:2" x14ac:dyDescent="0.2">
      <c r="A243" t="s">
        <v>496</v>
      </c>
      <c r="B243">
        <v>3934</v>
      </c>
    </row>
    <row r="244" spans="1:2" x14ac:dyDescent="0.2">
      <c r="A244" t="s">
        <v>497</v>
      </c>
      <c r="B244">
        <v>3941</v>
      </c>
    </row>
    <row r="245" spans="1:2" x14ac:dyDescent="0.2">
      <c r="A245" t="s">
        <v>498</v>
      </c>
      <c r="B245">
        <v>3948</v>
      </c>
    </row>
    <row r="246" spans="1:2" x14ac:dyDescent="0.2">
      <c r="A246" t="s">
        <v>499</v>
      </c>
      <c r="B246">
        <v>3955</v>
      </c>
    </row>
    <row r="247" spans="1:2" x14ac:dyDescent="0.2">
      <c r="A247" t="s">
        <v>500</v>
      </c>
      <c r="B247">
        <v>3962</v>
      </c>
    </row>
    <row r="248" spans="1:2" x14ac:dyDescent="0.2">
      <c r="A248" t="s">
        <v>501</v>
      </c>
      <c r="B248">
        <v>3969</v>
      </c>
    </row>
    <row r="249" spans="1:2" x14ac:dyDescent="0.2">
      <c r="A249" t="s">
        <v>377</v>
      </c>
      <c r="B249">
        <v>2177</v>
      </c>
    </row>
    <row r="250" spans="1:2" x14ac:dyDescent="0.2">
      <c r="A250" t="s">
        <v>502</v>
      </c>
      <c r="B250">
        <v>3976</v>
      </c>
    </row>
    <row r="251" spans="1:2" x14ac:dyDescent="0.2">
      <c r="A251" t="s">
        <v>551</v>
      </c>
      <c r="B251">
        <v>4690</v>
      </c>
    </row>
    <row r="252" spans="1:2" x14ac:dyDescent="0.2">
      <c r="A252" t="s">
        <v>369</v>
      </c>
      <c r="B252">
        <v>2016</v>
      </c>
    </row>
    <row r="253" spans="1:2" x14ac:dyDescent="0.2">
      <c r="A253" t="s">
        <v>503</v>
      </c>
      <c r="B253">
        <v>3983</v>
      </c>
    </row>
    <row r="254" spans="1:2" x14ac:dyDescent="0.2">
      <c r="A254" t="s">
        <v>468</v>
      </c>
      <c r="B254">
        <v>3514</v>
      </c>
    </row>
    <row r="255" spans="1:2" x14ac:dyDescent="0.2">
      <c r="A255" t="s">
        <v>290</v>
      </c>
      <c r="B255">
        <v>616</v>
      </c>
    </row>
    <row r="256" spans="1:2" x14ac:dyDescent="0.2">
      <c r="A256" t="s">
        <v>367</v>
      </c>
      <c r="B256">
        <v>1945</v>
      </c>
    </row>
    <row r="257" spans="1:2" x14ac:dyDescent="0.2">
      <c r="A257" t="s">
        <v>340</v>
      </c>
      <c r="B257">
        <v>1526</v>
      </c>
    </row>
    <row r="258" spans="1:2" x14ac:dyDescent="0.2">
      <c r="A258" t="s">
        <v>477</v>
      </c>
      <c r="B258">
        <v>3654</v>
      </c>
    </row>
    <row r="259" spans="1:2" x14ac:dyDescent="0.2">
      <c r="A259" t="s">
        <v>504</v>
      </c>
      <c r="B259">
        <v>3990</v>
      </c>
    </row>
    <row r="260" spans="1:2" x14ac:dyDescent="0.2">
      <c r="A260" t="s">
        <v>505</v>
      </c>
      <c r="B260">
        <v>4011</v>
      </c>
    </row>
    <row r="261" spans="1:2" x14ac:dyDescent="0.2">
      <c r="A261" t="s">
        <v>506</v>
      </c>
      <c r="B261">
        <v>4018</v>
      </c>
    </row>
    <row r="262" spans="1:2" x14ac:dyDescent="0.2">
      <c r="A262" t="s">
        <v>507</v>
      </c>
      <c r="B262">
        <v>4025</v>
      </c>
    </row>
    <row r="263" spans="1:2" x14ac:dyDescent="0.2">
      <c r="A263" t="s">
        <v>508</v>
      </c>
      <c r="B263">
        <v>4060</v>
      </c>
    </row>
    <row r="264" spans="1:2" x14ac:dyDescent="0.2">
      <c r="A264" t="s">
        <v>509</v>
      </c>
      <c r="B264">
        <v>4067</v>
      </c>
    </row>
    <row r="265" spans="1:2" x14ac:dyDescent="0.2">
      <c r="A265" t="s">
        <v>510</v>
      </c>
      <c r="B265">
        <v>4074</v>
      </c>
    </row>
    <row r="266" spans="1:2" x14ac:dyDescent="0.2">
      <c r="A266" t="s">
        <v>511</v>
      </c>
      <c r="B266">
        <v>4088</v>
      </c>
    </row>
    <row r="267" spans="1:2" x14ac:dyDescent="0.2">
      <c r="A267" t="s">
        <v>512</v>
      </c>
      <c r="B267">
        <v>4095</v>
      </c>
    </row>
    <row r="268" spans="1:2" x14ac:dyDescent="0.2">
      <c r="A268" t="s">
        <v>513</v>
      </c>
      <c r="B268">
        <v>4137</v>
      </c>
    </row>
    <row r="269" spans="1:2" x14ac:dyDescent="0.2">
      <c r="A269" t="s">
        <v>514</v>
      </c>
      <c r="B269">
        <v>4144</v>
      </c>
    </row>
    <row r="270" spans="1:2" x14ac:dyDescent="0.2">
      <c r="A270" t="s">
        <v>516</v>
      </c>
      <c r="B270">
        <v>4165</v>
      </c>
    </row>
    <row r="271" spans="1:2" x14ac:dyDescent="0.2">
      <c r="A271" t="s">
        <v>517</v>
      </c>
      <c r="B271">
        <v>4179</v>
      </c>
    </row>
    <row r="272" spans="1:2" x14ac:dyDescent="0.2">
      <c r="A272" t="s">
        <v>518</v>
      </c>
      <c r="B272">
        <v>4186</v>
      </c>
    </row>
    <row r="273" spans="1:2" x14ac:dyDescent="0.2">
      <c r="A273" t="s">
        <v>519</v>
      </c>
      <c r="B273">
        <v>4207</v>
      </c>
    </row>
    <row r="274" spans="1:2" x14ac:dyDescent="0.2">
      <c r="A274" t="s">
        <v>520</v>
      </c>
      <c r="B274">
        <v>4221</v>
      </c>
    </row>
    <row r="275" spans="1:2" x14ac:dyDescent="0.2">
      <c r="A275" t="s">
        <v>521</v>
      </c>
      <c r="B275">
        <v>4228</v>
      </c>
    </row>
    <row r="276" spans="1:2" x14ac:dyDescent="0.2">
      <c r="A276" t="s">
        <v>522</v>
      </c>
      <c r="B276">
        <v>4235</v>
      </c>
    </row>
    <row r="277" spans="1:2" x14ac:dyDescent="0.2">
      <c r="A277" t="s">
        <v>515</v>
      </c>
      <c r="B277">
        <v>4151</v>
      </c>
    </row>
    <row r="278" spans="1:2" x14ac:dyDescent="0.2">
      <c r="A278" t="s">
        <v>286</v>
      </c>
      <c r="B278">
        <v>490</v>
      </c>
    </row>
    <row r="279" spans="1:2" x14ac:dyDescent="0.2">
      <c r="A279" t="s">
        <v>524</v>
      </c>
      <c r="B279">
        <v>4270</v>
      </c>
    </row>
    <row r="280" spans="1:2" x14ac:dyDescent="0.2">
      <c r="A280" t="s">
        <v>525</v>
      </c>
      <c r="B280">
        <v>4305</v>
      </c>
    </row>
    <row r="281" spans="1:2" x14ac:dyDescent="0.2">
      <c r="A281" t="s">
        <v>526</v>
      </c>
      <c r="B281">
        <v>4312</v>
      </c>
    </row>
    <row r="282" spans="1:2" x14ac:dyDescent="0.2">
      <c r="A282" t="s">
        <v>527</v>
      </c>
      <c r="B282">
        <v>4330</v>
      </c>
    </row>
    <row r="283" spans="1:2" x14ac:dyDescent="0.2">
      <c r="A283" t="s">
        <v>528</v>
      </c>
      <c r="B283">
        <v>4347</v>
      </c>
    </row>
    <row r="284" spans="1:2" x14ac:dyDescent="0.2">
      <c r="A284" t="s">
        <v>529</v>
      </c>
      <c r="B284">
        <v>4368</v>
      </c>
    </row>
    <row r="285" spans="1:2" x14ac:dyDescent="0.2">
      <c r="A285" t="s">
        <v>531</v>
      </c>
      <c r="B285">
        <v>4389</v>
      </c>
    </row>
    <row r="286" spans="1:2" x14ac:dyDescent="0.2">
      <c r="A286" t="s">
        <v>532</v>
      </c>
      <c r="B286">
        <v>4459</v>
      </c>
    </row>
    <row r="287" spans="1:2" x14ac:dyDescent="0.2">
      <c r="A287" t="s">
        <v>533</v>
      </c>
      <c r="B287">
        <v>4473</v>
      </c>
    </row>
    <row r="288" spans="1:2" x14ac:dyDescent="0.2">
      <c r="A288" t="s">
        <v>535</v>
      </c>
      <c r="B288">
        <v>4508</v>
      </c>
    </row>
    <row r="289" spans="1:2" x14ac:dyDescent="0.2">
      <c r="A289" t="s">
        <v>536</v>
      </c>
      <c r="B289">
        <v>4515</v>
      </c>
    </row>
    <row r="290" spans="1:2" x14ac:dyDescent="0.2">
      <c r="A290" t="s">
        <v>534</v>
      </c>
      <c r="B290">
        <v>4501</v>
      </c>
    </row>
    <row r="291" spans="1:2" x14ac:dyDescent="0.2">
      <c r="A291" t="s">
        <v>538</v>
      </c>
      <c r="B291">
        <v>4529</v>
      </c>
    </row>
    <row r="292" spans="1:2" x14ac:dyDescent="0.2">
      <c r="A292" t="s">
        <v>539</v>
      </c>
      <c r="B292">
        <v>4536</v>
      </c>
    </row>
    <row r="293" spans="1:2" x14ac:dyDescent="0.2">
      <c r="A293" t="s">
        <v>540</v>
      </c>
      <c r="B293">
        <v>4543</v>
      </c>
    </row>
    <row r="294" spans="1:2" x14ac:dyDescent="0.2">
      <c r="A294" t="s">
        <v>541</v>
      </c>
      <c r="B294">
        <v>4557</v>
      </c>
    </row>
    <row r="295" spans="1:2" x14ac:dyDescent="0.2">
      <c r="A295" t="s">
        <v>542</v>
      </c>
      <c r="B295">
        <v>4571</v>
      </c>
    </row>
    <row r="296" spans="1:2" x14ac:dyDescent="0.2">
      <c r="A296" t="s">
        <v>543</v>
      </c>
      <c r="B296">
        <v>4578</v>
      </c>
    </row>
    <row r="297" spans="1:2" x14ac:dyDescent="0.2">
      <c r="A297" t="s">
        <v>544</v>
      </c>
      <c r="B297">
        <v>4606</v>
      </c>
    </row>
    <row r="298" spans="1:2" x14ac:dyDescent="0.2">
      <c r="A298" t="s">
        <v>545</v>
      </c>
      <c r="B298">
        <v>4613</v>
      </c>
    </row>
    <row r="299" spans="1:2" x14ac:dyDescent="0.2">
      <c r="A299" t="s">
        <v>546</v>
      </c>
      <c r="B299">
        <v>4620</v>
      </c>
    </row>
    <row r="300" spans="1:2" x14ac:dyDescent="0.2">
      <c r="A300" t="s">
        <v>547</v>
      </c>
      <c r="B300">
        <v>4627</v>
      </c>
    </row>
    <row r="301" spans="1:2" x14ac:dyDescent="0.2">
      <c r="A301" t="s">
        <v>548</v>
      </c>
      <c r="B301">
        <v>4634</v>
      </c>
    </row>
    <row r="302" spans="1:2" x14ac:dyDescent="0.2">
      <c r="A302" t="s">
        <v>549</v>
      </c>
      <c r="B302">
        <v>4641</v>
      </c>
    </row>
    <row r="303" spans="1:2" x14ac:dyDescent="0.2">
      <c r="A303" t="s">
        <v>550</v>
      </c>
      <c r="B303">
        <v>4686</v>
      </c>
    </row>
    <row r="304" spans="1:2" x14ac:dyDescent="0.2">
      <c r="A304" t="s">
        <v>552</v>
      </c>
      <c r="B304">
        <v>4753</v>
      </c>
    </row>
    <row r="305" spans="1:2" x14ac:dyDescent="0.2">
      <c r="A305" t="s">
        <v>553</v>
      </c>
      <c r="B305">
        <v>4760</v>
      </c>
    </row>
    <row r="306" spans="1:2" x14ac:dyDescent="0.2">
      <c r="A306" t="s">
        <v>554</v>
      </c>
      <c r="B306">
        <v>4781</v>
      </c>
    </row>
    <row r="307" spans="1:2" x14ac:dyDescent="0.2">
      <c r="A307" t="s">
        <v>555</v>
      </c>
      <c r="B307">
        <v>4795</v>
      </c>
    </row>
    <row r="308" spans="1:2" x14ac:dyDescent="0.2">
      <c r="A308" t="s">
        <v>556</v>
      </c>
      <c r="B308">
        <v>4802</v>
      </c>
    </row>
    <row r="309" spans="1:2" x14ac:dyDescent="0.2">
      <c r="A309" t="s">
        <v>557</v>
      </c>
      <c r="B309">
        <v>4851</v>
      </c>
    </row>
    <row r="310" spans="1:2" x14ac:dyDescent="0.2">
      <c r="A310" t="s">
        <v>437</v>
      </c>
      <c r="B310">
        <v>3122</v>
      </c>
    </row>
    <row r="311" spans="1:2" x14ac:dyDescent="0.2">
      <c r="A311" t="s">
        <v>558</v>
      </c>
      <c r="B311">
        <v>4865</v>
      </c>
    </row>
    <row r="312" spans="1:2" x14ac:dyDescent="0.2">
      <c r="A312" t="s">
        <v>559</v>
      </c>
      <c r="B312">
        <v>4872</v>
      </c>
    </row>
    <row r="313" spans="1:2" x14ac:dyDescent="0.2">
      <c r="A313" t="s">
        <v>560</v>
      </c>
      <c r="B313">
        <v>4893</v>
      </c>
    </row>
    <row r="314" spans="1:2" x14ac:dyDescent="0.2">
      <c r="A314" t="s">
        <v>561</v>
      </c>
      <c r="B314">
        <v>4904</v>
      </c>
    </row>
    <row r="315" spans="1:2" x14ac:dyDescent="0.2">
      <c r="A315" t="s">
        <v>591</v>
      </c>
      <c r="B315">
        <v>5523</v>
      </c>
    </row>
    <row r="316" spans="1:2" x14ac:dyDescent="0.2">
      <c r="A316" t="s">
        <v>487</v>
      </c>
      <c r="B316">
        <v>3850</v>
      </c>
    </row>
    <row r="317" spans="1:2" x14ac:dyDescent="0.2">
      <c r="A317" t="s">
        <v>562</v>
      </c>
      <c r="B317">
        <v>4956</v>
      </c>
    </row>
    <row r="318" spans="1:2" x14ac:dyDescent="0.2">
      <c r="A318" t="s">
        <v>563</v>
      </c>
      <c r="B318">
        <v>4963</v>
      </c>
    </row>
    <row r="319" spans="1:2" x14ac:dyDescent="0.2">
      <c r="A319" t="s">
        <v>352</v>
      </c>
      <c r="B319">
        <v>1673</v>
      </c>
    </row>
    <row r="320" spans="1:2" x14ac:dyDescent="0.2">
      <c r="A320" t="s">
        <v>392</v>
      </c>
      <c r="B320">
        <v>2422</v>
      </c>
    </row>
    <row r="321" spans="1:2" x14ac:dyDescent="0.2">
      <c r="A321" t="s">
        <v>565</v>
      </c>
      <c r="B321">
        <v>5019</v>
      </c>
    </row>
    <row r="322" spans="1:2" x14ac:dyDescent="0.2">
      <c r="A322" t="s">
        <v>566</v>
      </c>
      <c r="B322">
        <v>5026</v>
      </c>
    </row>
    <row r="323" spans="1:2" x14ac:dyDescent="0.2">
      <c r="A323" t="s">
        <v>568</v>
      </c>
      <c r="B323">
        <v>5068</v>
      </c>
    </row>
    <row r="324" spans="1:2" x14ac:dyDescent="0.2">
      <c r="A324" t="s">
        <v>569</v>
      </c>
      <c r="B324">
        <v>5100</v>
      </c>
    </row>
    <row r="325" spans="1:2" x14ac:dyDescent="0.2">
      <c r="A325" t="s">
        <v>570</v>
      </c>
      <c r="B325">
        <v>5124</v>
      </c>
    </row>
    <row r="326" spans="1:2" x14ac:dyDescent="0.2">
      <c r="A326" t="s">
        <v>571</v>
      </c>
      <c r="B326">
        <v>5130</v>
      </c>
    </row>
    <row r="327" spans="1:2" x14ac:dyDescent="0.2">
      <c r="A327" t="s">
        <v>572</v>
      </c>
      <c r="B327">
        <v>5138</v>
      </c>
    </row>
    <row r="328" spans="1:2" x14ac:dyDescent="0.2">
      <c r="A328" t="s">
        <v>573</v>
      </c>
      <c r="B328">
        <v>5258</v>
      </c>
    </row>
    <row r="329" spans="1:2" x14ac:dyDescent="0.2">
      <c r="A329" t="s">
        <v>574</v>
      </c>
      <c r="B329">
        <v>5264</v>
      </c>
    </row>
    <row r="330" spans="1:2" x14ac:dyDescent="0.2">
      <c r="A330" t="s">
        <v>575</v>
      </c>
      <c r="B330">
        <v>5271</v>
      </c>
    </row>
    <row r="331" spans="1:2" x14ac:dyDescent="0.2">
      <c r="A331" t="s">
        <v>576</v>
      </c>
      <c r="B331">
        <v>5278</v>
      </c>
    </row>
    <row r="332" spans="1:2" x14ac:dyDescent="0.2">
      <c r="A332" t="s">
        <v>577</v>
      </c>
      <c r="B332">
        <v>5306</v>
      </c>
    </row>
    <row r="333" spans="1:2" x14ac:dyDescent="0.2">
      <c r="A333" t="s">
        <v>578</v>
      </c>
      <c r="B333">
        <v>5348</v>
      </c>
    </row>
    <row r="334" spans="1:2" x14ac:dyDescent="0.2">
      <c r="A334" t="s">
        <v>579</v>
      </c>
      <c r="B334">
        <v>5355</v>
      </c>
    </row>
    <row r="335" spans="1:2" x14ac:dyDescent="0.2">
      <c r="A335" t="s">
        <v>580</v>
      </c>
      <c r="B335">
        <v>5362</v>
      </c>
    </row>
    <row r="336" spans="1:2" x14ac:dyDescent="0.2">
      <c r="A336" t="s">
        <v>581</v>
      </c>
      <c r="B336">
        <v>5369</v>
      </c>
    </row>
    <row r="337" spans="1:2" x14ac:dyDescent="0.2">
      <c r="A337" t="s">
        <v>582</v>
      </c>
      <c r="B337">
        <v>5376</v>
      </c>
    </row>
    <row r="338" spans="1:2" x14ac:dyDescent="0.2">
      <c r="A338" t="s">
        <v>583</v>
      </c>
      <c r="B338">
        <v>5390</v>
      </c>
    </row>
    <row r="339" spans="1:2" x14ac:dyDescent="0.2">
      <c r="A339" t="s">
        <v>584</v>
      </c>
      <c r="B339">
        <v>5397</v>
      </c>
    </row>
    <row r="340" spans="1:2" x14ac:dyDescent="0.2">
      <c r="A340" t="s">
        <v>585</v>
      </c>
      <c r="B340">
        <v>5432</v>
      </c>
    </row>
    <row r="341" spans="1:2" x14ac:dyDescent="0.2">
      <c r="A341" t="s">
        <v>586</v>
      </c>
      <c r="B341">
        <v>5439</v>
      </c>
    </row>
    <row r="342" spans="1:2" x14ac:dyDescent="0.2">
      <c r="A342" t="s">
        <v>537</v>
      </c>
      <c r="B342">
        <v>4522</v>
      </c>
    </row>
    <row r="343" spans="1:2" x14ac:dyDescent="0.2">
      <c r="A343" t="s">
        <v>587</v>
      </c>
      <c r="B343">
        <v>5457</v>
      </c>
    </row>
    <row r="344" spans="1:2" x14ac:dyDescent="0.2">
      <c r="A344" t="s">
        <v>398</v>
      </c>
      <c r="B344">
        <v>2485</v>
      </c>
    </row>
    <row r="345" spans="1:2" x14ac:dyDescent="0.2">
      <c r="A345" t="s">
        <v>588</v>
      </c>
      <c r="B345">
        <v>5460</v>
      </c>
    </row>
    <row r="346" spans="1:2" x14ac:dyDescent="0.2">
      <c r="A346" t="s">
        <v>589</v>
      </c>
      <c r="B346">
        <v>5467</v>
      </c>
    </row>
    <row r="347" spans="1:2" x14ac:dyDescent="0.2">
      <c r="A347" t="s">
        <v>590</v>
      </c>
      <c r="B347">
        <v>5474</v>
      </c>
    </row>
    <row r="348" spans="1:2" x14ac:dyDescent="0.2">
      <c r="A348" t="s">
        <v>592</v>
      </c>
      <c r="B348">
        <v>5586</v>
      </c>
    </row>
    <row r="349" spans="1:2" x14ac:dyDescent="0.2">
      <c r="A349" t="s">
        <v>593</v>
      </c>
      <c r="B349">
        <v>5593</v>
      </c>
    </row>
    <row r="350" spans="1:2" x14ac:dyDescent="0.2">
      <c r="A350" t="s">
        <v>594</v>
      </c>
      <c r="B350">
        <v>5607</v>
      </c>
    </row>
    <row r="351" spans="1:2" x14ac:dyDescent="0.2">
      <c r="A351" t="s">
        <v>595</v>
      </c>
      <c r="B351">
        <v>5614</v>
      </c>
    </row>
    <row r="352" spans="1:2" x14ac:dyDescent="0.2">
      <c r="A352" t="s">
        <v>470</v>
      </c>
      <c r="B352">
        <v>3542</v>
      </c>
    </row>
    <row r="353" spans="1:2" x14ac:dyDescent="0.2">
      <c r="A353" t="s">
        <v>596</v>
      </c>
      <c r="B353">
        <v>5621</v>
      </c>
    </row>
    <row r="354" spans="1:2" x14ac:dyDescent="0.2">
      <c r="A354" t="s">
        <v>597</v>
      </c>
      <c r="B354">
        <v>5628</v>
      </c>
    </row>
    <row r="355" spans="1:2" x14ac:dyDescent="0.2">
      <c r="A355" t="s">
        <v>598</v>
      </c>
      <c r="B355">
        <v>5642</v>
      </c>
    </row>
    <row r="356" spans="1:2" x14ac:dyDescent="0.2">
      <c r="A356" t="s">
        <v>599</v>
      </c>
      <c r="B356">
        <v>5656</v>
      </c>
    </row>
    <row r="357" spans="1:2" x14ac:dyDescent="0.2">
      <c r="A357" t="s">
        <v>600</v>
      </c>
      <c r="B357">
        <v>5663</v>
      </c>
    </row>
    <row r="358" spans="1:2" x14ac:dyDescent="0.2">
      <c r="A358" t="s">
        <v>601</v>
      </c>
      <c r="B358">
        <v>5670</v>
      </c>
    </row>
    <row r="359" spans="1:2" x14ac:dyDescent="0.2">
      <c r="A359" t="s">
        <v>467</v>
      </c>
      <c r="B359">
        <v>3510</v>
      </c>
    </row>
    <row r="360" spans="1:2" x14ac:dyDescent="0.2">
      <c r="A360" t="s">
        <v>602</v>
      </c>
      <c r="B360">
        <v>5726</v>
      </c>
    </row>
    <row r="361" spans="1:2" x14ac:dyDescent="0.2">
      <c r="A361" t="s">
        <v>603</v>
      </c>
      <c r="B361">
        <v>5733</v>
      </c>
    </row>
    <row r="362" spans="1:2" x14ac:dyDescent="0.2">
      <c r="A362" t="s">
        <v>604</v>
      </c>
      <c r="B362">
        <v>5740</v>
      </c>
    </row>
    <row r="363" spans="1:2" x14ac:dyDescent="0.2">
      <c r="A363" t="s">
        <v>605</v>
      </c>
      <c r="B363">
        <v>5747</v>
      </c>
    </row>
    <row r="364" spans="1:2" x14ac:dyDescent="0.2">
      <c r="A364" t="s">
        <v>606</v>
      </c>
      <c r="B364">
        <v>5754</v>
      </c>
    </row>
    <row r="365" spans="1:2" x14ac:dyDescent="0.2">
      <c r="A365" t="s">
        <v>258</v>
      </c>
      <c r="B365">
        <v>126</v>
      </c>
    </row>
    <row r="366" spans="1:2" x14ac:dyDescent="0.2">
      <c r="A366" t="s">
        <v>608</v>
      </c>
      <c r="B366">
        <v>5780</v>
      </c>
    </row>
    <row r="367" spans="1:2" x14ac:dyDescent="0.2">
      <c r="A367" t="s">
        <v>530</v>
      </c>
      <c r="B367">
        <v>4375</v>
      </c>
    </row>
    <row r="368" spans="1:2" x14ac:dyDescent="0.2">
      <c r="A368" t="s">
        <v>609</v>
      </c>
      <c r="B368">
        <v>5810</v>
      </c>
    </row>
    <row r="369" spans="1:2" x14ac:dyDescent="0.2">
      <c r="A369" t="s">
        <v>610</v>
      </c>
      <c r="B369">
        <v>5817</v>
      </c>
    </row>
    <row r="370" spans="1:2" x14ac:dyDescent="0.2">
      <c r="A370" t="s">
        <v>611</v>
      </c>
      <c r="B370">
        <v>5824</v>
      </c>
    </row>
    <row r="371" spans="1:2" x14ac:dyDescent="0.2">
      <c r="A371" t="s">
        <v>613</v>
      </c>
      <c r="B371">
        <v>5859</v>
      </c>
    </row>
    <row r="372" spans="1:2" x14ac:dyDescent="0.2">
      <c r="A372" t="s">
        <v>612</v>
      </c>
      <c r="B372">
        <v>5852</v>
      </c>
    </row>
    <row r="373" spans="1:2" x14ac:dyDescent="0.2">
      <c r="A373" t="s">
        <v>269</v>
      </c>
      <c r="B373">
        <v>238</v>
      </c>
    </row>
    <row r="374" spans="1:2" x14ac:dyDescent="0.2">
      <c r="A374" t="s">
        <v>614</v>
      </c>
      <c r="B374">
        <v>5866</v>
      </c>
    </row>
    <row r="375" spans="1:2" x14ac:dyDescent="0.2">
      <c r="A375" t="s">
        <v>615</v>
      </c>
      <c r="B375">
        <v>5901</v>
      </c>
    </row>
    <row r="376" spans="1:2" x14ac:dyDescent="0.2">
      <c r="A376" t="s">
        <v>617</v>
      </c>
      <c r="B376">
        <v>5985</v>
      </c>
    </row>
    <row r="377" spans="1:2" x14ac:dyDescent="0.2">
      <c r="A377" t="s">
        <v>618</v>
      </c>
      <c r="B377">
        <v>5992</v>
      </c>
    </row>
    <row r="378" spans="1:2" x14ac:dyDescent="0.2">
      <c r="A378" t="s">
        <v>620</v>
      </c>
      <c r="B378">
        <v>6022</v>
      </c>
    </row>
    <row r="379" spans="1:2" x14ac:dyDescent="0.2">
      <c r="A379" t="s">
        <v>621</v>
      </c>
      <c r="B379">
        <v>6027</v>
      </c>
    </row>
    <row r="380" spans="1:2" x14ac:dyDescent="0.2">
      <c r="A380" t="s">
        <v>622</v>
      </c>
      <c r="B380">
        <v>6069</v>
      </c>
    </row>
    <row r="381" spans="1:2" x14ac:dyDescent="0.2">
      <c r="A381" t="s">
        <v>624</v>
      </c>
      <c r="B381">
        <v>6104</v>
      </c>
    </row>
    <row r="382" spans="1:2" x14ac:dyDescent="0.2">
      <c r="A382" t="s">
        <v>625</v>
      </c>
      <c r="B382">
        <v>6113</v>
      </c>
    </row>
    <row r="383" spans="1:2" x14ac:dyDescent="0.2">
      <c r="A383" t="s">
        <v>623</v>
      </c>
      <c r="B383">
        <v>6083</v>
      </c>
    </row>
    <row r="384" spans="1:2" x14ac:dyDescent="0.2">
      <c r="A384" t="s">
        <v>626</v>
      </c>
      <c r="B384">
        <v>6118</v>
      </c>
    </row>
    <row r="385" spans="1:2" x14ac:dyDescent="0.2">
      <c r="A385" t="s">
        <v>627</v>
      </c>
      <c r="B385">
        <v>6125</v>
      </c>
    </row>
    <row r="386" spans="1:2" x14ac:dyDescent="0.2">
      <c r="A386" t="s">
        <v>628</v>
      </c>
      <c r="B386">
        <v>6174</v>
      </c>
    </row>
    <row r="387" spans="1:2" x14ac:dyDescent="0.2">
      <c r="A387" t="s">
        <v>629</v>
      </c>
      <c r="B387">
        <v>6181</v>
      </c>
    </row>
    <row r="388" spans="1:2" x14ac:dyDescent="0.2">
      <c r="A388" t="s">
        <v>630</v>
      </c>
      <c r="B388">
        <v>6195</v>
      </c>
    </row>
    <row r="389" spans="1:2" x14ac:dyDescent="0.2">
      <c r="A389" t="s">
        <v>631</v>
      </c>
      <c r="B389">
        <v>6216</v>
      </c>
    </row>
    <row r="390" spans="1:2" x14ac:dyDescent="0.2">
      <c r="A390" t="s">
        <v>632</v>
      </c>
      <c r="B390">
        <v>6223</v>
      </c>
    </row>
    <row r="391" spans="1:2" x14ac:dyDescent="0.2">
      <c r="A391" t="s">
        <v>633</v>
      </c>
      <c r="B391">
        <v>6230</v>
      </c>
    </row>
    <row r="392" spans="1:2" x14ac:dyDescent="0.2">
      <c r="A392" t="s">
        <v>634</v>
      </c>
      <c r="B392">
        <v>6237</v>
      </c>
    </row>
    <row r="393" spans="1:2" x14ac:dyDescent="0.2">
      <c r="A393" t="s">
        <v>635</v>
      </c>
      <c r="B393">
        <v>6244</v>
      </c>
    </row>
    <row r="394" spans="1:2" x14ac:dyDescent="0.2">
      <c r="A394" t="s">
        <v>636</v>
      </c>
      <c r="B394">
        <v>6251</v>
      </c>
    </row>
    <row r="395" spans="1:2" x14ac:dyDescent="0.2">
      <c r="A395" t="s">
        <v>637</v>
      </c>
      <c r="B395">
        <v>6293</v>
      </c>
    </row>
    <row r="396" spans="1:2" x14ac:dyDescent="0.2">
      <c r="A396" t="s">
        <v>638</v>
      </c>
      <c r="B396">
        <v>6300</v>
      </c>
    </row>
    <row r="397" spans="1:2" x14ac:dyDescent="0.2">
      <c r="A397" t="s">
        <v>639</v>
      </c>
      <c r="B397">
        <v>6307</v>
      </c>
    </row>
    <row r="398" spans="1:2" x14ac:dyDescent="0.2">
      <c r="A398" t="s">
        <v>641</v>
      </c>
      <c r="B398">
        <v>6328</v>
      </c>
    </row>
    <row r="399" spans="1:2" x14ac:dyDescent="0.2">
      <c r="A399" t="s">
        <v>644</v>
      </c>
      <c r="B399">
        <v>6370</v>
      </c>
    </row>
    <row r="400" spans="1:2" x14ac:dyDescent="0.2">
      <c r="A400" t="s">
        <v>640</v>
      </c>
      <c r="B400">
        <v>6321</v>
      </c>
    </row>
    <row r="401" spans="1:2" x14ac:dyDescent="0.2">
      <c r="A401" t="s">
        <v>642</v>
      </c>
      <c r="B401">
        <v>6335</v>
      </c>
    </row>
    <row r="402" spans="1:2" x14ac:dyDescent="0.2">
      <c r="A402" t="s">
        <v>643</v>
      </c>
      <c r="B402">
        <v>6354</v>
      </c>
    </row>
    <row r="403" spans="1:2" x14ac:dyDescent="0.2">
      <c r="A403" t="s">
        <v>645</v>
      </c>
      <c r="B403">
        <v>6384</v>
      </c>
    </row>
    <row r="404" spans="1:2" x14ac:dyDescent="0.2">
      <c r="A404" t="s">
        <v>646</v>
      </c>
      <c r="B404">
        <v>6412</v>
      </c>
    </row>
    <row r="405" spans="1:2" x14ac:dyDescent="0.2">
      <c r="A405" t="s">
        <v>649</v>
      </c>
      <c r="B405">
        <v>6440</v>
      </c>
    </row>
    <row r="406" spans="1:2" x14ac:dyDescent="0.2">
      <c r="A406" t="s">
        <v>647</v>
      </c>
      <c r="B406">
        <v>6419</v>
      </c>
    </row>
    <row r="407" spans="1:2" x14ac:dyDescent="0.2">
      <c r="A407" t="s">
        <v>648</v>
      </c>
      <c r="B407">
        <v>6426</v>
      </c>
    </row>
    <row r="408" spans="1:2" x14ac:dyDescent="0.2">
      <c r="A408" t="s">
        <v>650</v>
      </c>
      <c r="B408">
        <v>6461</v>
      </c>
    </row>
    <row r="409" spans="1:2" x14ac:dyDescent="0.2">
      <c r="A409" t="s">
        <v>651</v>
      </c>
      <c r="B409">
        <v>6470</v>
      </c>
    </row>
    <row r="410" spans="1:2" x14ac:dyDescent="0.2">
      <c r="A410" t="s">
        <v>652</v>
      </c>
      <c r="B410">
        <v>6475</v>
      </c>
    </row>
    <row r="411" spans="1:2" x14ac:dyDescent="0.2">
      <c r="A411" t="s">
        <v>653</v>
      </c>
      <c r="B411">
        <v>6482</v>
      </c>
    </row>
    <row r="412" spans="1:2" x14ac:dyDescent="0.2">
      <c r="A412" t="s">
        <v>654</v>
      </c>
      <c r="B412">
        <v>6545</v>
      </c>
    </row>
    <row r="413" spans="1:2" x14ac:dyDescent="0.2">
      <c r="A413" t="s">
        <v>655</v>
      </c>
      <c r="B413">
        <v>6608</v>
      </c>
    </row>
    <row r="414" spans="1:2" x14ac:dyDescent="0.2">
      <c r="A414" t="s">
        <v>656</v>
      </c>
      <c r="B414">
        <v>6615</v>
      </c>
    </row>
    <row r="415" spans="1:2" x14ac:dyDescent="0.2">
      <c r="A415" t="s">
        <v>657</v>
      </c>
      <c r="B415">
        <v>6678</v>
      </c>
    </row>
    <row r="416" spans="1:2" x14ac:dyDescent="0.2">
      <c r="A416" t="s">
        <v>283</v>
      </c>
      <c r="B416">
        <v>469</v>
      </c>
    </row>
    <row r="417" spans="1:2" x14ac:dyDescent="0.2">
      <c r="A417" t="s">
        <v>658</v>
      </c>
      <c r="B417">
        <v>6685</v>
      </c>
    </row>
    <row r="418" spans="1:2" x14ac:dyDescent="0.2">
      <c r="A418" t="s">
        <v>659</v>
      </c>
      <c r="B418">
        <v>6692</v>
      </c>
    </row>
    <row r="419" spans="1:2" x14ac:dyDescent="0.2">
      <c r="A419" t="s">
        <v>660</v>
      </c>
      <c r="B419">
        <v>6713</v>
      </c>
    </row>
    <row r="420" spans="1:2" x14ac:dyDescent="0.2">
      <c r="A420" t="s">
        <v>661</v>
      </c>
      <c r="B420">
        <v>6720</v>
      </c>
    </row>
    <row r="421" spans="1:2" x14ac:dyDescent="0.2">
      <c r="A421" t="s">
        <v>662</v>
      </c>
      <c r="B421">
        <v>6734</v>
      </c>
    </row>
    <row r="422" spans="1:2" x14ac:dyDescent="0.2">
      <c r="A422" t="s">
        <v>663</v>
      </c>
      <c r="B422">
        <v>6748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BS422"/>
  <sheetViews>
    <sheetView workbookViewId="0">
      <pane xSplit="1" ySplit="1" topLeftCell="AR2" activePane="bottomRight" state="frozen"/>
      <selection pane="topRight" activeCell="B1" sqref="B1"/>
      <selection pane="bottomLeft" activeCell="A2" sqref="A2"/>
      <selection pane="bottomRight" activeCell="BT13" sqref="BT13"/>
    </sheetView>
  </sheetViews>
  <sheetFormatPr defaultRowHeight="12.75" x14ac:dyDescent="0.2"/>
  <sheetData>
    <row r="1" spans="1:71" x14ac:dyDescent="0.2">
      <c r="A1" t="s">
        <v>247</v>
      </c>
      <c r="B1" t="s">
        <v>664</v>
      </c>
      <c r="C1" t="s">
        <v>665</v>
      </c>
      <c r="D1" t="s">
        <v>666</v>
      </c>
      <c r="E1" t="s">
        <v>667</v>
      </c>
      <c r="F1" t="s">
        <v>668</v>
      </c>
      <c r="G1" t="s">
        <v>669</v>
      </c>
      <c r="H1" t="s">
        <v>670</v>
      </c>
      <c r="I1" t="s">
        <v>671</v>
      </c>
      <c r="J1" t="s">
        <v>672</v>
      </c>
      <c r="K1" t="s">
        <v>673</v>
      </c>
      <c r="L1" t="s">
        <v>674</v>
      </c>
      <c r="M1" t="s">
        <v>675</v>
      </c>
      <c r="N1" t="s">
        <v>676</v>
      </c>
      <c r="O1" t="s">
        <v>677</v>
      </c>
      <c r="P1" t="s">
        <v>678</v>
      </c>
      <c r="Q1" t="s">
        <v>679</v>
      </c>
      <c r="R1" t="s">
        <v>680</v>
      </c>
      <c r="S1" t="s">
        <v>681</v>
      </c>
      <c r="T1" t="s">
        <v>682</v>
      </c>
      <c r="U1" t="s">
        <v>683</v>
      </c>
      <c r="V1" t="s">
        <v>684</v>
      </c>
      <c r="W1" t="s">
        <v>685</v>
      </c>
      <c r="X1" t="s">
        <v>686</v>
      </c>
      <c r="Y1" t="s">
        <v>687</v>
      </c>
      <c r="Z1" t="s">
        <v>688</v>
      </c>
      <c r="AA1" t="s">
        <v>689</v>
      </c>
      <c r="AB1" t="s">
        <v>690</v>
      </c>
      <c r="AC1" t="s">
        <v>691</v>
      </c>
      <c r="AD1" t="s">
        <v>692</v>
      </c>
      <c r="AE1" t="s">
        <v>693</v>
      </c>
      <c r="AF1" t="s">
        <v>694</v>
      </c>
      <c r="AG1" t="s">
        <v>695</v>
      </c>
      <c r="AH1" t="s">
        <v>696</v>
      </c>
      <c r="AI1" t="s">
        <v>697</v>
      </c>
      <c r="AJ1" t="s">
        <v>698</v>
      </c>
      <c r="AK1" t="s">
        <v>699</v>
      </c>
      <c r="AL1" t="s">
        <v>700</v>
      </c>
      <c r="AM1" t="s">
        <v>701</v>
      </c>
      <c r="AN1" t="s">
        <v>702</v>
      </c>
      <c r="AO1" t="s">
        <v>833</v>
      </c>
      <c r="AP1" t="s">
        <v>703</v>
      </c>
      <c r="AQ1" t="s">
        <v>704</v>
      </c>
      <c r="AR1" t="s">
        <v>764</v>
      </c>
      <c r="AS1" t="s">
        <v>705</v>
      </c>
      <c r="AT1" t="s">
        <v>706</v>
      </c>
      <c r="AU1" t="s">
        <v>707</v>
      </c>
      <c r="AV1" t="s">
        <v>762</v>
      </c>
      <c r="AW1" t="s">
        <v>763</v>
      </c>
      <c r="AX1" t="s">
        <v>873</v>
      </c>
      <c r="AY1" t="s">
        <v>874</v>
      </c>
      <c r="AZ1" t="s">
        <v>875</v>
      </c>
      <c r="BA1" t="s">
        <v>876</v>
      </c>
      <c r="BB1" t="s">
        <v>877</v>
      </c>
      <c r="BC1" t="s">
        <v>878</v>
      </c>
      <c r="BD1" t="s">
        <v>879</v>
      </c>
      <c r="BE1" t="s">
        <v>880</v>
      </c>
      <c r="BF1" t="s">
        <v>881</v>
      </c>
      <c r="BG1" t="s">
        <v>882</v>
      </c>
      <c r="BH1" t="s">
        <v>883</v>
      </c>
      <c r="BI1" t="s">
        <v>884</v>
      </c>
      <c r="BJ1" t="s">
        <v>885</v>
      </c>
      <c r="BK1" t="s">
        <v>886</v>
      </c>
      <c r="BL1" t="s">
        <v>887</v>
      </c>
      <c r="BM1" t="s">
        <v>888</v>
      </c>
      <c r="BN1" t="s">
        <v>889</v>
      </c>
      <c r="BO1" t="s">
        <v>890</v>
      </c>
      <c r="BP1" t="s">
        <v>891</v>
      </c>
      <c r="BQ1" t="s">
        <v>892</v>
      </c>
      <c r="BR1" t="s">
        <v>708</v>
      </c>
      <c r="BS1" t="s">
        <v>709</v>
      </c>
    </row>
    <row r="2" spans="1:71" x14ac:dyDescent="0.2">
      <c r="A2">
        <v>7</v>
      </c>
      <c r="B2">
        <v>0</v>
      </c>
      <c r="C2">
        <v>0</v>
      </c>
      <c r="D2">
        <v>0</v>
      </c>
      <c r="E2">
        <v>0</v>
      </c>
      <c r="F2">
        <v>0</v>
      </c>
      <c r="G2">
        <v>0</v>
      </c>
      <c r="H2">
        <v>0</v>
      </c>
      <c r="I2">
        <v>0</v>
      </c>
      <c r="J2">
        <v>0</v>
      </c>
      <c r="K2">
        <v>0</v>
      </c>
      <c r="L2">
        <v>0</v>
      </c>
      <c r="M2">
        <v>0</v>
      </c>
      <c r="N2">
        <v>0</v>
      </c>
      <c r="O2">
        <v>0</v>
      </c>
      <c r="P2">
        <v>0</v>
      </c>
      <c r="Q2">
        <v>0</v>
      </c>
      <c r="R2">
        <v>0</v>
      </c>
      <c r="S2">
        <v>0</v>
      </c>
      <c r="T2">
        <v>0</v>
      </c>
      <c r="U2">
        <v>0</v>
      </c>
      <c r="V2">
        <v>0</v>
      </c>
      <c r="W2">
        <v>0</v>
      </c>
      <c r="X2">
        <v>0</v>
      </c>
      <c r="Y2">
        <v>0</v>
      </c>
      <c r="Z2">
        <v>0</v>
      </c>
      <c r="AA2">
        <v>0</v>
      </c>
      <c r="AB2">
        <v>0</v>
      </c>
      <c r="AC2">
        <v>0</v>
      </c>
      <c r="AD2">
        <v>0</v>
      </c>
      <c r="AE2">
        <v>0</v>
      </c>
      <c r="AF2">
        <v>0</v>
      </c>
      <c r="AG2">
        <v>0</v>
      </c>
      <c r="AH2">
        <v>0</v>
      </c>
      <c r="AI2">
        <v>0</v>
      </c>
      <c r="AJ2">
        <v>0</v>
      </c>
      <c r="AK2">
        <v>0</v>
      </c>
      <c r="AL2">
        <v>0</v>
      </c>
      <c r="AM2">
        <v>0</v>
      </c>
      <c r="AN2">
        <v>0</v>
      </c>
      <c r="AO2">
        <v>0</v>
      </c>
      <c r="AP2">
        <v>0</v>
      </c>
      <c r="AQ2">
        <v>0</v>
      </c>
      <c r="AR2">
        <v>0</v>
      </c>
      <c r="AS2">
        <v>0</v>
      </c>
      <c r="AT2">
        <v>0</v>
      </c>
      <c r="AU2">
        <v>0</v>
      </c>
      <c r="AV2">
        <v>0</v>
      </c>
      <c r="AW2">
        <v>0</v>
      </c>
      <c r="AX2">
        <v>1577.5</v>
      </c>
      <c r="AY2">
        <v>9905</v>
      </c>
      <c r="AZ2">
        <v>10571</v>
      </c>
      <c r="BA2">
        <v>121303</v>
      </c>
      <c r="BB2">
        <v>1577.5</v>
      </c>
      <c r="BC2">
        <v>2281.5</v>
      </c>
      <c r="BD2">
        <v>3031.5</v>
      </c>
      <c r="BE2">
        <v>19719</v>
      </c>
      <c r="BF2">
        <v>0</v>
      </c>
      <c r="BG2">
        <v>0</v>
      </c>
      <c r="BH2">
        <v>0</v>
      </c>
      <c r="BI2">
        <v>843.5</v>
      </c>
      <c r="BJ2">
        <v>1259</v>
      </c>
      <c r="BK2">
        <v>1930.5</v>
      </c>
      <c r="BL2">
        <v>2281.5</v>
      </c>
      <c r="BM2">
        <v>5891</v>
      </c>
      <c r="BN2">
        <v>0</v>
      </c>
      <c r="BO2">
        <v>0</v>
      </c>
      <c r="BP2">
        <v>0</v>
      </c>
      <c r="BQ2">
        <v>0</v>
      </c>
      <c r="BR2">
        <v>35</v>
      </c>
      <c r="BS2">
        <v>0</v>
      </c>
    </row>
    <row r="3" spans="1:71" x14ac:dyDescent="0.2">
      <c r="A3">
        <v>14</v>
      </c>
      <c r="B3">
        <v>0</v>
      </c>
      <c r="C3">
        <v>0</v>
      </c>
      <c r="D3">
        <v>0</v>
      </c>
      <c r="E3">
        <v>0</v>
      </c>
      <c r="F3">
        <v>0</v>
      </c>
      <c r="G3">
        <v>0</v>
      </c>
      <c r="H3">
        <v>0</v>
      </c>
      <c r="I3">
        <v>0</v>
      </c>
      <c r="J3">
        <v>0</v>
      </c>
      <c r="K3">
        <v>0</v>
      </c>
      <c r="L3">
        <v>0</v>
      </c>
      <c r="M3">
        <v>0</v>
      </c>
      <c r="N3">
        <v>0</v>
      </c>
      <c r="O3">
        <v>0</v>
      </c>
      <c r="P3">
        <v>0</v>
      </c>
      <c r="Q3">
        <v>0</v>
      </c>
      <c r="R3">
        <v>0</v>
      </c>
      <c r="S3">
        <v>0</v>
      </c>
      <c r="T3">
        <v>0</v>
      </c>
      <c r="U3">
        <v>0</v>
      </c>
      <c r="V3">
        <v>0</v>
      </c>
      <c r="W3">
        <v>0</v>
      </c>
      <c r="X3">
        <v>0</v>
      </c>
      <c r="Y3">
        <v>0</v>
      </c>
      <c r="Z3">
        <v>0</v>
      </c>
      <c r="AA3">
        <v>0</v>
      </c>
      <c r="AB3">
        <v>0</v>
      </c>
      <c r="AC3">
        <v>0</v>
      </c>
      <c r="AD3">
        <v>0</v>
      </c>
      <c r="AE3">
        <v>0</v>
      </c>
      <c r="AF3">
        <v>0</v>
      </c>
      <c r="AG3">
        <v>0</v>
      </c>
      <c r="AH3">
        <v>0</v>
      </c>
      <c r="AI3">
        <v>0</v>
      </c>
      <c r="AJ3">
        <v>0</v>
      </c>
      <c r="AK3">
        <v>0</v>
      </c>
      <c r="AL3">
        <v>0</v>
      </c>
      <c r="AM3">
        <v>0</v>
      </c>
      <c r="AN3">
        <v>0</v>
      </c>
      <c r="AO3">
        <v>0</v>
      </c>
      <c r="AP3">
        <v>0</v>
      </c>
      <c r="AQ3">
        <v>0</v>
      </c>
      <c r="AR3">
        <v>0</v>
      </c>
      <c r="AS3">
        <v>0</v>
      </c>
      <c r="AT3">
        <v>0</v>
      </c>
      <c r="AU3">
        <v>0</v>
      </c>
      <c r="AV3">
        <v>0</v>
      </c>
      <c r="AW3">
        <v>0</v>
      </c>
      <c r="AX3">
        <v>855</v>
      </c>
      <c r="AY3">
        <v>8044</v>
      </c>
      <c r="AZ3">
        <v>14106</v>
      </c>
      <c r="BA3">
        <v>192285</v>
      </c>
      <c r="BB3">
        <v>820</v>
      </c>
      <c r="BC3">
        <v>966</v>
      </c>
      <c r="BD3">
        <v>785</v>
      </c>
      <c r="BE3">
        <v>44596</v>
      </c>
      <c r="BF3">
        <v>0</v>
      </c>
      <c r="BG3">
        <v>0</v>
      </c>
      <c r="BH3">
        <v>0</v>
      </c>
      <c r="BI3">
        <v>349</v>
      </c>
      <c r="BJ3">
        <v>1</v>
      </c>
      <c r="BK3">
        <v>138</v>
      </c>
      <c r="BL3">
        <v>439</v>
      </c>
      <c r="BM3">
        <v>4864</v>
      </c>
      <c r="BN3">
        <v>0</v>
      </c>
      <c r="BO3">
        <v>0</v>
      </c>
      <c r="BP3">
        <v>0</v>
      </c>
      <c r="BQ3">
        <v>0</v>
      </c>
      <c r="BR3">
        <v>43</v>
      </c>
      <c r="BS3">
        <v>0</v>
      </c>
    </row>
    <row r="4" spans="1:71" x14ac:dyDescent="0.2">
      <c r="A4">
        <v>63</v>
      </c>
      <c r="B4">
        <v>0</v>
      </c>
      <c r="C4">
        <v>0</v>
      </c>
      <c r="D4">
        <v>0</v>
      </c>
      <c r="E4">
        <v>0</v>
      </c>
      <c r="F4">
        <v>0</v>
      </c>
      <c r="G4">
        <v>0</v>
      </c>
      <c r="H4">
        <v>0</v>
      </c>
      <c r="I4">
        <v>0</v>
      </c>
      <c r="J4">
        <v>0</v>
      </c>
      <c r="K4">
        <v>0</v>
      </c>
      <c r="L4">
        <v>0</v>
      </c>
      <c r="M4">
        <v>0</v>
      </c>
      <c r="N4">
        <v>0</v>
      </c>
      <c r="O4">
        <v>0</v>
      </c>
      <c r="P4">
        <v>0</v>
      </c>
      <c r="Q4">
        <v>0</v>
      </c>
      <c r="R4">
        <v>0</v>
      </c>
      <c r="S4">
        <v>0</v>
      </c>
      <c r="T4">
        <v>0</v>
      </c>
      <c r="U4">
        <v>0</v>
      </c>
      <c r="V4">
        <v>0</v>
      </c>
      <c r="W4">
        <v>0</v>
      </c>
      <c r="X4">
        <v>0</v>
      </c>
      <c r="Y4">
        <v>0</v>
      </c>
      <c r="Z4">
        <v>0</v>
      </c>
      <c r="AA4">
        <v>0</v>
      </c>
      <c r="AB4">
        <v>0</v>
      </c>
      <c r="AC4">
        <v>0</v>
      </c>
      <c r="AD4">
        <v>0</v>
      </c>
      <c r="AE4">
        <v>0</v>
      </c>
      <c r="AF4">
        <v>0</v>
      </c>
      <c r="AG4">
        <v>0</v>
      </c>
      <c r="AH4">
        <v>0</v>
      </c>
      <c r="AI4">
        <v>0</v>
      </c>
      <c r="AJ4">
        <v>0</v>
      </c>
      <c r="AK4">
        <v>0</v>
      </c>
      <c r="AL4">
        <v>0</v>
      </c>
      <c r="AM4">
        <v>0</v>
      </c>
      <c r="AN4">
        <v>0</v>
      </c>
      <c r="AO4">
        <v>0</v>
      </c>
      <c r="AP4">
        <v>0</v>
      </c>
      <c r="AQ4">
        <v>0</v>
      </c>
      <c r="AR4">
        <v>0</v>
      </c>
      <c r="AS4">
        <v>0</v>
      </c>
      <c r="AT4">
        <v>0</v>
      </c>
      <c r="AU4">
        <v>0</v>
      </c>
      <c r="AV4">
        <v>0</v>
      </c>
      <c r="AW4">
        <v>0</v>
      </c>
      <c r="AX4">
        <v>4393</v>
      </c>
      <c r="AY4">
        <v>0</v>
      </c>
      <c r="AZ4">
        <v>3480</v>
      </c>
      <c r="BA4">
        <v>41992</v>
      </c>
      <c r="BB4">
        <v>655</v>
      </c>
      <c r="BC4">
        <v>0</v>
      </c>
      <c r="BD4">
        <v>501</v>
      </c>
      <c r="BE4">
        <v>7659</v>
      </c>
      <c r="BF4">
        <v>0</v>
      </c>
      <c r="BG4">
        <v>0</v>
      </c>
      <c r="BH4">
        <v>167</v>
      </c>
      <c r="BI4">
        <v>0</v>
      </c>
      <c r="BJ4">
        <v>655</v>
      </c>
      <c r="BK4">
        <v>0</v>
      </c>
      <c r="BL4">
        <v>334</v>
      </c>
      <c r="BM4">
        <v>501</v>
      </c>
      <c r="BN4">
        <v>0</v>
      </c>
      <c r="BO4">
        <v>0</v>
      </c>
      <c r="BP4">
        <v>0</v>
      </c>
      <c r="BQ4">
        <v>0</v>
      </c>
      <c r="BR4">
        <v>12</v>
      </c>
      <c r="BS4">
        <v>0</v>
      </c>
    </row>
    <row r="5" spans="1:71" x14ac:dyDescent="0.2">
      <c r="A5">
        <v>70</v>
      </c>
      <c r="B5">
        <v>0</v>
      </c>
      <c r="C5">
        <v>0</v>
      </c>
      <c r="D5">
        <v>0</v>
      </c>
      <c r="E5">
        <v>0</v>
      </c>
      <c r="F5">
        <v>0</v>
      </c>
      <c r="G5">
        <v>0</v>
      </c>
      <c r="H5">
        <v>0</v>
      </c>
      <c r="I5">
        <v>0</v>
      </c>
      <c r="J5">
        <v>0</v>
      </c>
      <c r="K5">
        <v>0</v>
      </c>
      <c r="L5">
        <v>0</v>
      </c>
      <c r="M5">
        <v>0</v>
      </c>
      <c r="N5">
        <v>0</v>
      </c>
      <c r="O5">
        <v>0</v>
      </c>
      <c r="P5">
        <v>0</v>
      </c>
      <c r="Q5">
        <v>0</v>
      </c>
      <c r="R5">
        <v>0</v>
      </c>
      <c r="S5">
        <v>0</v>
      </c>
      <c r="T5">
        <v>0</v>
      </c>
      <c r="U5">
        <v>0</v>
      </c>
      <c r="V5">
        <v>0</v>
      </c>
      <c r="W5">
        <v>0</v>
      </c>
      <c r="X5">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772</v>
      </c>
      <c r="AY5">
        <v>4940</v>
      </c>
      <c r="AZ5">
        <v>6898</v>
      </c>
      <c r="BA5">
        <v>96333</v>
      </c>
      <c r="BB5">
        <v>772</v>
      </c>
      <c r="BC5">
        <v>1225</v>
      </c>
      <c r="BD5">
        <v>875</v>
      </c>
      <c r="BE5">
        <v>17229</v>
      </c>
      <c r="BF5">
        <v>0</v>
      </c>
      <c r="BG5">
        <v>0</v>
      </c>
      <c r="BH5">
        <v>0</v>
      </c>
      <c r="BI5">
        <v>175</v>
      </c>
      <c r="BJ5">
        <v>420</v>
      </c>
      <c r="BK5">
        <v>525</v>
      </c>
      <c r="BL5">
        <v>700</v>
      </c>
      <c r="BM5">
        <v>979</v>
      </c>
      <c r="BN5">
        <v>0</v>
      </c>
      <c r="BO5">
        <v>0</v>
      </c>
      <c r="BP5">
        <v>0</v>
      </c>
      <c r="BQ5">
        <v>0</v>
      </c>
      <c r="BR5">
        <v>28</v>
      </c>
      <c r="BS5">
        <v>0</v>
      </c>
    </row>
    <row r="6" spans="1:71" x14ac:dyDescent="0.2">
      <c r="A6">
        <v>84</v>
      </c>
      <c r="B6">
        <v>0</v>
      </c>
      <c r="C6">
        <v>0</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2195</v>
      </c>
      <c r="AZ6">
        <v>2854</v>
      </c>
      <c r="BA6">
        <v>34958</v>
      </c>
      <c r="BB6">
        <v>0</v>
      </c>
      <c r="BC6">
        <v>498</v>
      </c>
      <c r="BD6">
        <v>498</v>
      </c>
      <c r="BE6">
        <v>8434</v>
      </c>
      <c r="BF6">
        <v>0</v>
      </c>
      <c r="BG6">
        <v>0</v>
      </c>
      <c r="BH6">
        <v>0</v>
      </c>
      <c r="BI6">
        <v>0</v>
      </c>
      <c r="BJ6">
        <v>0</v>
      </c>
      <c r="BK6">
        <v>332</v>
      </c>
      <c r="BL6">
        <v>332</v>
      </c>
      <c r="BM6">
        <v>1330</v>
      </c>
      <c r="BN6">
        <v>0</v>
      </c>
      <c r="BO6">
        <v>0</v>
      </c>
      <c r="BP6">
        <v>0</v>
      </c>
      <c r="BQ6">
        <v>0</v>
      </c>
      <c r="BR6">
        <v>17</v>
      </c>
      <c r="BS6">
        <v>0</v>
      </c>
    </row>
    <row r="7" spans="1:71" x14ac:dyDescent="0.2">
      <c r="A7">
        <v>91</v>
      </c>
      <c r="B7">
        <v>0</v>
      </c>
      <c r="C7">
        <v>0</v>
      </c>
      <c r="D7">
        <v>0</v>
      </c>
      <c r="E7">
        <v>0</v>
      </c>
      <c r="F7">
        <v>0</v>
      </c>
      <c r="G7">
        <v>0</v>
      </c>
      <c r="H7">
        <v>0</v>
      </c>
      <c r="I7">
        <v>0</v>
      </c>
      <c r="J7">
        <v>0</v>
      </c>
      <c r="K7">
        <v>0</v>
      </c>
      <c r="L7">
        <v>0</v>
      </c>
      <c r="M7">
        <v>0</v>
      </c>
      <c r="N7">
        <v>0</v>
      </c>
      <c r="O7">
        <v>0</v>
      </c>
      <c r="P7">
        <v>0</v>
      </c>
      <c r="Q7">
        <v>0</v>
      </c>
      <c r="R7">
        <v>0</v>
      </c>
      <c r="S7">
        <v>0</v>
      </c>
      <c r="T7">
        <v>0</v>
      </c>
      <c r="U7">
        <v>0</v>
      </c>
      <c r="V7">
        <v>0</v>
      </c>
      <c r="W7">
        <v>0</v>
      </c>
      <c r="X7">
        <v>0</v>
      </c>
      <c r="Y7">
        <v>0</v>
      </c>
      <c r="Z7">
        <v>0</v>
      </c>
      <c r="AA7">
        <v>0</v>
      </c>
      <c r="AB7">
        <v>0</v>
      </c>
      <c r="AC7">
        <v>0</v>
      </c>
      <c r="AD7">
        <v>0</v>
      </c>
      <c r="AE7">
        <v>0</v>
      </c>
      <c r="AF7">
        <v>0</v>
      </c>
      <c r="AG7">
        <v>0</v>
      </c>
      <c r="AH7">
        <v>0</v>
      </c>
      <c r="AI7">
        <v>0</v>
      </c>
      <c r="AJ7">
        <v>0</v>
      </c>
      <c r="AK7">
        <v>0</v>
      </c>
      <c r="AL7">
        <v>0</v>
      </c>
      <c r="AM7">
        <v>0</v>
      </c>
      <c r="AN7">
        <v>0</v>
      </c>
      <c r="AO7">
        <v>0</v>
      </c>
      <c r="AP7">
        <v>0</v>
      </c>
      <c r="AQ7">
        <v>0</v>
      </c>
      <c r="AR7">
        <v>0</v>
      </c>
      <c r="AS7">
        <v>0</v>
      </c>
      <c r="AT7">
        <v>0</v>
      </c>
      <c r="AU7">
        <v>0</v>
      </c>
      <c r="AV7">
        <v>0</v>
      </c>
      <c r="AW7">
        <v>0</v>
      </c>
      <c r="AX7">
        <v>250</v>
      </c>
      <c r="AY7">
        <v>5273</v>
      </c>
      <c r="AZ7">
        <v>6015</v>
      </c>
      <c r="BA7">
        <v>85000</v>
      </c>
      <c r="BB7">
        <v>250</v>
      </c>
      <c r="BC7">
        <v>774</v>
      </c>
      <c r="BD7">
        <v>1892</v>
      </c>
      <c r="BE7">
        <v>14179</v>
      </c>
      <c r="BF7">
        <v>0</v>
      </c>
      <c r="BG7">
        <v>0</v>
      </c>
      <c r="BH7">
        <v>173</v>
      </c>
      <c r="BI7">
        <v>346</v>
      </c>
      <c r="BJ7">
        <v>0</v>
      </c>
      <c r="BK7">
        <v>286</v>
      </c>
      <c r="BL7">
        <v>1027</v>
      </c>
      <c r="BM7">
        <v>519</v>
      </c>
      <c r="BN7">
        <v>0</v>
      </c>
      <c r="BO7">
        <v>0</v>
      </c>
      <c r="BP7">
        <v>0</v>
      </c>
      <c r="BQ7">
        <v>87</v>
      </c>
      <c r="BR7">
        <v>36</v>
      </c>
      <c r="BS7">
        <v>0</v>
      </c>
    </row>
    <row r="8" spans="1:71" x14ac:dyDescent="0.2">
      <c r="A8">
        <v>105</v>
      </c>
      <c r="B8">
        <v>0</v>
      </c>
      <c r="C8">
        <v>0</v>
      </c>
      <c r="D8">
        <v>0</v>
      </c>
      <c r="E8">
        <v>0</v>
      </c>
      <c r="F8">
        <v>0</v>
      </c>
      <c r="G8">
        <v>0</v>
      </c>
      <c r="H8">
        <v>0</v>
      </c>
      <c r="I8">
        <v>0</v>
      </c>
      <c r="J8">
        <v>0</v>
      </c>
      <c r="K8">
        <v>0</v>
      </c>
      <c r="L8">
        <v>0</v>
      </c>
      <c r="M8">
        <v>0</v>
      </c>
      <c r="N8">
        <v>0</v>
      </c>
      <c r="O8">
        <v>0</v>
      </c>
      <c r="P8">
        <v>0</v>
      </c>
      <c r="Q8">
        <v>0</v>
      </c>
      <c r="R8">
        <v>0</v>
      </c>
      <c r="S8">
        <v>0</v>
      </c>
      <c r="T8">
        <v>0</v>
      </c>
      <c r="U8">
        <v>0</v>
      </c>
      <c r="V8">
        <v>0</v>
      </c>
      <c r="W8">
        <v>0</v>
      </c>
      <c r="X8">
        <v>0</v>
      </c>
      <c r="Y8">
        <v>0</v>
      </c>
      <c r="Z8">
        <v>0</v>
      </c>
      <c r="AA8">
        <v>0</v>
      </c>
      <c r="AB8">
        <v>0</v>
      </c>
      <c r="AC8">
        <v>0</v>
      </c>
      <c r="AD8">
        <v>0</v>
      </c>
      <c r="AE8">
        <v>0</v>
      </c>
      <c r="AF8">
        <v>0</v>
      </c>
      <c r="AG8">
        <v>0</v>
      </c>
      <c r="AH8">
        <v>0</v>
      </c>
      <c r="AI8">
        <v>0</v>
      </c>
      <c r="AJ8">
        <v>0</v>
      </c>
      <c r="AK8">
        <v>0</v>
      </c>
      <c r="AL8">
        <v>0</v>
      </c>
      <c r="AM8">
        <v>0</v>
      </c>
      <c r="AN8">
        <v>0</v>
      </c>
      <c r="AO8">
        <v>0</v>
      </c>
      <c r="AP8">
        <v>0</v>
      </c>
      <c r="AQ8">
        <v>0</v>
      </c>
      <c r="AR8">
        <v>0</v>
      </c>
      <c r="AS8">
        <v>0</v>
      </c>
      <c r="AT8">
        <v>0</v>
      </c>
      <c r="AU8">
        <v>0</v>
      </c>
      <c r="AV8">
        <v>0</v>
      </c>
      <c r="AW8">
        <v>0</v>
      </c>
      <c r="AX8">
        <v>0</v>
      </c>
      <c r="AY8">
        <v>3432</v>
      </c>
      <c r="AZ8">
        <v>4157</v>
      </c>
      <c r="BA8">
        <v>51289</v>
      </c>
      <c r="BB8">
        <v>0</v>
      </c>
      <c r="BC8">
        <v>413</v>
      </c>
      <c r="BD8">
        <v>513</v>
      </c>
      <c r="BE8">
        <v>7149</v>
      </c>
      <c r="BF8">
        <v>0</v>
      </c>
      <c r="BG8">
        <v>0</v>
      </c>
      <c r="BH8">
        <v>0</v>
      </c>
      <c r="BI8">
        <v>0</v>
      </c>
      <c r="BJ8">
        <v>0</v>
      </c>
      <c r="BK8">
        <v>413</v>
      </c>
      <c r="BL8">
        <v>342</v>
      </c>
      <c r="BM8">
        <v>1906</v>
      </c>
      <c r="BN8">
        <v>0</v>
      </c>
      <c r="BO8">
        <v>0</v>
      </c>
      <c r="BP8">
        <v>0</v>
      </c>
      <c r="BQ8">
        <v>0</v>
      </c>
      <c r="BR8">
        <v>8</v>
      </c>
      <c r="BS8">
        <v>0</v>
      </c>
    </row>
    <row r="9" spans="1:71" x14ac:dyDescent="0.2">
      <c r="A9">
        <v>112</v>
      </c>
      <c r="B9">
        <v>0</v>
      </c>
      <c r="C9">
        <v>0</v>
      </c>
      <c r="D9">
        <v>0</v>
      </c>
      <c r="E9">
        <v>0</v>
      </c>
      <c r="F9">
        <v>0</v>
      </c>
      <c r="G9">
        <v>0</v>
      </c>
      <c r="H9">
        <v>0</v>
      </c>
      <c r="I9">
        <v>0</v>
      </c>
      <c r="J9">
        <v>0</v>
      </c>
      <c r="K9">
        <v>0</v>
      </c>
      <c r="L9">
        <v>0</v>
      </c>
      <c r="M9">
        <v>0</v>
      </c>
      <c r="N9">
        <v>0</v>
      </c>
      <c r="O9">
        <v>0</v>
      </c>
      <c r="P9">
        <v>0</v>
      </c>
      <c r="Q9">
        <v>0</v>
      </c>
      <c r="R9">
        <v>0</v>
      </c>
      <c r="S9">
        <v>0</v>
      </c>
      <c r="T9">
        <v>0</v>
      </c>
      <c r="U9">
        <v>0</v>
      </c>
      <c r="V9">
        <v>0</v>
      </c>
      <c r="W9">
        <v>0</v>
      </c>
      <c r="X9">
        <v>0</v>
      </c>
      <c r="Y9">
        <v>0</v>
      </c>
      <c r="Z9">
        <v>0</v>
      </c>
      <c r="AA9">
        <v>0</v>
      </c>
      <c r="AB9">
        <v>0</v>
      </c>
      <c r="AC9">
        <v>0</v>
      </c>
      <c r="AD9">
        <v>0</v>
      </c>
      <c r="AE9">
        <v>0</v>
      </c>
      <c r="AF9">
        <v>0</v>
      </c>
      <c r="AG9">
        <v>0</v>
      </c>
      <c r="AH9">
        <v>0</v>
      </c>
      <c r="AI9">
        <v>0</v>
      </c>
      <c r="AJ9">
        <v>0</v>
      </c>
      <c r="AK9">
        <v>0</v>
      </c>
      <c r="AL9">
        <v>0</v>
      </c>
      <c r="AM9">
        <v>0</v>
      </c>
      <c r="AN9">
        <v>0</v>
      </c>
      <c r="AO9">
        <v>0</v>
      </c>
      <c r="AP9">
        <v>0</v>
      </c>
      <c r="AQ9">
        <v>0</v>
      </c>
      <c r="AR9">
        <v>0</v>
      </c>
      <c r="AS9">
        <v>0</v>
      </c>
      <c r="AT9">
        <v>0</v>
      </c>
      <c r="AU9">
        <v>0</v>
      </c>
      <c r="AV9">
        <v>0</v>
      </c>
      <c r="AW9">
        <v>0</v>
      </c>
      <c r="AX9">
        <v>0</v>
      </c>
      <c r="AY9">
        <v>12092</v>
      </c>
      <c r="AZ9">
        <v>19928</v>
      </c>
      <c r="BA9">
        <v>294337</v>
      </c>
      <c r="BB9">
        <v>0</v>
      </c>
      <c r="BC9">
        <v>2017</v>
      </c>
      <c r="BD9">
        <v>3679</v>
      </c>
      <c r="BE9">
        <v>42452</v>
      </c>
      <c r="BF9">
        <v>0</v>
      </c>
      <c r="BG9">
        <v>0</v>
      </c>
      <c r="BH9">
        <v>0</v>
      </c>
      <c r="BI9">
        <v>870</v>
      </c>
      <c r="BJ9">
        <v>0</v>
      </c>
      <c r="BK9">
        <v>1240</v>
      </c>
      <c r="BL9">
        <v>2150</v>
      </c>
      <c r="BM9">
        <v>5938</v>
      </c>
      <c r="BN9">
        <v>0</v>
      </c>
      <c r="BO9">
        <v>0</v>
      </c>
      <c r="BP9">
        <v>0</v>
      </c>
      <c r="BQ9">
        <v>740</v>
      </c>
      <c r="BR9">
        <v>28</v>
      </c>
      <c r="BS9">
        <v>0</v>
      </c>
    </row>
    <row r="10" spans="1:71" x14ac:dyDescent="0.2">
      <c r="A10">
        <v>119</v>
      </c>
      <c r="B10">
        <v>0</v>
      </c>
      <c r="C10">
        <v>0</v>
      </c>
      <c r="D10">
        <v>0</v>
      </c>
      <c r="E10">
        <v>0</v>
      </c>
      <c r="F10">
        <v>0</v>
      </c>
      <c r="G10">
        <v>0</v>
      </c>
      <c r="H10">
        <v>0</v>
      </c>
      <c r="I10">
        <v>0</v>
      </c>
      <c r="J10">
        <v>0</v>
      </c>
      <c r="K10">
        <v>0</v>
      </c>
      <c r="L10">
        <v>0</v>
      </c>
      <c r="M10">
        <v>0</v>
      </c>
      <c r="N10">
        <v>0</v>
      </c>
      <c r="O10">
        <v>0</v>
      </c>
      <c r="P10">
        <v>0</v>
      </c>
      <c r="Q10">
        <v>0</v>
      </c>
      <c r="R10">
        <v>0</v>
      </c>
      <c r="S10">
        <v>0</v>
      </c>
      <c r="T10">
        <v>0</v>
      </c>
      <c r="U10">
        <v>0</v>
      </c>
      <c r="V10">
        <v>0</v>
      </c>
      <c r="W10">
        <v>0</v>
      </c>
      <c r="X10">
        <v>0</v>
      </c>
      <c r="Y10">
        <v>0</v>
      </c>
      <c r="Z10">
        <v>0</v>
      </c>
      <c r="AA10">
        <v>0</v>
      </c>
      <c r="AB10">
        <v>0</v>
      </c>
      <c r="AC10">
        <v>0</v>
      </c>
      <c r="AD10">
        <v>0</v>
      </c>
      <c r="AE10">
        <v>0</v>
      </c>
      <c r="AF10">
        <v>0</v>
      </c>
      <c r="AG10">
        <v>0</v>
      </c>
      <c r="AH10">
        <v>0</v>
      </c>
      <c r="AI10">
        <v>0</v>
      </c>
      <c r="AJ10">
        <v>0</v>
      </c>
      <c r="AK10">
        <v>0</v>
      </c>
      <c r="AL10">
        <v>0</v>
      </c>
      <c r="AM10">
        <v>0</v>
      </c>
      <c r="AN10">
        <v>0</v>
      </c>
      <c r="AO10">
        <v>0</v>
      </c>
      <c r="AP10">
        <v>0</v>
      </c>
      <c r="AQ10">
        <v>0</v>
      </c>
      <c r="AR10">
        <v>0</v>
      </c>
      <c r="AS10">
        <v>0</v>
      </c>
      <c r="AT10">
        <v>0</v>
      </c>
      <c r="AU10">
        <v>0</v>
      </c>
      <c r="AV10">
        <v>0</v>
      </c>
      <c r="AW10">
        <v>0</v>
      </c>
      <c r="AX10">
        <v>1309</v>
      </c>
      <c r="AY10">
        <v>12959</v>
      </c>
      <c r="AZ10">
        <v>11254</v>
      </c>
      <c r="BA10">
        <v>197890.5</v>
      </c>
      <c r="BB10">
        <v>323</v>
      </c>
      <c r="BC10">
        <v>320</v>
      </c>
      <c r="BD10">
        <v>143</v>
      </c>
      <c r="BE10">
        <v>3437</v>
      </c>
      <c r="BF10">
        <v>0</v>
      </c>
      <c r="BG10">
        <v>0</v>
      </c>
      <c r="BH10">
        <v>0</v>
      </c>
      <c r="BI10">
        <v>0</v>
      </c>
      <c r="BJ10">
        <v>0</v>
      </c>
      <c r="BK10">
        <v>0</v>
      </c>
      <c r="BL10">
        <v>0</v>
      </c>
      <c r="BM10">
        <v>185</v>
      </c>
      <c r="BN10">
        <v>0</v>
      </c>
      <c r="BO10">
        <v>0</v>
      </c>
      <c r="BP10">
        <v>0</v>
      </c>
      <c r="BQ10">
        <v>0</v>
      </c>
      <c r="BR10">
        <v>52</v>
      </c>
      <c r="BS10">
        <v>0</v>
      </c>
    </row>
    <row r="11" spans="1:71" x14ac:dyDescent="0.2">
      <c r="A11">
        <v>126</v>
      </c>
      <c r="B11">
        <v>0</v>
      </c>
      <c r="C11">
        <v>0</v>
      </c>
      <c r="D11">
        <v>0</v>
      </c>
      <c r="E11">
        <v>0</v>
      </c>
      <c r="F11">
        <v>0</v>
      </c>
      <c r="G11">
        <v>0</v>
      </c>
      <c r="H11">
        <v>0</v>
      </c>
      <c r="I11">
        <v>0</v>
      </c>
      <c r="J11">
        <v>0</v>
      </c>
      <c r="K11">
        <v>0</v>
      </c>
      <c r="L11">
        <v>0</v>
      </c>
      <c r="M11">
        <v>0</v>
      </c>
      <c r="N11">
        <v>0</v>
      </c>
      <c r="O11">
        <v>0</v>
      </c>
      <c r="P11">
        <v>0</v>
      </c>
      <c r="Q11">
        <v>0</v>
      </c>
      <c r="R11">
        <v>0</v>
      </c>
      <c r="S11">
        <v>0</v>
      </c>
      <c r="T11">
        <v>0</v>
      </c>
      <c r="U11">
        <v>0</v>
      </c>
      <c r="V11">
        <v>0</v>
      </c>
      <c r="W11">
        <v>0</v>
      </c>
      <c r="X11">
        <v>0</v>
      </c>
      <c r="Y11">
        <v>0</v>
      </c>
      <c r="Z11">
        <v>0</v>
      </c>
      <c r="AA11">
        <v>0</v>
      </c>
      <c r="AB11">
        <v>0</v>
      </c>
      <c r="AC11">
        <v>0</v>
      </c>
      <c r="AD11">
        <v>0</v>
      </c>
      <c r="AE11">
        <v>0</v>
      </c>
      <c r="AF11">
        <v>0</v>
      </c>
      <c r="AG11">
        <v>0</v>
      </c>
      <c r="AH11">
        <v>0</v>
      </c>
      <c r="AI11">
        <v>0</v>
      </c>
      <c r="AJ11">
        <v>0</v>
      </c>
      <c r="AK11">
        <v>0</v>
      </c>
      <c r="AL11">
        <v>0</v>
      </c>
      <c r="AM11">
        <v>0</v>
      </c>
      <c r="AN11">
        <v>0</v>
      </c>
      <c r="AO11">
        <v>0</v>
      </c>
      <c r="AP11">
        <v>0</v>
      </c>
      <c r="AQ11">
        <v>0</v>
      </c>
      <c r="AR11">
        <v>0</v>
      </c>
      <c r="AS11">
        <v>0</v>
      </c>
      <c r="AT11">
        <v>0</v>
      </c>
      <c r="AU11">
        <v>0</v>
      </c>
      <c r="AV11">
        <v>0</v>
      </c>
      <c r="AW11">
        <v>0</v>
      </c>
      <c r="AX11">
        <v>353</v>
      </c>
      <c r="AY11">
        <v>5630</v>
      </c>
      <c r="AZ11">
        <v>14591</v>
      </c>
      <c r="BA11">
        <v>174238</v>
      </c>
      <c r="BB11">
        <v>353</v>
      </c>
      <c r="BC11">
        <v>653</v>
      </c>
      <c r="BD11">
        <v>1168</v>
      </c>
      <c r="BE11">
        <v>18873</v>
      </c>
      <c r="BF11">
        <v>0</v>
      </c>
      <c r="BG11">
        <v>0</v>
      </c>
      <c r="BH11">
        <v>0</v>
      </c>
      <c r="BI11">
        <v>514</v>
      </c>
      <c r="BJ11">
        <v>0</v>
      </c>
      <c r="BK11">
        <v>287</v>
      </c>
      <c r="BL11">
        <v>1168</v>
      </c>
      <c r="BM11">
        <v>6312</v>
      </c>
      <c r="BN11">
        <v>0</v>
      </c>
      <c r="BO11">
        <v>0</v>
      </c>
      <c r="BP11">
        <v>0</v>
      </c>
      <c r="BQ11">
        <v>0</v>
      </c>
      <c r="BR11">
        <v>9</v>
      </c>
      <c r="BS11">
        <v>0</v>
      </c>
    </row>
    <row r="12" spans="1:71" x14ac:dyDescent="0.2">
      <c r="A12">
        <v>140</v>
      </c>
      <c r="B12">
        <v>0</v>
      </c>
      <c r="C12">
        <v>0</v>
      </c>
      <c r="D12">
        <v>0</v>
      </c>
      <c r="E12">
        <v>0</v>
      </c>
      <c r="F12">
        <v>0</v>
      </c>
      <c r="G12">
        <v>0</v>
      </c>
      <c r="H12">
        <v>0</v>
      </c>
      <c r="I12">
        <v>0</v>
      </c>
      <c r="J12">
        <v>0</v>
      </c>
      <c r="K12">
        <v>0</v>
      </c>
      <c r="L12">
        <v>0</v>
      </c>
      <c r="M12">
        <v>0</v>
      </c>
      <c r="N12">
        <v>0</v>
      </c>
      <c r="O12">
        <v>0</v>
      </c>
      <c r="P12">
        <v>0</v>
      </c>
      <c r="Q12">
        <v>0</v>
      </c>
      <c r="R12">
        <v>0</v>
      </c>
      <c r="S12">
        <v>0</v>
      </c>
      <c r="T12">
        <v>0</v>
      </c>
      <c r="U12">
        <v>0</v>
      </c>
      <c r="V12">
        <v>0</v>
      </c>
      <c r="W12">
        <v>0</v>
      </c>
      <c r="X12">
        <v>0</v>
      </c>
      <c r="Y12">
        <v>0</v>
      </c>
      <c r="Z12">
        <v>0</v>
      </c>
      <c r="AA12">
        <v>0</v>
      </c>
      <c r="AB12">
        <v>0</v>
      </c>
      <c r="AC12">
        <v>0</v>
      </c>
      <c r="AD12">
        <v>0</v>
      </c>
      <c r="AE12">
        <v>0</v>
      </c>
      <c r="AF12">
        <v>0</v>
      </c>
      <c r="AG12">
        <v>0</v>
      </c>
      <c r="AH12">
        <v>0</v>
      </c>
      <c r="AI12">
        <v>0</v>
      </c>
      <c r="AJ12">
        <v>0</v>
      </c>
      <c r="AK12">
        <v>0</v>
      </c>
      <c r="AL12">
        <v>0</v>
      </c>
      <c r="AM12">
        <v>0</v>
      </c>
      <c r="AN12">
        <v>0</v>
      </c>
      <c r="AO12">
        <v>0</v>
      </c>
      <c r="AP12">
        <v>0</v>
      </c>
      <c r="AQ12">
        <v>0</v>
      </c>
      <c r="AR12">
        <v>0</v>
      </c>
      <c r="AS12">
        <v>0</v>
      </c>
      <c r="AT12">
        <v>0</v>
      </c>
      <c r="AU12">
        <v>0</v>
      </c>
      <c r="AV12">
        <v>0</v>
      </c>
      <c r="AW12">
        <v>0</v>
      </c>
      <c r="AX12">
        <v>891</v>
      </c>
      <c r="AY12">
        <v>18619.5</v>
      </c>
      <c r="AZ12">
        <v>17786</v>
      </c>
      <c r="BA12">
        <v>292555</v>
      </c>
      <c r="BB12">
        <v>891</v>
      </c>
      <c r="BC12">
        <v>3280</v>
      </c>
      <c r="BD12">
        <v>3046</v>
      </c>
      <c r="BE12">
        <v>48775</v>
      </c>
      <c r="BF12">
        <v>0</v>
      </c>
      <c r="BG12">
        <v>85</v>
      </c>
      <c r="BH12">
        <v>0</v>
      </c>
      <c r="BI12">
        <v>850</v>
      </c>
      <c r="BJ12">
        <v>565</v>
      </c>
      <c r="BK12">
        <v>2755</v>
      </c>
      <c r="BL12">
        <v>2196</v>
      </c>
      <c r="BM12">
        <v>6739</v>
      </c>
      <c r="BN12">
        <v>0</v>
      </c>
      <c r="BO12">
        <v>0</v>
      </c>
      <c r="BP12">
        <v>0</v>
      </c>
      <c r="BQ12">
        <v>340</v>
      </c>
      <c r="BR12">
        <v>28</v>
      </c>
      <c r="BS12">
        <v>0</v>
      </c>
    </row>
    <row r="13" spans="1:71" x14ac:dyDescent="0.2">
      <c r="A13">
        <v>147</v>
      </c>
      <c r="B13">
        <v>0</v>
      </c>
      <c r="C13">
        <v>0</v>
      </c>
      <c r="D13">
        <v>0</v>
      </c>
      <c r="E13">
        <v>0</v>
      </c>
      <c r="F13">
        <v>0</v>
      </c>
      <c r="G13">
        <v>0</v>
      </c>
      <c r="H13">
        <v>0</v>
      </c>
      <c r="I13">
        <v>0</v>
      </c>
      <c r="J13">
        <v>0</v>
      </c>
      <c r="K13">
        <v>0</v>
      </c>
      <c r="L13">
        <v>0</v>
      </c>
      <c r="M13">
        <v>0</v>
      </c>
      <c r="N13">
        <v>0</v>
      </c>
      <c r="O13">
        <v>0</v>
      </c>
      <c r="P13">
        <v>0</v>
      </c>
      <c r="Q13">
        <v>0</v>
      </c>
      <c r="R13">
        <v>0</v>
      </c>
      <c r="S13">
        <v>0</v>
      </c>
      <c r="T13">
        <v>0</v>
      </c>
      <c r="U13">
        <v>0</v>
      </c>
      <c r="V13">
        <v>0</v>
      </c>
      <c r="W13">
        <v>0</v>
      </c>
      <c r="X13">
        <v>0</v>
      </c>
      <c r="Y13">
        <v>0</v>
      </c>
      <c r="Z13">
        <v>0</v>
      </c>
      <c r="AA13">
        <v>0</v>
      </c>
      <c r="AB13">
        <v>0</v>
      </c>
      <c r="AC13">
        <v>0</v>
      </c>
      <c r="AD13">
        <v>0</v>
      </c>
      <c r="AE13">
        <v>0</v>
      </c>
      <c r="AF13">
        <v>0</v>
      </c>
      <c r="AG13">
        <v>0</v>
      </c>
      <c r="AH13">
        <v>0</v>
      </c>
      <c r="AI13">
        <v>0</v>
      </c>
      <c r="AJ13">
        <v>0</v>
      </c>
      <c r="AK13">
        <v>0</v>
      </c>
      <c r="AL13">
        <v>0</v>
      </c>
      <c r="AM13">
        <v>0</v>
      </c>
      <c r="AN13">
        <v>0</v>
      </c>
      <c r="AO13">
        <v>0</v>
      </c>
      <c r="AP13">
        <v>0</v>
      </c>
      <c r="AQ13">
        <v>0</v>
      </c>
      <c r="AR13">
        <v>0</v>
      </c>
      <c r="AS13">
        <v>0</v>
      </c>
      <c r="AT13">
        <v>0</v>
      </c>
      <c r="AU13">
        <v>0</v>
      </c>
      <c r="AV13">
        <v>0</v>
      </c>
      <c r="AW13">
        <v>0</v>
      </c>
      <c r="AX13">
        <v>18584</v>
      </c>
      <c r="AY13">
        <v>128115</v>
      </c>
      <c r="AZ13">
        <v>167790</v>
      </c>
      <c r="BA13">
        <v>2245884</v>
      </c>
      <c r="BB13">
        <v>18425</v>
      </c>
      <c r="BC13">
        <v>21965</v>
      </c>
      <c r="BD13">
        <v>28939</v>
      </c>
      <c r="BE13">
        <v>375917</v>
      </c>
      <c r="BF13">
        <v>92</v>
      </c>
      <c r="BG13">
        <v>332</v>
      </c>
      <c r="BH13">
        <v>0</v>
      </c>
      <c r="BI13">
        <v>4766</v>
      </c>
      <c r="BJ13">
        <v>4729</v>
      </c>
      <c r="BK13">
        <v>8230</v>
      </c>
      <c r="BL13">
        <v>11270</v>
      </c>
      <c r="BM13">
        <v>48405</v>
      </c>
      <c r="BN13">
        <v>0</v>
      </c>
      <c r="BO13">
        <v>166</v>
      </c>
      <c r="BP13">
        <v>0</v>
      </c>
      <c r="BQ13">
        <v>1532</v>
      </c>
      <c r="BR13">
        <v>284</v>
      </c>
      <c r="BS13">
        <v>0</v>
      </c>
    </row>
    <row r="14" spans="1:71" x14ac:dyDescent="0.2">
      <c r="A14">
        <v>154</v>
      </c>
      <c r="B14">
        <v>0</v>
      </c>
      <c r="C14">
        <v>0</v>
      </c>
      <c r="D14">
        <v>0</v>
      </c>
      <c r="E14">
        <v>0</v>
      </c>
      <c r="F14">
        <v>0</v>
      </c>
      <c r="G14">
        <v>0</v>
      </c>
      <c r="H14">
        <v>0</v>
      </c>
      <c r="I14">
        <v>0</v>
      </c>
      <c r="J14">
        <v>0</v>
      </c>
      <c r="K14">
        <v>0</v>
      </c>
      <c r="L14">
        <v>0</v>
      </c>
      <c r="M14">
        <v>0</v>
      </c>
      <c r="N14">
        <v>0</v>
      </c>
      <c r="O14">
        <v>0</v>
      </c>
      <c r="P14">
        <v>0</v>
      </c>
      <c r="Q14">
        <v>0</v>
      </c>
      <c r="R14">
        <v>0</v>
      </c>
      <c r="S14">
        <v>0</v>
      </c>
      <c r="T14">
        <v>0</v>
      </c>
      <c r="U14">
        <v>0</v>
      </c>
      <c r="V14">
        <v>0</v>
      </c>
      <c r="W14">
        <v>0</v>
      </c>
      <c r="X14">
        <v>0</v>
      </c>
      <c r="Y14">
        <v>0</v>
      </c>
      <c r="Z14">
        <v>0</v>
      </c>
      <c r="AA14">
        <v>0</v>
      </c>
      <c r="AB14">
        <v>0</v>
      </c>
      <c r="AC14">
        <v>0</v>
      </c>
      <c r="AD14">
        <v>0</v>
      </c>
      <c r="AE14">
        <v>0</v>
      </c>
      <c r="AF14">
        <v>0</v>
      </c>
      <c r="AG14">
        <v>0</v>
      </c>
      <c r="AH14">
        <v>0</v>
      </c>
      <c r="AI14">
        <v>0</v>
      </c>
      <c r="AJ14">
        <v>0</v>
      </c>
      <c r="AK14">
        <v>0</v>
      </c>
      <c r="AL14">
        <v>0</v>
      </c>
      <c r="AM14">
        <v>0</v>
      </c>
      <c r="AN14">
        <v>0</v>
      </c>
      <c r="AO14">
        <v>0</v>
      </c>
      <c r="AP14">
        <v>0</v>
      </c>
      <c r="AQ14">
        <v>0</v>
      </c>
      <c r="AR14">
        <v>0</v>
      </c>
      <c r="AS14">
        <v>0</v>
      </c>
      <c r="AT14">
        <v>0</v>
      </c>
      <c r="AU14">
        <v>0</v>
      </c>
      <c r="AV14">
        <v>0</v>
      </c>
      <c r="AW14">
        <v>0</v>
      </c>
      <c r="AX14">
        <v>510.5</v>
      </c>
      <c r="AY14">
        <v>6013.5</v>
      </c>
      <c r="AZ14">
        <v>17971</v>
      </c>
      <c r="BA14">
        <v>187593.5</v>
      </c>
      <c r="BB14">
        <v>510.5</v>
      </c>
      <c r="BC14">
        <v>986.5</v>
      </c>
      <c r="BD14">
        <v>4080</v>
      </c>
      <c r="BE14">
        <v>26839</v>
      </c>
      <c r="BF14">
        <v>0</v>
      </c>
      <c r="BG14">
        <v>0</v>
      </c>
      <c r="BH14">
        <v>0</v>
      </c>
      <c r="BI14">
        <v>510</v>
      </c>
      <c r="BJ14">
        <v>88</v>
      </c>
      <c r="BK14">
        <v>563.5</v>
      </c>
      <c r="BL14">
        <v>2380</v>
      </c>
      <c r="BM14">
        <v>2043</v>
      </c>
      <c r="BN14">
        <v>7.5</v>
      </c>
      <c r="BO14">
        <v>0</v>
      </c>
      <c r="BP14">
        <v>0</v>
      </c>
      <c r="BQ14">
        <v>170</v>
      </c>
      <c r="BR14">
        <v>89</v>
      </c>
      <c r="BS14">
        <v>0</v>
      </c>
    </row>
    <row r="15" spans="1:71" x14ac:dyDescent="0.2">
      <c r="A15">
        <v>161</v>
      </c>
      <c r="B15">
        <v>0</v>
      </c>
      <c r="C15">
        <v>0</v>
      </c>
      <c r="D15">
        <v>0</v>
      </c>
      <c r="E15">
        <v>0</v>
      </c>
      <c r="F15">
        <v>0</v>
      </c>
      <c r="G15">
        <v>0</v>
      </c>
      <c r="H15">
        <v>0</v>
      </c>
      <c r="I15">
        <v>0</v>
      </c>
      <c r="J15">
        <v>0</v>
      </c>
      <c r="K15">
        <v>0</v>
      </c>
      <c r="L15">
        <v>0</v>
      </c>
      <c r="M15">
        <v>0</v>
      </c>
      <c r="N15">
        <v>0</v>
      </c>
      <c r="O15">
        <v>0</v>
      </c>
      <c r="P15">
        <v>0</v>
      </c>
      <c r="Q15">
        <v>0</v>
      </c>
      <c r="R15">
        <v>0</v>
      </c>
      <c r="S15">
        <v>0</v>
      </c>
      <c r="T15">
        <v>0</v>
      </c>
      <c r="U15">
        <v>0</v>
      </c>
      <c r="V15">
        <v>0</v>
      </c>
      <c r="W15">
        <v>0</v>
      </c>
      <c r="X15">
        <v>0</v>
      </c>
      <c r="Y15">
        <v>0</v>
      </c>
      <c r="Z15">
        <v>0</v>
      </c>
      <c r="AA15">
        <v>0</v>
      </c>
      <c r="AB15">
        <v>0</v>
      </c>
      <c r="AC15">
        <v>0</v>
      </c>
      <c r="AD15">
        <v>0</v>
      </c>
      <c r="AE15">
        <v>0</v>
      </c>
      <c r="AF15">
        <v>0</v>
      </c>
      <c r="AG15">
        <v>0</v>
      </c>
      <c r="AH15">
        <v>0</v>
      </c>
      <c r="AI15">
        <v>0</v>
      </c>
      <c r="AJ15">
        <v>0</v>
      </c>
      <c r="AK15">
        <v>0</v>
      </c>
      <c r="AL15">
        <v>0</v>
      </c>
      <c r="AM15">
        <v>0</v>
      </c>
      <c r="AN15">
        <v>0</v>
      </c>
      <c r="AO15">
        <v>0</v>
      </c>
      <c r="AP15">
        <v>0</v>
      </c>
      <c r="AQ15">
        <v>0</v>
      </c>
      <c r="AR15">
        <v>0</v>
      </c>
      <c r="AS15">
        <v>0</v>
      </c>
      <c r="AT15">
        <v>0</v>
      </c>
      <c r="AU15">
        <v>0</v>
      </c>
      <c r="AV15">
        <v>0</v>
      </c>
      <c r="AW15">
        <v>0</v>
      </c>
      <c r="AX15">
        <v>0</v>
      </c>
      <c r="AY15">
        <v>1286</v>
      </c>
      <c r="AZ15">
        <v>2815</v>
      </c>
      <c r="BA15">
        <v>42819</v>
      </c>
      <c r="BB15">
        <v>0</v>
      </c>
      <c r="BC15">
        <v>143</v>
      </c>
      <c r="BD15">
        <v>582</v>
      </c>
      <c r="BE15">
        <v>7436</v>
      </c>
      <c r="BF15">
        <v>0</v>
      </c>
      <c r="BG15">
        <v>0</v>
      </c>
      <c r="BH15">
        <v>0</v>
      </c>
      <c r="BI15">
        <v>0</v>
      </c>
      <c r="BJ15">
        <v>0</v>
      </c>
      <c r="BK15">
        <v>71</v>
      </c>
      <c r="BL15">
        <v>410</v>
      </c>
      <c r="BM15">
        <v>1204</v>
      </c>
      <c r="BN15">
        <v>0</v>
      </c>
      <c r="BO15">
        <v>0</v>
      </c>
      <c r="BP15">
        <v>0</v>
      </c>
      <c r="BQ15">
        <v>0</v>
      </c>
      <c r="BR15">
        <v>11</v>
      </c>
      <c r="BS15">
        <v>0</v>
      </c>
    </row>
    <row r="16" spans="1:71" x14ac:dyDescent="0.2">
      <c r="A16">
        <v>170</v>
      </c>
      <c r="B16">
        <v>0</v>
      </c>
      <c r="C16">
        <v>0</v>
      </c>
      <c r="D16">
        <v>0</v>
      </c>
      <c r="E16">
        <v>0</v>
      </c>
      <c r="F16">
        <v>0</v>
      </c>
      <c r="G16">
        <v>0</v>
      </c>
      <c r="H16">
        <v>0</v>
      </c>
      <c r="I16">
        <v>0</v>
      </c>
      <c r="J16">
        <v>0</v>
      </c>
      <c r="K16">
        <v>0</v>
      </c>
      <c r="L16">
        <v>0</v>
      </c>
      <c r="M16">
        <v>0</v>
      </c>
      <c r="N16">
        <v>0</v>
      </c>
      <c r="O16">
        <v>0</v>
      </c>
      <c r="P16">
        <v>0</v>
      </c>
      <c r="Q16">
        <v>0</v>
      </c>
      <c r="R16">
        <v>0</v>
      </c>
      <c r="S16">
        <v>0</v>
      </c>
      <c r="T16">
        <v>0</v>
      </c>
      <c r="U16">
        <v>0</v>
      </c>
      <c r="V16">
        <v>0</v>
      </c>
      <c r="W16">
        <v>0</v>
      </c>
      <c r="X16">
        <v>0</v>
      </c>
      <c r="Y16">
        <v>0</v>
      </c>
      <c r="Z16">
        <v>0</v>
      </c>
      <c r="AA16">
        <v>0</v>
      </c>
      <c r="AB16">
        <v>0</v>
      </c>
      <c r="AC16">
        <v>0</v>
      </c>
      <c r="AD16">
        <v>0</v>
      </c>
      <c r="AE16">
        <v>0</v>
      </c>
      <c r="AF16">
        <v>0</v>
      </c>
      <c r="AG16">
        <v>0</v>
      </c>
      <c r="AH16">
        <v>0</v>
      </c>
      <c r="AI16">
        <v>0</v>
      </c>
      <c r="AJ16">
        <v>0</v>
      </c>
      <c r="AK16">
        <v>0</v>
      </c>
      <c r="AL16">
        <v>0</v>
      </c>
      <c r="AM16">
        <v>0</v>
      </c>
      <c r="AN16">
        <v>0</v>
      </c>
      <c r="AO16">
        <v>0</v>
      </c>
      <c r="AP16">
        <v>0</v>
      </c>
      <c r="AQ16">
        <v>0</v>
      </c>
      <c r="AR16">
        <v>0</v>
      </c>
      <c r="AS16">
        <v>0</v>
      </c>
      <c r="AT16">
        <v>0</v>
      </c>
      <c r="AU16">
        <v>0</v>
      </c>
      <c r="AV16">
        <v>0</v>
      </c>
      <c r="AW16">
        <v>0</v>
      </c>
      <c r="AX16">
        <v>0</v>
      </c>
      <c r="AY16">
        <v>13569</v>
      </c>
      <c r="AZ16">
        <v>19603</v>
      </c>
      <c r="BA16">
        <v>269996</v>
      </c>
      <c r="BB16">
        <v>0</v>
      </c>
      <c r="BC16">
        <v>2261</v>
      </c>
      <c r="BD16">
        <v>2809</v>
      </c>
      <c r="BE16">
        <v>39413</v>
      </c>
      <c r="BF16">
        <v>0</v>
      </c>
      <c r="BG16">
        <v>0</v>
      </c>
      <c r="BH16">
        <v>0</v>
      </c>
      <c r="BI16">
        <v>686</v>
      </c>
      <c r="BJ16">
        <v>0</v>
      </c>
      <c r="BK16">
        <v>1004</v>
      </c>
      <c r="BL16">
        <v>1603</v>
      </c>
      <c r="BM16">
        <v>5197</v>
      </c>
      <c r="BN16">
        <v>0</v>
      </c>
      <c r="BO16">
        <v>0</v>
      </c>
      <c r="BP16">
        <v>0</v>
      </c>
      <c r="BQ16">
        <v>342</v>
      </c>
      <c r="BR16">
        <v>43</v>
      </c>
      <c r="BS16">
        <v>0</v>
      </c>
    </row>
    <row r="17" spans="1:71" x14ac:dyDescent="0.2">
      <c r="A17">
        <v>182</v>
      </c>
      <c r="B17">
        <v>0</v>
      </c>
      <c r="C17">
        <v>0</v>
      </c>
      <c r="D17">
        <v>0</v>
      </c>
      <c r="E17">
        <v>0</v>
      </c>
      <c r="F17">
        <v>0</v>
      </c>
      <c r="G17">
        <v>0</v>
      </c>
      <c r="H17">
        <v>0</v>
      </c>
      <c r="I17">
        <v>0</v>
      </c>
      <c r="J17">
        <v>0</v>
      </c>
      <c r="K17">
        <v>0</v>
      </c>
      <c r="L17">
        <v>0</v>
      </c>
      <c r="M17">
        <v>0</v>
      </c>
      <c r="N17">
        <v>0</v>
      </c>
      <c r="O17">
        <v>0</v>
      </c>
      <c r="P17">
        <v>0</v>
      </c>
      <c r="Q17">
        <v>0</v>
      </c>
      <c r="R17">
        <v>0</v>
      </c>
      <c r="S17">
        <v>0</v>
      </c>
      <c r="T17">
        <v>0</v>
      </c>
      <c r="U17">
        <v>0</v>
      </c>
      <c r="V17">
        <v>0</v>
      </c>
      <c r="W17">
        <v>0</v>
      </c>
      <c r="X17">
        <v>0</v>
      </c>
      <c r="Y17">
        <v>0</v>
      </c>
      <c r="Z17">
        <v>0</v>
      </c>
      <c r="AA17">
        <v>0</v>
      </c>
      <c r="AB17">
        <v>0</v>
      </c>
      <c r="AC17">
        <v>0</v>
      </c>
      <c r="AD17">
        <v>0</v>
      </c>
      <c r="AE17">
        <v>0</v>
      </c>
      <c r="AF17">
        <v>0</v>
      </c>
      <c r="AG17">
        <v>0</v>
      </c>
      <c r="AH17">
        <v>0</v>
      </c>
      <c r="AI17">
        <v>0</v>
      </c>
      <c r="AJ17">
        <v>0</v>
      </c>
      <c r="AK17">
        <v>0</v>
      </c>
      <c r="AL17">
        <v>0</v>
      </c>
      <c r="AM17">
        <v>0</v>
      </c>
      <c r="AN17">
        <v>0</v>
      </c>
      <c r="AO17">
        <v>0</v>
      </c>
      <c r="AP17">
        <v>0</v>
      </c>
      <c r="AQ17">
        <v>0</v>
      </c>
      <c r="AR17">
        <v>0</v>
      </c>
      <c r="AS17">
        <v>0</v>
      </c>
      <c r="AT17">
        <v>0</v>
      </c>
      <c r="AU17">
        <v>0</v>
      </c>
      <c r="AV17">
        <v>0</v>
      </c>
      <c r="AW17">
        <v>0</v>
      </c>
      <c r="AX17">
        <v>2104</v>
      </c>
      <c r="AY17">
        <v>28414</v>
      </c>
      <c r="AZ17">
        <v>33295</v>
      </c>
      <c r="BA17">
        <v>483236.5</v>
      </c>
      <c r="BB17">
        <v>340</v>
      </c>
      <c r="BC17">
        <v>1017</v>
      </c>
      <c r="BD17">
        <v>524</v>
      </c>
      <c r="BE17">
        <v>9189</v>
      </c>
      <c r="BF17">
        <v>0</v>
      </c>
      <c r="BG17">
        <v>0</v>
      </c>
      <c r="BH17">
        <v>0</v>
      </c>
      <c r="BI17">
        <v>0</v>
      </c>
      <c r="BJ17">
        <v>93</v>
      </c>
      <c r="BK17">
        <v>344</v>
      </c>
      <c r="BL17">
        <v>172</v>
      </c>
      <c r="BM17">
        <v>992</v>
      </c>
      <c r="BN17">
        <v>0</v>
      </c>
      <c r="BO17">
        <v>0</v>
      </c>
      <c r="BP17">
        <v>0</v>
      </c>
      <c r="BQ17">
        <v>0</v>
      </c>
      <c r="BR17">
        <v>73</v>
      </c>
      <c r="BS17">
        <v>0</v>
      </c>
    </row>
    <row r="18" spans="1:71" x14ac:dyDescent="0.2">
      <c r="A18">
        <v>196</v>
      </c>
      <c r="B18">
        <v>0</v>
      </c>
      <c r="C18">
        <v>0</v>
      </c>
      <c r="D18">
        <v>0</v>
      </c>
      <c r="E18">
        <v>0</v>
      </c>
      <c r="F18">
        <v>0</v>
      </c>
      <c r="G18">
        <v>0</v>
      </c>
      <c r="H18">
        <v>0</v>
      </c>
      <c r="I18">
        <v>0</v>
      </c>
      <c r="J18">
        <v>0</v>
      </c>
      <c r="K18">
        <v>0</v>
      </c>
      <c r="L18">
        <v>0</v>
      </c>
      <c r="M18">
        <v>0</v>
      </c>
      <c r="N18">
        <v>0</v>
      </c>
      <c r="O18">
        <v>0</v>
      </c>
      <c r="P18">
        <v>0</v>
      </c>
      <c r="Q18">
        <v>0</v>
      </c>
      <c r="R18">
        <v>0</v>
      </c>
      <c r="S18">
        <v>0</v>
      </c>
      <c r="T18">
        <v>0</v>
      </c>
      <c r="U18">
        <v>0</v>
      </c>
      <c r="V18">
        <v>0</v>
      </c>
      <c r="W18">
        <v>0</v>
      </c>
      <c r="X18">
        <v>0</v>
      </c>
      <c r="Y18">
        <v>0</v>
      </c>
      <c r="Z18">
        <v>0</v>
      </c>
      <c r="AA18">
        <v>0</v>
      </c>
      <c r="AB18">
        <v>0</v>
      </c>
      <c r="AC18">
        <v>0</v>
      </c>
      <c r="AD18">
        <v>0</v>
      </c>
      <c r="AE18">
        <v>0</v>
      </c>
      <c r="AF18">
        <v>0</v>
      </c>
      <c r="AG18">
        <v>0</v>
      </c>
      <c r="AH18">
        <v>0</v>
      </c>
      <c r="AI18">
        <v>0</v>
      </c>
      <c r="AJ18">
        <v>0</v>
      </c>
      <c r="AK18">
        <v>0</v>
      </c>
      <c r="AL18">
        <v>0</v>
      </c>
      <c r="AM18">
        <v>0</v>
      </c>
      <c r="AN18">
        <v>0</v>
      </c>
      <c r="AO18">
        <v>0</v>
      </c>
      <c r="AP18">
        <v>0</v>
      </c>
      <c r="AQ18">
        <v>0</v>
      </c>
      <c r="AR18">
        <v>0</v>
      </c>
      <c r="AS18">
        <v>0</v>
      </c>
      <c r="AT18">
        <v>0</v>
      </c>
      <c r="AU18">
        <v>0</v>
      </c>
      <c r="AV18">
        <v>0</v>
      </c>
      <c r="AW18">
        <v>0</v>
      </c>
      <c r="AX18">
        <v>1788</v>
      </c>
      <c r="AY18">
        <v>0</v>
      </c>
      <c r="AZ18">
        <v>9116</v>
      </c>
      <c r="BA18">
        <v>65582</v>
      </c>
      <c r="BB18">
        <v>337</v>
      </c>
      <c r="BC18">
        <v>0</v>
      </c>
      <c r="BD18">
        <v>1473</v>
      </c>
      <c r="BE18">
        <v>6021</v>
      </c>
      <c r="BF18">
        <v>0</v>
      </c>
      <c r="BG18">
        <v>0</v>
      </c>
      <c r="BH18">
        <v>0</v>
      </c>
      <c r="BI18">
        <v>170</v>
      </c>
      <c r="BJ18">
        <v>254</v>
      </c>
      <c r="BK18">
        <v>0</v>
      </c>
      <c r="BL18">
        <v>1020</v>
      </c>
      <c r="BM18">
        <v>1519</v>
      </c>
      <c r="BN18">
        <v>0</v>
      </c>
      <c r="BO18">
        <v>0</v>
      </c>
      <c r="BP18">
        <v>0</v>
      </c>
      <c r="BQ18">
        <v>0</v>
      </c>
      <c r="BR18">
        <v>0</v>
      </c>
      <c r="BS18">
        <v>0</v>
      </c>
    </row>
    <row r="19" spans="1:71" x14ac:dyDescent="0.2">
      <c r="A19">
        <v>203</v>
      </c>
      <c r="B19">
        <v>0</v>
      </c>
      <c r="C19">
        <v>0</v>
      </c>
      <c r="D19">
        <v>0</v>
      </c>
      <c r="E19">
        <v>0</v>
      </c>
      <c r="F19">
        <v>0</v>
      </c>
      <c r="G19">
        <v>0</v>
      </c>
      <c r="H19">
        <v>0</v>
      </c>
      <c r="I19">
        <v>0</v>
      </c>
      <c r="J19">
        <v>0</v>
      </c>
      <c r="K19">
        <v>0</v>
      </c>
      <c r="L19">
        <v>0</v>
      </c>
      <c r="M19">
        <v>0</v>
      </c>
      <c r="N19">
        <v>0</v>
      </c>
      <c r="O19">
        <v>0</v>
      </c>
      <c r="P19">
        <v>0</v>
      </c>
      <c r="Q19">
        <v>0</v>
      </c>
      <c r="R19">
        <v>0</v>
      </c>
      <c r="S19">
        <v>0</v>
      </c>
      <c r="T19">
        <v>0</v>
      </c>
      <c r="U19">
        <v>0</v>
      </c>
      <c r="V19">
        <v>0</v>
      </c>
      <c r="W19">
        <v>0</v>
      </c>
      <c r="X19">
        <v>0</v>
      </c>
      <c r="Y19">
        <v>0</v>
      </c>
      <c r="Z19">
        <v>0</v>
      </c>
      <c r="AA19">
        <v>0</v>
      </c>
      <c r="AB19">
        <v>0</v>
      </c>
      <c r="AC19">
        <v>0</v>
      </c>
      <c r="AD19">
        <v>0</v>
      </c>
      <c r="AE19">
        <v>0</v>
      </c>
      <c r="AF19">
        <v>0</v>
      </c>
      <c r="AG19">
        <v>0</v>
      </c>
      <c r="AH19">
        <v>0</v>
      </c>
      <c r="AI19">
        <v>0</v>
      </c>
      <c r="AJ19">
        <v>0</v>
      </c>
      <c r="AK19">
        <v>0</v>
      </c>
      <c r="AL19">
        <v>0</v>
      </c>
      <c r="AM19">
        <v>0</v>
      </c>
      <c r="AN19">
        <v>0</v>
      </c>
      <c r="AO19">
        <v>0</v>
      </c>
      <c r="AP19">
        <v>0</v>
      </c>
      <c r="AQ19">
        <v>0</v>
      </c>
      <c r="AR19">
        <v>0</v>
      </c>
      <c r="AS19">
        <v>0</v>
      </c>
      <c r="AT19">
        <v>0</v>
      </c>
      <c r="AU19">
        <v>0</v>
      </c>
      <c r="AV19">
        <v>0</v>
      </c>
      <c r="AW19">
        <v>0</v>
      </c>
      <c r="AX19">
        <v>70</v>
      </c>
      <c r="AY19">
        <v>4587</v>
      </c>
      <c r="AZ19">
        <v>9426</v>
      </c>
      <c r="BA19">
        <v>125025.5</v>
      </c>
      <c r="BB19">
        <v>70</v>
      </c>
      <c r="BC19">
        <v>173</v>
      </c>
      <c r="BD19">
        <v>2098</v>
      </c>
      <c r="BE19">
        <v>16103.5</v>
      </c>
      <c r="BF19">
        <v>0</v>
      </c>
      <c r="BG19">
        <v>0</v>
      </c>
      <c r="BH19">
        <v>0</v>
      </c>
      <c r="BI19">
        <v>346</v>
      </c>
      <c r="BJ19">
        <v>32</v>
      </c>
      <c r="BK19">
        <v>173</v>
      </c>
      <c r="BL19">
        <v>1038</v>
      </c>
      <c r="BM19">
        <v>3114.5</v>
      </c>
      <c r="BN19">
        <v>0</v>
      </c>
      <c r="BO19">
        <v>0</v>
      </c>
      <c r="BP19">
        <v>0</v>
      </c>
      <c r="BQ19">
        <v>519</v>
      </c>
      <c r="BR19">
        <v>8</v>
      </c>
      <c r="BS19">
        <v>0</v>
      </c>
    </row>
    <row r="20" spans="1:71" x14ac:dyDescent="0.2">
      <c r="A20">
        <v>217</v>
      </c>
      <c r="B20">
        <v>0</v>
      </c>
      <c r="C20">
        <v>0</v>
      </c>
      <c r="D20">
        <v>0</v>
      </c>
      <c r="E20">
        <v>0</v>
      </c>
      <c r="F20">
        <v>0</v>
      </c>
      <c r="G20">
        <v>0</v>
      </c>
      <c r="H20">
        <v>0</v>
      </c>
      <c r="I20">
        <v>0</v>
      </c>
      <c r="J20">
        <v>0</v>
      </c>
      <c r="K20">
        <v>0</v>
      </c>
      <c r="L20">
        <v>0</v>
      </c>
      <c r="M20">
        <v>0</v>
      </c>
      <c r="N20">
        <v>0</v>
      </c>
      <c r="O20">
        <v>0</v>
      </c>
      <c r="P20">
        <v>0</v>
      </c>
      <c r="Q20">
        <v>0</v>
      </c>
      <c r="R20">
        <v>0</v>
      </c>
      <c r="S20">
        <v>0</v>
      </c>
      <c r="T20">
        <v>0</v>
      </c>
      <c r="U20">
        <v>0</v>
      </c>
      <c r="V20">
        <v>0</v>
      </c>
      <c r="W20">
        <v>0</v>
      </c>
      <c r="X20">
        <v>0</v>
      </c>
      <c r="Y20">
        <v>0</v>
      </c>
      <c r="Z20">
        <v>0</v>
      </c>
      <c r="AA20">
        <v>0</v>
      </c>
      <c r="AB20">
        <v>0</v>
      </c>
      <c r="AC20">
        <v>0</v>
      </c>
      <c r="AD20">
        <v>0</v>
      </c>
      <c r="AE20">
        <v>0</v>
      </c>
      <c r="AF20">
        <v>0</v>
      </c>
      <c r="AG20">
        <v>0</v>
      </c>
      <c r="AH20">
        <v>0</v>
      </c>
      <c r="AI20">
        <v>0</v>
      </c>
      <c r="AJ20">
        <v>0</v>
      </c>
      <c r="AK20">
        <v>0</v>
      </c>
      <c r="AL20">
        <v>0</v>
      </c>
      <c r="AM20">
        <v>0</v>
      </c>
      <c r="AN20">
        <v>0</v>
      </c>
      <c r="AO20">
        <v>0</v>
      </c>
      <c r="AP20">
        <v>0</v>
      </c>
      <c r="AQ20">
        <v>0</v>
      </c>
      <c r="AR20">
        <v>0</v>
      </c>
      <c r="AS20">
        <v>0</v>
      </c>
      <c r="AT20">
        <v>0</v>
      </c>
      <c r="AU20">
        <v>0</v>
      </c>
      <c r="AV20">
        <v>0</v>
      </c>
      <c r="AW20">
        <v>0</v>
      </c>
      <c r="AX20">
        <v>113</v>
      </c>
      <c r="AY20">
        <v>4416</v>
      </c>
      <c r="AZ20">
        <v>5321</v>
      </c>
      <c r="BA20">
        <v>84288</v>
      </c>
      <c r="BB20">
        <v>113</v>
      </c>
      <c r="BC20">
        <v>1062</v>
      </c>
      <c r="BD20">
        <v>1700</v>
      </c>
      <c r="BE20">
        <v>15393</v>
      </c>
      <c r="BF20">
        <v>0</v>
      </c>
      <c r="BG20">
        <v>0</v>
      </c>
      <c r="BH20">
        <v>0</v>
      </c>
      <c r="BI20">
        <v>0</v>
      </c>
      <c r="BJ20">
        <v>46</v>
      </c>
      <c r="BK20">
        <v>565</v>
      </c>
      <c r="BL20">
        <v>680</v>
      </c>
      <c r="BM20">
        <v>2210</v>
      </c>
      <c r="BN20">
        <v>0</v>
      </c>
      <c r="BO20">
        <v>0</v>
      </c>
      <c r="BP20">
        <v>0</v>
      </c>
      <c r="BQ20">
        <v>0</v>
      </c>
      <c r="BR20">
        <v>23</v>
      </c>
      <c r="BS20">
        <v>0</v>
      </c>
    </row>
    <row r="21" spans="1:71" x14ac:dyDescent="0.2">
      <c r="A21">
        <v>231</v>
      </c>
      <c r="B21">
        <v>0</v>
      </c>
      <c r="C21">
        <v>0</v>
      </c>
      <c r="D21">
        <v>0</v>
      </c>
      <c r="E21">
        <v>0</v>
      </c>
      <c r="F21">
        <v>0</v>
      </c>
      <c r="G21">
        <v>0</v>
      </c>
      <c r="H21">
        <v>0</v>
      </c>
      <c r="I21">
        <v>0</v>
      </c>
      <c r="J21">
        <v>0</v>
      </c>
      <c r="K21">
        <v>0</v>
      </c>
      <c r="L21">
        <v>0</v>
      </c>
      <c r="M21">
        <v>0</v>
      </c>
      <c r="N21">
        <v>0</v>
      </c>
      <c r="O21">
        <v>0</v>
      </c>
      <c r="P21">
        <v>0</v>
      </c>
      <c r="Q21">
        <v>0</v>
      </c>
      <c r="R21">
        <v>0</v>
      </c>
      <c r="S21">
        <v>0</v>
      </c>
      <c r="T21">
        <v>0</v>
      </c>
      <c r="U21">
        <v>0</v>
      </c>
      <c r="V21">
        <v>0</v>
      </c>
      <c r="W21">
        <v>0</v>
      </c>
      <c r="X21">
        <v>0</v>
      </c>
      <c r="Y21">
        <v>0</v>
      </c>
      <c r="Z21">
        <v>0</v>
      </c>
      <c r="AA21">
        <v>0</v>
      </c>
      <c r="AB21">
        <v>0</v>
      </c>
      <c r="AC21">
        <v>0</v>
      </c>
      <c r="AD21">
        <v>0</v>
      </c>
      <c r="AE21">
        <v>0</v>
      </c>
      <c r="AF21">
        <v>0</v>
      </c>
      <c r="AG21">
        <v>0</v>
      </c>
      <c r="AH21">
        <v>0</v>
      </c>
      <c r="AI21">
        <v>0</v>
      </c>
      <c r="AJ21">
        <v>0</v>
      </c>
      <c r="AK21">
        <v>0</v>
      </c>
      <c r="AL21">
        <v>0</v>
      </c>
      <c r="AM21">
        <v>0</v>
      </c>
      <c r="AN21">
        <v>0</v>
      </c>
      <c r="AO21">
        <v>0</v>
      </c>
      <c r="AP21">
        <v>0</v>
      </c>
      <c r="AQ21">
        <v>0</v>
      </c>
      <c r="AR21">
        <v>0</v>
      </c>
      <c r="AS21">
        <v>0</v>
      </c>
      <c r="AT21">
        <v>0</v>
      </c>
      <c r="AU21">
        <v>0</v>
      </c>
      <c r="AV21">
        <v>0</v>
      </c>
      <c r="AW21">
        <v>0</v>
      </c>
      <c r="AX21">
        <v>0</v>
      </c>
      <c r="AY21">
        <v>14199</v>
      </c>
      <c r="AZ21">
        <v>18064</v>
      </c>
      <c r="BA21">
        <v>253789</v>
      </c>
      <c r="BB21">
        <v>0</v>
      </c>
      <c r="BC21">
        <v>2209</v>
      </c>
      <c r="BD21">
        <v>4987</v>
      </c>
      <c r="BE21">
        <v>43930</v>
      </c>
      <c r="BF21">
        <v>0</v>
      </c>
      <c r="BG21">
        <v>0</v>
      </c>
      <c r="BH21">
        <v>0</v>
      </c>
      <c r="BI21">
        <v>511</v>
      </c>
      <c r="BJ21">
        <v>0</v>
      </c>
      <c r="BK21">
        <v>1232</v>
      </c>
      <c r="BL21">
        <v>3108</v>
      </c>
      <c r="BM21">
        <v>8890</v>
      </c>
      <c r="BN21">
        <v>0</v>
      </c>
      <c r="BO21">
        <v>0</v>
      </c>
      <c r="BP21">
        <v>0</v>
      </c>
      <c r="BQ21">
        <v>171</v>
      </c>
      <c r="BR21">
        <v>60</v>
      </c>
      <c r="BS21">
        <v>0</v>
      </c>
    </row>
    <row r="22" spans="1:71" x14ac:dyDescent="0.2">
      <c r="A22">
        <v>238</v>
      </c>
      <c r="B22">
        <v>0</v>
      </c>
      <c r="C22">
        <v>0</v>
      </c>
      <c r="D22">
        <v>0</v>
      </c>
      <c r="E22">
        <v>0</v>
      </c>
      <c r="F22">
        <v>0</v>
      </c>
      <c r="G22">
        <v>0</v>
      </c>
      <c r="H22">
        <v>0</v>
      </c>
      <c r="I22">
        <v>0</v>
      </c>
      <c r="J22">
        <v>0</v>
      </c>
      <c r="K22">
        <v>0</v>
      </c>
      <c r="L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c r="AJ22">
        <v>0</v>
      </c>
      <c r="AK22">
        <v>0</v>
      </c>
      <c r="AL22">
        <v>0</v>
      </c>
      <c r="AM22">
        <v>0</v>
      </c>
      <c r="AN22">
        <v>0</v>
      </c>
      <c r="AO22">
        <v>0</v>
      </c>
      <c r="AP22">
        <v>0</v>
      </c>
      <c r="AQ22">
        <v>0</v>
      </c>
      <c r="AR22">
        <v>0</v>
      </c>
      <c r="AS22">
        <v>0</v>
      </c>
      <c r="AT22">
        <v>0</v>
      </c>
      <c r="AU22">
        <v>0</v>
      </c>
      <c r="AV22">
        <v>0</v>
      </c>
      <c r="AW22">
        <v>0</v>
      </c>
      <c r="AX22">
        <v>549</v>
      </c>
      <c r="AY22">
        <v>9687</v>
      </c>
      <c r="AZ22">
        <v>10688</v>
      </c>
      <c r="BA22">
        <v>136189</v>
      </c>
      <c r="BB22">
        <v>549</v>
      </c>
      <c r="BC22">
        <v>1262</v>
      </c>
      <c r="BD22">
        <v>1376</v>
      </c>
      <c r="BE22">
        <v>25178</v>
      </c>
      <c r="BF22">
        <v>0</v>
      </c>
      <c r="BG22">
        <v>162</v>
      </c>
      <c r="BH22">
        <v>0</v>
      </c>
      <c r="BI22">
        <v>0</v>
      </c>
      <c r="BJ22">
        <v>183</v>
      </c>
      <c r="BK22">
        <v>162</v>
      </c>
      <c r="BL22">
        <v>516</v>
      </c>
      <c r="BM22">
        <v>2676</v>
      </c>
      <c r="BN22">
        <v>0</v>
      </c>
      <c r="BO22">
        <v>0</v>
      </c>
      <c r="BP22">
        <v>0</v>
      </c>
      <c r="BQ22">
        <v>0</v>
      </c>
      <c r="BR22">
        <v>74</v>
      </c>
      <c r="BS22">
        <v>0</v>
      </c>
    </row>
    <row r="23" spans="1:71" x14ac:dyDescent="0.2">
      <c r="A23">
        <v>245</v>
      </c>
      <c r="B23">
        <v>0</v>
      </c>
      <c r="C23">
        <v>0</v>
      </c>
      <c r="D23">
        <v>0</v>
      </c>
      <c r="E23">
        <v>0</v>
      </c>
      <c r="F23">
        <v>0</v>
      </c>
      <c r="G23">
        <v>0</v>
      </c>
      <c r="H23">
        <v>0</v>
      </c>
      <c r="I23">
        <v>0</v>
      </c>
      <c r="J23">
        <v>0</v>
      </c>
      <c r="K23">
        <v>0</v>
      </c>
      <c r="L23">
        <v>0</v>
      </c>
      <c r="M23">
        <v>0</v>
      </c>
      <c r="N23">
        <v>0</v>
      </c>
      <c r="O23">
        <v>0</v>
      </c>
      <c r="P23">
        <v>0</v>
      </c>
      <c r="Q23">
        <v>0</v>
      </c>
      <c r="R23">
        <v>0</v>
      </c>
      <c r="S23">
        <v>0</v>
      </c>
      <c r="T23">
        <v>0</v>
      </c>
      <c r="U23">
        <v>0</v>
      </c>
      <c r="V23">
        <v>0</v>
      </c>
      <c r="W23">
        <v>0</v>
      </c>
      <c r="X23">
        <v>0</v>
      </c>
      <c r="Y23">
        <v>0</v>
      </c>
      <c r="Z23">
        <v>0</v>
      </c>
      <c r="AA23">
        <v>0</v>
      </c>
      <c r="AB23">
        <v>0</v>
      </c>
      <c r="AC23">
        <v>0</v>
      </c>
      <c r="AD23">
        <v>0</v>
      </c>
      <c r="AE23">
        <v>0</v>
      </c>
      <c r="AF23">
        <v>0</v>
      </c>
      <c r="AG23">
        <v>0</v>
      </c>
      <c r="AH23">
        <v>0</v>
      </c>
      <c r="AI23">
        <v>0</v>
      </c>
      <c r="AJ23">
        <v>0</v>
      </c>
      <c r="AK23">
        <v>0</v>
      </c>
      <c r="AL23">
        <v>0</v>
      </c>
      <c r="AM23">
        <v>0</v>
      </c>
      <c r="AN23">
        <v>0</v>
      </c>
      <c r="AO23">
        <v>0</v>
      </c>
      <c r="AP23">
        <v>0</v>
      </c>
      <c r="AQ23">
        <v>0</v>
      </c>
      <c r="AR23">
        <v>0</v>
      </c>
      <c r="AS23">
        <v>0</v>
      </c>
      <c r="AT23">
        <v>0</v>
      </c>
      <c r="AU23">
        <v>0</v>
      </c>
      <c r="AV23">
        <v>0</v>
      </c>
      <c r="AW23">
        <v>0</v>
      </c>
      <c r="AX23">
        <v>170</v>
      </c>
      <c r="AY23">
        <v>5350</v>
      </c>
      <c r="AZ23">
        <v>6614</v>
      </c>
      <c r="BA23">
        <v>96006</v>
      </c>
      <c r="BB23">
        <v>170</v>
      </c>
      <c r="BC23">
        <v>994</v>
      </c>
      <c r="BD23">
        <v>1360</v>
      </c>
      <c r="BE23">
        <v>14317</v>
      </c>
      <c r="BF23">
        <v>0</v>
      </c>
      <c r="BG23">
        <v>0</v>
      </c>
      <c r="BH23">
        <v>0</v>
      </c>
      <c r="BI23">
        <v>340</v>
      </c>
      <c r="BJ23">
        <v>170</v>
      </c>
      <c r="BK23">
        <v>710</v>
      </c>
      <c r="BL23">
        <v>850</v>
      </c>
      <c r="BM23">
        <v>3190</v>
      </c>
      <c r="BN23">
        <v>0</v>
      </c>
      <c r="BO23">
        <v>0</v>
      </c>
      <c r="BP23">
        <v>170</v>
      </c>
      <c r="BQ23">
        <v>0</v>
      </c>
      <c r="BR23">
        <v>12</v>
      </c>
      <c r="BS23">
        <v>0</v>
      </c>
    </row>
    <row r="24" spans="1:71" x14ac:dyDescent="0.2">
      <c r="A24">
        <v>280</v>
      </c>
      <c r="B24">
        <v>0</v>
      </c>
      <c r="C24">
        <v>0</v>
      </c>
      <c r="D24">
        <v>0</v>
      </c>
      <c r="E24">
        <v>0</v>
      </c>
      <c r="F24">
        <v>0</v>
      </c>
      <c r="G24">
        <v>0</v>
      </c>
      <c r="H24">
        <v>0</v>
      </c>
      <c r="I24">
        <v>0</v>
      </c>
      <c r="J24">
        <v>0</v>
      </c>
      <c r="K24">
        <v>0</v>
      </c>
      <c r="L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c r="AL24">
        <v>0</v>
      </c>
      <c r="AM24">
        <v>0</v>
      </c>
      <c r="AN24">
        <v>0</v>
      </c>
      <c r="AO24">
        <v>0</v>
      </c>
      <c r="AP24">
        <v>0</v>
      </c>
      <c r="AQ24">
        <v>0</v>
      </c>
      <c r="AR24">
        <v>0</v>
      </c>
      <c r="AS24">
        <v>0</v>
      </c>
      <c r="AT24">
        <v>0</v>
      </c>
      <c r="AU24">
        <v>0</v>
      </c>
      <c r="AV24">
        <v>0</v>
      </c>
      <c r="AW24">
        <v>0</v>
      </c>
      <c r="AX24">
        <v>1461.5</v>
      </c>
      <c r="AY24">
        <v>17721</v>
      </c>
      <c r="AZ24">
        <v>28030</v>
      </c>
      <c r="BA24">
        <v>411560</v>
      </c>
      <c r="BB24">
        <v>1376</v>
      </c>
      <c r="BC24">
        <v>3850</v>
      </c>
      <c r="BD24">
        <v>4146</v>
      </c>
      <c r="BE24">
        <v>59598</v>
      </c>
      <c r="BF24">
        <v>0</v>
      </c>
      <c r="BG24">
        <v>0</v>
      </c>
      <c r="BH24">
        <v>0</v>
      </c>
      <c r="BI24">
        <v>520</v>
      </c>
      <c r="BJ24">
        <v>269.5</v>
      </c>
      <c r="BK24">
        <v>564</v>
      </c>
      <c r="BL24">
        <v>1270</v>
      </c>
      <c r="BM24">
        <v>3132</v>
      </c>
      <c r="BN24">
        <v>0</v>
      </c>
      <c r="BO24">
        <v>0</v>
      </c>
      <c r="BP24">
        <v>0</v>
      </c>
      <c r="BQ24">
        <v>172</v>
      </c>
      <c r="BR24">
        <v>18</v>
      </c>
      <c r="BS24">
        <v>0</v>
      </c>
    </row>
    <row r="25" spans="1:71" x14ac:dyDescent="0.2">
      <c r="A25">
        <v>287</v>
      </c>
      <c r="B25">
        <v>0</v>
      </c>
      <c r="C25">
        <v>0</v>
      </c>
      <c r="D25">
        <v>0</v>
      </c>
      <c r="E25">
        <v>0</v>
      </c>
      <c r="F25">
        <v>0</v>
      </c>
      <c r="G25">
        <v>0</v>
      </c>
      <c r="H25">
        <v>0</v>
      </c>
      <c r="I25">
        <v>0</v>
      </c>
      <c r="J25">
        <v>0</v>
      </c>
      <c r="K25">
        <v>0</v>
      </c>
      <c r="L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c r="AK25">
        <v>0</v>
      </c>
      <c r="AL25">
        <v>0</v>
      </c>
      <c r="AM25">
        <v>0</v>
      </c>
      <c r="AN25">
        <v>0</v>
      </c>
      <c r="AO25">
        <v>0</v>
      </c>
      <c r="AP25">
        <v>0</v>
      </c>
      <c r="AQ25">
        <v>0</v>
      </c>
      <c r="AR25">
        <v>0</v>
      </c>
      <c r="AS25">
        <v>0</v>
      </c>
      <c r="AT25">
        <v>0</v>
      </c>
      <c r="AU25">
        <v>0</v>
      </c>
      <c r="AV25">
        <v>0</v>
      </c>
      <c r="AW25">
        <v>0</v>
      </c>
      <c r="AX25">
        <v>0</v>
      </c>
      <c r="AY25">
        <v>6235</v>
      </c>
      <c r="AZ25">
        <v>4856</v>
      </c>
      <c r="BA25">
        <v>71127</v>
      </c>
      <c r="BB25">
        <v>0</v>
      </c>
      <c r="BC25">
        <v>372</v>
      </c>
      <c r="BD25">
        <v>206</v>
      </c>
      <c r="BE25">
        <v>6529</v>
      </c>
      <c r="BF25">
        <v>0</v>
      </c>
      <c r="BG25">
        <v>0</v>
      </c>
      <c r="BH25">
        <v>0</v>
      </c>
      <c r="BI25">
        <v>0</v>
      </c>
      <c r="BJ25">
        <v>0</v>
      </c>
      <c r="BK25">
        <v>0</v>
      </c>
      <c r="BL25">
        <v>0</v>
      </c>
      <c r="BM25">
        <v>1123</v>
      </c>
      <c r="BN25">
        <v>0</v>
      </c>
      <c r="BO25">
        <v>0</v>
      </c>
      <c r="BP25">
        <v>0</v>
      </c>
      <c r="BQ25">
        <v>0</v>
      </c>
      <c r="BR25">
        <v>13</v>
      </c>
      <c r="BS25">
        <v>0</v>
      </c>
    </row>
    <row r="26" spans="1:71" x14ac:dyDescent="0.2">
      <c r="A26">
        <v>308</v>
      </c>
      <c r="B26">
        <v>0</v>
      </c>
      <c r="C26">
        <v>0</v>
      </c>
      <c r="D26">
        <v>0</v>
      </c>
      <c r="E26">
        <v>0</v>
      </c>
      <c r="F26">
        <v>0</v>
      </c>
      <c r="G26">
        <v>0</v>
      </c>
      <c r="H26">
        <v>0</v>
      </c>
      <c r="I26">
        <v>0</v>
      </c>
      <c r="J26">
        <v>0</v>
      </c>
      <c r="K26">
        <v>0</v>
      </c>
      <c r="L26">
        <v>0</v>
      </c>
      <c r="M26">
        <v>0</v>
      </c>
      <c r="N26">
        <v>0</v>
      </c>
      <c r="O26">
        <v>0</v>
      </c>
      <c r="P26">
        <v>0</v>
      </c>
      <c r="Q26">
        <v>0</v>
      </c>
      <c r="R26">
        <v>0</v>
      </c>
      <c r="S26">
        <v>0</v>
      </c>
      <c r="T26">
        <v>0</v>
      </c>
      <c r="U26">
        <v>0</v>
      </c>
      <c r="V26">
        <v>0</v>
      </c>
      <c r="W26">
        <v>0</v>
      </c>
      <c r="X26">
        <v>0</v>
      </c>
      <c r="Y26">
        <v>0</v>
      </c>
      <c r="Z26">
        <v>0</v>
      </c>
      <c r="AA26">
        <v>0</v>
      </c>
      <c r="AB26">
        <v>0</v>
      </c>
      <c r="AC26">
        <v>0</v>
      </c>
      <c r="AD26">
        <v>0</v>
      </c>
      <c r="AE26">
        <v>0</v>
      </c>
      <c r="AF26">
        <v>0</v>
      </c>
      <c r="AG26">
        <v>0</v>
      </c>
      <c r="AH26">
        <v>0</v>
      </c>
      <c r="AI26">
        <v>0</v>
      </c>
      <c r="AJ26">
        <v>0</v>
      </c>
      <c r="AK26">
        <v>0</v>
      </c>
      <c r="AL26">
        <v>0</v>
      </c>
      <c r="AM26">
        <v>0</v>
      </c>
      <c r="AN26">
        <v>0</v>
      </c>
      <c r="AO26">
        <v>0</v>
      </c>
      <c r="AP26">
        <v>0</v>
      </c>
      <c r="AQ26">
        <v>0</v>
      </c>
      <c r="AR26">
        <v>0</v>
      </c>
      <c r="AS26">
        <v>0</v>
      </c>
      <c r="AT26">
        <v>0</v>
      </c>
      <c r="AU26">
        <v>0</v>
      </c>
      <c r="AV26">
        <v>0</v>
      </c>
      <c r="AW26">
        <v>0</v>
      </c>
      <c r="AX26">
        <v>531</v>
      </c>
      <c r="AY26">
        <v>9088.5</v>
      </c>
      <c r="AZ26">
        <v>12862</v>
      </c>
      <c r="BA26">
        <v>157831.5</v>
      </c>
      <c r="BB26">
        <v>531</v>
      </c>
      <c r="BC26">
        <v>1002</v>
      </c>
      <c r="BD26">
        <v>2223</v>
      </c>
      <c r="BE26">
        <v>23733</v>
      </c>
      <c r="BF26">
        <v>0</v>
      </c>
      <c r="BG26">
        <v>87</v>
      </c>
      <c r="BH26">
        <v>0</v>
      </c>
      <c r="BI26">
        <v>777</v>
      </c>
      <c r="BJ26">
        <v>531</v>
      </c>
      <c r="BK26">
        <v>459</v>
      </c>
      <c r="BL26">
        <v>1026</v>
      </c>
      <c r="BM26">
        <v>2027</v>
      </c>
      <c r="BN26">
        <v>0</v>
      </c>
      <c r="BO26">
        <v>0</v>
      </c>
      <c r="BP26">
        <v>0</v>
      </c>
      <c r="BQ26">
        <v>0</v>
      </c>
      <c r="BR26">
        <v>35</v>
      </c>
      <c r="BS26">
        <v>0</v>
      </c>
    </row>
    <row r="27" spans="1:71" x14ac:dyDescent="0.2">
      <c r="A27">
        <v>315</v>
      </c>
      <c r="B27">
        <v>0</v>
      </c>
      <c r="C27">
        <v>0</v>
      </c>
      <c r="D27">
        <v>0</v>
      </c>
      <c r="E27">
        <v>0</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c r="AU27">
        <v>0</v>
      </c>
      <c r="AV27">
        <v>0</v>
      </c>
      <c r="AW27">
        <v>0</v>
      </c>
      <c r="AX27">
        <v>0</v>
      </c>
      <c r="AY27">
        <v>0</v>
      </c>
      <c r="AZ27">
        <v>5083</v>
      </c>
      <c r="BA27">
        <v>62535</v>
      </c>
      <c r="BB27">
        <v>0</v>
      </c>
      <c r="BC27">
        <v>0</v>
      </c>
      <c r="BD27">
        <v>1431</v>
      </c>
      <c r="BE27">
        <v>18497</v>
      </c>
      <c r="BF27">
        <v>0</v>
      </c>
      <c r="BG27">
        <v>0</v>
      </c>
      <c r="BH27">
        <v>0</v>
      </c>
      <c r="BI27">
        <v>155</v>
      </c>
      <c r="BJ27">
        <v>0</v>
      </c>
      <c r="BK27">
        <v>0</v>
      </c>
      <c r="BL27">
        <v>170</v>
      </c>
      <c r="BM27">
        <v>1047</v>
      </c>
      <c r="BN27">
        <v>0</v>
      </c>
      <c r="BO27">
        <v>0</v>
      </c>
      <c r="BP27">
        <v>0</v>
      </c>
      <c r="BQ27">
        <v>0</v>
      </c>
      <c r="BR27">
        <v>10</v>
      </c>
      <c r="BS27">
        <v>0</v>
      </c>
    </row>
    <row r="28" spans="1:71" x14ac:dyDescent="0.2">
      <c r="A28">
        <v>336</v>
      </c>
      <c r="B28">
        <v>0</v>
      </c>
      <c r="C28">
        <v>0</v>
      </c>
      <c r="D28">
        <v>0</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c r="AW28">
        <v>0</v>
      </c>
      <c r="AX28">
        <v>1098</v>
      </c>
      <c r="AY28">
        <v>30281</v>
      </c>
      <c r="AZ28">
        <v>30321</v>
      </c>
      <c r="BA28">
        <v>447230</v>
      </c>
      <c r="BB28">
        <v>1046</v>
      </c>
      <c r="BC28">
        <v>3362</v>
      </c>
      <c r="BD28">
        <v>5085</v>
      </c>
      <c r="BE28">
        <v>62841</v>
      </c>
      <c r="BF28">
        <v>0</v>
      </c>
      <c r="BG28">
        <v>0</v>
      </c>
      <c r="BH28">
        <v>169</v>
      </c>
      <c r="BI28">
        <v>845</v>
      </c>
      <c r="BJ28">
        <v>204</v>
      </c>
      <c r="BK28">
        <v>1080</v>
      </c>
      <c r="BL28">
        <v>2268</v>
      </c>
      <c r="BM28">
        <v>4761</v>
      </c>
      <c r="BN28">
        <v>0</v>
      </c>
      <c r="BO28">
        <v>0</v>
      </c>
      <c r="BP28">
        <v>0</v>
      </c>
      <c r="BQ28">
        <v>169</v>
      </c>
      <c r="BR28">
        <v>67</v>
      </c>
      <c r="BS28">
        <v>0</v>
      </c>
    </row>
    <row r="29" spans="1:71" x14ac:dyDescent="0.2">
      <c r="A29">
        <v>350</v>
      </c>
      <c r="B29">
        <v>0</v>
      </c>
      <c r="C29">
        <v>0</v>
      </c>
      <c r="D29">
        <v>0</v>
      </c>
      <c r="E29">
        <v>0</v>
      </c>
      <c r="F29">
        <v>0</v>
      </c>
      <c r="G29">
        <v>0</v>
      </c>
      <c r="H29">
        <v>0</v>
      </c>
      <c r="I29">
        <v>0</v>
      </c>
      <c r="J29">
        <v>0</v>
      </c>
      <c r="K29">
        <v>0</v>
      </c>
      <c r="L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v>
      </c>
      <c r="AK29">
        <v>0</v>
      </c>
      <c r="AL29">
        <v>0</v>
      </c>
      <c r="AM29">
        <v>0</v>
      </c>
      <c r="AN29">
        <v>0</v>
      </c>
      <c r="AO29">
        <v>0</v>
      </c>
      <c r="AP29">
        <v>0</v>
      </c>
      <c r="AQ29">
        <v>0</v>
      </c>
      <c r="AR29">
        <v>0</v>
      </c>
      <c r="AS29">
        <v>0</v>
      </c>
      <c r="AT29">
        <v>0</v>
      </c>
      <c r="AU29">
        <v>0</v>
      </c>
      <c r="AV29">
        <v>0</v>
      </c>
      <c r="AW29">
        <v>0</v>
      </c>
      <c r="AX29">
        <v>226</v>
      </c>
      <c r="AY29">
        <v>12296</v>
      </c>
      <c r="AZ29">
        <v>8497</v>
      </c>
      <c r="BA29">
        <v>137455</v>
      </c>
      <c r="BB29">
        <v>226</v>
      </c>
      <c r="BC29">
        <v>1562</v>
      </c>
      <c r="BD29">
        <v>170</v>
      </c>
      <c r="BE29">
        <v>14683</v>
      </c>
      <c r="BF29">
        <v>0</v>
      </c>
      <c r="BG29">
        <v>0</v>
      </c>
      <c r="BH29">
        <v>0</v>
      </c>
      <c r="BI29">
        <v>0</v>
      </c>
      <c r="BJ29">
        <v>36</v>
      </c>
      <c r="BK29">
        <v>426</v>
      </c>
      <c r="BL29">
        <v>0</v>
      </c>
      <c r="BM29">
        <v>1530</v>
      </c>
      <c r="BN29">
        <v>0</v>
      </c>
      <c r="BO29">
        <v>0</v>
      </c>
      <c r="BP29">
        <v>0</v>
      </c>
      <c r="BQ29">
        <v>84</v>
      </c>
      <c r="BR29">
        <v>38</v>
      </c>
      <c r="BS29">
        <v>0</v>
      </c>
    </row>
    <row r="30" spans="1:71" x14ac:dyDescent="0.2">
      <c r="A30">
        <v>364</v>
      </c>
      <c r="B30">
        <v>0</v>
      </c>
      <c r="C30">
        <v>0</v>
      </c>
      <c r="D30">
        <v>0</v>
      </c>
      <c r="E30">
        <v>0</v>
      </c>
      <c r="F30">
        <v>0</v>
      </c>
      <c r="G30">
        <v>0</v>
      </c>
      <c r="H30">
        <v>0</v>
      </c>
      <c r="I30">
        <v>0</v>
      </c>
      <c r="J30">
        <v>0</v>
      </c>
      <c r="K30">
        <v>0</v>
      </c>
      <c r="L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c r="AL30">
        <v>0</v>
      </c>
      <c r="AM30">
        <v>0</v>
      </c>
      <c r="AN30">
        <v>0</v>
      </c>
      <c r="AO30">
        <v>0</v>
      </c>
      <c r="AP30">
        <v>0</v>
      </c>
      <c r="AQ30">
        <v>0</v>
      </c>
      <c r="AR30">
        <v>0</v>
      </c>
      <c r="AS30">
        <v>0</v>
      </c>
      <c r="AT30">
        <v>0</v>
      </c>
      <c r="AU30">
        <v>0</v>
      </c>
      <c r="AV30">
        <v>0</v>
      </c>
      <c r="AW30">
        <v>0</v>
      </c>
      <c r="AX30">
        <v>406</v>
      </c>
      <c r="AY30">
        <v>2501.5</v>
      </c>
      <c r="AZ30">
        <v>4637</v>
      </c>
      <c r="BA30">
        <v>55603</v>
      </c>
      <c r="BB30">
        <v>406</v>
      </c>
      <c r="BC30">
        <v>920</v>
      </c>
      <c r="BD30">
        <v>941</v>
      </c>
      <c r="BE30">
        <v>6996</v>
      </c>
      <c r="BF30">
        <v>0</v>
      </c>
      <c r="BG30">
        <v>0</v>
      </c>
      <c r="BH30">
        <v>0</v>
      </c>
      <c r="BI30">
        <v>336</v>
      </c>
      <c r="BJ30">
        <v>379</v>
      </c>
      <c r="BK30">
        <v>584</v>
      </c>
      <c r="BL30">
        <v>605</v>
      </c>
      <c r="BM30">
        <v>1250</v>
      </c>
      <c r="BN30">
        <v>0</v>
      </c>
      <c r="BO30">
        <v>0</v>
      </c>
      <c r="BP30">
        <v>0</v>
      </c>
      <c r="BQ30">
        <v>0</v>
      </c>
      <c r="BR30">
        <v>8</v>
      </c>
      <c r="BS30">
        <v>0</v>
      </c>
    </row>
    <row r="31" spans="1:71" x14ac:dyDescent="0.2">
      <c r="A31">
        <v>413</v>
      </c>
      <c r="B31">
        <v>0</v>
      </c>
      <c r="C31">
        <v>0</v>
      </c>
      <c r="D31">
        <v>0</v>
      </c>
      <c r="E31">
        <v>0</v>
      </c>
      <c r="F31">
        <v>0</v>
      </c>
      <c r="G31">
        <v>0</v>
      </c>
      <c r="H31">
        <v>0</v>
      </c>
      <c r="I31">
        <v>0</v>
      </c>
      <c r="J31">
        <v>0</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0</v>
      </c>
      <c r="AK31">
        <v>0</v>
      </c>
      <c r="AL31">
        <v>0</v>
      </c>
      <c r="AM31">
        <v>0</v>
      </c>
      <c r="AN31">
        <v>0</v>
      </c>
      <c r="AO31">
        <v>0</v>
      </c>
      <c r="AP31">
        <v>0</v>
      </c>
      <c r="AQ31">
        <v>0</v>
      </c>
      <c r="AR31">
        <v>0</v>
      </c>
      <c r="AS31">
        <v>0</v>
      </c>
      <c r="AT31">
        <v>0</v>
      </c>
      <c r="AU31">
        <v>0</v>
      </c>
      <c r="AV31">
        <v>0</v>
      </c>
      <c r="AW31">
        <v>0</v>
      </c>
      <c r="AX31">
        <v>4664</v>
      </c>
      <c r="AY31">
        <v>54391</v>
      </c>
      <c r="AZ31">
        <v>57477</v>
      </c>
      <c r="BA31">
        <v>743253</v>
      </c>
      <c r="BB31">
        <v>4592</v>
      </c>
      <c r="BC31">
        <v>11685</v>
      </c>
      <c r="BD31">
        <v>9625</v>
      </c>
      <c r="BE31">
        <v>134853</v>
      </c>
      <c r="BF31">
        <v>0</v>
      </c>
      <c r="BG31">
        <v>0</v>
      </c>
      <c r="BH31">
        <v>172</v>
      </c>
      <c r="BI31">
        <v>687</v>
      </c>
      <c r="BJ31">
        <v>1196</v>
      </c>
      <c r="BK31">
        <v>3737</v>
      </c>
      <c r="BL31">
        <v>3217</v>
      </c>
      <c r="BM31">
        <v>11859</v>
      </c>
      <c r="BN31">
        <v>0</v>
      </c>
      <c r="BO31">
        <v>0</v>
      </c>
      <c r="BP31">
        <v>0</v>
      </c>
      <c r="BQ31">
        <v>0</v>
      </c>
      <c r="BR31">
        <v>80</v>
      </c>
      <c r="BS31">
        <v>0</v>
      </c>
    </row>
    <row r="32" spans="1:71" x14ac:dyDescent="0.2">
      <c r="A32">
        <v>422</v>
      </c>
      <c r="B32">
        <v>0</v>
      </c>
      <c r="C32">
        <v>0</v>
      </c>
      <c r="D32">
        <v>0</v>
      </c>
      <c r="E32">
        <v>0</v>
      </c>
      <c r="F32">
        <v>0</v>
      </c>
      <c r="G32">
        <v>0</v>
      </c>
      <c r="H32">
        <v>0</v>
      </c>
      <c r="I32">
        <v>0</v>
      </c>
      <c r="J32">
        <v>0</v>
      </c>
      <c r="K32">
        <v>0</v>
      </c>
      <c r="L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c r="AL32">
        <v>0</v>
      </c>
      <c r="AM32">
        <v>0</v>
      </c>
      <c r="AN32">
        <v>0</v>
      </c>
      <c r="AO32">
        <v>0</v>
      </c>
      <c r="AP32">
        <v>0</v>
      </c>
      <c r="AQ32">
        <v>0</v>
      </c>
      <c r="AR32">
        <v>0</v>
      </c>
      <c r="AS32">
        <v>0</v>
      </c>
      <c r="AT32">
        <v>0</v>
      </c>
      <c r="AU32">
        <v>0</v>
      </c>
      <c r="AV32">
        <v>0</v>
      </c>
      <c r="AW32">
        <v>0</v>
      </c>
      <c r="AX32">
        <v>332</v>
      </c>
      <c r="AY32">
        <v>18518</v>
      </c>
      <c r="AZ32">
        <v>17717</v>
      </c>
      <c r="BA32">
        <v>247649</v>
      </c>
      <c r="BB32">
        <v>332</v>
      </c>
      <c r="BC32">
        <v>3276</v>
      </c>
      <c r="BD32">
        <v>2237</v>
      </c>
      <c r="BE32">
        <v>27176</v>
      </c>
      <c r="BF32">
        <v>0</v>
      </c>
      <c r="BG32">
        <v>0</v>
      </c>
      <c r="BH32">
        <v>0</v>
      </c>
      <c r="BI32">
        <v>345</v>
      </c>
      <c r="BJ32">
        <v>57</v>
      </c>
      <c r="BK32">
        <v>1204</v>
      </c>
      <c r="BL32">
        <v>1033</v>
      </c>
      <c r="BM32">
        <v>3613</v>
      </c>
      <c r="BN32">
        <v>0</v>
      </c>
      <c r="BO32">
        <v>0</v>
      </c>
      <c r="BP32">
        <v>0</v>
      </c>
      <c r="BQ32">
        <v>172</v>
      </c>
      <c r="BR32">
        <v>45</v>
      </c>
      <c r="BS32">
        <v>0</v>
      </c>
    </row>
    <row r="33" spans="1:71" x14ac:dyDescent="0.2">
      <c r="A33">
        <v>427</v>
      </c>
      <c r="B33">
        <v>0</v>
      </c>
      <c r="C33">
        <v>0</v>
      </c>
      <c r="D33">
        <v>0</v>
      </c>
      <c r="E33">
        <v>0</v>
      </c>
      <c r="F33">
        <v>0</v>
      </c>
      <c r="G33">
        <v>0</v>
      </c>
      <c r="H33">
        <v>0</v>
      </c>
      <c r="I33">
        <v>0</v>
      </c>
      <c r="J33">
        <v>0</v>
      </c>
      <c r="K33">
        <v>0</v>
      </c>
      <c r="L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v>
      </c>
      <c r="AJ33">
        <v>0</v>
      </c>
      <c r="AK33">
        <v>0</v>
      </c>
      <c r="AL33">
        <v>0</v>
      </c>
      <c r="AM33">
        <v>0</v>
      </c>
      <c r="AN33">
        <v>0</v>
      </c>
      <c r="AO33">
        <v>0</v>
      </c>
      <c r="AP33">
        <v>0</v>
      </c>
      <c r="AQ33">
        <v>0</v>
      </c>
      <c r="AR33">
        <v>0</v>
      </c>
      <c r="AS33">
        <v>0</v>
      </c>
      <c r="AT33">
        <v>0</v>
      </c>
      <c r="AU33">
        <v>0</v>
      </c>
      <c r="AV33">
        <v>0</v>
      </c>
      <c r="AW33">
        <v>0</v>
      </c>
      <c r="AX33">
        <v>69</v>
      </c>
      <c r="AY33">
        <v>2555</v>
      </c>
      <c r="AZ33">
        <v>2228</v>
      </c>
      <c r="BA33">
        <v>30785</v>
      </c>
      <c r="BB33">
        <v>0</v>
      </c>
      <c r="BC33">
        <v>462</v>
      </c>
      <c r="BD33">
        <v>344</v>
      </c>
      <c r="BE33">
        <v>5576</v>
      </c>
      <c r="BF33">
        <v>0</v>
      </c>
      <c r="BG33">
        <v>0</v>
      </c>
      <c r="BH33">
        <v>0</v>
      </c>
      <c r="BI33">
        <v>0</v>
      </c>
      <c r="BJ33">
        <v>0</v>
      </c>
      <c r="BK33">
        <v>401</v>
      </c>
      <c r="BL33">
        <v>344</v>
      </c>
      <c r="BM33">
        <v>847</v>
      </c>
      <c r="BN33">
        <v>0</v>
      </c>
      <c r="BO33">
        <v>0</v>
      </c>
      <c r="BP33">
        <v>0</v>
      </c>
      <c r="BQ33">
        <v>0</v>
      </c>
      <c r="BR33">
        <v>8</v>
      </c>
      <c r="BS33">
        <v>0</v>
      </c>
    </row>
    <row r="34" spans="1:71" x14ac:dyDescent="0.2">
      <c r="A34">
        <v>434</v>
      </c>
      <c r="B34">
        <v>0</v>
      </c>
      <c r="C34">
        <v>0</v>
      </c>
      <c r="D34">
        <v>0</v>
      </c>
      <c r="E34">
        <v>0</v>
      </c>
      <c r="F34">
        <v>0</v>
      </c>
      <c r="G34">
        <v>0</v>
      </c>
      <c r="H34">
        <v>0</v>
      </c>
      <c r="I34">
        <v>0</v>
      </c>
      <c r="J34">
        <v>0</v>
      </c>
      <c r="K34">
        <v>0</v>
      </c>
      <c r="L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c r="AL34">
        <v>0</v>
      </c>
      <c r="AM34">
        <v>0</v>
      </c>
      <c r="AN34">
        <v>0</v>
      </c>
      <c r="AO34">
        <v>0</v>
      </c>
      <c r="AP34">
        <v>0</v>
      </c>
      <c r="AQ34">
        <v>0</v>
      </c>
      <c r="AR34">
        <v>0</v>
      </c>
      <c r="AS34">
        <v>0</v>
      </c>
      <c r="AT34">
        <v>0</v>
      </c>
      <c r="AU34">
        <v>0</v>
      </c>
      <c r="AV34">
        <v>0</v>
      </c>
      <c r="AW34">
        <v>0</v>
      </c>
      <c r="AX34">
        <v>847.5</v>
      </c>
      <c r="AY34">
        <v>6198</v>
      </c>
      <c r="AZ34">
        <v>11516</v>
      </c>
      <c r="BA34">
        <v>186928</v>
      </c>
      <c r="BB34">
        <v>782</v>
      </c>
      <c r="BC34">
        <v>2285</v>
      </c>
      <c r="BD34">
        <v>2962</v>
      </c>
      <c r="BE34">
        <v>38324</v>
      </c>
      <c r="BF34">
        <v>0</v>
      </c>
      <c r="BG34">
        <v>17</v>
      </c>
      <c r="BH34">
        <v>0</v>
      </c>
      <c r="BI34">
        <v>492</v>
      </c>
      <c r="BJ34">
        <v>399.5</v>
      </c>
      <c r="BK34">
        <v>1539</v>
      </c>
      <c r="BL34">
        <v>1475</v>
      </c>
      <c r="BM34">
        <v>5282</v>
      </c>
      <c r="BN34">
        <v>0</v>
      </c>
      <c r="BO34">
        <v>0</v>
      </c>
      <c r="BP34">
        <v>0</v>
      </c>
      <c r="BQ34">
        <v>164</v>
      </c>
      <c r="BR34">
        <v>20</v>
      </c>
      <c r="BS34">
        <v>0</v>
      </c>
    </row>
    <row r="35" spans="1:71" x14ac:dyDescent="0.2">
      <c r="A35">
        <v>441</v>
      </c>
      <c r="B35">
        <v>0</v>
      </c>
      <c r="C35">
        <v>0</v>
      </c>
      <c r="D35">
        <v>0</v>
      </c>
      <c r="E35">
        <v>0</v>
      </c>
      <c r="F35">
        <v>0</v>
      </c>
      <c r="G35">
        <v>0</v>
      </c>
      <c r="H35">
        <v>0</v>
      </c>
      <c r="I35">
        <v>0</v>
      </c>
      <c r="J35">
        <v>0</v>
      </c>
      <c r="K35">
        <v>0</v>
      </c>
      <c r="L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v>
      </c>
      <c r="AJ35">
        <v>0</v>
      </c>
      <c r="AK35">
        <v>0</v>
      </c>
      <c r="AL35">
        <v>0</v>
      </c>
      <c r="AM35">
        <v>0</v>
      </c>
      <c r="AN35">
        <v>0</v>
      </c>
      <c r="AO35">
        <v>0</v>
      </c>
      <c r="AP35">
        <v>0</v>
      </c>
      <c r="AQ35">
        <v>0</v>
      </c>
      <c r="AR35">
        <v>0</v>
      </c>
      <c r="AS35">
        <v>0</v>
      </c>
      <c r="AT35">
        <v>0</v>
      </c>
      <c r="AU35">
        <v>0</v>
      </c>
      <c r="AV35">
        <v>0</v>
      </c>
      <c r="AW35">
        <v>0</v>
      </c>
      <c r="AX35">
        <v>172</v>
      </c>
      <c r="AY35">
        <v>2248</v>
      </c>
      <c r="AZ35">
        <v>1892</v>
      </c>
      <c r="BA35">
        <v>32803</v>
      </c>
      <c r="BB35">
        <v>172</v>
      </c>
      <c r="BC35">
        <v>344</v>
      </c>
      <c r="BD35">
        <v>688</v>
      </c>
      <c r="BE35">
        <v>8020</v>
      </c>
      <c r="BF35">
        <v>0</v>
      </c>
      <c r="BG35">
        <v>0</v>
      </c>
      <c r="BH35">
        <v>0</v>
      </c>
      <c r="BI35">
        <v>0</v>
      </c>
      <c r="BJ35">
        <v>0</v>
      </c>
      <c r="BK35">
        <v>172</v>
      </c>
      <c r="BL35">
        <v>172</v>
      </c>
      <c r="BM35">
        <v>1376</v>
      </c>
      <c r="BN35">
        <v>0</v>
      </c>
      <c r="BO35">
        <v>0</v>
      </c>
      <c r="BP35">
        <v>0</v>
      </c>
      <c r="BQ35">
        <v>0</v>
      </c>
      <c r="BR35">
        <v>5</v>
      </c>
      <c r="BS35">
        <v>0</v>
      </c>
    </row>
    <row r="36" spans="1:71" x14ac:dyDescent="0.2">
      <c r="A36">
        <v>469</v>
      </c>
      <c r="B36">
        <v>0</v>
      </c>
      <c r="C36">
        <v>0</v>
      </c>
      <c r="D36">
        <v>0</v>
      </c>
      <c r="E36">
        <v>0</v>
      </c>
      <c r="F36">
        <v>0</v>
      </c>
      <c r="G36">
        <v>0</v>
      </c>
      <c r="H36">
        <v>0</v>
      </c>
      <c r="I36">
        <v>0</v>
      </c>
      <c r="J36">
        <v>0</v>
      </c>
      <c r="K36">
        <v>0</v>
      </c>
      <c r="L36">
        <v>0</v>
      </c>
      <c r="M36">
        <v>0</v>
      </c>
      <c r="N36">
        <v>0</v>
      </c>
      <c r="O36">
        <v>0</v>
      </c>
      <c r="P36">
        <v>0</v>
      </c>
      <c r="Q36">
        <v>0</v>
      </c>
      <c r="R36">
        <v>0</v>
      </c>
      <c r="S36">
        <v>0</v>
      </c>
      <c r="T36">
        <v>0</v>
      </c>
      <c r="U36">
        <v>0</v>
      </c>
      <c r="V36">
        <v>0</v>
      </c>
      <c r="W36">
        <v>0</v>
      </c>
      <c r="X36">
        <v>0</v>
      </c>
      <c r="Y36">
        <v>0</v>
      </c>
      <c r="Z36">
        <v>0</v>
      </c>
      <c r="AA36">
        <v>0</v>
      </c>
      <c r="AB36">
        <v>0</v>
      </c>
      <c r="AC36">
        <v>0</v>
      </c>
      <c r="AD36">
        <v>0</v>
      </c>
      <c r="AE36">
        <v>0</v>
      </c>
      <c r="AF36">
        <v>0</v>
      </c>
      <c r="AG36">
        <v>0</v>
      </c>
      <c r="AH36">
        <v>0</v>
      </c>
      <c r="AI36">
        <v>0</v>
      </c>
      <c r="AJ36">
        <v>0</v>
      </c>
      <c r="AK36">
        <v>0</v>
      </c>
      <c r="AL36">
        <v>0</v>
      </c>
      <c r="AM36">
        <v>0</v>
      </c>
      <c r="AN36">
        <v>0</v>
      </c>
      <c r="AO36">
        <v>0</v>
      </c>
      <c r="AP36">
        <v>0</v>
      </c>
      <c r="AQ36">
        <v>0</v>
      </c>
      <c r="AR36">
        <v>0</v>
      </c>
      <c r="AS36">
        <v>0</v>
      </c>
      <c r="AT36">
        <v>0</v>
      </c>
      <c r="AU36">
        <v>0</v>
      </c>
      <c r="AV36">
        <v>0</v>
      </c>
      <c r="AW36">
        <v>0</v>
      </c>
      <c r="AX36">
        <v>435</v>
      </c>
      <c r="AY36">
        <v>10750</v>
      </c>
      <c r="AZ36">
        <v>8626</v>
      </c>
      <c r="BA36">
        <v>113732</v>
      </c>
      <c r="BB36">
        <v>435</v>
      </c>
      <c r="BC36">
        <v>1609</v>
      </c>
      <c r="BD36">
        <v>1721</v>
      </c>
      <c r="BE36">
        <v>15553</v>
      </c>
      <c r="BF36">
        <v>0</v>
      </c>
      <c r="BG36">
        <v>0</v>
      </c>
      <c r="BH36">
        <v>0</v>
      </c>
      <c r="BI36">
        <v>0</v>
      </c>
      <c r="BJ36">
        <v>24</v>
      </c>
      <c r="BK36">
        <v>1064</v>
      </c>
      <c r="BL36">
        <v>692</v>
      </c>
      <c r="BM36">
        <v>1038</v>
      </c>
      <c r="BN36">
        <v>0</v>
      </c>
      <c r="BO36">
        <v>0</v>
      </c>
      <c r="BP36">
        <v>0</v>
      </c>
      <c r="BQ36">
        <v>0</v>
      </c>
      <c r="BR36">
        <v>17</v>
      </c>
      <c r="BS36">
        <v>0</v>
      </c>
    </row>
    <row r="37" spans="1:71" x14ac:dyDescent="0.2">
      <c r="A37">
        <v>476</v>
      </c>
      <c r="B37">
        <v>0</v>
      </c>
      <c r="C37">
        <v>0</v>
      </c>
      <c r="D37">
        <v>0</v>
      </c>
      <c r="E37">
        <v>0</v>
      </c>
      <c r="F37">
        <v>0</v>
      </c>
      <c r="G37">
        <v>0</v>
      </c>
      <c r="H37">
        <v>0</v>
      </c>
      <c r="I37">
        <v>0</v>
      </c>
      <c r="J37">
        <v>0</v>
      </c>
      <c r="K37">
        <v>0</v>
      </c>
      <c r="L37">
        <v>0</v>
      </c>
      <c r="M37">
        <v>0</v>
      </c>
      <c r="N37">
        <v>0</v>
      </c>
      <c r="O37">
        <v>0</v>
      </c>
      <c r="P37">
        <v>0</v>
      </c>
      <c r="Q37">
        <v>0</v>
      </c>
      <c r="R37">
        <v>0</v>
      </c>
      <c r="S37">
        <v>0</v>
      </c>
      <c r="T37">
        <v>0</v>
      </c>
      <c r="U37">
        <v>0</v>
      </c>
      <c r="V37">
        <v>0</v>
      </c>
      <c r="W37">
        <v>0</v>
      </c>
      <c r="X37">
        <v>0</v>
      </c>
      <c r="Y37">
        <v>0</v>
      </c>
      <c r="Z37">
        <v>0</v>
      </c>
      <c r="AA37">
        <v>0</v>
      </c>
      <c r="AB37">
        <v>0</v>
      </c>
      <c r="AC37">
        <v>0</v>
      </c>
      <c r="AD37">
        <v>0</v>
      </c>
      <c r="AE37">
        <v>0</v>
      </c>
      <c r="AF37">
        <v>0</v>
      </c>
      <c r="AG37">
        <v>0</v>
      </c>
      <c r="AH37">
        <v>0</v>
      </c>
      <c r="AI37">
        <v>0</v>
      </c>
      <c r="AJ37">
        <v>0</v>
      </c>
      <c r="AK37">
        <v>0</v>
      </c>
      <c r="AL37">
        <v>0</v>
      </c>
      <c r="AM37">
        <v>0</v>
      </c>
      <c r="AN37">
        <v>0</v>
      </c>
      <c r="AO37">
        <v>0</v>
      </c>
      <c r="AP37">
        <v>0</v>
      </c>
      <c r="AQ37">
        <v>0</v>
      </c>
      <c r="AR37">
        <v>0</v>
      </c>
      <c r="AS37">
        <v>0</v>
      </c>
      <c r="AT37">
        <v>0</v>
      </c>
      <c r="AU37">
        <v>0</v>
      </c>
      <c r="AV37">
        <v>0</v>
      </c>
      <c r="AW37">
        <v>0</v>
      </c>
      <c r="AX37">
        <v>741</v>
      </c>
      <c r="AY37">
        <v>10077</v>
      </c>
      <c r="AZ37">
        <v>16896</v>
      </c>
      <c r="BA37">
        <v>240435</v>
      </c>
      <c r="BB37">
        <v>741</v>
      </c>
      <c r="BC37">
        <v>1377</v>
      </c>
      <c r="BD37">
        <v>1855</v>
      </c>
      <c r="BE37">
        <v>46916</v>
      </c>
      <c r="BF37">
        <v>0</v>
      </c>
      <c r="BG37">
        <v>0</v>
      </c>
      <c r="BH37">
        <v>0</v>
      </c>
      <c r="BI37">
        <v>451</v>
      </c>
      <c r="BJ37">
        <v>31</v>
      </c>
      <c r="BK37">
        <v>624</v>
      </c>
      <c r="BL37">
        <v>455</v>
      </c>
      <c r="BM37">
        <v>5648</v>
      </c>
      <c r="BN37">
        <v>0</v>
      </c>
      <c r="BO37">
        <v>0</v>
      </c>
      <c r="BP37">
        <v>0</v>
      </c>
      <c r="BQ37">
        <v>175</v>
      </c>
      <c r="BR37">
        <v>42</v>
      </c>
      <c r="BS37">
        <v>0</v>
      </c>
    </row>
    <row r="38" spans="1:71" x14ac:dyDescent="0.2">
      <c r="A38">
        <v>485</v>
      </c>
      <c r="B38">
        <v>0</v>
      </c>
      <c r="C38">
        <v>0</v>
      </c>
      <c r="D38">
        <v>0</v>
      </c>
      <c r="E38">
        <v>0</v>
      </c>
      <c r="F38">
        <v>0</v>
      </c>
      <c r="G38">
        <v>0</v>
      </c>
      <c r="H38">
        <v>0</v>
      </c>
      <c r="I38">
        <v>0</v>
      </c>
      <c r="J38">
        <v>0</v>
      </c>
      <c r="K38">
        <v>0</v>
      </c>
      <c r="L38">
        <v>0</v>
      </c>
      <c r="M38">
        <v>0</v>
      </c>
      <c r="N38">
        <v>0</v>
      </c>
      <c r="O38">
        <v>0</v>
      </c>
      <c r="P38">
        <v>0</v>
      </c>
      <c r="Q38">
        <v>0</v>
      </c>
      <c r="R38">
        <v>0</v>
      </c>
      <c r="S38">
        <v>0</v>
      </c>
      <c r="T38">
        <v>0</v>
      </c>
      <c r="U38">
        <v>0</v>
      </c>
      <c r="V38">
        <v>0</v>
      </c>
      <c r="W38">
        <v>0</v>
      </c>
      <c r="X38">
        <v>0</v>
      </c>
      <c r="Y38">
        <v>0</v>
      </c>
      <c r="Z38">
        <v>0</v>
      </c>
      <c r="AA38">
        <v>0</v>
      </c>
      <c r="AB38">
        <v>0</v>
      </c>
      <c r="AC38">
        <v>0</v>
      </c>
      <c r="AD38">
        <v>0</v>
      </c>
      <c r="AE38">
        <v>0</v>
      </c>
      <c r="AF38">
        <v>0</v>
      </c>
      <c r="AG38">
        <v>0</v>
      </c>
      <c r="AH38">
        <v>0</v>
      </c>
      <c r="AI38">
        <v>0</v>
      </c>
      <c r="AJ38">
        <v>0</v>
      </c>
      <c r="AK38">
        <v>0</v>
      </c>
      <c r="AL38">
        <v>0</v>
      </c>
      <c r="AM38">
        <v>0</v>
      </c>
      <c r="AN38">
        <v>0</v>
      </c>
      <c r="AO38">
        <v>0</v>
      </c>
      <c r="AP38">
        <v>0</v>
      </c>
      <c r="AQ38">
        <v>0</v>
      </c>
      <c r="AR38">
        <v>0</v>
      </c>
      <c r="AS38">
        <v>0</v>
      </c>
      <c r="AT38">
        <v>0</v>
      </c>
      <c r="AU38">
        <v>0</v>
      </c>
      <c r="AV38">
        <v>0</v>
      </c>
      <c r="AW38">
        <v>0</v>
      </c>
      <c r="AX38">
        <v>126</v>
      </c>
      <c r="AY38">
        <v>6992</v>
      </c>
      <c r="AZ38">
        <v>7385</v>
      </c>
      <c r="BA38">
        <v>80139</v>
      </c>
      <c r="BB38">
        <v>126</v>
      </c>
      <c r="BC38">
        <v>1267</v>
      </c>
      <c r="BD38">
        <v>1434</v>
      </c>
      <c r="BE38">
        <v>14997</v>
      </c>
      <c r="BF38">
        <v>0</v>
      </c>
      <c r="BG38">
        <v>0</v>
      </c>
      <c r="BH38">
        <v>0</v>
      </c>
      <c r="BI38">
        <v>88</v>
      </c>
      <c r="BJ38">
        <v>79</v>
      </c>
      <c r="BK38">
        <v>883</v>
      </c>
      <c r="BL38">
        <v>676</v>
      </c>
      <c r="BM38">
        <v>1014</v>
      </c>
      <c r="BN38">
        <v>0</v>
      </c>
      <c r="BO38">
        <v>0</v>
      </c>
      <c r="BP38">
        <v>0</v>
      </c>
      <c r="BQ38">
        <v>0</v>
      </c>
      <c r="BR38">
        <v>31</v>
      </c>
      <c r="BS38">
        <v>0</v>
      </c>
    </row>
    <row r="39" spans="1:71" x14ac:dyDescent="0.2">
      <c r="A39">
        <v>490</v>
      </c>
      <c r="B39">
        <v>0</v>
      </c>
      <c r="C39">
        <v>0</v>
      </c>
      <c r="D39">
        <v>0</v>
      </c>
      <c r="E39">
        <v>0</v>
      </c>
      <c r="F39">
        <v>0</v>
      </c>
      <c r="G39">
        <v>0</v>
      </c>
      <c r="H39">
        <v>0</v>
      </c>
      <c r="I39">
        <v>0</v>
      </c>
      <c r="J39">
        <v>0</v>
      </c>
      <c r="K39">
        <v>0</v>
      </c>
      <c r="L39">
        <v>0</v>
      </c>
      <c r="M39">
        <v>0</v>
      </c>
      <c r="N39">
        <v>0</v>
      </c>
      <c r="O39">
        <v>0</v>
      </c>
      <c r="P39">
        <v>0</v>
      </c>
      <c r="Q39">
        <v>0</v>
      </c>
      <c r="R39">
        <v>0</v>
      </c>
      <c r="S39">
        <v>0</v>
      </c>
      <c r="T39">
        <v>0</v>
      </c>
      <c r="U39">
        <v>0</v>
      </c>
      <c r="V39">
        <v>0</v>
      </c>
      <c r="W39">
        <v>0</v>
      </c>
      <c r="X39">
        <v>0</v>
      </c>
      <c r="Y39">
        <v>0</v>
      </c>
      <c r="Z39">
        <v>0</v>
      </c>
      <c r="AA39">
        <v>0</v>
      </c>
      <c r="AB39">
        <v>0</v>
      </c>
      <c r="AC39">
        <v>0</v>
      </c>
      <c r="AD39">
        <v>0</v>
      </c>
      <c r="AE39">
        <v>0</v>
      </c>
      <c r="AF39">
        <v>0</v>
      </c>
      <c r="AG39">
        <v>0</v>
      </c>
      <c r="AH39">
        <v>0</v>
      </c>
      <c r="AI39">
        <v>0</v>
      </c>
      <c r="AJ39">
        <v>0</v>
      </c>
      <c r="AK39">
        <v>0</v>
      </c>
      <c r="AL39">
        <v>0</v>
      </c>
      <c r="AM39">
        <v>0</v>
      </c>
      <c r="AN39">
        <v>0</v>
      </c>
      <c r="AO39">
        <v>0</v>
      </c>
      <c r="AP39">
        <v>0</v>
      </c>
      <c r="AQ39">
        <v>0</v>
      </c>
      <c r="AR39">
        <v>0</v>
      </c>
      <c r="AS39">
        <v>0</v>
      </c>
      <c r="AT39">
        <v>0</v>
      </c>
      <c r="AU39">
        <v>0</v>
      </c>
      <c r="AV39">
        <v>0</v>
      </c>
      <c r="AW39">
        <v>0</v>
      </c>
      <c r="AX39">
        <v>0</v>
      </c>
      <c r="AY39">
        <v>3654</v>
      </c>
      <c r="AZ39">
        <v>2896</v>
      </c>
      <c r="BA39">
        <v>61162</v>
      </c>
      <c r="BB39">
        <v>0</v>
      </c>
      <c r="BC39">
        <v>1218</v>
      </c>
      <c r="BD39">
        <v>460</v>
      </c>
      <c r="BE39">
        <v>9218</v>
      </c>
      <c r="BF39">
        <v>0</v>
      </c>
      <c r="BG39">
        <v>0</v>
      </c>
      <c r="BH39">
        <v>0</v>
      </c>
      <c r="BI39">
        <v>0</v>
      </c>
      <c r="BJ39">
        <v>0</v>
      </c>
      <c r="BK39">
        <v>1218</v>
      </c>
      <c r="BL39">
        <v>460</v>
      </c>
      <c r="BM39">
        <v>1682</v>
      </c>
      <c r="BN39">
        <v>0</v>
      </c>
      <c r="BO39">
        <v>0</v>
      </c>
      <c r="BP39">
        <v>0</v>
      </c>
      <c r="BQ39">
        <v>0</v>
      </c>
      <c r="BR39">
        <v>19</v>
      </c>
      <c r="BS39">
        <v>0</v>
      </c>
    </row>
    <row r="40" spans="1:71" x14ac:dyDescent="0.2">
      <c r="A40">
        <v>497</v>
      </c>
      <c r="B40">
        <v>0</v>
      </c>
      <c r="C40">
        <v>0</v>
      </c>
      <c r="D40">
        <v>0</v>
      </c>
      <c r="E40">
        <v>0</v>
      </c>
      <c r="F40">
        <v>0</v>
      </c>
      <c r="G40">
        <v>0</v>
      </c>
      <c r="H40">
        <v>0</v>
      </c>
      <c r="I40">
        <v>0</v>
      </c>
      <c r="J40">
        <v>0</v>
      </c>
      <c r="K40">
        <v>0</v>
      </c>
      <c r="L40">
        <v>0</v>
      </c>
      <c r="M40">
        <v>0</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c r="AI40">
        <v>0</v>
      </c>
      <c r="AJ40">
        <v>0</v>
      </c>
      <c r="AK40">
        <v>0</v>
      </c>
      <c r="AL40">
        <v>0</v>
      </c>
      <c r="AM40">
        <v>0</v>
      </c>
      <c r="AN40">
        <v>0</v>
      </c>
      <c r="AO40">
        <v>0</v>
      </c>
      <c r="AP40">
        <v>0</v>
      </c>
      <c r="AQ40">
        <v>0</v>
      </c>
      <c r="AR40">
        <v>0</v>
      </c>
      <c r="AS40">
        <v>0</v>
      </c>
      <c r="AT40">
        <v>0</v>
      </c>
      <c r="AU40">
        <v>0</v>
      </c>
      <c r="AV40">
        <v>0</v>
      </c>
      <c r="AW40">
        <v>0</v>
      </c>
      <c r="AX40">
        <v>999</v>
      </c>
      <c r="AY40">
        <v>10568</v>
      </c>
      <c r="AZ40">
        <v>14679</v>
      </c>
      <c r="BA40">
        <v>184568</v>
      </c>
      <c r="BB40">
        <v>861</v>
      </c>
      <c r="BC40">
        <v>1023</v>
      </c>
      <c r="BD40">
        <v>1700</v>
      </c>
      <c r="BE40">
        <v>23924</v>
      </c>
      <c r="BF40">
        <v>124</v>
      </c>
      <c r="BG40">
        <v>0</v>
      </c>
      <c r="BH40">
        <v>0</v>
      </c>
      <c r="BI40">
        <v>1558</v>
      </c>
      <c r="BJ40">
        <v>307</v>
      </c>
      <c r="BK40">
        <v>640</v>
      </c>
      <c r="BL40">
        <v>1020</v>
      </c>
      <c r="BM40">
        <v>4260</v>
      </c>
      <c r="BN40">
        <v>0</v>
      </c>
      <c r="BO40">
        <v>0</v>
      </c>
      <c r="BP40">
        <v>0</v>
      </c>
      <c r="BQ40">
        <v>0</v>
      </c>
      <c r="BR40">
        <v>37</v>
      </c>
      <c r="BS40">
        <v>0</v>
      </c>
    </row>
    <row r="41" spans="1:71" x14ac:dyDescent="0.2">
      <c r="A41">
        <v>602</v>
      </c>
      <c r="B41">
        <v>0</v>
      </c>
      <c r="C41">
        <v>0</v>
      </c>
      <c r="D41">
        <v>0</v>
      </c>
      <c r="E41">
        <v>0</v>
      </c>
      <c r="F41">
        <v>0</v>
      </c>
      <c r="G41">
        <v>0</v>
      </c>
      <c r="H41">
        <v>0</v>
      </c>
      <c r="I41">
        <v>0</v>
      </c>
      <c r="J41">
        <v>0</v>
      </c>
      <c r="K41">
        <v>0</v>
      </c>
      <c r="L41">
        <v>0</v>
      </c>
      <c r="M41">
        <v>0</v>
      </c>
      <c r="N41">
        <v>0</v>
      </c>
      <c r="O41">
        <v>0</v>
      </c>
      <c r="P41">
        <v>0</v>
      </c>
      <c r="Q41">
        <v>0</v>
      </c>
      <c r="R41">
        <v>0</v>
      </c>
      <c r="S41">
        <v>0</v>
      </c>
      <c r="T41">
        <v>0</v>
      </c>
      <c r="U41">
        <v>0</v>
      </c>
      <c r="V41">
        <v>0</v>
      </c>
      <c r="W41">
        <v>0</v>
      </c>
      <c r="X41">
        <v>0</v>
      </c>
      <c r="Y41">
        <v>0</v>
      </c>
      <c r="Z41">
        <v>0</v>
      </c>
      <c r="AA41">
        <v>0</v>
      </c>
      <c r="AB41">
        <v>0</v>
      </c>
      <c r="AC41">
        <v>0</v>
      </c>
      <c r="AD41">
        <v>0</v>
      </c>
      <c r="AE41">
        <v>0</v>
      </c>
      <c r="AF41">
        <v>0</v>
      </c>
      <c r="AG41">
        <v>0</v>
      </c>
      <c r="AH41">
        <v>0</v>
      </c>
      <c r="AI41">
        <v>0</v>
      </c>
      <c r="AJ41">
        <v>0</v>
      </c>
      <c r="AK41">
        <v>0</v>
      </c>
      <c r="AL41">
        <v>0</v>
      </c>
      <c r="AM41">
        <v>0</v>
      </c>
      <c r="AN41">
        <v>0</v>
      </c>
      <c r="AO41">
        <v>0</v>
      </c>
      <c r="AP41">
        <v>0</v>
      </c>
      <c r="AQ41">
        <v>0</v>
      </c>
      <c r="AR41">
        <v>0</v>
      </c>
      <c r="AS41">
        <v>0</v>
      </c>
      <c r="AT41">
        <v>0</v>
      </c>
      <c r="AU41">
        <v>0</v>
      </c>
      <c r="AV41">
        <v>0</v>
      </c>
      <c r="AW41">
        <v>0</v>
      </c>
      <c r="AX41">
        <v>4466</v>
      </c>
      <c r="AY41">
        <v>10188</v>
      </c>
      <c r="AZ41">
        <v>7332</v>
      </c>
      <c r="BA41">
        <v>99967</v>
      </c>
      <c r="BB41">
        <v>865</v>
      </c>
      <c r="BC41">
        <v>2478</v>
      </c>
      <c r="BD41">
        <v>2076</v>
      </c>
      <c r="BE41">
        <v>12184</v>
      </c>
      <c r="BF41">
        <v>0</v>
      </c>
      <c r="BG41">
        <v>0</v>
      </c>
      <c r="BH41">
        <v>173</v>
      </c>
      <c r="BI41">
        <v>344</v>
      </c>
      <c r="BJ41">
        <v>519</v>
      </c>
      <c r="BK41">
        <v>2131</v>
      </c>
      <c r="BL41">
        <v>1730</v>
      </c>
      <c r="BM41">
        <v>2979</v>
      </c>
      <c r="BN41">
        <v>0</v>
      </c>
      <c r="BO41">
        <v>0</v>
      </c>
      <c r="BP41">
        <v>0</v>
      </c>
      <c r="BQ41">
        <v>168</v>
      </c>
      <c r="BR41">
        <v>27</v>
      </c>
      <c r="BS41">
        <v>0</v>
      </c>
    </row>
    <row r="42" spans="1:71" x14ac:dyDescent="0.2">
      <c r="A42">
        <v>609</v>
      </c>
      <c r="B42">
        <v>0</v>
      </c>
      <c r="C42">
        <v>0</v>
      </c>
      <c r="D42">
        <v>0</v>
      </c>
      <c r="E42">
        <v>0</v>
      </c>
      <c r="F42">
        <v>0</v>
      </c>
      <c r="G42">
        <v>0</v>
      </c>
      <c r="H42">
        <v>0</v>
      </c>
      <c r="I42">
        <v>0</v>
      </c>
      <c r="J42">
        <v>0</v>
      </c>
      <c r="K42">
        <v>0</v>
      </c>
      <c r="L42">
        <v>0</v>
      </c>
      <c r="M42">
        <v>0</v>
      </c>
      <c r="N42">
        <v>0</v>
      </c>
      <c r="O42">
        <v>0</v>
      </c>
      <c r="P42">
        <v>0</v>
      </c>
      <c r="Q42">
        <v>0</v>
      </c>
      <c r="R42">
        <v>0</v>
      </c>
      <c r="S42">
        <v>0</v>
      </c>
      <c r="T42">
        <v>0</v>
      </c>
      <c r="U42">
        <v>0</v>
      </c>
      <c r="V42">
        <v>0</v>
      </c>
      <c r="W42">
        <v>0</v>
      </c>
      <c r="X42">
        <v>0</v>
      </c>
      <c r="Y42">
        <v>0</v>
      </c>
      <c r="Z42">
        <v>0</v>
      </c>
      <c r="AA42">
        <v>0</v>
      </c>
      <c r="AB42">
        <v>0</v>
      </c>
      <c r="AC42">
        <v>0</v>
      </c>
      <c r="AD42">
        <v>0</v>
      </c>
      <c r="AE42">
        <v>0</v>
      </c>
      <c r="AF42">
        <v>0</v>
      </c>
      <c r="AG42">
        <v>0</v>
      </c>
      <c r="AH42">
        <v>0</v>
      </c>
      <c r="AI42">
        <v>0</v>
      </c>
      <c r="AJ42">
        <v>0</v>
      </c>
      <c r="AK42">
        <v>0</v>
      </c>
      <c r="AL42">
        <v>0</v>
      </c>
      <c r="AM42">
        <v>0</v>
      </c>
      <c r="AN42">
        <v>0</v>
      </c>
      <c r="AO42">
        <v>0</v>
      </c>
      <c r="AP42">
        <v>0</v>
      </c>
      <c r="AQ42">
        <v>0</v>
      </c>
      <c r="AR42">
        <v>0</v>
      </c>
      <c r="AS42">
        <v>0</v>
      </c>
      <c r="AT42">
        <v>0</v>
      </c>
      <c r="AU42">
        <v>0</v>
      </c>
      <c r="AV42">
        <v>0</v>
      </c>
      <c r="AW42">
        <v>0</v>
      </c>
      <c r="AX42">
        <v>729</v>
      </c>
      <c r="AY42">
        <v>5360</v>
      </c>
      <c r="AZ42">
        <v>10029</v>
      </c>
      <c r="BA42">
        <v>97673</v>
      </c>
      <c r="BB42">
        <v>729</v>
      </c>
      <c r="BC42">
        <v>1372</v>
      </c>
      <c r="BD42">
        <v>2907</v>
      </c>
      <c r="BE42">
        <v>17875</v>
      </c>
      <c r="BF42">
        <v>0</v>
      </c>
      <c r="BG42">
        <v>0</v>
      </c>
      <c r="BH42">
        <v>0</v>
      </c>
      <c r="BI42">
        <v>175</v>
      </c>
      <c r="BJ42">
        <v>140</v>
      </c>
      <c r="BK42">
        <v>816</v>
      </c>
      <c r="BL42">
        <v>855</v>
      </c>
      <c r="BM42">
        <v>2979</v>
      </c>
      <c r="BN42">
        <v>0</v>
      </c>
      <c r="BO42">
        <v>0</v>
      </c>
      <c r="BP42">
        <v>0</v>
      </c>
      <c r="BQ42">
        <v>348</v>
      </c>
      <c r="BR42">
        <v>21</v>
      </c>
      <c r="BS42">
        <v>0</v>
      </c>
    </row>
    <row r="43" spans="1:71" x14ac:dyDescent="0.2">
      <c r="A43">
        <v>616</v>
      </c>
      <c r="B43">
        <v>0</v>
      </c>
      <c r="C43">
        <v>0</v>
      </c>
      <c r="D43">
        <v>0</v>
      </c>
      <c r="E43">
        <v>0</v>
      </c>
      <c r="F43">
        <v>0</v>
      </c>
      <c r="G43">
        <v>0</v>
      </c>
      <c r="H43">
        <v>0</v>
      </c>
      <c r="I43">
        <v>0</v>
      </c>
      <c r="J43">
        <v>0</v>
      </c>
      <c r="K43">
        <v>0</v>
      </c>
      <c r="L43">
        <v>0</v>
      </c>
      <c r="M43">
        <v>0</v>
      </c>
      <c r="N43">
        <v>0</v>
      </c>
      <c r="O43">
        <v>0</v>
      </c>
      <c r="P43">
        <v>0</v>
      </c>
      <c r="Q43">
        <v>0</v>
      </c>
      <c r="R43">
        <v>0</v>
      </c>
      <c r="S43">
        <v>0</v>
      </c>
      <c r="T43">
        <v>0</v>
      </c>
      <c r="U43">
        <v>0</v>
      </c>
      <c r="V43">
        <v>0</v>
      </c>
      <c r="W43">
        <v>0</v>
      </c>
      <c r="X43">
        <v>0</v>
      </c>
      <c r="Y43">
        <v>0</v>
      </c>
      <c r="Z43">
        <v>0</v>
      </c>
      <c r="AA43">
        <v>0</v>
      </c>
      <c r="AB43">
        <v>0</v>
      </c>
      <c r="AC43">
        <v>0</v>
      </c>
      <c r="AD43">
        <v>0</v>
      </c>
      <c r="AE43">
        <v>0</v>
      </c>
      <c r="AF43">
        <v>0</v>
      </c>
      <c r="AG43">
        <v>0</v>
      </c>
      <c r="AH43">
        <v>0</v>
      </c>
      <c r="AI43">
        <v>0</v>
      </c>
      <c r="AJ43">
        <v>0</v>
      </c>
      <c r="AK43">
        <v>0</v>
      </c>
      <c r="AL43">
        <v>0</v>
      </c>
      <c r="AM43">
        <v>0</v>
      </c>
      <c r="AN43">
        <v>0</v>
      </c>
      <c r="AO43">
        <v>0</v>
      </c>
      <c r="AP43">
        <v>0</v>
      </c>
      <c r="AQ43">
        <v>0</v>
      </c>
      <c r="AR43">
        <v>0</v>
      </c>
      <c r="AS43">
        <v>0</v>
      </c>
      <c r="AT43">
        <v>0</v>
      </c>
      <c r="AU43">
        <v>0</v>
      </c>
      <c r="AV43">
        <v>0</v>
      </c>
      <c r="AW43">
        <v>0</v>
      </c>
      <c r="AX43">
        <v>0</v>
      </c>
      <c r="AY43">
        <v>2117</v>
      </c>
      <c r="AZ43">
        <v>1539</v>
      </c>
      <c r="BA43">
        <v>21208</v>
      </c>
      <c r="BB43">
        <v>0</v>
      </c>
      <c r="BC43">
        <v>171</v>
      </c>
      <c r="BD43">
        <v>513</v>
      </c>
      <c r="BE43">
        <v>2578</v>
      </c>
      <c r="BF43">
        <v>0</v>
      </c>
      <c r="BG43">
        <v>0</v>
      </c>
      <c r="BH43">
        <v>0</v>
      </c>
      <c r="BI43">
        <v>0</v>
      </c>
      <c r="BJ43">
        <v>0</v>
      </c>
      <c r="BK43">
        <v>0</v>
      </c>
      <c r="BL43">
        <v>342</v>
      </c>
      <c r="BM43">
        <v>171</v>
      </c>
      <c r="BN43">
        <v>0</v>
      </c>
      <c r="BO43">
        <v>0</v>
      </c>
      <c r="BP43">
        <v>0</v>
      </c>
      <c r="BQ43">
        <v>0</v>
      </c>
      <c r="BR43">
        <v>0</v>
      </c>
      <c r="BS43">
        <v>0</v>
      </c>
    </row>
    <row r="44" spans="1:71" x14ac:dyDescent="0.2">
      <c r="A44">
        <v>623</v>
      </c>
      <c r="B44">
        <v>0</v>
      </c>
      <c r="C44">
        <v>0</v>
      </c>
      <c r="D44">
        <v>0</v>
      </c>
      <c r="E44">
        <v>0</v>
      </c>
      <c r="F44">
        <v>0</v>
      </c>
      <c r="G44">
        <v>0</v>
      </c>
      <c r="H44">
        <v>0</v>
      </c>
      <c r="I44">
        <v>0</v>
      </c>
      <c r="J44">
        <v>0</v>
      </c>
      <c r="K44">
        <v>0</v>
      </c>
      <c r="L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c r="AI44">
        <v>0</v>
      </c>
      <c r="AJ44">
        <v>0</v>
      </c>
      <c r="AK44">
        <v>0</v>
      </c>
      <c r="AL44">
        <v>0</v>
      </c>
      <c r="AM44">
        <v>0</v>
      </c>
      <c r="AN44">
        <v>0</v>
      </c>
      <c r="AO44">
        <v>0</v>
      </c>
      <c r="AP44">
        <v>0</v>
      </c>
      <c r="AQ44">
        <v>0</v>
      </c>
      <c r="AR44">
        <v>0</v>
      </c>
      <c r="AS44">
        <v>0</v>
      </c>
      <c r="AT44">
        <v>0</v>
      </c>
      <c r="AU44">
        <v>0</v>
      </c>
      <c r="AV44">
        <v>0</v>
      </c>
      <c r="AW44">
        <v>0</v>
      </c>
      <c r="AX44">
        <v>0</v>
      </c>
      <c r="AY44">
        <v>3026</v>
      </c>
      <c r="AZ44">
        <v>3237</v>
      </c>
      <c r="BA44">
        <v>43275</v>
      </c>
      <c r="BB44">
        <v>0</v>
      </c>
      <c r="BC44">
        <v>655</v>
      </c>
      <c r="BD44">
        <v>656</v>
      </c>
      <c r="BE44">
        <v>8498</v>
      </c>
      <c r="BF44">
        <v>0</v>
      </c>
      <c r="BG44">
        <v>0</v>
      </c>
      <c r="BH44">
        <v>0</v>
      </c>
      <c r="BI44">
        <v>0</v>
      </c>
      <c r="BJ44">
        <v>0</v>
      </c>
      <c r="BK44">
        <v>491</v>
      </c>
      <c r="BL44">
        <v>328</v>
      </c>
      <c r="BM44">
        <v>970</v>
      </c>
      <c r="BN44">
        <v>0</v>
      </c>
      <c r="BO44">
        <v>0</v>
      </c>
      <c r="BP44">
        <v>0</v>
      </c>
      <c r="BQ44">
        <v>0</v>
      </c>
      <c r="BR44">
        <v>7</v>
      </c>
      <c r="BS44">
        <v>0</v>
      </c>
    </row>
    <row r="45" spans="1:71" x14ac:dyDescent="0.2">
      <c r="A45">
        <v>637</v>
      </c>
      <c r="B45">
        <v>0</v>
      </c>
      <c r="C45">
        <v>0</v>
      </c>
      <c r="D45">
        <v>0</v>
      </c>
      <c r="E45">
        <v>0</v>
      </c>
      <c r="F45">
        <v>0</v>
      </c>
      <c r="G45">
        <v>0</v>
      </c>
      <c r="H45">
        <v>0</v>
      </c>
      <c r="I45">
        <v>0</v>
      </c>
      <c r="J45">
        <v>0</v>
      </c>
      <c r="K45">
        <v>0</v>
      </c>
      <c r="L45">
        <v>0</v>
      </c>
      <c r="M45">
        <v>0</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v>0</v>
      </c>
      <c r="AP45">
        <v>0</v>
      </c>
      <c r="AQ45">
        <v>0</v>
      </c>
      <c r="AR45">
        <v>0</v>
      </c>
      <c r="AS45">
        <v>0</v>
      </c>
      <c r="AT45">
        <v>0</v>
      </c>
      <c r="AU45">
        <v>0</v>
      </c>
      <c r="AV45">
        <v>0</v>
      </c>
      <c r="AW45">
        <v>0</v>
      </c>
      <c r="AX45">
        <v>641</v>
      </c>
      <c r="AY45">
        <v>7152</v>
      </c>
      <c r="AZ45">
        <v>8520</v>
      </c>
      <c r="BA45">
        <v>104023</v>
      </c>
      <c r="BB45">
        <v>46</v>
      </c>
      <c r="BC45">
        <v>0</v>
      </c>
      <c r="BD45">
        <v>0</v>
      </c>
      <c r="BE45">
        <v>1266</v>
      </c>
      <c r="BF45">
        <v>0</v>
      </c>
      <c r="BG45">
        <v>0</v>
      </c>
      <c r="BH45">
        <v>0</v>
      </c>
      <c r="BI45">
        <v>0</v>
      </c>
      <c r="BJ45">
        <v>0</v>
      </c>
      <c r="BK45">
        <v>0</v>
      </c>
      <c r="BL45">
        <v>0</v>
      </c>
      <c r="BM45">
        <v>173</v>
      </c>
      <c r="BN45">
        <v>0</v>
      </c>
      <c r="BO45">
        <v>0</v>
      </c>
      <c r="BP45">
        <v>0</v>
      </c>
      <c r="BQ45">
        <v>0</v>
      </c>
      <c r="BR45">
        <v>9</v>
      </c>
      <c r="BS45">
        <v>0</v>
      </c>
    </row>
    <row r="46" spans="1:71" x14ac:dyDescent="0.2">
      <c r="A46">
        <v>657</v>
      </c>
      <c r="B46">
        <v>0</v>
      </c>
      <c r="C46">
        <v>0</v>
      </c>
      <c r="D46">
        <v>0</v>
      </c>
      <c r="E46">
        <v>0</v>
      </c>
      <c r="F46">
        <v>0</v>
      </c>
      <c r="G46">
        <v>0</v>
      </c>
      <c r="H46">
        <v>0</v>
      </c>
      <c r="I46">
        <v>0</v>
      </c>
      <c r="J46">
        <v>0</v>
      </c>
      <c r="K46">
        <v>0</v>
      </c>
      <c r="L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c r="AL46">
        <v>0</v>
      </c>
      <c r="AM46">
        <v>0</v>
      </c>
      <c r="AN46">
        <v>0</v>
      </c>
      <c r="AO46">
        <v>0</v>
      </c>
      <c r="AP46">
        <v>0</v>
      </c>
      <c r="AQ46">
        <v>0</v>
      </c>
      <c r="AR46">
        <v>0</v>
      </c>
      <c r="AS46">
        <v>0</v>
      </c>
      <c r="AT46">
        <v>0</v>
      </c>
      <c r="AU46">
        <v>0</v>
      </c>
      <c r="AV46">
        <v>0</v>
      </c>
      <c r="AW46">
        <v>0</v>
      </c>
      <c r="AX46">
        <v>0</v>
      </c>
      <c r="AY46">
        <v>1070</v>
      </c>
      <c r="AZ46">
        <v>3219</v>
      </c>
      <c r="BA46">
        <v>25791</v>
      </c>
      <c r="BB46">
        <v>0</v>
      </c>
      <c r="BC46">
        <v>321</v>
      </c>
      <c r="BD46">
        <v>342</v>
      </c>
      <c r="BE46">
        <v>2351</v>
      </c>
      <c r="BF46">
        <v>0</v>
      </c>
      <c r="BG46">
        <v>0</v>
      </c>
      <c r="BH46">
        <v>0</v>
      </c>
      <c r="BI46">
        <v>0</v>
      </c>
      <c r="BJ46">
        <v>0</v>
      </c>
      <c r="BK46">
        <v>321</v>
      </c>
      <c r="BL46">
        <v>0</v>
      </c>
      <c r="BM46">
        <v>855</v>
      </c>
      <c r="BN46">
        <v>0</v>
      </c>
      <c r="BO46">
        <v>0</v>
      </c>
      <c r="BP46">
        <v>0</v>
      </c>
      <c r="BQ46">
        <v>0</v>
      </c>
      <c r="BR46">
        <v>0</v>
      </c>
      <c r="BS46">
        <v>0</v>
      </c>
    </row>
    <row r="47" spans="1:71" x14ac:dyDescent="0.2">
      <c r="A47">
        <v>658</v>
      </c>
      <c r="B47">
        <v>0</v>
      </c>
      <c r="C47">
        <v>0</v>
      </c>
      <c r="D47">
        <v>0</v>
      </c>
      <c r="E47">
        <v>0</v>
      </c>
      <c r="F47">
        <v>0</v>
      </c>
      <c r="G47">
        <v>0</v>
      </c>
      <c r="H47">
        <v>0</v>
      </c>
      <c r="I47">
        <v>0</v>
      </c>
      <c r="J47">
        <v>0</v>
      </c>
      <c r="K47">
        <v>0</v>
      </c>
      <c r="L47">
        <v>0</v>
      </c>
      <c r="M47">
        <v>0</v>
      </c>
      <c r="N47">
        <v>0</v>
      </c>
      <c r="O47">
        <v>0</v>
      </c>
      <c r="P47">
        <v>0</v>
      </c>
      <c r="Q47">
        <v>0</v>
      </c>
      <c r="R47">
        <v>0</v>
      </c>
      <c r="S47">
        <v>0</v>
      </c>
      <c r="T47">
        <v>0</v>
      </c>
      <c r="U47">
        <v>0</v>
      </c>
      <c r="V47">
        <v>0</v>
      </c>
      <c r="W47">
        <v>0</v>
      </c>
      <c r="X47">
        <v>0</v>
      </c>
      <c r="Y47">
        <v>0</v>
      </c>
      <c r="Z47">
        <v>0</v>
      </c>
      <c r="AA47">
        <v>0</v>
      </c>
      <c r="AB47">
        <v>0</v>
      </c>
      <c r="AC47">
        <v>0</v>
      </c>
      <c r="AD47">
        <v>0</v>
      </c>
      <c r="AE47">
        <v>0</v>
      </c>
      <c r="AF47">
        <v>0</v>
      </c>
      <c r="AG47">
        <v>0</v>
      </c>
      <c r="AH47">
        <v>0</v>
      </c>
      <c r="AI47">
        <v>0</v>
      </c>
      <c r="AJ47">
        <v>0</v>
      </c>
      <c r="AK47">
        <v>0</v>
      </c>
      <c r="AL47">
        <v>0</v>
      </c>
      <c r="AM47">
        <v>0</v>
      </c>
      <c r="AN47">
        <v>0</v>
      </c>
      <c r="AO47">
        <v>0</v>
      </c>
      <c r="AP47">
        <v>0</v>
      </c>
      <c r="AQ47">
        <v>0</v>
      </c>
      <c r="AR47">
        <v>0</v>
      </c>
      <c r="AS47">
        <v>0</v>
      </c>
      <c r="AT47">
        <v>0</v>
      </c>
      <c r="AU47">
        <v>0</v>
      </c>
      <c r="AV47">
        <v>0</v>
      </c>
      <c r="AW47">
        <v>0</v>
      </c>
      <c r="AX47">
        <v>0</v>
      </c>
      <c r="AY47">
        <v>7950</v>
      </c>
      <c r="AZ47">
        <v>8237</v>
      </c>
      <c r="BA47">
        <v>145498</v>
      </c>
      <c r="BB47">
        <v>0</v>
      </c>
      <c r="BC47">
        <v>821</v>
      </c>
      <c r="BD47">
        <v>1616</v>
      </c>
      <c r="BE47">
        <v>16452</v>
      </c>
      <c r="BF47">
        <v>0</v>
      </c>
      <c r="BG47">
        <v>0</v>
      </c>
      <c r="BH47">
        <v>0</v>
      </c>
      <c r="BI47">
        <v>178</v>
      </c>
      <c r="BJ47">
        <v>0</v>
      </c>
      <c r="BK47">
        <v>659</v>
      </c>
      <c r="BL47">
        <v>726</v>
      </c>
      <c r="BM47">
        <v>2848</v>
      </c>
      <c r="BN47">
        <v>0</v>
      </c>
      <c r="BO47">
        <v>0</v>
      </c>
      <c r="BP47">
        <v>0</v>
      </c>
      <c r="BQ47">
        <v>178</v>
      </c>
      <c r="BR47">
        <v>34</v>
      </c>
      <c r="BS47">
        <v>0</v>
      </c>
    </row>
    <row r="48" spans="1:71" x14ac:dyDescent="0.2">
      <c r="A48">
        <v>665</v>
      </c>
      <c r="B48">
        <v>0</v>
      </c>
      <c r="C48">
        <v>0</v>
      </c>
      <c r="D48">
        <v>0</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c r="AU48">
        <v>0</v>
      </c>
      <c r="AV48">
        <v>0</v>
      </c>
      <c r="AW48">
        <v>0</v>
      </c>
      <c r="AX48">
        <v>0</v>
      </c>
      <c r="AY48">
        <v>8224</v>
      </c>
      <c r="AZ48">
        <v>11933</v>
      </c>
      <c r="BA48">
        <v>119770</v>
      </c>
      <c r="BB48">
        <v>0</v>
      </c>
      <c r="BC48">
        <v>1032</v>
      </c>
      <c r="BD48">
        <v>2643</v>
      </c>
      <c r="BE48">
        <v>12598</v>
      </c>
      <c r="BF48">
        <v>0</v>
      </c>
      <c r="BG48">
        <v>0</v>
      </c>
      <c r="BH48">
        <v>0</v>
      </c>
      <c r="BI48">
        <v>517</v>
      </c>
      <c r="BJ48">
        <v>0</v>
      </c>
      <c r="BK48">
        <v>860</v>
      </c>
      <c r="BL48">
        <v>2064</v>
      </c>
      <c r="BM48">
        <v>1424</v>
      </c>
      <c r="BN48">
        <v>0</v>
      </c>
      <c r="BO48">
        <v>0</v>
      </c>
      <c r="BP48">
        <v>0</v>
      </c>
      <c r="BQ48">
        <v>0</v>
      </c>
      <c r="BR48">
        <v>4</v>
      </c>
      <c r="BS48">
        <v>0</v>
      </c>
    </row>
    <row r="49" spans="1:71" x14ac:dyDescent="0.2">
      <c r="A49">
        <v>700</v>
      </c>
      <c r="B49">
        <v>0</v>
      </c>
      <c r="C49">
        <v>0</v>
      </c>
      <c r="D49">
        <v>0</v>
      </c>
      <c r="E49">
        <v>0</v>
      </c>
      <c r="F49">
        <v>0</v>
      </c>
      <c r="G49">
        <v>0</v>
      </c>
      <c r="H49">
        <v>0</v>
      </c>
      <c r="I49">
        <v>0</v>
      </c>
      <c r="J49">
        <v>0</v>
      </c>
      <c r="K49">
        <v>0</v>
      </c>
      <c r="L49">
        <v>0</v>
      </c>
      <c r="M49">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0</v>
      </c>
      <c r="AK49">
        <v>0</v>
      </c>
      <c r="AL49">
        <v>0</v>
      </c>
      <c r="AM49">
        <v>0</v>
      </c>
      <c r="AN49">
        <v>0</v>
      </c>
      <c r="AO49">
        <v>0</v>
      </c>
      <c r="AP49">
        <v>0</v>
      </c>
      <c r="AQ49">
        <v>0</v>
      </c>
      <c r="AR49">
        <v>0</v>
      </c>
      <c r="AS49">
        <v>0</v>
      </c>
      <c r="AT49">
        <v>0</v>
      </c>
      <c r="AU49">
        <v>0</v>
      </c>
      <c r="AV49">
        <v>0</v>
      </c>
      <c r="AW49">
        <v>0</v>
      </c>
      <c r="AX49">
        <v>1730</v>
      </c>
      <c r="AY49">
        <v>7635</v>
      </c>
      <c r="AZ49">
        <v>8937</v>
      </c>
      <c r="BA49">
        <v>142375</v>
      </c>
      <c r="BB49">
        <v>1730</v>
      </c>
      <c r="BC49">
        <v>1257</v>
      </c>
      <c r="BD49">
        <v>2526</v>
      </c>
      <c r="BE49">
        <v>20502</v>
      </c>
      <c r="BF49">
        <v>0</v>
      </c>
      <c r="BG49">
        <v>0</v>
      </c>
      <c r="BH49">
        <v>172</v>
      </c>
      <c r="BI49">
        <v>343</v>
      </c>
      <c r="BJ49">
        <v>671</v>
      </c>
      <c r="BK49">
        <v>558</v>
      </c>
      <c r="BL49">
        <v>1548</v>
      </c>
      <c r="BM49">
        <v>3759</v>
      </c>
      <c r="BN49">
        <v>0</v>
      </c>
      <c r="BO49">
        <v>0</v>
      </c>
      <c r="BP49">
        <v>0</v>
      </c>
      <c r="BQ49">
        <v>0</v>
      </c>
      <c r="BR49">
        <v>42</v>
      </c>
      <c r="BS49">
        <v>0</v>
      </c>
    </row>
    <row r="50" spans="1:71" x14ac:dyDescent="0.2">
      <c r="A50">
        <v>714</v>
      </c>
      <c r="B50">
        <v>0</v>
      </c>
      <c r="C50">
        <v>0</v>
      </c>
      <c r="D50">
        <v>0</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1486</v>
      </c>
      <c r="AY50">
        <v>32472</v>
      </c>
      <c r="AZ50">
        <v>82360</v>
      </c>
      <c r="BA50">
        <v>1041402</v>
      </c>
      <c r="BB50">
        <v>1406</v>
      </c>
      <c r="BC50">
        <v>4741</v>
      </c>
      <c r="BD50">
        <v>13190</v>
      </c>
      <c r="BE50">
        <v>106493</v>
      </c>
      <c r="BF50">
        <v>32.5</v>
      </c>
      <c r="BG50">
        <v>0</v>
      </c>
      <c r="BH50">
        <v>277</v>
      </c>
      <c r="BI50">
        <v>674</v>
      </c>
      <c r="BJ50">
        <v>422.5</v>
      </c>
      <c r="BK50">
        <v>2665.5</v>
      </c>
      <c r="BL50">
        <v>7215</v>
      </c>
      <c r="BM50">
        <v>20189</v>
      </c>
      <c r="BN50">
        <v>0</v>
      </c>
      <c r="BO50">
        <v>0</v>
      </c>
      <c r="BP50">
        <v>0</v>
      </c>
      <c r="BQ50">
        <v>1117</v>
      </c>
      <c r="BR50">
        <v>205</v>
      </c>
      <c r="BS50">
        <v>0</v>
      </c>
    </row>
    <row r="51" spans="1:71" x14ac:dyDescent="0.2">
      <c r="A51">
        <v>721</v>
      </c>
      <c r="B51">
        <v>0</v>
      </c>
      <c r="C51">
        <v>0</v>
      </c>
      <c r="D51">
        <v>0</v>
      </c>
      <c r="E51">
        <v>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13056</v>
      </c>
      <c r="AZ51">
        <v>17833</v>
      </c>
      <c r="BA51">
        <v>247272</v>
      </c>
      <c r="BB51">
        <v>0</v>
      </c>
      <c r="BC51">
        <v>2438</v>
      </c>
      <c r="BD51">
        <v>3566</v>
      </c>
      <c r="BE51">
        <v>28304</v>
      </c>
      <c r="BF51">
        <v>0</v>
      </c>
      <c r="BG51">
        <v>0</v>
      </c>
      <c r="BH51">
        <v>172</v>
      </c>
      <c r="BI51">
        <v>0</v>
      </c>
      <c r="BJ51">
        <v>0</v>
      </c>
      <c r="BK51">
        <v>819</v>
      </c>
      <c r="BL51">
        <v>1032</v>
      </c>
      <c r="BM51">
        <v>4676</v>
      </c>
      <c r="BN51">
        <v>0</v>
      </c>
      <c r="BO51">
        <v>0</v>
      </c>
      <c r="BP51">
        <v>0</v>
      </c>
      <c r="BQ51">
        <v>0</v>
      </c>
      <c r="BR51">
        <v>20</v>
      </c>
      <c r="BS51">
        <v>0</v>
      </c>
    </row>
    <row r="52" spans="1:71" x14ac:dyDescent="0.2">
      <c r="A52">
        <v>735</v>
      </c>
      <c r="B52">
        <v>0</v>
      </c>
      <c r="C52">
        <v>0</v>
      </c>
      <c r="D52">
        <v>0</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221</v>
      </c>
      <c r="AY52">
        <v>4014</v>
      </c>
      <c r="AZ52">
        <v>4876</v>
      </c>
      <c r="BA52">
        <v>59743</v>
      </c>
      <c r="BB52">
        <v>221</v>
      </c>
      <c r="BC52">
        <v>1071</v>
      </c>
      <c r="BD52">
        <v>865</v>
      </c>
      <c r="BE52">
        <v>11003</v>
      </c>
      <c r="BF52">
        <v>70</v>
      </c>
      <c r="BG52">
        <v>61</v>
      </c>
      <c r="BH52">
        <v>0</v>
      </c>
      <c r="BI52">
        <v>0</v>
      </c>
      <c r="BJ52">
        <v>81</v>
      </c>
      <c r="BK52">
        <v>319</v>
      </c>
      <c r="BL52">
        <v>346</v>
      </c>
      <c r="BM52">
        <v>1496</v>
      </c>
      <c r="BN52">
        <v>0</v>
      </c>
      <c r="BO52">
        <v>0</v>
      </c>
      <c r="BP52">
        <v>0</v>
      </c>
      <c r="BQ52">
        <v>173</v>
      </c>
      <c r="BR52">
        <v>8</v>
      </c>
      <c r="BS52">
        <v>0</v>
      </c>
    </row>
    <row r="53" spans="1:71" x14ac:dyDescent="0.2">
      <c r="A53">
        <v>777</v>
      </c>
      <c r="B53">
        <v>0</v>
      </c>
      <c r="C53">
        <v>0</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2659</v>
      </c>
      <c r="AY53">
        <v>25394</v>
      </c>
      <c r="AZ53">
        <v>24288</v>
      </c>
      <c r="BA53">
        <v>409967</v>
      </c>
      <c r="BB53">
        <v>2659</v>
      </c>
      <c r="BC53">
        <v>4862</v>
      </c>
      <c r="BD53">
        <v>5466</v>
      </c>
      <c r="BE53">
        <v>68711</v>
      </c>
      <c r="BF53">
        <v>0</v>
      </c>
      <c r="BG53">
        <v>0</v>
      </c>
      <c r="BH53">
        <v>162</v>
      </c>
      <c r="BI53">
        <v>1453</v>
      </c>
      <c r="BJ53">
        <v>372</v>
      </c>
      <c r="BK53">
        <v>2634</v>
      </c>
      <c r="BL53">
        <v>2970</v>
      </c>
      <c r="BM53">
        <v>10598</v>
      </c>
      <c r="BN53">
        <v>0</v>
      </c>
      <c r="BO53">
        <v>0</v>
      </c>
      <c r="BP53">
        <v>0</v>
      </c>
      <c r="BQ53">
        <v>317</v>
      </c>
      <c r="BR53">
        <v>16</v>
      </c>
      <c r="BS53">
        <v>0</v>
      </c>
    </row>
    <row r="54" spans="1:71" x14ac:dyDescent="0.2">
      <c r="A54">
        <v>840</v>
      </c>
      <c r="B54">
        <v>0</v>
      </c>
      <c r="C54">
        <v>0</v>
      </c>
      <c r="D54">
        <v>0</v>
      </c>
      <c r="E54">
        <v>0</v>
      </c>
      <c r="F54">
        <v>0</v>
      </c>
      <c r="G54">
        <v>0</v>
      </c>
      <c r="H54">
        <v>0</v>
      </c>
      <c r="I54">
        <v>0</v>
      </c>
      <c r="J54">
        <v>0</v>
      </c>
      <c r="K54">
        <v>0</v>
      </c>
      <c r="L54">
        <v>0</v>
      </c>
      <c r="M54">
        <v>0</v>
      </c>
      <c r="N54">
        <v>0</v>
      </c>
      <c r="O54">
        <v>0</v>
      </c>
      <c r="P54">
        <v>0</v>
      </c>
      <c r="Q54">
        <v>0</v>
      </c>
      <c r="R54">
        <v>0</v>
      </c>
      <c r="S54">
        <v>0</v>
      </c>
      <c r="T54">
        <v>0</v>
      </c>
      <c r="U54">
        <v>0</v>
      </c>
      <c r="V54">
        <v>0</v>
      </c>
      <c r="W54">
        <v>0</v>
      </c>
      <c r="X54">
        <v>0</v>
      </c>
      <c r="Y54">
        <v>0</v>
      </c>
      <c r="Z54">
        <v>0</v>
      </c>
      <c r="AA54">
        <v>0</v>
      </c>
      <c r="AB54">
        <v>0</v>
      </c>
      <c r="AC54">
        <v>0</v>
      </c>
      <c r="AD54">
        <v>0</v>
      </c>
      <c r="AE54">
        <v>0</v>
      </c>
      <c r="AF54">
        <v>0</v>
      </c>
      <c r="AG54">
        <v>0</v>
      </c>
      <c r="AH54">
        <v>0</v>
      </c>
      <c r="AI54">
        <v>0</v>
      </c>
      <c r="AJ54">
        <v>0</v>
      </c>
      <c r="AK54">
        <v>0</v>
      </c>
      <c r="AL54">
        <v>0</v>
      </c>
      <c r="AM54">
        <v>0</v>
      </c>
      <c r="AN54">
        <v>0</v>
      </c>
      <c r="AO54">
        <v>0</v>
      </c>
      <c r="AP54">
        <v>0</v>
      </c>
      <c r="AQ54">
        <v>0</v>
      </c>
      <c r="AR54">
        <v>0</v>
      </c>
      <c r="AS54">
        <v>0</v>
      </c>
      <c r="AT54">
        <v>0</v>
      </c>
      <c r="AU54">
        <v>0</v>
      </c>
      <c r="AV54">
        <v>0</v>
      </c>
      <c r="AW54">
        <v>0</v>
      </c>
      <c r="AX54">
        <v>504</v>
      </c>
      <c r="AY54">
        <v>2779</v>
      </c>
      <c r="AZ54">
        <v>2016</v>
      </c>
      <c r="BA54">
        <v>25255</v>
      </c>
      <c r="BB54">
        <v>168</v>
      </c>
      <c r="BC54">
        <v>168</v>
      </c>
      <c r="BD54">
        <v>168</v>
      </c>
      <c r="BE54">
        <v>1540</v>
      </c>
      <c r="BF54">
        <v>0</v>
      </c>
      <c r="BG54">
        <v>0</v>
      </c>
      <c r="BH54">
        <v>0</v>
      </c>
      <c r="BI54">
        <v>0</v>
      </c>
      <c r="BJ54">
        <v>168</v>
      </c>
      <c r="BK54">
        <v>168</v>
      </c>
      <c r="BL54">
        <v>168</v>
      </c>
      <c r="BM54">
        <v>0</v>
      </c>
      <c r="BN54">
        <v>0</v>
      </c>
      <c r="BO54">
        <v>0</v>
      </c>
      <c r="BP54">
        <v>0</v>
      </c>
      <c r="BQ54">
        <v>0</v>
      </c>
      <c r="BR54">
        <v>0</v>
      </c>
      <c r="BS54">
        <v>0</v>
      </c>
    </row>
    <row r="55" spans="1:71" x14ac:dyDescent="0.2">
      <c r="A55">
        <v>870</v>
      </c>
      <c r="B55">
        <v>0</v>
      </c>
      <c r="C55">
        <v>0</v>
      </c>
      <c r="D55">
        <v>0</v>
      </c>
      <c r="E55">
        <v>0</v>
      </c>
      <c r="F55">
        <v>0</v>
      </c>
      <c r="G55">
        <v>0</v>
      </c>
      <c r="H55">
        <v>0</v>
      </c>
      <c r="I55">
        <v>0</v>
      </c>
      <c r="J55">
        <v>0</v>
      </c>
      <c r="K55">
        <v>0</v>
      </c>
      <c r="L55">
        <v>0</v>
      </c>
      <c r="M55">
        <v>0</v>
      </c>
      <c r="N55">
        <v>0</v>
      </c>
      <c r="O55">
        <v>0</v>
      </c>
      <c r="P55">
        <v>0</v>
      </c>
      <c r="Q55">
        <v>0</v>
      </c>
      <c r="R55">
        <v>0</v>
      </c>
      <c r="S55">
        <v>0</v>
      </c>
      <c r="T55">
        <v>0</v>
      </c>
      <c r="U55">
        <v>0</v>
      </c>
      <c r="V55">
        <v>0</v>
      </c>
      <c r="W55">
        <v>0</v>
      </c>
      <c r="X55">
        <v>0</v>
      </c>
      <c r="Y55">
        <v>0</v>
      </c>
      <c r="Z55">
        <v>0</v>
      </c>
      <c r="AA55">
        <v>0</v>
      </c>
      <c r="AB55">
        <v>0</v>
      </c>
      <c r="AC55">
        <v>0</v>
      </c>
      <c r="AD55">
        <v>0</v>
      </c>
      <c r="AE55">
        <v>0</v>
      </c>
      <c r="AF55">
        <v>0</v>
      </c>
      <c r="AG55">
        <v>0</v>
      </c>
      <c r="AH55">
        <v>0</v>
      </c>
      <c r="AI55">
        <v>0</v>
      </c>
      <c r="AJ55">
        <v>0</v>
      </c>
      <c r="AK55">
        <v>0</v>
      </c>
      <c r="AL55">
        <v>0</v>
      </c>
      <c r="AM55">
        <v>0</v>
      </c>
      <c r="AN55">
        <v>0</v>
      </c>
      <c r="AO55">
        <v>0</v>
      </c>
      <c r="AP55">
        <v>0</v>
      </c>
      <c r="AQ55">
        <v>0</v>
      </c>
      <c r="AR55">
        <v>0</v>
      </c>
      <c r="AS55">
        <v>0</v>
      </c>
      <c r="AT55">
        <v>0</v>
      </c>
      <c r="AU55">
        <v>0</v>
      </c>
      <c r="AV55">
        <v>0</v>
      </c>
      <c r="AW55">
        <v>0</v>
      </c>
      <c r="AX55">
        <v>0</v>
      </c>
      <c r="AY55">
        <v>4650</v>
      </c>
      <c r="AZ55">
        <v>9900</v>
      </c>
      <c r="BA55">
        <v>113813</v>
      </c>
      <c r="BB55">
        <v>0</v>
      </c>
      <c r="BC55">
        <v>786</v>
      </c>
      <c r="BD55">
        <v>1336</v>
      </c>
      <c r="BE55">
        <v>17807</v>
      </c>
      <c r="BF55">
        <v>0</v>
      </c>
      <c r="BG55">
        <v>0</v>
      </c>
      <c r="BH55">
        <v>0</v>
      </c>
      <c r="BI55">
        <v>332</v>
      </c>
      <c r="BJ55">
        <v>0</v>
      </c>
      <c r="BK55">
        <v>524</v>
      </c>
      <c r="BL55">
        <v>668</v>
      </c>
      <c r="BM55">
        <v>1666</v>
      </c>
      <c r="BN55">
        <v>0</v>
      </c>
      <c r="BO55">
        <v>0</v>
      </c>
      <c r="BP55">
        <v>0</v>
      </c>
      <c r="BQ55">
        <v>167</v>
      </c>
      <c r="BR55">
        <v>21</v>
      </c>
      <c r="BS55">
        <v>0</v>
      </c>
    </row>
    <row r="56" spans="1:71" x14ac:dyDescent="0.2">
      <c r="A56">
        <v>882</v>
      </c>
      <c r="B56">
        <v>0</v>
      </c>
      <c r="C56">
        <v>0</v>
      </c>
      <c r="D56">
        <v>0</v>
      </c>
      <c r="E56">
        <v>0</v>
      </c>
      <c r="F56">
        <v>0</v>
      </c>
      <c r="G56">
        <v>0</v>
      </c>
      <c r="H56">
        <v>0</v>
      </c>
      <c r="I56">
        <v>0</v>
      </c>
      <c r="J56">
        <v>0</v>
      </c>
      <c r="K56">
        <v>0</v>
      </c>
      <c r="L56">
        <v>0</v>
      </c>
      <c r="M56">
        <v>0</v>
      </c>
      <c r="N56">
        <v>0</v>
      </c>
      <c r="O56">
        <v>0</v>
      </c>
      <c r="P56">
        <v>0</v>
      </c>
      <c r="Q56">
        <v>0</v>
      </c>
      <c r="R56">
        <v>0</v>
      </c>
      <c r="S56">
        <v>0</v>
      </c>
      <c r="T56">
        <v>0</v>
      </c>
      <c r="U56">
        <v>0</v>
      </c>
      <c r="V56">
        <v>0</v>
      </c>
      <c r="W56">
        <v>0</v>
      </c>
      <c r="X56">
        <v>0</v>
      </c>
      <c r="Y56">
        <v>0</v>
      </c>
      <c r="Z56">
        <v>0</v>
      </c>
      <c r="AA56">
        <v>0</v>
      </c>
      <c r="AB56">
        <v>0</v>
      </c>
      <c r="AC56">
        <v>0</v>
      </c>
      <c r="AD56">
        <v>0</v>
      </c>
      <c r="AE56">
        <v>0</v>
      </c>
      <c r="AF56">
        <v>0</v>
      </c>
      <c r="AG56">
        <v>0</v>
      </c>
      <c r="AH56">
        <v>0</v>
      </c>
      <c r="AI56">
        <v>0</v>
      </c>
      <c r="AJ56">
        <v>0</v>
      </c>
      <c r="AK56">
        <v>0</v>
      </c>
      <c r="AL56">
        <v>0</v>
      </c>
      <c r="AM56">
        <v>0</v>
      </c>
      <c r="AN56">
        <v>0</v>
      </c>
      <c r="AO56">
        <v>0</v>
      </c>
      <c r="AP56">
        <v>0</v>
      </c>
      <c r="AQ56">
        <v>0</v>
      </c>
      <c r="AR56">
        <v>0</v>
      </c>
      <c r="AS56">
        <v>0</v>
      </c>
      <c r="AT56">
        <v>0</v>
      </c>
      <c r="AU56">
        <v>0</v>
      </c>
      <c r="AV56">
        <v>0</v>
      </c>
      <c r="AW56">
        <v>0</v>
      </c>
      <c r="AX56">
        <v>977</v>
      </c>
      <c r="AY56">
        <v>3568</v>
      </c>
      <c r="AZ56">
        <v>3762</v>
      </c>
      <c r="BA56">
        <v>46222</v>
      </c>
      <c r="BB56">
        <v>806</v>
      </c>
      <c r="BC56">
        <v>683</v>
      </c>
      <c r="BD56">
        <v>855</v>
      </c>
      <c r="BE56">
        <v>8038</v>
      </c>
      <c r="BF56">
        <v>0</v>
      </c>
      <c r="BG56">
        <v>0</v>
      </c>
      <c r="BH56">
        <v>0</v>
      </c>
      <c r="BI56">
        <v>0</v>
      </c>
      <c r="BJ56">
        <v>171</v>
      </c>
      <c r="BK56">
        <v>342</v>
      </c>
      <c r="BL56">
        <v>513</v>
      </c>
      <c r="BM56">
        <v>1881</v>
      </c>
      <c r="BN56">
        <v>0</v>
      </c>
      <c r="BO56">
        <v>0</v>
      </c>
      <c r="BP56">
        <v>0</v>
      </c>
      <c r="BQ56">
        <v>0</v>
      </c>
      <c r="BR56">
        <v>10</v>
      </c>
      <c r="BS56">
        <v>0</v>
      </c>
    </row>
    <row r="57" spans="1:71" x14ac:dyDescent="0.2">
      <c r="A57">
        <v>896</v>
      </c>
      <c r="B57">
        <v>0</v>
      </c>
      <c r="C57">
        <v>0</v>
      </c>
      <c r="D57">
        <v>0</v>
      </c>
      <c r="E57">
        <v>0</v>
      </c>
      <c r="F57">
        <v>0</v>
      </c>
      <c r="G57">
        <v>0</v>
      </c>
      <c r="H57">
        <v>0</v>
      </c>
      <c r="I57">
        <v>0</v>
      </c>
      <c r="J57">
        <v>0</v>
      </c>
      <c r="K57">
        <v>0</v>
      </c>
      <c r="L57">
        <v>0</v>
      </c>
      <c r="M57">
        <v>0</v>
      </c>
      <c r="N57">
        <v>0</v>
      </c>
      <c r="O57">
        <v>0</v>
      </c>
      <c r="P57">
        <v>0</v>
      </c>
      <c r="Q57">
        <v>0</v>
      </c>
      <c r="R57">
        <v>0</v>
      </c>
      <c r="S57">
        <v>0</v>
      </c>
      <c r="T57">
        <v>0</v>
      </c>
      <c r="U57">
        <v>0</v>
      </c>
      <c r="V57">
        <v>0</v>
      </c>
      <c r="W57">
        <v>0</v>
      </c>
      <c r="X57">
        <v>0</v>
      </c>
      <c r="Y57">
        <v>0</v>
      </c>
      <c r="Z57">
        <v>0</v>
      </c>
      <c r="AA57">
        <v>0</v>
      </c>
      <c r="AB57">
        <v>0</v>
      </c>
      <c r="AC57">
        <v>0</v>
      </c>
      <c r="AD57">
        <v>0</v>
      </c>
      <c r="AE57">
        <v>0</v>
      </c>
      <c r="AF57">
        <v>0</v>
      </c>
      <c r="AG57">
        <v>0</v>
      </c>
      <c r="AH57">
        <v>0</v>
      </c>
      <c r="AI57">
        <v>0</v>
      </c>
      <c r="AJ57">
        <v>0</v>
      </c>
      <c r="AK57">
        <v>0</v>
      </c>
      <c r="AL57">
        <v>0</v>
      </c>
      <c r="AM57">
        <v>0</v>
      </c>
      <c r="AN57">
        <v>0</v>
      </c>
      <c r="AO57">
        <v>0</v>
      </c>
      <c r="AP57">
        <v>0</v>
      </c>
      <c r="AQ57">
        <v>0</v>
      </c>
      <c r="AR57">
        <v>0</v>
      </c>
      <c r="AS57">
        <v>0</v>
      </c>
      <c r="AT57">
        <v>0</v>
      </c>
      <c r="AU57">
        <v>0</v>
      </c>
      <c r="AV57">
        <v>0</v>
      </c>
      <c r="AW57">
        <v>0</v>
      </c>
      <c r="AX57">
        <v>352</v>
      </c>
      <c r="AY57">
        <v>5794</v>
      </c>
      <c r="AZ57">
        <v>11957</v>
      </c>
      <c r="BA57">
        <v>146283</v>
      </c>
      <c r="BB57">
        <v>352</v>
      </c>
      <c r="BC57">
        <v>980</v>
      </c>
      <c r="BD57">
        <v>1405</v>
      </c>
      <c r="BE57">
        <v>28454</v>
      </c>
      <c r="BF57">
        <v>0</v>
      </c>
      <c r="BG57">
        <v>0</v>
      </c>
      <c r="BH57">
        <v>0</v>
      </c>
      <c r="BI57">
        <v>369</v>
      </c>
      <c r="BJ57">
        <v>0</v>
      </c>
      <c r="BK57">
        <v>140</v>
      </c>
      <c r="BL57">
        <v>582</v>
      </c>
      <c r="BM57">
        <v>4908</v>
      </c>
      <c r="BN57">
        <v>0</v>
      </c>
      <c r="BO57">
        <v>0</v>
      </c>
      <c r="BP57">
        <v>0</v>
      </c>
      <c r="BQ57">
        <v>0</v>
      </c>
      <c r="BR57">
        <v>37</v>
      </c>
      <c r="BS57">
        <v>0</v>
      </c>
    </row>
    <row r="58" spans="1:71" x14ac:dyDescent="0.2">
      <c r="A58">
        <v>903</v>
      </c>
      <c r="B58">
        <v>0</v>
      </c>
      <c r="C58">
        <v>0</v>
      </c>
      <c r="D58">
        <v>0</v>
      </c>
      <c r="E58">
        <v>0</v>
      </c>
      <c r="F58">
        <v>0</v>
      </c>
      <c r="G58">
        <v>0</v>
      </c>
      <c r="H58">
        <v>0</v>
      </c>
      <c r="I58">
        <v>0</v>
      </c>
      <c r="J58">
        <v>0</v>
      </c>
      <c r="K58">
        <v>0</v>
      </c>
      <c r="L58">
        <v>0</v>
      </c>
      <c r="M58">
        <v>0</v>
      </c>
      <c r="N58">
        <v>0</v>
      </c>
      <c r="O58">
        <v>0</v>
      </c>
      <c r="P58">
        <v>0</v>
      </c>
      <c r="Q58">
        <v>0</v>
      </c>
      <c r="R58">
        <v>0</v>
      </c>
      <c r="S58">
        <v>0</v>
      </c>
      <c r="T58">
        <v>0</v>
      </c>
      <c r="U58">
        <v>0</v>
      </c>
      <c r="V58">
        <v>0</v>
      </c>
      <c r="W58">
        <v>0</v>
      </c>
      <c r="X58">
        <v>0</v>
      </c>
      <c r="Y58">
        <v>0</v>
      </c>
      <c r="Z58">
        <v>0</v>
      </c>
      <c r="AA58">
        <v>0</v>
      </c>
      <c r="AB58">
        <v>0</v>
      </c>
      <c r="AC58">
        <v>0</v>
      </c>
      <c r="AD58">
        <v>0</v>
      </c>
      <c r="AE58">
        <v>0</v>
      </c>
      <c r="AF58">
        <v>0</v>
      </c>
      <c r="AG58">
        <v>0</v>
      </c>
      <c r="AH58">
        <v>0</v>
      </c>
      <c r="AI58">
        <v>0</v>
      </c>
      <c r="AJ58">
        <v>0</v>
      </c>
      <c r="AK58">
        <v>0</v>
      </c>
      <c r="AL58">
        <v>0</v>
      </c>
      <c r="AM58">
        <v>0</v>
      </c>
      <c r="AN58">
        <v>0</v>
      </c>
      <c r="AO58">
        <v>0</v>
      </c>
      <c r="AP58">
        <v>0</v>
      </c>
      <c r="AQ58">
        <v>0</v>
      </c>
      <c r="AR58">
        <v>0</v>
      </c>
      <c r="AS58">
        <v>0</v>
      </c>
      <c r="AT58">
        <v>0</v>
      </c>
      <c r="AU58">
        <v>0</v>
      </c>
      <c r="AV58">
        <v>0</v>
      </c>
      <c r="AW58">
        <v>0</v>
      </c>
      <c r="AX58">
        <v>509</v>
      </c>
      <c r="AY58">
        <v>10324</v>
      </c>
      <c r="AZ58">
        <v>13782</v>
      </c>
      <c r="BA58">
        <v>177405</v>
      </c>
      <c r="BB58">
        <v>509</v>
      </c>
      <c r="BC58">
        <v>1367</v>
      </c>
      <c r="BD58">
        <v>2351</v>
      </c>
      <c r="BE58">
        <v>23272</v>
      </c>
      <c r="BF58">
        <v>0</v>
      </c>
      <c r="BG58">
        <v>0</v>
      </c>
      <c r="BH58">
        <v>0</v>
      </c>
      <c r="BI58">
        <v>194</v>
      </c>
      <c r="BJ58">
        <v>35</v>
      </c>
      <c r="BK58">
        <v>459</v>
      </c>
      <c r="BL58">
        <v>1008</v>
      </c>
      <c r="BM58">
        <v>1370</v>
      </c>
      <c r="BN58">
        <v>0</v>
      </c>
      <c r="BO58">
        <v>0</v>
      </c>
      <c r="BP58">
        <v>0</v>
      </c>
      <c r="BQ58">
        <v>0</v>
      </c>
      <c r="BR58">
        <v>40</v>
      </c>
      <c r="BS58">
        <v>0</v>
      </c>
    </row>
    <row r="59" spans="1:71" x14ac:dyDescent="0.2">
      <c r="A59">
        <v>910</v>
      </c>
      <c r="B59">
        <v>0</v>
      </c>
      <c r="C59">
        <v>0</v>
      </c>
      <c r="D59">
        <v>0</v>
      </c>
      <c r="E59">
        <v>0</v>
      </c>
      <c r="F59">
        <v>0</v>
      </c>
      <c r="G59">
        <v>0</v>
      </c>
      <c r="H59">
        <v>0</v>
      </c>
      <c r="I59">
        <v>0</v>
      </c>
      <c r="J59">
        <v>0</v>
      </c>
      <c r="K59">
        <v>0</v>
      </c>
      <c r="L59">
        <v>0</v>
      </c>
      <c r="M59">
        <v>0</v>
      </c>
      <c r="N59">
        <v>0</v>
      </c>
      <c r="O59">
        <v>0</v>
      </c>
      <c r="P59">
        <v>0</v>
      </c>
      <c r="Q59">
        <v>0</v>
      </c>
      <c r="R59">
        <v>0</v>
      </c>
      <c r="S59">
        <v>0</v>
      </c>
      <c r="T59">
        <v>0</v>
      </c>
      <c r="U59">
        <v>0</v>
      </c>
      <c r="V59">
        <v>0</v>
      </c>
      <c r="W59">
        <v>0</v>
      </c>
      <c r="X59">
        <v>0</v>
      </c>
      <c r="Y59">
        <v>0</v>
      </c>
      <c r="Z59">
        <v>0</v>
      </c>
      <c r="AA59">
        <v>0</v>
      </c>
      <c r="AB59">
        <v>0</v>
      </c>
      <c r="AC59">
        <v>0</v>
      </c>
      <c r="AD59">
        <v>0</v>
      </c>
      <c r="AE59">
        <v>0</v>
      </c>
      <c r="AF59">
        <v>0</v>
      </c>
      <c r="AG59">
        <v>0</v>
      </c>
      <c r="AH59">
        <v>0</v>
      </c>
      <c r="AI59">
        <v>0</v>
      </c>
      <c r="AJ59">
        <v>0</v>
      </c>
      <c r="AK59">
        <v>0</v>
      </c>
      <c r="AL59">
        <v>0</v>
      </c>
      <c r="AM59">
        <v>0</v>
      </c>
      <c r="AN59">
        <v>0</v>
      </c>
      <c r="AO59">
        <v>0</v>
      </c>
      <c r="AP59">
        <v>0</v>
      </c>
      <c r="AQ59">
        <v>0</v>
      </c>
      <c r="AR59">
        <v>0</v>
      </c>
      <c r="AS59">
        <v>0</v>
      </c>
      <c r="AT59">
        <v>0</v>
      </c>
      <c r="AU59">
        <v>0</v>
      </c>
      <c r="AV59">
        <v>0</v>
      </c>
      <c r="AW59">
        <v>0</v>
      </c>
      <c r="AX59">
        <v>394</v>
      </c>
      <c r="AY59">
        <v>10440</v>
      </c>
      <c r="AZ59">
        <v>12889.5</v>
      </c>
      <c r="BA59">
        <v>191620</v>
      </c>
      <c r="BB59">
        <v>394</v>
      </c>
      <c r="BC59">
        <v>1162</v>
      </c>
      <c r="BD59">
        <v>1436.5</v>
      </c>
      <c r="BE59">
        <v>22824</v>
      </c>
      <c r="BF59">
        <v>0</v>
      </c>
      <c r="BG59">
        <v>0</v>
      </c>
      <c r="BH59">
        <v>0</v>
      </c>
      <c r="BI59">
        <v>505</v>
      </c>
      <c r="BJ59">
        <v>14.5</v>
      </c>
      <c r="BK59">
        <v>830</v>
      </c>
      <c r="BL59">
        <v>1017.5</v>
      </c>
      <c r="BM59">
        <v>3168</v>
      </c>
      <c r="BN59">
        <v>0</v>
      </c>
      <c r="BO59">
        <v>0</v>
      </c>
      <c r="BP59">
        <v>0</v>
      </c>
      <c r="BQ59">
        <v>165</v>
      </c>
      <c r="BR59">
        <v>20</v>
      </c>
      <c r="BS59">
        <v>0</v>
      </c>
    </row>
    <row r="60" spans="1:71" x14ac:dyDescent="0.2">
      <c r="A60">
        <v>980</v>
      </c>
      <c r="B60">
        <v>0</v>
      </c>
      <c r="C60">
        <v>0</v>
      </c>
      <c r="D60">
        <v>0</v>
      </c>
      <c r="E60">
        <v>0</v>
      </c>
      <c r="F60">
        <v>0</v>
      </c>
      <c r="G60">
        <v>0</v>
      </c>
      <c r="H60">
        <v>0</v>
      </c>
      <c r="I60">
        <v>0</v>
      </c>
      <c r="J60">
        <v>0</v>
      </c>
      <c r="K60">
        <v>0</v>
      </c>
      <c r="L60">
        <v>0</v>
      </c>
      <c r="M60">
        <v>0</v>
      </c>
      <c r="N60">
        <v>0</v>
      </c>
      <c r="O60">
        <v>0</v>
      </c>
      <c r="P60">
        <v>0</v>
      </c>
      <c r="Q60">
        <v>0</v>
      </c>
      <c r="R60">
        <v>0</v>
      </c>
      <c r="S60">
        <v>0</v>
      </c>
      <c r="T60">
        <v>0</v>
      </c>
      <c r="U60">
        <v>0</v>
      </c>
      <c r="V60">
        <v>0</v>
      </c>
      <c r="W60">
        <v>0</v>
      </c>
      <c r="X60">
        <v>0</v>
      </c>
      <c r="Y60">
        <v>0</v>
      </c>
      <c r="Z60">
        <v>0</v>
      </c>
      <c r="AA60">
        <v>0</v>
      </c>
      <c r="AB60">
        <v>0</v>
      </c>
      <c r="AC60">
        <v>0</v>
      </c>
      <c r="AD60">
        <v>0</v>
      </c>
      <c r="AE60">
        <v>0</v>
      </c>
      <c r="AF60">
        <v>0</v>
      </c>
      <c r="AG60">
        <v>0</v>
      </c>
      <c r="AH60">
        <v>0</v>
      </c>
      <c r="AI60">
        <v>0</v>
      </c>
      <c r="AJ60">
        <v>0</v>
      </c>
      <c r="AK60">
        <v>0</v>
      </c>
      <c r="AL60">
        <v>0</v>
      </c>
      <c r="AM60">
        <v>0</v>
      </c>
      <c r="AN60">
        <v>0</v>
      </c>
      <c r="AO60">
        <v>0</v>
      </c>
      <c r="AP60">
        <v>0</v>
      </c>
      <c r="AQ60">
        <v>0</v>
      </c>
      <c r="AR60">
        <v>0</v>
      </c>
      <c r="AS60">
        <v>0</v>
      </c>
      <c r="AT60">
        <v>0</v>
      </c>
      <c r="AU60">
        <v>0</v>
      </c>
      <c r="AV60">
        <v>0</v>
      </c>
      <c r="AW60">
        <v>0</v>
      </c>
      <c r="AX60">
        <v>213</v>
      </c>
      <c r="AY60">
        <v>4795</v>
      </c>
      <c r="AZ60">
        <v>6845</v>
      </c>
      <c r="BA60">
        <v>90014</v>
      </c>
      <c r="BB60">
        <v>213</v>
      </c>
      <c r="BC60">
        <v>1043</v>
      </c>
      <c r="BD60">
        <v>860</v>
      </c>
      <c r="BE60">
        <v>15418</v>
      </c>
      <c r="BF60">
        <v>38</v>
      </c>
      <c r="BG60">
        <v>135</v>
      </c>
      <c r="BH60">
        <v>0</v>
      </c>
      <c r="BI60">
        <v>768</v>
      </c>
      <c r="BJ60">
        <v>131</v>
      </c>
      <c r="BK60">
        <v>540</v>
      </c>
      <c r="BL60">
        <v>516</v>
      </c>
      <c r="BM60">
        <v>2064</v>
      </c>
      <c r="BN60">
        <v>0</v>
      </c>
      <c r="BO60">
        <v>0</v>
      </c>
      <c r="BP60">
        <v>0</v>
      </c>
      <c r="BQ60">
        <v>0</v>
      </c>
      <c r="BR60">
        <v>25</v>
      </c>
      <c r="BS60">
        <v>0</v>
      </c>
    </row>
    <row r="61" spans="1:71" x14ac:dyDescent="0.2">
      <c r="A61">
        <v>994</v>
      </c>
      <c r="B61">
        <v>0</v>
      </c>
      <c r="C61">
        <v>0</v>
      </c>
      <c r="D61">
        <v>0</v>
      </c>
      <c r="E61">
        <v>0</v>
      </c>
      <c r="F61">
        <v>0</v>
      </c>
      <c r="G61">
        <v>0</v>
      </c>
      <c r="H61">
        <v>0</v>
      </c>
      <c r="I61">
        <v>0</v>
      </c>
      <c r="J61">
        <v>0</v>
      </c>
      <c r="K61">
        <v>0</v>
      </c>
      <c r="L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c r="AU61">
        <v>0</v>
      </c>
      <c r="AV61">
        <v>0</v>
      </c>
      <c r="AW61">
        <v>0</v>
      </c>
      <c r="AX61">
        <v>0</v>
      </c>
      <c r="AY61">
        <v>432</v>
      </c>
      <c r="AZ61">
        <v>468</v>
      </c>
      <c r="BA61">
        <v>16065</v>
      </c>
      <c r="BB61">
        <v>0</v>
      </c>
      <c r="BC61">
        <v>108</v>
      </c>
      <c r="BD61">
        <v>108</v>
      </c>
      <c r="BE61">
        <v>1682</v>
      </c>
      <c r="BF61">
        <v>0</v>
      </c>
      <c r="BG61">
        <v>0</v>
      </c>
      <c r="BH61">
        <v>0</v>
      </c>
      <c r="BI61">
        <v>0</v>
      </c>
      <c r="BJ61">
        <v>0</v>
      </c>
      <c r="BK61">
        <v>72</v>
      </c>
      <c r="BL61">
        <v>72</v>
      </c>
      <c r="BM61">
        <v>144</v>
      </c>
      <c r="BN61">
        <v>0</v>
      </c>
      <c r="BO61">
        <v>0</v>
      </c>
      <c r="BP61">
        <v>0</v>
      </c>
      <c r="BQ61">
        <v>0</v>
      </c>
      <c r="BR61">
        <v>4</v>
      </c>
      <c r="BS61">
        <v>0</v>
      </c>
    </row>
    <row r="62" spans="1:71" x14ac:dyDescent="0.2">
      <c r="A62">
        <v>1015</v>
      </c>
      <c r="B62">
        <v>0</v>
      </c>
      <c r="C62">
        <v>0</v>
      </c>
      <c r="D62">
        <v>0</v>
      </c>
      <c r="E62">
        <v>0</v>
      </c>
      <c r="F62">
        <v>0</v>
      </c>
      <c r="G62">
        <v>0</v>
      </c>
      <c r="H62">
        <v>0</v>
      </c>
      <c r="I62">
        <v>0</v>
      </c>
      <c r="J62">
        <v>0</v>
      </c>
      <c r="K62">
        <v>0</v>
      </c>
      <c r="L62">
        <v>0</v>
      </c>
      <c r="M62">
        <v>0</v>
      </c>
      <c r="N62">
        <v>0</v>
      </c>
      <c r="O62">
        <v>0</v>
      </c>
      <c r="P62">
        <v>0</v>
      </c>
      <c r="Q62">
        <v>0</v>
      </c>
      <c r="R62">
        <v>0</v>
      </c>
      <c r="S62">
        <v>0</v>
      </c>
      <c r="T62">
        <v>0</v>
      </c>
      <c r="U62">
        <v>0</v>
      </c>
      <c r="V62">
        <v>0</v>
      </c>
      <c r="W62">
        <v>0</v>
      </c>
      <c r="X62">
        <v>0</v>
      </c>
      <c r="Y62">
        <v>0</v>
      </c>
      <c r="Z62">
        <v>0</v>
      </c>
      <c r="AA62">
        <v>0</v>
      </c>
      <c r="AB62">
        <v>0</v>
      </c>
      <c r="AC62">
        <v>0</v>
      </c>
      <c r="AD62">
        <v>0</v>
      </c>
      <c r="AE62">
        <v>0</v>
      </c>
      <c r="AF62">
        <v>0</v>
      </c>
      <c r="AG62">
        <v>0</v>
      </c>
      <c r="AH62">
        <v>0</v>
      </c>
      <c r="AI62">
        <v>0</v>
      </c>
      <c r="AJ62">
        <v>0</v>
      </c>
      <c r="AK62">
        <v>0</v>
      </c>
      <c r="AL62">
        <v>0</v>
      </c>
      <c r="AM62">
        <v>0</v>
      </c>
      <c r="AN62">
        <v>0</v>
      </c>
      <c r="AO62">
        <v>0</v>
      </c>
      <c r="AP62">
        <v>0</v>
      </c>
      <c r="AQ62">
        <v>0</v>
      </c>
      <c r="AR62">
        <v>0</v>
      </c>
      <c r="AS62">
        <v>0</v>
      </c>
      <c r="AT62">
        <v>0</v>
      </c>
      <c r="AU62">
        <v>0</v>
      </c>
      <c r="AV62">
        <v>0</v>
      </c>
      <c r="AW62">
        <v>0</v>
      </c>
      <c r="AX62">
        <v>1439</v>
      </c>
      <c r="AY62">
        <v>21182</v>
      </c>
      <c r="AZ62">
        <v>32415</v>
      </c>
      <c r="BA62">
        <v>482225</v>
      </c>
      <c r="BB62">
        <v>1184</v>
      </c>
      <c r="BC62">
        <v>4251</v>
      </c>
      <c r="BD62">
        <v>4613</v>
      </c>
      <c r="BE62">
        <v>43802</v>
      </c>
      <c r="BF62">
        <v>0</v>
      </c>
      <c r="BG62">
        <v>0</v>
      </c>
      <c r="BH62">
        <v>0</v>
      </c>
      <c r="BI62">
        <v>1392</v>
      </c>
      <c r="BJ62">
        <v>782</v>
      </c>
      <c r="BK62">
        <v>3050</v>
      </c>
      <c r="BL62">
        <v>2351</v>
      </c>
      <c r="BM62">
        <v>5633</v>
      </c>
      <c r="BN62">
        <v>0</v>
      </c>
      <c r="BO62">
        <v>0</v>
      </c>
      <c r="BP62">
        <v>0</v>
      </c>
      <c r="BQ62">
        <v>522</v>
      </c>
      <c r="BR62">
        <v>62</v>
      </c>
      <c r="BS62">
        <v>0</v>
      </c>
    </row>
    <row r="63" spans="1:71" x14ac:dyDescent="0.2">
      <c r="A63">
        <v>1029</v>
      </c>
      <c r="B63">
        <v>0</v>
      </c>
      <c r="C63">
        <v>0</v>
      </c>
      <c r="D63">
        <v>0</v>
      </c>
      <c r="E63">
        <v>0</v>
      </c>
      <c r="F63">
        <v>0</v>
      </c>
      <c r="G63">
        <v>0</v>
      </c>
      <c r="H63">
        <v>0</v>
      </c>
      <c r="I63">
        <v>0</v>
      </c>
      <c r="J63">
        <v>0</v>
      </c>
      <c r="K63">
        <v>0</v>
      </c>
      <c r="L63">
        <v>0</v>
      </c>
      <c r="M63">
        <v>0</v>
      </c>
      <c r="N63">
        <v>0</v>
      </c>
      <c r="O63">
        <v>0</v>
      </c>
      <c r="P63">
        <v>0</v>
      </c>
      <c r="Q63">
        <v>0</v>
      </c>
      <c r="R63">
        <v>0</v>
      </c>
      <c r="S63">
        <v>0</v>
      </c>
      <c r="T63">
        <v>0</v>
      </c>
      <c r="U63">
        <v>0</v>
      </c>
      <c r="V63">
        <v>0</v>
      </c>
      <c r="W63">
        <v>0</v>
      </c>
      <c r="X63">
        <v>0</v>
      </c>
      <c r="Y63">
        <v>0</v>
      </c>
      <c r="Z63">
        <v>0</v>
      </c>
      <c r="AA63">
        <v>0</v>
      </c>
      <c r="AB63">
        <v>0</v>
      </c>
      <c r="AC63">
        <v>0</v>
      </c>
      <c r="AD63">
        <v>0</v>
      </c>
      <c r="AE63">
        <v>0</v>
      </c>
      <c r="AF63">
        <v>0</v>
      </c>
      <c r="AG63">
        <v>0</v>
      </c>
      <c r="AH63">
        <v>0</v>
      </c>
      <c r="AI63">
        <v>0</v>
      </c>
      <c r="AJ63">
        <v>0</v>
      </c>
      <c r="AK63">
        <v>0</v>
      </c>
      <c r="AL63">
        <v>0</v>
      </c>
      <c r="AM63">
        <v>0</v>
      </c>
      <c r="AN63">
        <v>0</v>
      </c>
      <c r="AO63">
        <v>0</v>
      </c>
      <c r="AP63">
        <v>0</v>
      </c>
      <c r="AQ63">
        <v>0</v>
      </c>
      <c r="AR63">
        <v>0</v>
      </c>
      <c r="AS63">
        <v>0</v>
      </c>
      <c r="AT63">
        <v>0</v>
      </c>
      <c r="AU63">
        <v>0</v>
      </c>
      <c r="AV63">
        <v>0</v>
      </c>
      <c r="AW63">
        <v>0</v>
      </c>
      <c r="AX63">
        <v>734</v>
      </c>
      <c r="AY63">
        <v>7934</v>
      </c>
      <c r="AZ63">
        <v>7507</v>
      </c>
      <c r="BA63">
        <v>132687</v>
      </c>
      <c r="BB63">
        <v>734</v>
      </c>
      <c r="BC63">
        <v>1887</v>
      </c>
      <c r="BD63">
        <v>1463</v>
      </c>
      <c r="BE63">
        <v>13318</v>
      </c>
      <c r="BF63">
        <v>0</v>
      </c>
      <c r="BG63">
        <v>0</v>
      </c>
      <c r="BH63">
        <v>0</v>
      </c>
      <c r="BI63">
        <v>0</v>
      </c>
      <c r="BJ63">
        <v>86.5</v>
      </c>
      <c r="BK63">
        <v>676</v>
      </c>
      <c r="BL63">
        <v>685</v>
      </c>
      <c r="BM63">
        <v>865</v>
      </c>
      <c r="BN63">
        <v>0</v>
      </c>
      <c r="BO63">
        <v>0</v>
      </c>
      <c r="BP63">
        <v>0</v>
      </c>
      <c r="BQ63">
        <v>173</v>
      </c>
      <c r="BR63">
        <v>16</v>
      </c>
      <c r="BS63">
        <v>0</v>
      </c>
    </row>
    <row r="64" spans="1:71" x14ac:dyDescent="0.2">
      <c r="A64">
        <v>1071</v>
      </c>
      <c r="B64">
        <v>0</v>
      </c>
      <c r="C64">
        <v>0</v>
      </c>
      <c r="D64">
        <v>0</v>
      </c>
      <c r="E64">
        <v>0</v>
      </c>
      <c r="F64">
        <v>0</v>
      </c>
      <c r="G64">
        <v>0</v>
      </c>
      <c r="H64">
        <v>0</v>
      </c>
      <c r="I64">
        <v>0</v>
      </c>
      <c r="J64">
        <v>0</v>
      </c>
      <c r="K64">
        <v>0</v>
      </c>
      <c r="L64">
        <v>0</v>
      </c>
      <c r="M64">
        <v>0</v>
      </c>
      <c r="N64">
        <v>0</v>
      </c>
      <c r="O64">
        <v>0</v>
      </c>
      <c r="P64">
        <v>0</v>
      </c>
      <c r="Q64">
        <v>0</v>
      </c>
      <c r="R64">
        <v>0</v>
      </c>
      <c r="S64">
        <v>0</v>
      </c>
      <c r="T64">
        <v>0</v>
      </c>
      <c r="U64">
        <v>0</v>
      </c>
      <c r="V64">
        <v>0</v>
      </c>
      <c r="W64">
        <v>0</v>
      </c>
      <c r="X64">
        <v>0</v>
      </c>
      <c r="Y64">
        <v>0</v>
      </c>
      <c r="Z64">
        <v>0</v>
      </c>
      <c r="AA64">
        <v>0</v>
      </c>
      <c r="AB64">
        <v>0</v>
      </c>
      <c r="AC64">
        <v>0</v>
      </c>
      <c r="AD64">
        <v>0</v>
      </c>
      <c r="AE64">
        <v>0</v>
      </c>
      <c r="AF64">
        <v>0</v>
      </c>
      <c r="AG64">
        <v>0</v>
      </c>
      <c r="AH64">
        <v>0</v>
      </c>
      <c r="AI64">
        <v>0</v>
      </c>
      <c r="AJ64">
        <v>0</v>
      </c>
      <c r="AK64">
        <v>0</v>
      </c>
      <c r="AL64">
        <v>0</v>
      </c>
      <c r="AM64">
        <v>0</v>
      </c>
      <c r="AN64">
        <v>0</v>
      </c>
      <c r="AO64">
        <v>0</v>
      </c>
      <c r="AP64">
        <v>0</v>
      </c>
      <c r="AQ64">
        <v>0</v>
      </c>
      <c r="AR64">
        <v>0</v>
      </c>
      <c r="AS64">
        <v>0</v>
      </c>
      <c r="AT64">
        <v>0</v>
      </c>
      <c r="AU64">
        <v>0</v>
      </c>
      <c r="AV64">
        <v>0</v>
      </c>
      <c r="AW64">
        <v>0</v>
      </c>
      <c r="AX64">
        <v>0</v>
      </c>
      <c r="AY64">
        <v>6394</v>
      </c>
      <c r="AZ64">
        <v>9989</v>
      </c>
      <c r="BA64">
        <v>96111</v>
      </c>
      <c r="BB64">
        <v>0</v>
      </c>
      <c r="BC64">
        <v>1014</v>
      </c>
      <c r="BD64">
        <v>865</v>
      </c>
      <c r="BE64">
        <v>12695</v>
      </c>
      <c r="BF64">
        <v>0</v>
      </c>
      <c r="BG64">
        <v>0</v>
      </c>
      <c r="BH64">
        <v>0</v>
      </c>
      <c r="BI64">
        <v>231</v>
      </c>
      <c r="BJ64">
        <v>0</v>
      </c>
      <c r="BK64">
        <v>346</v>
      </c>
      <c r="BL64">
        <v>173</v>
      </c>
      <c r="BM64">
        <v>1158</v>
      </c>
      <c r="BN64">
        <v>0</v>
      </c>
      <c r="BO64">
        <v>0</v>
      </c>
      <c r="BP64">
        <v>0</v>
      </c>
      <c r="BQ64">
        <v>173</v>
      </c>
      <c r="BR64">
        <v>17</v>
      </c>
      <c r="BS64">
        <v>0</v>
      </c>
    </row>
    <row r="65" spans="1:71" x14ac:dyDescent="0.2">
      <c r="A65">
        <v>1080</v>
      </c>
      <c r="B65">
        <v>0</v>
      </c>
      <c r="C65">
        <v>0</v>
      </c>
      <c r="D65">
        <v>0</v>
      </c>
      <c r="E65">
        <v>0</v>
      </c>
      <c r="F65">
        <v>0</v>
      </c>
      <c r="G65">
        <v>0</v>
      </c>
      <c r="H65">
        <v>0</v>
      </c>
      <c r="I65">
        <v>0</v>
      </c>
      <c r="J65">
        <v>0</v>
      </c>
      <c r="K65">
        <v>0</v>
      </c>
      <c r="L65">
        <v>0</v>
      </c>
      <c r="M65">
        <v>0</v>
      </c>
      <c r="N65">
        <v>0</v>
      </c>
      <c r="O65">
        <v>0</v>
      </c>
      <c r="P65">
        <v>0</v>
      </c>
      <c r="Q65">
        <v>0</v>
      </c>
      <c r="R65">
        <v>0</v>
      </c>
      <c r="S65">
        <v>0</v>
      </c>
      <c r="T65">
        <v>0</v>
      </c>
      <c r="U65">
        <v>0</v>
      </c>
      <c r="V65">
        <v>0</v>
      </c>
      <c r="W65">
        <v>0</v>
      </c>
      <c r="X65">
        <v>0</v>
      </c>
      <c r="Y65">
        <v>0</v>
      </c>
      <c r="Z65">
        <v>0</v>
      </c>
      <c r="AA65">
        <v>0</v>
      </c>
      <c r="AB65">
        <v>0</v>
      </c>
      <c r="AC65">
        <v>0</v>
      </c>
      <c r="AD65">
        <v>0</v>
      </c>
      <c r="AE65">
        <v>0</v>
      </c>
      <c r="AF65">
        <v>0</v>
      </c>
      <c r="AG65">
        <v>0</v>
      </c>
      <c r="AH65">
        <v>0</v>
      </c>
      <c r="AI65">
        <v>0</v>
      </c>
      <c r="AJ65">
        <v>0</v>
      </c>
      <c r="AK65">
        <v>0</v>
      </c>
      <c r="AL65">
        <v>0</v>
      </c>
      <c r="AM65">
        <v>0</v>
      </c>
      <c r="AN65">
        <v>0</v>
      </c>
      <c r="AO65">
        <v>0</v>
      </c>
      <c r="AP65">
        <v>0</v>
      </c>
      <c r="AQ65">
        <v>0</v>
      </c>
      <c r="AR65">
        <v>0</v>
      </c>
      <c r="AS65">
        <v>0</v>
      </c>
      <c r="AT65">
        <v>0</v>
      </c>
      <c r="AU65">
        <v>0</v>
      </c>
      <c r="AV65">
        <v>0</v>
      </c>
      <c r="AW65">
        <v>0</v>
      </c>
      <c r="AX65">
        <v>414</v>
      </c>
      <c r="AY65">
        <v>8948</v>
      </c>
      <c r="AZ65">
        <v>12570</v>
      </c>
      <c r="BA65">
        <v>132294</v>
      </c>
      <c r="BB65">
        <v>414</v>
      </c>
      <c r="BC65">
        <v>1038</v>
      </c>
      <c r="BD65">
        <v>2768</v>
      </c>
      <c r="BE65">
        <v>16652</v>
      </c>
      <c r="BF65">
        <v>0</v>
      </c>
      <c r="BG65">
        <v>0</v>
      </c>
      <c r="BH65">
        <v>0</v>
      </c>
      <c r="BI65">
        <v>0</v>
      </c>
      <c r="BJ65">
        <v>207</v>
      </c>
      <c r="BK65">
        <v>692</v>
      </c>
      <c r="BL65">
        <v>1730</v>
      </c>
      <c r="BM65">
        <v>3671</v>
      </c>
      <c r="BN65">
        <v>0</v>
      </c>
      <c r="BO65">
        <v>0</v>
      </c>
      <c r="BP65">
        <v>0</v>
      </c>
      <c r="BQ65">
        <v>0</v>
      </c>
      <c r="BR65">
        <v>4</v>
      </c>
      <c r="BS65">
        <v>0</v>
      </c>
    </row>
    <row r="66" spans="1:71" x14ac:dyDescent="0.2">
      <c r="A66">
        <v>1085</v>
      </c>
      <c r="B66">
        <v>0</v>
      </c>
      <c r="C66">
        <v>0</v>
      </c>
      <c r="D66">
        <v>0</v>
      </c>
      <c r="E66">
        <v>0</v>
      </c>
      <c r="F66">
        <v>0</v>
      </c>
      <c r="G66">
        <v>0</v>
      </c>
      <c r="H66">
        <v>0</v>
      </c>
      <c r="I66">
        <v>0</v>
      </c>
      <c r="J66">
        <v>0</v>
      </c>
      <c r="K66">
        <v>0</v>
      </c>
      <c r="L66">
        <v>0</v>
      </c>
      <c r="M66">
        <v>0</v>
      </c>
      <c r="N66">
        <v>0</v>
      </c>
      <c r="O66">
        <v>0</v>
      </c>
      <c r="P66">
        <v>0</v>
      </c>
      <c r="Q66">
        <v>0</v>
      </c>
      <c r="R66">
        <v>0</v>
      </c>
      <c r="S66">
        <v>0</v>
      </c>
      <c r="T66">
        <v>0</v>
      </c>
      <c r="U66">
        <v>0</v>
      </c>
      <c r="V66">
        <v>0</v>
      </c>
      <c r="W66">
        <v>0</v>
      </c>
      <c r="X66">
        <v>0</v>
      </c>
      <c r="Y66">
        <v>0</v>
      </c>
      <c r="Z66">
        <v>0</v>
      </c>
      <c r="AA66">
        <v>0</v>
      </c>
      <c r="AB66">
        <v>0</v>
      </c>
      <c r="AC66">
        <v>0</v>
      </c>
      <c r="AD66">
        <v>0</v>
      </c>
      <c r="AE66">
        <v>0</v>
      </c>
      <c r="AF66">
        <v>0</v>
      </c>
      <c r="AG66">
        <v>0</v>
      </c>
      <c r="AH66">
        <v>0</v>
      </c>
      <c r="AI66">
        <v>0</v>
      </c>
      <c r="AJ66">
        <v>0</v>
      </c>
      <c r="AK66">
        <v>0</v>
      </c>
      <c r="AL66">
        <v>0</v>
      </c>
      <c r="AM66">
        <v>0</v>
      </c>
      <c r="AN66">
        <v>0</v>
      </c>
      <c r="AO66">
        <v>0</v>
      </c>
      <c r="AP66">
        <v>0</v>
      </c>
      <c r="AQ66">
        <v>0</v>
      </c>
      <c r="AR66">
        <v>0</v>
      </c>
      <c r="AS66">
        <v>0</v>
      </c>
      <c r="AT66">
        <v>0</v>
      </c>
      <c r="AU66">
        <v>0</v>
      </c>
      <c r="AV66">
        <v>0</v>
      </c>
      <c r="AW66">
        <v>0</v>
      </c>
      <c r="AX66">
        <v>650</v>
      </c>
      <c r="AY66">
        <v>3073.5</v>
      </c>
      <c r="AZ66">
        <v>8184</v>
      </c>
      <c r="BA66">
        <v>169728</v>
      </c>
      <c r="BB66">
        <v>650</v>
      </c>
      <c r="BC66">
        <v>511</v>
      </c>
      <c r="BD66">
        <v>1695</v>
      </c>
      <c r="BE66">
        <v>27179</v>
      </c>
      <c r="BF66">
        <v>0</v>
      </c>
      <c r="BG66">
        <v>0</v>
      </c>
      <c r="BH66">
        <v>0</v>
      </c>
      <c r="BI66">
        <v>175</v>
      </c>
      <c r="BJ66">
        <v>189</v>
      </c>
      <c r="BK66">
        <v>73</v>
      </c>
      <c r="BL66">
        <v>1225</v>
      </c>
      <c r="BM66">
        <v>2134</v>
      </c>
      <c r="BN66">
        <v>0</v>
      </c>
      <c r="BO66">
        <v>0</v>
      </c>
      <c r="BP66">
        <v>0</v>
      </c>
      <c r="BQ66">
        <v>525</v>
      </c>
      <c r="BR66">
        <v>23</v>
      </c>
      <c r="BS66">
        <v>0</v>
      </c>
    </row>
    <row r="67" spans="1:71" x14ac:dyDescent="0.2">
      <c r="A67">
        <v>1092</v>
      </c>
      <c r="B67">
        <v>0</v>
      </c>
      <c r="C67">
        <v>0</v>
      </c>
      <c r="D67">
        <v>0</v>
      </c>
      <c r="E67">
        <v>0</v>
      </c>
      <c r="F67">
        <v>0</v>
      </c>
      <c r="G67">
        <v>0</v>
      </c>
      <c r="H67">
        <v>0</v>
      </c>
      <c r="I67">
        <v>0</v>
      </c>
      <c r="J67">
        <v>0</v>
      </c>
      <c r="K67">
        <v>0</v>
      </c>
      <c r="L67">
        <v>0</v>
      </c>
      <c r="M67">
        <v>0</v>
      </c>
      <c r="N67">
        <v>0</v>
      </c>
      <c r="O67">
        <v>0</v>
      </c>
      <c r="P67">
        <v>0</v>
      </c>
      <c r="Q67">
        <v>0</v>
      </c>
      <c r="R67">
        <v>0</v>
      </c>
      <c r="S67">
        <v>0</v>
      </c>
      <c r="T67">
        <v>0</v>
      </c>
      <c r="U67">
        <v>0</v>
      </c>
      <c r="V67">
        <v>0</v>
      </c>
      <c r="W67">
        <v>0</v>
      </c>
      <c r="X67">
        <v>0</v>
      </c>
      <c r="Y67">
        <v>0</v>
      </c>
      <c r="Z67">
        <v>0</v>
      </c>
      <c r="AA67">
        <v>0</v>
      </c>
      <c r="AB67">
        <v>0</v>
      </c>
      <c r="AC67">
        <v>0</v>
      </c>
      <c r="AD67">
        <v>0</v>
      </c>
      <c r="AE67">
        <v>0</v>
      </c>
      <c r="AF67">
        <v>0</v>
      </c>
      <c r="AG67">
        <v>0</v>
      </c>
      <c r="AH67">
        <v>0</v>
      </c>
      <c r="AI67">
        <v>0</v>
      </c>
      <c r="AJ67">
        <v>0</v>
      </c>
      <c r="AK67">
        <v>0</v>
      </c>
      <c r="AL67">
        <v>0</v>
      </c>
      <c r="AM67">
        <v>0</v>
      </c>
      <c r="AN67">
        <v>0</v>
      </c>
      <c r="AO67">
        <v>0</v>
      </c>
      <c r="AP67">
        <v>0</v>
      </c>
      <c r="AQ67">
        <v>0</v>
      </c>
      <c r="AR67">
        <v>0</v>
      </c>
      <c r="AS67">
        <v>0</v>
      </c>
      <c r="AT67">
        <v>0</v>
      </c>
      <c r="AU67">
        <v>0</v>
      </c>
      <c r="AV67">
        <v>0</v>
      </c>
      <c r="AW67">
        <v>0</v>
      </c>
      <c r="AX67">
        <v>303</v>
      </c>
      <c r="AY67">
        <v>30449</v>
      </c>
      <c r="AZ67">
        <v>28676</v>
      </c>
      <c r="BA67">
        <v>503379</v>
      </c>
      <c r="BB67">
        <v>303</v>
      </c>
      <c r="BC67">
        <v>4858</v>
      </c>
      <c r="BD67">
        <v>5134</v>
      </c>
      <c r="BE67">
        <v>84552</v>
      </c>
      <c r="BF67">
        <v>0</v>
      </c>
      <c r="BG67">
        <v>0</v>
      </c>
      <c r="BH67">
        <v>0</v>
      </c>
      <c r="BI67">
        <v>954</v>
      </c>
      <c r="BJ67">
        <v>0</v>
      </c>
      <c r="BK67">
        <v>2482</v>
      </c>
      <c r="BL67">
        <v>3309</v>
      </c>
      <c r="BM67">
        <v>5622</v>
      </c>
      <c r="BN67">
        <v>0</v>
      </c>
      <c r="BO67">
        <v>0</v>
      </c>
      <c r="BP67">
        <v>0</v>
      </c>
      <c r="BQ67">
        <v>170</v>
      </c>
      <c r="BR67">
        <v>27</v>
      </c>
      <c r="BS67">
        <v>0</v>
      </c>
    </row>
    <row r="68" spans="1:71" x14ac:dyDescent="0.2">
      <c r="A68">
        <v>1120</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c r="AX68">
        <v>0</v>
      </c>
      <c r="AY68">
        <v>1534</v>
      </c>
      <c r="AZ68">
        <v>3780</v>
      </c>
      <c r="BA68">
        <v>39657</v>
      </c>
      <c r="BB68">
        <v>0</v>
      </c>
      <c r="BC68">
        <v>168</v>
      </c>
      <c r="BD68">
        <v>168</v>
      </c>
      <c r="BE68">
        <v>5028</v>
      </c>
      <c r="BF68">
        <v>0</v>
      </c>
      <c r="BG68">
        <v>0</v>
      </c>
      <c r="BH68">
        <v>0</v>
      </c>
      <c r="BI68">
        <v>0</v>
      </c>
      <c r="BJ68">
        <v>0</v>
      </c>
      <c r="BK68">
        <v>168</v>
      </c>
      <c r="BL68">
        <v>168</v>
      </c>
      <c r="BM68">
        <v>336</v>
      </c>
      <c r="BN68">
        <v>0</v>
      </c>
      <c r="BO68">
        <v>0</v>
      </c>
      <c r="BP68">
        <v>0</v>
      </c>
      <c r="BQ68">
        <v>0</v>
      </c>
      <c r="BR68">
        <v>19</v>
      </c>
      <c r="BS68">
        <v>0</v>
      </c>
    </row>
    <row r="69" spans="1:71" x14ac:dyDescent="0.2">
      <c r="A69">
        <v>1127</v>
      </c>
      <c r="B69">
        <v>0</v>
      </c>
      <c r="C69">
        <v>0</v>
      </c>
      <c r="D69">
        <v>0</v>
      </c>
      <c r="E69">
        <v>0</v>
      </c>
      <c r="F69">
        <v>0</v>
      </c>
      <c r="G69">
        <v>0</v>
      </c>
      <c r="H69">
        <v>0</v>
      </c>
      <c r="I69">
        <v>0</v>
      </c>
      <c r="J69">
        <v>0</v>
      </c>
      <c r="K69">
        <v>0</v>
      </c>
      <c r="L69">
        <v>0</v>
      </c>
      <c r="M69">
        <v>0</v>
      </c>
      <c r="N69">
        <v>0</v>
      </c>
      <c r="O69">
        <v>0</v>
      </c>
      <c r="P69">
        <v>0</v>
      </c>
      <c r="Q69">
        <v>0</v>
      </c>
      <c r="R69">
        <v>0</v>
      </c>
      <c r="S69">
        <v>0</v>
      </c>
      <c r="T69">
        <v>0</v>
      </c>
      <c r="U69">
        <v>0</v>
      </c>
      <c r="V69">
        <v>0</v>
      </c>
      <c r="W69">
        <v>0</v>
      </c>
      <c r="X69">
        <v>0</v>
      </c>
      <c r="Y69">
        <v>0</v>
      </c>
      <c r="Z69">
        <v>0</v>
      </c>
      <c r="AA69">
        <v>0</v>
      </c>
      <c r="AB69">
        <v>0</v>
      </c>
      <c r="AC69">
        <v>0</v>
      </c>
      <c r="AD69">
        <v>0</v>
      </c>
      <c r="AE69">
        <v>0</v>
      </c>
      <c r="AF69">
        <v>0</v>
      </c>
      <c r="AG69">
        <v>0</v>
      </c>
      <c r="AH69">
        <v>0</v>
      </c>
      <c r="AI69">
        <v>0</v>
      </c>
      <c r="AJ69">
        <v>0</v>
      </c>
      <c r="AK69">
        <v>0</v>
      </c>
      <c r="AL69">
        <v>0</v>
      </c>
      <c r="AM69">
        <v>0</v>
      </c>
      <c r="AN69">
        <v>0</v>
      </c>
      <c r="AO69">
        <v>0</v>
      </c>
      <c r="AP69">
        <v>0</v>
      </c>
      <c r="AQ69">
        <v>0</v>
      </c>
      <c r="AR69">
        <v>0</v>
      </c>
      <c r="AS69">
        <v>0</v>
      </c>
      <c r="AT69">
        <v>0</v>
      </c>
      <c r="AU69">
        <v>0</v>
      </c>
      <c r="AV69">
        <v>0</v>
      </c>
      <c r="AW69">
        <v>0</v>
      </c>
      <c r="AX69">
        <v>0</v>
      </c>
      <c r="AY69">
        <v>4080</v>
      </c>
      <c r="AZ69">
        <v>5028</v>
      </c>
      <c r="BA69">
        <v>83321</v>
      </c>
      <c r="BB69">
        <v>0</v>
      </c>
      <c r="BC69">
        <v>870</v>
      </c>
      <c r="BD69">
        <v>917</v>
      </c>
      <c r="BE69">
        <v>11645</v>
      </c>
      <c r="BF69">
        <v>0</v>
      </c>
      <c r="BG69">
        <v>0</v>
      </c>
      <c r="BH69">
        <v>0</v>
      </c>
      <c r="BI69">
        <v>348</v>
      </c>
      <c r="BJ69">
        <v>0</v>
      </c>
      <c r="BK69">
        <v>696</v>
      </c>
      <c r="BL69">
        <v>522</v>
      </c>
      <c r="BM69">
        <v>1044</v>
      </c>
      <c r="BN69">
        <v>0</v>
      </c>
      <c r="BO69">
        <v>0</v>
      </c>
      <c r="BP69">
        <v>0</v>
      </c>
      <c r="BQ69">
        <v>0</v>
      </c>
      <c r="BR69">
        <v>13</v>
      </c>
      <c r="BS69">
        <v>0</v>
      </c>
    </row>
    <row r="70" spans="1:71" x14ac:dyDescent="0.2">
      <c r="A70">
        <v>1134</v>
      </c>
      <c r="B70">
        <v>0</v>
      </c>
      <c r="C70">
        <v>0</v>
      </c>
      <c r="D70">
        <v>0</v>
      </c>
      <c r="E70">
        <v>0</v>
      </c>
      <c r="F70">
        <v>0</v>
      </c>
      <c r="G70">
        <v>0</v>
      </c>
      <c r="H70">
        <v>0</v>
      </c>
      <c r="I70">
        <v>0</v>
      </c>
      <c r="J70">
        <v>0</v>
      </c>
      <c r="K70">
        <v>0</v>
      </c>
      <c r="L70">
        <v>0</v>
      </c>
      <c r="M70">
        <v>0</v>
      </c>
      <c r="N70">
        <v>0</v>
      </c>
      <c r="O70">
        <v>0</v>
      </c>
      <c r="P70">
        <v>0</v>
      </c>
      <c r="Q70">
        <v>0</v>
      </c>
      <c r="R70">
        <v>0</v>
      </c>
      <c r="S70">
        <v>0</v>
      </c>
      <c r="T70">
        <v>0</v>
      </c>
      <c r="U70">
        <v>0</v>
      </c>
      <c r="V70">
        <v>0</v>
      </c>
      <c r="W70">
        <v>0</v>
      </c>
      <c r="X70">
        <v>0</v>
      </c>
      <c r="Y70">
        <v>0</v>
      </c>
      <c r="Z70">
        <v>0</v>
      </c>
      <c r="AA70">
        <v>0</v>
      </c>
      <c r="AB70">
        <v>0</v>
      </c>
      <c r="AC70">
        <v>0</v>
      </c>
      <c r="AD70">
        <v>0</v>
      </c>
      <c r="AE70">
        <v>0</v>
      </c>
      <c r="AF70">
        <v>0</v>
      </c>
      <c r="AG70">
        <v>0</v>
      </c>
      <c r="AH70">
        <v>0</v>
      </c>
      <c r="AI70">
        <v>0</v>
      </c>
      <c r="AJ70">
        <v>0</v>
      </c>
      <c r="AK70">
        <v>0</v>
      </c>
      <c r="AL70">
        <v>0</v>
      </c>
      <c r="AM70">
        <v>0</v>
      </c>
      <c r="AN70">
        <v>0</v>
      </c>
      <c r="AO70">
        <v>0</v>
      </c>
      <c r="AP70">
        <v>0</v>
      </c>
      <c r="AQ70">
        <v>0</v>
      </c>
      <c r="AR70">
        <v>0</v>
      </c>
      <c r="AS70">
        <v>0</v>
      </c>
      <c r="AT70">
        <v>0</v>
      </c>
      <c r="AU70">
        <v>0</v>
      </c>
      <c r="AV70">
        <v>0</v>
      </c>
      <c r="AW70">
        <v>0</v>
      </c>
      <c r="AX70">
        <v>0</v>
      </c>
      <c r="AY70">
        <v>10039</v>
      </c>
      <c r="AZ70">
        <v>14148</v>
      </c>
      <c r="BA70">
        <v>145802</v>
      </c>
      <c r="BB70">
        <v>0</v>
      </c>
      <c r="BC70">
        <v>1848</v>
      </c>
      <c r="BD70">
        <v>2688</v>
      </c>
      <c r="BE70">
        <v>21784</v>
      </c>
      <c r="BF70">
        <v>0</v>
      </c>
      <c r="BG70">
        <v>0</v>
      </c>
      <c r="BH70">
        <v>0</v>
      </c>
      <c r="BI70">
        <v>678</v>
      </c>
      <c r="BJ70">
        <v>0</v>
      </c>
      <c r="BK70">
        <v>1512</v>
      </c>
      <c r="BL70">
        <v>1680</v>
      </c>
      <c r="BM70">
        <v>2856</v>
      </c>
      <c r="BN70">
        <v>0</v>
      </c>
      <c r="BO70">
        <v>0</v>
      </c>
      <c r="BP70">
        <v>0</v>
      </c>
      <c r="BQ70">
        <v>0</v>
      </c>
      <c r="BR70">
        <v>22</v>
      </c>
      <c r="BS70">
        <v>0</v>
      </c>
    </row>
    <row r="71" spans="1:71" x14ac:dyDescent="0.2">
      <c r="A71">
        <v>1141</v>
      </c>
      <c r="B71">
        <v>0</v>
      </c>
      <c r="C71">
        <v>0</v>
      </c>
      <c r="D71">
        <v>0</v>
      </c>
      <c r="E71">
        <v>0</v>
      </c>
      <c r="F71">
        <v>0</v>
      </c>
      <c r="G71">
        <v>0</v>
      </c>
      <c r="H71">
        <v>0</v>
      </c>
      <c r="I71">
        <v>0</v>
      </c>
      <c r="J71">
        <v>0</v>
      </c>
      <c r="K71">
        <v>0</v>
      </c>
      <c r="L71">
        <v>0</v>
      </c>
      <c r="M71">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I71">
        <v>0</v>
      </c>
      <c r="AJ71">
        <v>0</v>
      </c>
      <c r="AK71">
        <v>0</v>
      </c>
      <c r="AL71">
        <v>0</v>
      </c>
      <c r="AM71">
        <v>0</v>
      </c>
      <c r="AN71">
        <v>0</v>
      </c>
      <c r="AO71">
        <v>0</v>
      </c>
      <c r="AP71">
        <v>0</v>
      </c>
      <c r="AQ71">
        <v>0</v>
      </c>
      <c r="AR71">
        <v>0</v>
      </c>
      <c r="AS71">
        <v>0</v>
      </c>
      <c r="AT71">
        <v>0</v>
      </c>
      <c r="AU71">
        <v>0</v>
      </c>
      <c r="AV71">
        <v>0</v>
      </c>
      <c r="AW71">
        <v>0</v>
      </c>
      <c r="AX71">
        <v>0</v>
      </c>
      <c r="AY71">
        <v>10938</v>
      </c>
      <c r="AZ71">
        <v>12337</v>
      </c>
      <c r="BA71">
        <v>172826</v>
      </c>
      <c r="BB71">
        <v>0</v>
      </c>
      <c r="BC71">
        <v>1269</v>
      </c>
      <c r="BD71">
        <v>2529</v>
      </c>
      <c r="BE71">
        <v>28626</v>
      </c>
      <c r="BF71">
        <v>0</v>
      </c>
      <c r="BG71">
        <v>0</v>
      </c>
      <c r="BH71">
        <v>0</v>
      </c>
      <c r="BI71">
        <v>343</v>
      </c>
      <c r="BJ71">
        <v>0</v>
      </c>
      <c r="BK71">
        <v>141</v>
      </c>
      <c r="BL71">
        <v>870</v>
      </c>
      <c r="BM71">
        <v>1840</v>
      </c>
      <c r="BN71">
        <v>0</v>
      </c>
      <c r="BO71">
        <v>0</v>
      </c>
      <c r="BP71">
        <v>0</v>
      </c>
      <c r="BQ71">
        <v>178</v>
      </c>
      <c r="BR71">
        <v>23</v>
      </c>
      <c r="BS71">
        <v>0</v>
      </c>
    </row>
    <row r="72" spans="1:71" x14ac:dyDescent="0.2">
      <c r="A72">
        <v>1155</v>
      </c>
      <c r="B72">
        <v>0</v>
      </c>
      <c r="C72">
        <v>0</v>
      </c>
      <c r="D72">
        <v>0</v>
      </c>
      <c r="E72">
        <v>0</v>
      </c>
      <c r="F72">
        <v>0</v>
      </c>
      <c r="G72">
        <v>0</v>
      </c>
      <c r="H72">
        <v>0</v>
      </c>
      <c r="I72">
        <v>0</v>
      </c>
      <c r="J72">
        <v>0</v>
      </c>
      <c r="K72">
        <v>0</v>
      </c>
      <c r="L72">
        <v>0</v>
      </c>
      <c r="M72">
        <v>0</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I72">
        <v>0</v>
      </c>
      <c r="AJ72">
        <v>0</v>
      </c>
      <c r="AK72">
        <v>0</v>
      </c>
      <c r="AL72">
        <v>0</v>
      </c>
      <c r="AM72">
        <v>0</v>
      </c>
      <c r="AN72">
        <v>0</v>
      </c>
      <c r="AO72">
        <v>0</v>
      </c>
      <c r="AP72">
        <v>0</v>
      </c>
      <c r="AQ72">
        <v>0</v>
      </c>
      <c r="AR72">
        <v>0</v>
      </c>
      <c r="AS72">
        <v>0</v>
      </c>
      <c r="AT72">
        <v>0</v>
      </c>
      <c r="AU72">
        <v>0</v>
      </c>
      <c r="AV72">
        <v>0</v>
      </c>
      <c r="AW72">
        <v>0</v>
      </c>
      <c r="AX72">
        <v>417</v>
      </c>
      <c r="AY72">
        <v>4757</v>
      </c>
      <c r="AZ72">
        <v>6292</v>
      </c>
      <c r="BA72">
        <v>78321</v>
      </c>
      <c r="BB72">
        <v>0</v>
      </c>
      <c r="BC72">
        <v>989</v>
      </c>
      <c r="BD72">
        <v>1222</v>
      </c>
      <c r="BE72">
        <v>8810</v>
      </c>
      <c r="BF72">
        <v>0</v>
      </c>
      <c r="BG72">
        <v>113</v>
      </c>
      <c r="BH72">
        <v>0</v>
      </c>
      <c r="BI72">
        <v>0</v>
      </c>
      <c r="BJ72">
        <v>0</v>
      </c>
      <c r="BK72">
        <v>578</v>
      </c>
      <c r="BL72">
        <v>1053</v>
      </c>
      <c r="BM72">
        <v>1352</v>
      </c>
      <c r="BN72">
        <v>0</v>
      </c>
      <c r="BO72">
        <v>0</v>
      </c>
      <c r="BP72">
        <v>0</v>
      </c>
      <c r="BQ72">
        <v>0</v>
      </c>
      <c r="BR72">
        <v>21</v>
      </c>
      <c r="BS72">
        <v>0</v>
      </c>
    </row>
    <row r="73" spans="1:71" x14ac:dyDescent="0.2">
      <c r="A73">
        <v>1162</v>
      </c>
      <c r="B73">
        <v>0</v>
      </c>
      <c r="C73">
        <v>0</v>
      </c>
      <c r="D73">
        <v>0</v>
      </c>
      <c r="E73">
        <v>0</v>
      </c>
      <c r="F73">
        <v>0</v>
      </c>
      <c r="G73">
        <v>0</v>
      </c>
      <c r="H73">
        <v>0</v>
      </c>
      <c r="I73">
        <v>0</v>
      </c>
      <c r="J73">
        <v>0</v>
      </c>
      <c r="K73">
        <v>0</v>
      </c>
      <c r="L73">
        <v>0</v>
      </c>
      <c r="M73">
        <v>0</v>
      </c>
      <c r="N73">
        <v>0</v>
      </c>
      <c r="O73">
        <v>0</v>
      </c>
      <c r="P73">
        <v>0</v>
      </c>
      <c r="Q73">
        <v>0</v>
      </c>
      <c r="R73">
        <v>0</v>
      </c>
      <c r="S73">
        <v>0</v>
      </c>
      <c r="T73">
        <v>0</v>
      </c>
      <c r="U73">
        <v>0</v>
      </c>
      <c r="V73">
        <v>0</v>
      </c>
      <c r="W73">
        <v>0</v>
      </c>
      <c r="X73">
        <v>0</v>
      </c>
      <c r="Y73">
        <v>0</v>
      </c>
      <c r="Z73">
        <v>0</v>
      </c>
      <c r="AA73">
        <v>0</v>
      </c>
      <c r="AB73">
        <v>0</v>
      </c>
      <c r="AC73">
        <v>0</v>
      </c>
      <c r="AD73">
        <v>0</v>
      </c>
      <c r="AE73">
        <v>0</v>
      </c>
      <c r="AF73">
        <v>0</v>
      </c>
      <c r="AG73">
        <v>0</v>
      </c>
      <c r="AH73">
        <v>0</v>
      </c>
      <c r="AI73">
        <v>0</v>
      </c>
      <c r="AJ73">
        <v>0</v>
      </c>
      <c r="AK73">
        <v>0</v>
      </c>
      <c r="AL73">
        <v>0</v>
      </c>
      <c r="AM73">
        <v>0</v>
      </c>
      <c r="AN73">
        <v>0</v>
      </c>
      <c r="AO73">
        <v>0</v>
      </c>
      <c r="AP73">
        <v>0</v>
      </c>
      <c r="AQ73">
        <v>0</v>
      </c>
      <c r="AR73">
        <v>0</v>
      </c>
      <c r="AS73">
        <v>0</v>
      </c>
      <c r="AT73">
        <v>0</v>
      </c>
      <c r="AU73">
        <v>0</v>
      </c>
      <c r="AV73">
        <v>0</v>
      </c>
      <c r="AW73">
        <v>0</v>
      </c>
      <c r="AX73">
        <v>61.5</v>
      </c>
      <c r="AY73">
        <v>3525</v>
      </c>
      <c r="AZ73">
        <v>9599</v>
      </c>
      <c r="BA73">
        <v>145566</v>
      </c>
      <c r="BB73">
        <v>61.5</v>
      </c>
      <c r="BC73">
        <v>358</v>
      </c>
      <c r="BD73">
        <v>2264</v>
      </c>
      <c r="BE73">
        <v>22150</v>
      </c>
      <c r="BF73">
        <v>0</v>
      </c>
      <c r="BG73">
        <v>0</v>
      </c>
      <c r="BH73">
        <v>175</v>
      </c>
      <c r="BI73">
        <v>175</v>
      </c>
      <c r="BJ73">
        <v>10.5</v>
      </c>
      <c r="BK73">
        <v>222</v>
      </c>
      <c r="BL73">
        <v>1340</v>
      </c>
      <c r="BM73">
        <v>2188</v>
      </c>
      <c r="BN73">
        <v>0</v>
      </c>
      <c r="BO73">
        <v>0</v>
      </c>
      <c r="BP73">
        <v>175</v>
      </c>
      <c r="BQ73">
        <v>0</v>
      </c>
      <c r="BR73">
        <v>22</v>
      </c>
      <c r="BS73">
        <v>0</v>
      </c>
    </row>
    <row r="74" spans="1:71" x14ac:dyDescent="0.2">
      <c r="A74">
        <v>1169</v>
      </c>
      <c r="B74">
        <v>0</v>
      </c>
      <c r="C74">
        <v>0</v>
      </c>
      <c r="D74">
        <v>0</v>
      </c>
      <c r="E74">
        <v>0</v>
      </c>
      <c r="F74">
        <v>0</v>
      </c>
      <c r="G74">
        <v>0</v>
      </c>
      <c r="H74">
        <v>0</v>
      </c>
      <c r="I74">
        <v>0</v>
      </c>
      <c r="J74">
        <v>0</v>
      </c>
      <c r="K74">
        <v>0</v>
      </c>
      <c r="L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c r="AQ74">
        <v>0</v>
      </c>
      <c r="AR74">
        <v>0</v>
      </c>
      <c r="AS74">
        <v>0</v>
      </c>
      <c r="AT74">
        <v>0</v>
      </c>
      <c r="AU74">
        <v>0</v>
      </c>
      <c r="AV74">
        <v>0</v>
      </c>
      <c r="AW74">
        <v>0</v>
      </c>
      <c r="AX74">
        <v>0</v>
      </c>
      <c r="AY74">
        <v>5612</v>
      </c>
      <c r="AZ74">
        <v>9650</v>
      </c>
      <c r="BA74">
        <v>103698</v>
      </c>
      <c r="BB74">
        <v>0</v>
      </c>
      <c r="BC74">
        <v>959</v>
      </c>
      <c r="BD74">
        <v>1344</v>
      </c>
      <c r="BE74">
        <v>11415</v>
      </c>
      <c r="BF74">
        <v>0</v>
      </c>
      <c r="BG74">
        <v>0</v>
      </c>
      <c r="BH74">
        <v>0</v>
      </c>
      <c r="BI74">
        <v>169</v>
      </c>
      <c r="BJ74">
        <v>0</v>
      </c>
      <c r="BK74">
        <v>822</v>
      </c>
      <c r="BL74">
        <v>672</v>
      </c>
      <c r="BM74">
        <v>1401</v>
      </c>
      <c r="BN74">
        <v>0</v>
      </c>
      <c r="BO74">
        <v>0</v>
      </c>
      <c r="BP74">
        <v>0</v>
      </c>
      <c r="BQ74">
        <v>0</v>
      </c>
      <c r="BR74">
        <v>17</v>
      </c>
      <c r="BS74">
        <v>0</v>
      </c>
    </row>
    <row r="75" spans="1:71" x14ac:dyDescent="0.2">
      <c r="A75">
        <v>1176</v>
      </c>
      <c r="B75">
        <v>0</v>
      </c>
      <c r="C75">
        <v>0</v>
      </c>
      <c r="D75">
        <v>0</v>
      </c>
      <c r="E75">
        <v>0</v>
      </c>
      <c r="F75">
        <v>0</v>
      </c>
      <c r="G75">
        <v>0</v>
      </c>
      <c r="H75">
        <v>0</v>
      </c>
      <c r="I75">
        <v>0</v>
      </c>
      <c r="J75">
        <v>0</v>
      </c>
      <c r="K75">
        <v>0</v>
      </c>
      <c r="L75">
        <v>0</v>
      </c>
      <c r="M75">
        <v>0</v>
      </c>
      <c r="N75">
        <v>0</v>
      </c>
      <c r="O75">
        <v>0</v>
      </c>
      <c r="P75">
        <v>0</v>
      </c>
      <c r="Q75">
        <v>0</v>
      </c>
      <c r="R75">
        <v>0</v>
      </c>
      <c r="S75">
        <v>0</v>
      </c>
      <c r="T75">
        <v>0</v>
      </c>
      <c r="U75">
        <v>0</v>
      </c>
      <c r="V75">
        <v>0</v>
      </c>
      <c r="W75">
        <v>0</v>
      </c>
      <c r="X75">
        <v>0</v>
      </c>
      <c r="Y75">
        <v>0</v>
      </c>
      <c r="Z75">
        <v>0</v>
      </c>
      <c r="AA75">
        <v>0</v>
      </c>
      <c r="AB75">
        <v>0</v>
      </c>
      <c r="AC75">
        <v>0</v>
      </c>
      <c r="AD75">
        <v>0</v>
      </c>
      <c r="AE75">
        <v>0</v>
      </c>
      <c r="AF75">
        <v>0</v>
      </c>
      <c r="AG75">
        <v>0</v>
      </c>
      <c r="AH75">
        <v>0</v>
      </c>
      <c r="AI75">
        <v>0</v>
      </c>
      <c r="AJ75">
        <v>0</v>
      </c>
      <c r="AK75">
        <v>0</v>
      </c>
      <c r="AL75">
        <v>0</v>
      </c>
      <c r="AM75">
        <v>0</v>
      </c>
      <c r="AN75">
        <v>0</v>
      </c>
      <c r="AO75">
        <v>0</v>
      </c>
      <c r="AP75">
        <v>0</v>
      </c>
      <c r="AQ75">
        <v>0</v>
      </c>
      <c r="AR75">
        <v>0</v>
      </c>
      <c r="AS75">
        <v>0</v>
      </c>
      <c r="AT75">
        <v>0</v>
      </c>
      <c r="AU75">
        <v>0</v>
      </c>
      <c r="AV75">
        <v>0</v>
      </c>
      <c r="AW75">
        <v>0</v>
      </c>
      <c r="AX75">
        <v>893</v>
      </c>
      <c r="AY75">
        <v>6725</v>
      </c>
      <c r="AZ75">
        <v>6103</v>
      </c>
      <c r="BA75">
        <v>107556</v>
      </c>
      <c r="BB75">
        <v>893</v>
      </c>
      <c r="BC75">
        <v>2003</v>
      </c>
      <c r="BD75">
        <v>1493</v>
      </c>
      <c r="BE75">
        <v>18914</v>
      </c>
      <c r="BF75">
        <v>0</v>
      </c>
      <c r="BG75">
        <v>0</v>
      </c>
      <c r="BH75">
        <v>0</v>
      </c>
      <c r="BI75">
        <v>172</v>
      </c>
      <c r="BJ75">
        <v>326</v>
      </c>
      <c r="BK75">
        <v>1487</v>
      </c>
      <c r="BL75">
        <v>1119</v>
      </c>
      <c r="BM75">
        <v>3956</v>
      </c>
      <c r="BN75">
        <v>0</v>
      </c>
      <c r="BO75">
        <v>0</v>
      </c>
      <c r="BP75">
        <v>0</v>
      </c>
      <c r="BQ75">
        <v>0</v>
      </c>
      <c r="BR75">
        <v>5</v>
      </c>
      <c r="BS75">
        <v>0</v>
      </c>
    </row>
    <row r="76" spans="1:71" x14ac:dyDescent="0.2">
      <c r="A76">
        <v>1183</v>
      </c>
      <c r="B76">
        <v>0</v>
      </c>
      <c r="C76">
        <v>0</v>
      </c>
      <c r="D76">
        <v>0</v>
      </c>
      <c r="E76">
        <v>0</v>
      </c>
      <c r="F76">
        <v>0</v>
      </c>
      <c r="G76">
        <v>0</v>
      </c>
      <c r="H76">
        <v>0</v>
      </c>
      <c r="I76">
        <v>0</v>
      </c>
      <c r="J76">
        <v>0</v>
      </c>
      <c r="K76">
        <v>0</v>
      </c>
      <c r="L76">
        <v>0</v>
      </c>
      <c r="M76">
        <v>0</v>
      </c>
      <c r="N76">
        <v>0</v>
      </c>
      <c r="O76">
        <v>0</v>
      </c>
      <c r="P76">
        <v>0</v>
      </c>
      <c r="Q76">
        <v>0</v>
      </c>
      <c r="R76">
        <v>0</v>
      </c>
      <c r="S76">
        <v>0</v>
      </c>
      <c r="T76">
        <v>0</v>
      </c>
      <c r="U76">
        <v>0</v>
      </c>
      <c r="V76">
        <v>0</v>
      </c>
      <c r="W76">
        <v>0</v>
      </c>
      <c r="X76">
        <v>0</v>
      </c>
      <c r="Y76">
        <v>0</v>
      </c>
      <c r="Z76">
        <v>0</v>
      </c>
      <c r="AA76">
        <v>0</v>
      </c>
      <c r="AB76">
        <v>0</v>
      </c>
      <c r="AC76">
        <v>0</v>
      </c>
      <c r="AD76">
        <v>0</v>
      </c>
      <c r="AE76">
        <v>0</v>
      </c>
      <c r="AF76">
        <v>0</v>
      </c>
      <c r="AG76">
        <v>0</v>
      </c>
      <c r="AH76">
        <v>0</v>
      </c>
      <c r="AI76">
        <v>0</v>
      </c>
      <c r="AJ76">
        <v>0</v>
      </c>
      <c r="AK76">
        <v>0</v>
      </c>
      <c r="AL76">
        <v>0</v>
      </c>
      <c r="AM76">
        <v>0</v>
      </c>
      <c r="AN76">
        <v>0</v>
      </c>
      <c r="AO76">
        <v>0</v>
      </c>
      <c r="AP76">
        <v>0</v>
      </c>
      <c r="AQ76">
        <v>0</v>
      </c>
      <c r="AR76">
        <v>0</v>
      </c>
      <c r="AS76">
        <v>0</v>
      </c>
      <c r="AT76">
        <v>0</v>
      </c>
      <c r="AU76">
        <v>0</v>
      </c>
      <c r="AV76">
        <v>0</v>
      </c>
      <c r="AW76">
        <v>0</v>
      </c>
      <c r="AX76">
        <v>417</v>
      </c>
      <c r="AY76">
        <v>6019</v>
      </c>
      <c r="AZ76">
        <v>11509</v>
      </c>
      <c r="BA76">
        <v>168828</v>
      </c>
      <c r="BB76">
        <v>417</v>
      </c>
      <c r="BC76">
        <v>1081</v>
      </c>
      <c r="BD76">
        <v>1952</v>
      </c>
      <c r="BE76">
        <v>23873</v>
      </c>
      <c r="BF76">
        <v>0</v>
      </c>
      <c r="BG76">
        <v>0</v>
      </c>
      <c r="BH76">
        <v>0</v>
      </c>
      <c r="BI76">
        <v>0</v>
      </c>
      <c r="BJ76">
        <v>159</v>
      </c>
      <c r="BK76">
        <v>688</v>
      </c>
      <c r="BL76">
        <v>692</v>
      </c>
      <c r="BM76">
        <v>3026</v>
      </c>
      <c r="BN76">
        <v>0</v>
      </c>
      <c r="BO76">
        <v>0</v>
      </c>
      <c r="BP76">
        <v>0</v>
      </c>
      <c r="BQ76">
        <v>0</v>
      </c>
      <c r="BR76">
        <v>29</v>
      </c>
      <c r="BS76">
        <v>0</v>
      </c>
    </row>
    <row r="77" spans="1:71" x14ac:dyDescent="0.2">
      <c r="A77">
        <v>1204</v>
      </c>
      <c r="B77">
        <v>0</v>
      </c>
      <c r="C77">
        <v>0</v>
      </c>
      <c r="D77">
        <v>0</v>
      </c>
      <c r="E77">
        <v>0</v>
      </c>
      <c r="F77">
        <v>0</v>
      </c>
      <c r="G77">
        <v>0</v>
      </c>
      <c r="H77">
        <v>0</v>
      </c>
      <c r="I77">
        <v>0</v>
      </c>
      <c r="J77">
        <v>0</v>
      </c>
      <c r="K77">
        <v>0</v>
      </c>
      <c r="L77">
        <v>0</v>
      </c>
      <c r="M77">
        <v>0</v>
      </c>
      <c r="N77">
        <v>0</v>
      </c>
      <c r="O77">
        <v>0</v>
      </c>
      <c r="P77">
        <v>0</v>
      </c>
      <c r="Q77">
        <v>0</v>
      </c>
      <c r="R77">
        <v>0</v>
      </c>
      <c r="S77">
        <v>0</v>
      </c>
      <c r="T77">
        <v>0</v>
      </c>
      <c r="U77">
        <v>0</v>
      </c>
      <c r="V77">
        <v>0</v>
      </c>
      <c r="W77">
        <v>0</v>
      </c>
      <c r="X77">
        <v>0</v>
      </c>
      <c r="Y77">
        <v>0</v>
      </c>
      <c r="Z77">
        <v>0</v>
      </c>
      <c r="AA77">
        <v>0</v>
      </c>
      <c r="AB77">
        <v>0</v>
      </c>
      <c r="AC77">
        <v>0</v>
      </c>
      <c r="AD77">
        <v>0</v>
      </c>
      <c r="AE77">
        <v>0</v>
      </c>
      <c r="AF77">
        <v>0</v>
      </c>
      <c r="AG77">
        <v>0</v>
      </c>
      <c r="AH77">
        <v>0</v>
      </c>
      <c r="AI77">
        <v>0</v>
      </c>
      <c r="AJ77">
        <v>0</v>
      </c>
      <c r="AK77">
        <v>0</v>
      </c>
      <c r="AL77">
        <v>0</v>
      </c>
      <c r="AM77">
        <v>0</v>
      </c>
      <c r="AN77">
        <v>0</v>
      </c>
      <c r="AO77">
        <v>0</v>
      </c>
      <c r="AP77">
        <v>0</v>
      </c>
      <c r="AQ77">
        <v>0</v>
      </c>
      <c r="AR77">
        <v>0</v>
      </c>
      <c r="AS77">
        <v>0</v>
      </c>
      <c r="AT77">
        <v>0</v>
      </c>
      <c r="AU77">
        <v>0</v>
      </c>
      <c r="AV77">
        <v>0</v>
      </c>
      <c r="AW77">
        <v>0</v>
      </c>
      <c r="AX77">
        <v>151</v>
      </c>
      <c r="AY77">
        <v>5302</v>
      </c>
      <c r="AZ77">
        <v>5084</v>
      </c>
      <c r="BA77">
        <v>58123</v>
      </c>
      <c r="BB77">
        <v>151</v>
      </c>
      <c r="BC77">
        <v>1423</v>
      </c>
      <c r="BD77">
        <v>1246</v>
      </c>
      <c r="BE77">
        <v>12223</v>
      </c>
      <c r="BF77">
        <v>0</v>
      </c>
      <c r="BG77">
        <v>0</v>
      </c>
      <c r="BH77">
        <v>178</v>
      </c>
      <c r="BI77">
        <v>356</v>
      </c>
      <c r="BJ77">
        <v>151</v>
      </c>
      <c r="BK77">
        <v>572</v>
      </c>
      <c r="BL77">
        <v>890</v>
      </c>
      <c r="BM77">
        <v>680</v>
      </c>
      <c r="BN77">
        <v>0</v>
      </c>
      <c r="BO77">
        <v>0</v>
      </c>
      <c r="BP77">
        <v>0</v>
      </c>
      <c r="BQ77">
        <v>0</v>
      </c>
      <c r="BR77">
        <v>10</v>
      </c>
      <c r="BS77">
        <v>0</v>
      </c>
    </row>
    <row r="78" spans="1:71" x14ac:dyDescent="0.2">
      <c r="A78">
        <v>1218</v>
      </c>
      <c r="B78">
        <v>0</v>
      </c>
      <c r="C78">
        <v>0</v>
      </c>
      <c r="D78">
        <v>0</v>
      </c>
      <c r="E78">
        <v>0</v>
      </c>
      <c r="F78">
        <v>0</v>
      </c>
      <c r="G78">
        <v>0</v>
      </c>
      <c r="H78">
        <v>0</v>
      </c>
      <c r="I78">
        <v>0</v>
      </c>
      <c r="J78">
        <v>0</v>
      </c>
      <c r="K78">
        <v>0</v>
      </c>
      <c r="L78">
        <v>0</v>
      </c>
      <c r="M78">
        <v>0</v>
      </c>
      <c r="N78">
        <v>0</v>
      </c>
      <c r="O78">
        <v>0</v>
      </c>
      <c r="P78">
        <v>0</v>
      </c>
      <c r="Q78">
        <v>0</v>
      </c>
      <c r="R78">
        <v>0</v>
      </c>
      <c r="S78">
        <v>0</v>
      </c>
      <c r="T78">
        <v>0</v>
      </c>
      <c r="U78">
        <v>0</v>
      </c>
      <c r="V78">
        <v>0</v>
      </c>
      <c r="W78">
        <v>0</v>
      </c>
      <c r="X78">
        <v>0</v>
      </c>
      <c r="Y78">
        <v>0</v>
      </c>
      <c r="Z78">
        <v>0</v>
      </c>
      <c r="AA78">
        <v>0</v>
      </c>
      <c r="AB78">
        <v>0</v>
      </c>
      <c r="AC78">
        <v>0</v>
      </c>
      <c r="AD78">
        <v>0</v>
      </c>
      <c r="AE78">
        <v>0</v>
      </c>
      <c r="AF78">
        <v>0</v>
      </c>
      <c r="AG78">
        <v>0</v>
      </c>
      <c r="AH78">
        <v>0</v>
      </c>
      <c r="AI78">
        <v>0</v>
      </c>
      <c r="AJ78">
        <v>0</v>
      </c>
      <c r="AK78">
        <v>0</v>
      </c>
      <c r="AL78">
        <v>0</v>
      </c>
      <c r="AM78">
        <v>0</v>
      </c>
      <c r="AN78">
        <v>0</v>
      </c>
      <c r="AO78">
        <v>0</v>
      </c>
      <c r="AP78">
        <v>0</v>
      </c>
      <c r="AQ78">
        <v>0</v>
      </c>
      <c r="AR78">
        <v>0</v>
      </c>
      <c r="AS78">
        <v>0</v>
      </c>
      <c r="AT78">
        <v>0</v>
      </c>
      <c r="AU78">
        <v>0</v>
      </c>
      <c r="AV78">
        <v>0</v>
      </c>
      <c r="AW78">
        <v>0</v>
      </c>
      <c r="AX78">
        <v>0</v>
      </c>
      <c r="AY78">
        <v>1149</v>
      </c>
      <c r="AZ78">
        <v>1757</v>
      </c>
      <c r="BA78">
        <v>25775.5</v>
      </c>
      <c r="BB78">
        <v>0</v>
      </c>
      <c r="BC78">
        <v>0</v>
      </c>
      <c r="BD78">
        <v>517</v>
      </c>
      <c r="BE78">
        <v>5194.5</v>
      </c>
      <c r="BF78">
        <v>0</v>
      </c>
      <c r="BG78">
        <v>0</v>
      </c>
      <c r="BH78">
        <v>123</v>
      </c>
      <c r="BI78">
        <v>160</v>
      </c>
      <c r="BJ78">
        <v>0</v>
      </c>
      <c r="BK78">
        <v>0</v>
      </c>
      <c r="BL78">
        <v>179</v>
      </c>
      <c r="BM78">
        <v>472</v>
      </c>
      <c r="BN78">
        <v>0</v>
      </c>
      <c r="BO78">
        <v>0</v>
      </c>
      <c r="BP78">
        <v>0</v>
      </c>
      <c r="BQ78">
        <v>36</v>
      </c>
      <c r="BR78">
        <v>0</v>
      </c>
      <c r="BS78">
        <v>0</v>
      </c>
    </row>
    <row r="79" spans="1:71" x14ac:dyDescent="0.2">
      <c r="A79">
        <v>1232</v>
      </c>
      <c r="B79">
        <v>0</v>
      </c>
      <c r="C79">
        <v>0</v>
      </c>
      <c r="D79">
        <v>0</v>
      </c>
      <c r="E79">
        <v>0</v>
      </c>
      <c r="F79">
        <v>0</v>
      </c>
      <c r="G79">
        <v>0</v>
      </c>
      <c r="H79">
        <v>0</v>
      </c>
      <c r="I79">
        <v>0</v>
      </c>
      <c r="J79">
        <v>0</v>
      </c>
      <c r="K79">
        <v>0</v>
      </c>
      <c r="L79">
        <v>0</v>
      </c>
      <c r="M79">
        <v>0</v>
      </c>
      <c r="N79">
        <v>0</v>
      </c>
      <c r="O79">
        <v>0</v>
      </c>
      <c r="P79">
        <v>0</v>
      </c>
      <c r="Q79">
        <v>0</v>
      </c>
      <c r="R79">
        <v>0</v>
      </c>
      <c r="S79">
        <v>0</v>
      </c>
      <c r="T79">
        <v>0</v>
      </c>
      <c r="U79">
        <v>0</v>
      </c>
      <c r="V79">
        <v>0</v>
      </c>
      <c r="W79">
        <v>0</v>
      </c>
      <c r="X79">
        <v>0</v>
      </c>
      <c r="Y79">
        <v>0</v>
      </c>
      <c r="Z79">
        <v>0</v>
      </c>
      <c r="AA79">
        <v>0</v>
      </c>
      <c r="AB79">
        <v>0</v>
      </c>
      <c r="AC79">
        <v>0</v>
      </c>
      <c r="AD79">
        <v>0</v>
      </c>
      <c r="AE79">
        <v>0</v>
      </c>
      <c r="AF79">
        <v>0</v>
      </c>
      <c r="AG79">
        <v>0</v>
      </c>
      <c r="AH79">
        <v>0</v>
      </c>
      <c r="AI79">
        <v>0</v>
      </c>
      <c r="AJ79">
        <v>0</v>
      </c>
      <c r="AK79">
        <v>0</v>
      </c>
      <c r="AL79">
        <v>0</v>
      </c>
      <c r="AM79">
        <v>0</v>
      </c>
      <c r="AN79">
        <v>0</v>
      </c>
      <c r="AO79">
        <v>0</v>
      </c>
      <c r="AP79">
        <v>0</v>
      </c>
      <c r="AQ79">
        <v>0</v>
      </c>
      <c r="AR79">
        <v>0</v>
      </c>
      <c r="AS79">
        <v>0</v>
      </c>
      <c r="AT79">
        <v>0</v>
      </c>
      <c r="AU79">
        <v>0</v>
      </c>
      <c r="AV79">
        <v>0</v>
      </c>
      <c r="AW79">
        <v>0</v>
      </c>
      <c r="AX79">
        <v>445</v>
      </c>
      <c r="AY79">
        <v>5641</v>
      </c>
      <c r="AZ79">
        <v>8625</v>
      </c>
      <c r="BA79">
        <v>117617</v>
      </c>
      <c r="BB79">
        <v>445</v>
      </c>
      <c r="BC79">
        <v>660</v>
      </c>
      <c r="BD79">
        <v>990</v>
      </c>
      <c r="BE79">
        <v>16926</v>
      </c>
      <c r="BF79">
        <v>0</v>
      </c>
      <c r="BG79">
        <v>0</v>
      </c>
      <c r="BH79">
        <v>0</v>
      </c>
      <c r="BI79">
        <v>684</v>
      </c>
      <c r="BJ79">
        <v>192</v>
      </c>
      <c r="BK79">
        <v>450</v>
      </c>
      <c r="BL79">
        <v>513</v>
      </c>
      <c r="BM79">
        <v>2193</v>
      </c>
      <c r="BN79">
        <v>0</v>
      </c>
      <c r="BO79">
        <v>0</v>
      </c>
      <c r="BP79">
        <v>0</v>
      </c>
      <c r="BQ79">
        <v>0</v>
      </c>
      <c r="BR79">
        <v>15</v>
      </c>
      <c r="BS79">
        <v>0</v>
      </c>
    </row>
    <row r="80" spans="1:71" x14ac:dyDescent="0.2">
      <c r="A80">
        <v>1246</v>
      </c>
      <c r="B80">
        <v>0</v>
      </c>
      <c r="C80">
        <v>0</v>
      </c>
      <c r="D80">
        <v>0</v>
      </c>
      <c r="E80">
        <v>0</v>
      </c>
      <c r="F80">
        <v>0</v>
      </c>
      <c r="G80">
        <v>0</v>
      </c>
      <c r="H80">
        <v>0</v>
      </c>
      <c r="I80">
        <v>0</v>
      </c>
      <c r="J80">
        <v>0</v>
      </c>
      <c r="K80">
        <v>0</v>
      </c>
      <c r="L80">
        <v>0</v>
      </c>
      <c r="M80">
        <v>0</v>
      </c>
      <c r="N80">
        <v>0</v>
      </c>
      <c r="O80">
        <v>0</v>
      </c>
      <c r="P80">
        <v>0</v>
      </c>
      <c r="Q80">
        <v>0</v>
      </c>
      <c r="R80">
        <v>0</v>
      </c>
      <c r="S80">
        <v>0</v>
      </c>
      <c r="T80">
        <v>0</v>
      </c>
      <c r="U80">
        <v>0</v>
      </c>
      <c r="V80">
        <v>0</v>
      </c>
      <c r="W80">
        <v>0</v>
      </c>
      <c r="X80">
        <v>0</v>
      </c>
      <c r="Y80">
        <v>0</v>
      </c>
      <c r="Z80">
        <v>0</v>
      </c>
      <c r="AA80">
        <v>0</v>
      </c>
      <c r="AB80">
        <v>0</v>
      </c>
      <c r="AC80">
        <v>0</v>
      </c>
      <c r="AD80">
        <v>0</v>
      </c>
      <c r="AE80">
        <v>0</v>
      </c>
      <c r="AF80">
        <v>0</v>
      </c>
      <c r="AG80">
        <v>0</v>
      </c>
      <c r="AH80">
        <v>0</v>
      </c>
      <c r="AI80">
        <v>0</v>
      </c>
      <c r="AJ80">
        <v>0</v>
      </c>
      <c r="AK80">
        <v>0</v>
      </c>
      <c r="AL80">
        <v>0</v>
      </c>
      <c r="AM80">
        <v>0</v>
      </c>
      <c r="AN80">
        <v>0</v>
      </c>
      <c r="AO80">
        <v>0</v>
      </c>
      <c r="AP80">
        <v>0</v>
      </c>
      <c r="AQ80">
        <v>0</v>
      </c>
      <c r="AR80">
        <v>0</v>
      </c>
      <c r="AS80">
        <v>0</v>
      </c>
      <c r="AT80">
        <v>0</v>
      </c>
      <c r="AU80">
        <v>0</v>
      </c>
      <c r="AV80">
        <v>0</v>
      </c>
      <c r="AW80">
        <v>0</v>
      </c>
      <c r="AX80">
        <v>1704</v>
      </c>
      <c r="AY80">
        <v>8533</v>
      </c>
      <c r="AZ80">
        <v>6558</v>
      </c>
      <c r="BA80">
        <v>101211</v>
      </c>
      <c r="BB80">
        <v>1704</v>
      </c>
      <c r="BC80">
        <v>2975</v>
      </c>
      <c r="BD80">
        <v>1312</v>
      </c>
      <c r="BE80">
        <v>16521</v>
      </c>
      <c r="BF80">
        <v>0</v>
      </c>
      <c r="BG80">
        <v>0</v>
      </c>
      <c r="BH80">
        <v>0</v>
      </c>
      <c r="BI80">
        <v>30</v>
      </c>
      <c r="BJ80">
        <v>1266</v>
      </c>
      <c r="BK80">
        <v>2975</v>
      </c>
      <c r="BL80">
        <v>705</v>
      </c>
      <c r="BM80">
        <v>2762</v>
      </c>
      <c r="BN80">
        <v>146</v>
      </c>
      <c r="BO80">
        <v>0</v>
      </c>
      <c r="BP80">
        <v>0</v>
      </c>
      <c r="BQ80">
        <v>0</v>
      </c>
      <c r="BR80">
        <v>1</v>
      </c>
      <c r="BS80">
        <v>0</v>
      </c>
    </row>
    <row r="81" spans="1:71" x14ac:dyDescent="0.2">
      <c r="A81">
        <v>1253</v>
      </c>
      <c r="B81">
        <v>0</v>
      </c>
      <c r="C81">
        <v>0</v>
      </c>
      <c r="D81">
        <v>0</v>
      </c>
      <c r="E81">
        <v>0</v>
      </c>
      <c r="F81">
        <v>0</v>
      </c>
      <c r="G81">
        <v>0</v>
      </c>
      <c r="H81">
        <v>0</v>
      </c>
      <c r="I81">
        <v>0</v>
      </c>
      <c r="J81">
        <v>0</v>
      </c>
      <c r="K81">
        <v>0</v>
      </c>
      <c r="L81">
        <v>0</v>
      </c>
      <c r="M81">
        <v>0</v>
      </c>
      <c r="N81">
        <v>0</v>
      </c>
      <c r="O81">
        <v>0</v>
      </c>
      <c r="P81">
        <v>0</v>
      </c>
      <c r="Q81">
        <v>0</v>
      </c>
      <c r="R81">
        <v>0</v>
      </c>
      <c r="S81">
        <v>0</v>
      </c>
      <c r="T81">
        <v>0</v>
      </c>
      <c r="U81">
        <v>0</v>
      </c>
      <c r="V81">
        <v>0</v>
      </c>
      <c r="W81">
        <v>0</v>
      </c>
      <c r="X81">
        <v>0</v>
      </c>
      <c r="Y81">
        <v>0</v>
      </c>
      <c r="Z81">
        <v>0</v>
      </c>
      <c r="AA81">
        <v>0</v>
      </c>
      <c r="AB81">
        <v>0</v>
      </c>
      <c r="AC81">
        <v>0</v>
      </c>
      <c r="AD81">
        <v>0</v>
      </c>
      <c r="AE81">
        <v>0</v>
      </c>
      <c r="AF81">
        <v>0</v>
      </c>
      <c r="AG81">
        <v>0</v>
      </c>
      <c r="AH81">
        <v>0</v>
      </c>
      <c r="AI81">
        <v>0</v>
      </c>
      <c r="AJ81">
        <v>0</v>
      </c>
      <c r="AK81">
        <v>0</v>
      </c>
      <c r="AL81">
        <v>0</v>
      </c>
      <c r="AM81">
        <v>0</v>
      </c>
      <c r="AN81">
        <v>0</v>
      </c>
      <c r="AO81">
        <v>0</v>
      </c>
      <c r="AP81">
        <v>0</v>
      </c>
      <c r="AQ81">
        <v>0</v>
      </c>
      <c r="AR81">
        <v>0</v>
      </c>
      <c r="AS81">
        <v>0</v>
      </c>
      <c r="AT81">
        <v>0</v>
      </c>
      <c r="AU81">
        <v>0</v>
      </c>
      <c r="AV81">
        <v>0</v>
      </c>
      <c r="AW81">
        <v>0</v>
      </c>
      <c r="AX81">
        <v>3646</v>
      </c>
      <c r="AY81">
        <v>18964</v>
      </c>
      <c r="AZ81">
        <v>25779</v>
      </c>
      <c r="BA81">
        <v>294593</v>
      </c>
      <c r="BB81">
        <v>3646</v>
      </c>
      <c r="BC81">
        <v>6189</v>
      </c>
      <c r="BD81">
        <v>6290</v>
      </c>
      <c r="BE81">
        <v>54628</v>
      </c>
      <c r="BF81">
        <v>0</v>
      </c>
      <c r="BG81">
        <v>0</v>
      </c>
      <c r="BH81">
        <v>0</v>
      </c>
      <c r="BI81">
        <v>680</v>
      </c>
      <c r="BJ81">
        <v>1302</v>
      </c>
      <c r="BK81">
        <v>2032</v>
      </c>
      <c r="BL81">
        <v>2040</v>
      </c>
      <c r="BM81">
        <v>5719</v>
      </c>
      <c r="BN81">
        <v>0</v>
      </c>
      <c r="BO81">
        <v>0</v>
      </c>
      <c r="BP81">
        <v>0</v>
      </c>
      <c r="BQ81">
        <v>63</v>
      </c>
      <c r="BR81">
        <v>37</v>
      </c>
      <c r="BS81">
        <v>0</v>
      </c>
    </row>
    <row r="82" spans="1:71" x14ac:dyDescent="0.2">
      <c r="A82">
        <v>1260</v>
      </c>
      <c r="B82">
        <v>0</v>
      </c>
      <c r="C82">
        <v>0</v>
      </c>
      <c r="D82">
        <v>0</v>
      </c>
      <c r="E82">
        <v>0</v>
      </c>
      <c r="F82">
        <v>0</v>
      </c>
      <c r="G82">
        <v>0</v>
      </c>
      <c r="H82">
        <v>0</v>
      </c>
      <c r="I82">
        <v>0</v>
      </c>
      <c r="J82">
        <v>0</v>
      </c>
      <c r="K82">
        <v>0</v>
      </c>
      <c r="L82">
        <v>0</v>
      </c>
      <c r="M82">
        <v>0</v>
      </c>
      <c r="N82">
        <v>0</v>
      </c>
      <c r="O82">
        <v>0</v>
      </c>
      <c r="P82">
        <v>0</v>
      </c>
      <c r="Q82">
        <v>0</v>
      </c>
      <c r="R82">
        <v>0</v>
      </c>
      <c r="S82">
        <v>0</v>
      </c>
      <c r="T82">
        <v>0</v>
      </c>
      <c r="U82">
        <v>0</v>
      </c>
      <c r="V82">
        <v>0</v>
      </c>
      <c r="W82">
        <v>0</v>
      </c>
      <c r="X82">
        <v>0</v>
      </c>
      <c r="Y82">
        <v>0</v>
      </c>
      <c r="Z82">
        <v>0</v>
      </c>
      <c r="AA82">
        <v>0</v>
      </c>
      <c r="AB82">
        <v>0</v>
      </c>
      <c r="AC82">
        <v>0</v>
      </c>
      <c r="AD82">
        <v>0</v>
      </c>
      <c r="AE82">
        <v>0</v>
      </c>
      <c r="AF82">
        <v>0</v>
      </c>
      <c r="AG82">
        <v>0</v>
      </c>
      <c r="AH82">
        <v>0</v>
      </c>
      <c r="AI82">
        <v>0</v>
      </c>
      <c r="AJ82">
        <v>0</v>
      </c>
      <c r="AK82">
        <v>0</v>
      </c>
      <c r="AL82">
        <v>0</v>
      </c>
      <c r="AM82">
        <v>0</v>
      </c>
      <c r="AN82">
        <v>0</v>
      </c>
      <c r="AO82">
        <v>0</v>
      </c>
      <c r="AP82">
        <v>0</v>
      </c>
      <c r="AQ82">
        <v>0</v>
      </c>
      <c r="AR82">
        <v>0</v>
      </c>
      <c r="AS82">
        <v>0</v>
      </c>
      <c r="AT82">
        <v>0</v>
      </c>
      <c r="AU82">
        <v>0</v>
      </c>
      <c r="AV82">
        <v>0</v>
      </c>
      <c r="AW82">
        <v>0</v>
      </c>
      <c r="AX82">
        <v>395</v>
      </c>
      <c r="AY82">
        <v>10211</v>
      </c>
      <c r="AZ82">
        <v>8956</v>
      </c>
      <c r="BA82">
        <v>148292</v>
      </c>
      <c r="BB82">
        <v>395</v>
      </c>
      <c r="BC82">
        <v>2499</v>
      </c>
      <c r="BD82">
        <v>2112</v>
      </c>
      <c r="BE82">
        <v>23907</v>
      </c>
      <c r="BF82">
        <v>0</v>
      </c>
      <c r="BG82">
        <v>0</v>
      </c>
      <c r="BH82">
        <v>0</v>
      </c>
      <c r="BI82">
        <v>352</v>
      </c>
      <c r="BJ82">
        <v>140</v>
      </c>
      <c r="BK82">
        <v>1226</v>
      </c>
      <c r="BL82">
        <v>1584</v>
      </c>
      <c r="BM82">
        <v>2564</v>
      </c>
      <c r="BN82">
        <v>0</v>
      </c>
      <c r="BO82">
        <v>0</v>
      </c>
      <c r="BP82">
        <v>0</v>
      </c>
      <c r="BQ82">
        <v>0</v>
      </c>
      <c r="BR82">
        <v>49</v>
      </c>
      <c r="BS82">
        <v>0</v>
      </c>
    </row>
    <row r="83" spans="1:71" x14ac:dyDescent="0.2">
      <c r="A83">
        <v>1295</v>
      </c>
      <c r="B83">
        <v>0</v>
      </c>
      <c r="C83">
        <v>0</v>
      </c>
      <c r="D83">
        <v>0</v>
      </c>
      <c r="E83">
        <v>0</v>
      </c>
      <c r="F83">
        <v>0</v>
      </c>
      <c r="G83">
        <v>0</v>
      </c>
      <c r="H83">
        <v>0</v>
      </c>
      <c r="I83">
        <v>0</v>
      </c>
      <c r="J83">
        <v>0</v>
      </c>
      <c r="K83">
        <v>0</v>
      </c>
      <c r="L83">
        <v>0</v>
      </c>
      <c r="M83">
        <v>0</v>
      </c>
      <c r="N83">
        <v>0</v>
      </c>
      <c r="O83">
        <v>0</v>
      </c>
      <c r="P83">
        <v>0</v>
      </c>
      <c r="Q83">
        <v>0</v>
      </c>
      <c r="R83">
        <v>0</v>
      </c>
      <c r="S83">
        <v>0</v>
      </c>
      <c r="T83">
        <v>0</v>
      </c>
      <c r="U83">
        <v>0</v>
      </c>
      <c r="V83">
        <v>0</v>
      </c>
      <c r="W83">
        <v>0</v>
      </c>
      <c r="X83">
        <v>0</v>
      </c>
      <c r="Y83">
        <v>0</v>
      </c>
      <c r="Z83">
        <v>0</v>
      </c>
      <c r="AA83">
        <v>0</v>
      </c>
      <c r="AB83">
        <v>0</v>
      </c>
      <c r="AC83">
        <v>0</v>
      </c>
      <c r="AD83">
        <v>0</v>
      </c>
      <c r="AE83">
        <v>0</v>
      </c>
      <c r="AF83">
        <v>0</v>
      </c>
      <c r="AG83">
        <v>0</v>
      </c>
      <c r="AH83">
        <v>0</v>
      </c>
      <c r="AI83">
        <v>0</v>
      </c>
      <c r="AJ83">
        <v>0</v>
      </c>
      <c r="AK83">
        <v>0</v>
      </c>
      <c r="AL83">
        <v>0</v>
      </c>
      <c r="AM83">
        <v>0</v>
      </c>
      <c r="AN83">
        <v>0</v>
      </c>
      <c r="AO83">
        <v>0</v>
      </c>
      <c r="AP83">
        <v>0</v>
      </c>
      <c r="AQ83">
        <v>0</v>
      </c>
      <c r="AR83">
        <v>0</v>
      </c>
      <c r="AS83">
        <v>0</v>
      </c>
      <c r="AT83">
        <v>0</v>
      </c>
      <c r="AU83">
        <v>0</v>
      </c>
      <c r="AV83">
        <v>0</v>
      </c>
      <c r="AW83">
        <v>0</v>
      </c>
      <c r="AX83">
        <v>9467</v>
      </c>
      <c r="AY83">
        <v>67.5</v>
      </c>
      <c r="AZ83">
        <v>10819</v>
      </c>
      <c r="BA83">
        <v>132656</v>
      </c>
      <c r="BB83">
        <v>1050</v>
      </c>
      <c r="BC83">
        <v>55</v>
      </c>
      <c r="BD83">
        <v>1400</v>
      </c>
      <c r="BE83">
        <v>12277</v>
      </c>
      <c r="BF83">
        <v>0</v>
      </c>
      <c r="BG83">
        <v>0</v>
      </c>
      <c r="BH83">
        <v>0</v>
      </c>
      <c r="BI83">
        <v>0</v>
      </c>
      <c r="BJ83">
        <v>875</v>
      </c>
      <c r="BK83">
        <v>0</v>
      </c>
      <c r="BL83">
        <v>875</v>
      </c>
      <c r="BM83">
        <v>1143</v>
      </c>
      <c r="BN83">
        <v>0</v>
      </c>
      <c r="BO83">
        <v>0</v>
      </c>
      <c r="BP83">
        <v>0</v>
      </c>
      <c r="BQ83">
        <v>0</v>
      </c>
      <c r="BR83">
        <v>15</v>
      </c>
      <c r="BS83">
        <v>0</v>
      </c>
    </row>
    <row r="84" spans="1:71" x14ac:dyDescent="0.2">
      <c r="A84">
        <v>1309</v>
      </c>
      <c r="B84">
        <v>0</v>
      </c>
      <c r="C84">
        <v>0</v>
      </c>
      <c r="D84">
        <v>0</v>
      </c>
      <c r="E84">
        <v>0</v>
      </c>
      <c r="F84">
        <v>0</v>
      </c>
      <c r="G84">
        <v>0</v>
      </c>
      <c r="H84">
        <v>0</v>
      </c>
      <c r="I84">
        <v>0</v>
      </c>
      <c r="J84">
        <v>0</v>
      </c>
      <c r="K84">
        <v>0</v>
      </c>
      <c r="L84">
        <v>0</v>
      </c>
      <c r="M84">
        <v>0</v>
      </c>
      <c r="N84">
        <v>0</v>
      </c>
      <c r="O84">
        <v>0</v>
      </c>
      <c r="P84">
        <v>0</v>
      </c>
      <c r="Q84">
        <v>0</v>
      </c>
      <c r="R84">
        <v>0</v>
      </c>
      <c r="S84">
        <v>0</v>
      </c>
      <c r="T84">
        <v>0</v>
      </c>
      <c r="U84">
        <v>0</v>
      </c>
      <c r="V84">
        <v>0</v>
      </c>
      <c r="W84">
        <v>0</v>
      </c>
      <c r="X84">
        <v>0</v>
      </c>
      <c r="Y84">
        <v>0</v>
      </c>
      <c r="Z84">
        <v>0</v>
      </c>
      <c r="AA84">
        <v>0</v>
      </c>
      <c r="AB84">
        <v>0</v>
      </c>
      <c r="AC84">
        <v>0</v>
      </c>
      <c r="AD84">
        <v>0</v>
      </c>
      <c r="AE84">
        <v>0</v>
      </c>
      <c r="AF84">
        <v>0</v>
      </c>
      <c r="AG84">
        <v>0</v>
      </c>
      <c r="AH84">
        <v>0</v>
      </c>
      <c r="AI84">
        <v>0</v>
      </c>
      <c r="AJ84">
        <v>0</v>
      </c>
      <c r="AK84">
        <v>0</v>
      </c>
      <c r="AL84">
        <v>0</v>
      </c>
      <c r="AM84">
        <v>0</v>
      </c>
      <c r="AN84">
        <v>0</v>
      </c>
      <c r="AO84">
        <v>0</v>
      </c>
      <c r="AP84">
        <v>0</v>
      </c>
      <c r="AQ84">
        <v>0</v>
      </c>
      <c r="AR84">
        <v>0</v>
      </c>
      <c r="AS84">
        <v>0</v>
      </c>
      <c r="AT84">
        <v>0</v>
      </c>
      <c r="AU84">
        <v>0</v>
      </c>
      <c r="AV84">
        <v>0</v>
      </c>
      <c r="AW84">
        <v>0</v>
      </c>
      <c r="AX84">
        <v>805</v>
      </c>
      <c r="AY84">
        <v>8149</v>
      </c>
      <c r="AZ84">
        <v>9670</v>
      </c>
      <c r="BA84">
        <v>89876</v>
      </c>
      <c r="BB84">
        <v>805</v>
      </c>
      <c r="BC84">
        <v>1897</v>
      </c>
      <c r="BD84">
        <v>1414</v>
      </c>
      <c r="BE84">
        <v>17546</v>
      </c>
      <c r="BF84">
        <v>0</v>
      </c>
      <c r="BG84">
        <v>0</v>
      </c>
      <c r="BH84">
        <v>0</v>
      </c>
      <c r="BI84">
        <v>174</v>
      </c>
      <c r="BJ84">
        <v>222</v>
      </c>
      <c r="BK84">
        <v>1329</v>
      </c>
      <c r="BL84">
        <v>516</v>
      </c>
      <c r="BM84">
        <v>1771</v>
      </c>
      <c r="BN84">
        <v>0</v>
      </c>
      <c r="BO84">
        <v>0</v>
      </c>
      <c r="BP84">
        <v>0</v>
      </c>
      <c r="BQ84">
        <v>0</v>
      </c>
      <c r="BR84">
        <v>31</v>
      </c>
      <c r="BS84">
        <v>0</v>
      </c>
    </row>
    <row r="85" spans="1:71" x14ac:dyDescent="0.2">
      <c r="A85">
        <v>1316</v>
      </c>
      <c r="B85">
        <v>0</v>
      </c>
      <c r="C85">
        <v>0</v>
      </c>
      <c r="D85">
        <v>0</v>
      </c>
      <c r="E85">
        <v>0</v>
      </c>
      <c r="F85">
        <v>0</v>
      </c>
      <c r="G85">
        <v>0</v>
      </c>
      <c r="H85">
        <v>0</v>
      </c>
      <c r="I85">
        <v>0</v>
      </c>
      <c r="J85">
        <v>0</v>
      </c>
      <c r="K85">
        <v>0</v>
      </c>
      <c r="L85">
        <v>0</v>
      </c>
      <c r="M85">
        <v>0</v>
      </c>
      <c r="N85">
        <v>0</v>
      </c>
      <c r="O85">
        <v>0</v>
      </c>
      <c r="P85">
        <v>0</v>
      </c>
      <c r="Q85">
        <v>0</v>
      </c>
      <c r="R85">
        <v>0</v>
      </c>
      <c r="S85">
        <v>0</v>
      </c>
      <c r="T85">
        <v>0</v>
      </c>
      <c r="U85">
        <v>0</v>
      </c>
      <c r="V85">
        <v>0</v>
      </c>
      <c r="W85">
        <v>0</v>
      </c>
      <c r="X85">
        <v>0</v>
      </c>
      <c r="Y85">
        <v>0</v>
      </c>
      <c r="Z85">
        <v>0</v>
      </c>
      <c r="AA85">
        <v>0</v>
      </c>
      <c r="AB85">
        <v>0</v>
      </c>
      <c r="AC85">
        <v>0</v>
      </c>
      <c r="AD85">
        <v>0</v>
      </c>
      <c r="AE85">
        <v>0</v>
      </c>
      <c r="AF85">
        <v>0</v>
      </c>
      <c r="AG85">
        <v>0</v>
      </c>
      <c r="AH85">
        <v>0</v>
      </c>
      <c r="AI85">
        <v>0</v>
      </c>
      <c r="AJ85">
        <v>0</v>
      </c>
      <c r="AK85">
        <v>0</v>
      </c>
      <c r="AL85">
        <v>0</v>
      </c>
      <c r="AM85">
        <v>0</v>
      </c>
      <c r="AN85">
        <v>0</v>
      </c>
      <c r="AO85">
        <v>0</v>
      </c>
      <c r="AP85">
        <v>0</v>
      </c>
      <c r="AQ85">
        <v>0</v>
      </c>
      <c r="AR85">
        <v>0</v>
      </c>
      <c r="AS85">
        <v>0</v>
      </c>
      <c r="AT85">
        <v>0</v>
      </c>
      <c r="AU85">
        <v>0</v>
      </c>
      <c r="AV85">
        <v>0</v>
      </c>
      <c r="AW85">
        <v>0</v>
      </c>
      <c r="AX85">
        <v>0</v>
      </c>
      <c r="AY85">
        <v>37517</v>
      </c>
      <c r="AZ85">
        <v>49724</v>
      </c>
      <c r="BA85">
        <v>610283</v>
      </c>
      <c r="BB85">
        <v>0</v>
      </c>
      <c r="BC85">
        <v>5268</v>
      </c>
      <c r="BD85">
        <v>6505</v>
      </c>
      <c r="BE85">
        <v>75904</v>
      </c>
      <c r="BF85">
        <v>0</v>
      </c>
      <c r="BG85">
        <v>0</v>
      </c>
      <c r="BH85">
        <v>0</v>
      </c>
      <c r="BI85">
        <v>2408</v>
      </c>
      <c r="BJ85">
        <v>0</v>
      </c>
      <c r="BK85">
        <v>3528</v>
      </c>
      <c r="BL85">
        <v>4299</v>
      </c>
      <c r="BM85">
        <v>12912</v>
      </c>
      <c r="BN85">
        <v>0</v>
      </c>
      <c r="BO85">
        <v>0</v>
      </c>
      <c r="BP85">
        <v>0</v>
      </c>
      <c r="BQ85">
        <v>688</v>
      </c>
      <c r="BR85">
        <v>36</v>
      </c>
      <c r="BS85">
        <v>0</v>
      </c>
    </row>
    <row r="86" spans="1:71" x14ac:dyDescent="0.2">
      <c r="A86">
        <v>1376</v>
      </c>
      <c r="B86">
        <v>0</v>
      </c>
      <c r="C86">
        <v>0</v>
      </c>
      <c r="D86">
        <v>0</v>
      </c>
      <c r="E86">
        <v>0</v>
      </c>
      <c r="F86">
        <v>0</v>
      </c>
      <c r="G86">
        <v>0</v>
      </c>
      <c r="H86">
        <v>0</v>
      </c>
      <c r="I86">
        <v>0</v>
      </c>
      <c r="J86">
        <v>0</v>
      </c>
      <c r="K86">
        <v>0</v>
      </c>
      <c r="L86">
        <v>0</v>
      </c>
      <c r="M86">
        <v>0</v>
      </c>
      <c r="N86">
        <v>0</v>
      </c>
      <c r="O86">
        <v>0</v>
      </c>
      <c r="P86">
        <v>0</v>
      </c>
      <c r="Q86">
        <v>0</v>
      </c>
      <c r="R86">
        <v>0</v>
      </c>
      <c r="S86">
        <v>0</v>
      </c>
      <c r="T86">
        <v>0</v>
      </c>
      <c r="U86">
        <v>0</v>
      </c>
      <c r="V86">
        <v>0</v>
      </c>
      <c r="W86">
        <v>0</v>
      </c>
      <c r="X86">
        <v>0</v>
      </c>
      <c r="Y86">
        <v>0</v>
      </c>
      <c r="Z86">
        <v>0</v>
      </c>
      <c r="AA86">
        <v>0</v>
      </c>
      <c r="AB86">
        <v>0</v>
      </c>
      <c r="AC86">
        <v>0</v>
      </c>
      <c r="AD86">
        <v>0</v>
      </c>
      <c r="AE86">
        <v>0</v>
      </c>
      <c r="AF86">
        <v>0</v>
      </c>
      <c r="AG86">
        <v>0</v>
      </c>
      <c r="AH86">
        <v>0</v>
      </c>
      <c r="AI86">
        <v>0</v>
      </c>
      <c r="AJ86">
        <v>0</v>
      </c>
      <c r="AK86">
        <v>0</v>
      </c>
      <c r="AL86">
        <v>0</v>
      </c>
      <c r="AM86">
        <v>0</v>
      </c>
      <c r="AN86">
        <v>0</v>
      </c>
      <c r="AO86">
        <v>0</v>
      </c>
      <c r="AP86">
        <v>0</v>
      </c>
      <c r="AQ86">
        <v>0</v>
      </c>
      <c r="AR86">
        <v>0</v>
      </c>
      <c r="AS86">
        <v>0</v>
      </c>
      <c r="AT86">
        <v>0</v>
      </c>
      <c r="AU86">
        <v>0</v>
      </c>
      <c r="AV86">
        <v>0</v>
      </c>
      <c r="AW86">
        <v>0</v>
      </c>
      <c r="AX86">
        <v>2100</v>
      </c>
      <c r="AY86">
        <v>14504.5</v>
      </c>
      <c r="AZ86">
        <v>32964</v>
      </c>
      <c r="BA86">
        <v>525707</v>
      </c>
      <c r="BB86">
        <v>2100</v>
      </c>
      <c r="BC86">
        <v>3184</v>
      </c>
      <c r="BD86">
        <v>9877</v>
      </c>
      <c r="BE86">
        <v>71596</v>
      </c>
      <c r="BF86">
        <v>86.5</v>
      </c>
      <c r="BG86">
        <v>0</v>
      </c>
      <c r="BH86">
        <v>0</v>
      </c>
      <c r="BI86">
        <v>465</v>
      </c>
      <c r="BJ86">
        <v>1306.5</v>
      </c>
      <c r="BK86">
        <v>2319</v>
      </c>
      <c r="BL86">
        <v>7716</v>
      </c>
      <c r="BM86">
        <v>13359</v>
      </c>
      <c r="BN86">
        <v>0</v>
      </c>
      <c r="BO86">
        <v>0</v>
      </c>
      <c r="BP86">
        <v>0</v>
      </c>
      <c r="BQ86">
        <v>695</v>
      </c>
      <c r="BR86">
        <v>141</v>
      </c>
      <c r="BS86">
        <v>0</v>
      </c>
    </row>
    <row r="87" spans="1:71" x14ac:dyDescent="0.2">
      <c r="A87">
        <v>1380</v>
      </c>
      <c r="B87">
        <v>0</v>
      </c>
      <c r="C87">
        <v>0</v>
      </c>
      <c r="D87">
        <v>0</v>
      </c>
      <c r="E87">
        <v>0</v>
      </c>
      <c r="F87">
        <v>0</v>
      </c>
      <c r="G87">
        <v>0</v>
      </c>
      <c r="H87">
        <v>0</v>
      </c>
      <c r="I87">
        <v>0</v>
      </c>
      <c r="J87">
        <v>0</v>
      </c>
      <c r="K87">
        <v>0</v>
      </c>
      <c r="L87">
        <v>0</v>
      </c>
      <c r="M87">
        <v>0</v>
      </c>
      <c r="N87">
        <v>0</v>
      </c>
      <c r="O87">
        <v>0</v>
      </c>
      <c r="P87">
        <v>0</v>
      </c>
      <c r="Q87">
        <v>0</v>
      </c>
      <c r="R87">
        <v>0</v>
      </c>
      <c r="S87">
        <v>0</v>
      </c>
      <c r="T87">
        <v>0</v>
      </c>
      <c r="U87">
        <v>0</v>
      </c>
      <c r="V87">
        <v>0</v>
      </c>
      <c r="W87">
        <v>0</v>
      </c>
      <c r="X87">
        <v>0</v>
      </c>
      <c r="Y87">
        <v>0</v>
      </c>
      <c r="Z87">
        <v>0</v>
      </c>
      <c r="AA87">
        <v>0</v>
      </c>
      <c r="AB87">
        <v>0</v>
      </c>
      <c r="AC87">
        <v>0</v>
      </c>
      <c r="AD87">
        <v>0</v>
      </c>
      <c r="AE87">
        <v>0</v>
      </c>
      <c r="AF87">
        <v>0</v>
      </c>
      <c r="AG87">
        <v>0</v>
      </c>
      <c r="AH87">
        <v>0</v>
      </c>
      <c r="AI87">
        <v>0</v>
      </c>
      <c r="AJ87">
        <v>0</v>
      </c>
      <c r="AK87">
        <v>0</v>
      </c>
      <c r="AL87">
        <v>0</v>
      </c>
      <c r="AM87">
        <v>0</v>
      </c>
      <c r="AN87">
        <v>0</v>
      </c>
      <c r="AO87">
        <v>0</v>
      </c>
      <c r="AP87">
        <v>0</v>
      </c>
      <c r="AQ87">
        <v>0</v>
      </c>
      <c r="AR87">
        <v>0</v>
      </c>
      <c r="AS87">
        <v>0</v>
      </c>
      <c r="AT87">
        <v>0</v>
      </c>
      <c r="AU87">
        <v>0</v>
      </c>
      <c r="AV87">
        <v>0</v>
      </c>
      <c r="AW87">
        <v>0</v>
      </c>
      <c r="AX87">
        <v>289.5</v>
      </c>
      <c r="AY87">
        <v>12504</v>
      </c>
      <c r="AZ87">
        <v>16018</v>
      </c>
      <c r="BA87">
        <v>263043</v>
      </c>
      <c r="BB87">
        <v>289.5</v>
      </c>
      <c r="BC87">
        <v>2380</v>
      </c>
      <c r="BD87">
        <v>1782</v>
      </c>
      <c r="BE87">
        <v>34841</v>
      </c>
      <c r="BF87">
        <v>0</v>
      </c>
      <c r="BG87">
        <v>0</v>
      </c>
      <c r="BH87">
        <v>0</v>
      </c>
      <c r="BI87">
        <v>3113</v>
      </c>
      <c r="BJ87">
        <v>14.5</v>
      </c>
      <c r="BK87">
        <v>1530</v>
      </c>
      <c r="BL87">
        <v>520</v>
      </c>
      <c r="BM87">
        <v>3230</v>
      </c>
      <c r="BN87">
        <v>0</v>
      </c>
      <c r="BO87">
        <v>0</v>
      </c>
      <c r="BP87">
        <v>0</v>
      </c>
      <c r="BQ87">
        <v>340</v>
      </c>
      <c r="BR87">
        <v>38</v>
      </c>
      <c r="BS87">
        <v>0</v>
      </c>
    </row>
    <row r="88" spans="1:71" x14ac:dyDescent="0.2">
      <c r="A88">
        <v>1407</v>
      </c>
      <c r="B88">
        <v>0</v>
      </c>
      <c r="C88">
        <v>0</v>
      </c>
      <c r="D88">
        <v>0</v>
      </c>
      <c r="E88">
        <v>0</v>
      </c>
      <c r="F88">
        <v>0</v>
      </c>
      <c r="G88">
        <v>0</v>
      </c>
      <c r="H88">
        <v>0</v>
      </c>
      <c r="I88">
        <v>0</v>
      </c>
      <c r="J88">
        <v>0</v>
      </c>
      <c r="K88">
        <v>0</v>
      </c>
      <c r="L88">
        <v>0</v>
      </c>
      <c r="M88">
        <v>0</v>
      </c>
      <c r="N88">
        <v>0</v>
      </c>
      <c r="O88">
        <v>0</v>
      </c>
      <c r="P88">
        <v>0</v>
      </c>
      <c r="Q88">
        <v>0</v>
      </c>
      <c r="R88">
        <v>0</v>
      </c>
      <c r="S88">
        <v>0</v>
      </c>
      <c r="T88">
        <v>0</v>
      </c>
      <c r="U88">
        <v>0</v>
      </c>
      <c r="V88">
        <v>0</v>
      </c>
      <c r="W88">
        <v>0</v>
      </c>
      <c r="X88">
        <v>0</v>
      </c>
      <c r="Y88">
        <v>0</v>
      </c>
      <c r="Z88">
        <v>0</v>
      </c>
      <c r="AA88">
        <v>0</v>
      </c>
      <c r="AB88">
        <v>0</v>
      </c>
      <c r="AC88">
        <v>0</v>
      </c>
      <c r="AD88">
        <v>0</v>
      </c>
      <c r="AE88">
        <v>0</v>
      </c>
      <c r="AF88">
        <v>0</v>
      </c>
      <c r="AG88">
        <v>0</v>
      </c>
      <c r="AH88">
        <v>0</v>
      </c>
      <c r="AI88">
        <v>0</v>
      </c>
      <c r="AJ88">
        <v>0</v>
      </c>
      <c r="AK88">
        <v>0</v>
      </c>
      <c r="AL88">
        <v>0</v>
      </c>
      <c r="AM88">
        <v>0</v>
      </c>
      <c r="AN88">
        <v>0</v>
      </c>
      <c r="AO88">
        <v>0</v>
      </c>
      <c r="AP88">
        <v>0</v>
      </c>
      <c r="AQ88">
        <v>0</v>
      </c>
      <c r="AR88">
        <v>0</v>
      </c>
      <c r="AS88">
        <v>0</v>
      </c>
      <c r="AT88">
        <v>0</v>
      </c>
      <c r="AU88">
        <v>0</v>
      </c>
      <c r="AV88">
        <v>0</v>
      </c>
      <c r="AW88">
        <v>0</v>
      </c>
      <c r="AX88">
        <v>286.5</v>
      </c>
      <c r="AY88">
        <v>7822.5</v>
      </c>
      <c r="AZ88">
        <v>17290</v>
      </c>
      <c r="BA88">
        <v>250434</v>
      </c>
      <c r="BB88">
        <v>286.5</v>
      </c>
      <c r="BC88">
        <v>1440</v>
      </c>
      <c r="BD88">
        <v>2314</v>
      </c>
      <c r="BE88">
        <v>29094</v>
      </c>
      <c r="BF88">
        <v>0</v>
      </c>
      <c r="BG88">
        <v>0</v>
      </c>
      <c r="BH88">
        <v>0</v>
      </c>
      <c r="BI88">
        <v>179</v>
      </c>
      <c r="BJ88">
        <v>0</v>
      </c>
      <c r="BK88">
        <v>936</v>
      </c>
      <c r="BL88">
        <v>1424</v>
      </c>
      <c r="BM88">
        <v>4475</v>
      </c>
      <c r="BN88">
        <v>0</v>
      </c>
      <c r="BO88">
        <v>0</v>
      </c>
      <c r="BP88">
        <v>178</v>
      </c>
      <c r="BQ88">
        <v>0</v>
      </c>
      <c r="BR88">
        <v>60</v>
      </c>
      <c r="BS88">
        <v>0</v>
      </c>
    </row>
    <row r="89" spans="1:71" x14ac:dyDescent="0.2">
      <c r="A89">
        <v>1414</v>
      </c>
      <c r="B89">
        <v>0</v>
      </c>
      <c r="C89">
        <v>0</v>
      </c>
      <c r="D89">
        <v>0</v>
      </c>
      <c r="E89">
        <v>0</v>
      </c>
      <c r="F89">
        <v>0</v>
      </c>
      <c r="G89">
        <v>0</v>
      </c>
      <c r="H89">
        <v>0</v>
      </c>
      <c r="I89">
        <v>0</v>
      </c>
      <c r="J89">
        <v>0</v>
      </c>
      <c r="K89">
        <v>0</v>
      </c>
      <c r="L89">
        <v>0</v>
      </c>
      <c r="M89">
        <v>0</v>
      </c>
      <c r="N89">
        <v>0</v>
      </c>
      <c r="O89">
        <v>0</v>
      </c>
      <c r="P89">
        <v>0</v>
      </c>
      <c r="Q89">
        <v>0</v>
      </c>
      <c r="R89">
        <v>0</v>
      </c>
      <c r="S89">
        <v>0</v>
      </c>
      <c r="T89">
        <v>0</v>
      </c>
      <c r="U89">
        <v>0</v>
      </c>
      <c r="V89">
        <v>0</v>
      </c>
      <c r="W89">
        <v>0</v>
      </c>
      <c r="X89">
        <v>0</v>
      </c>
      <c r="Y89">
        <v>0</v>
      </c>
      <c r="Z89">
        <v>0</v>
      </c>
      <c r="AA89">
        <v>0</v>
      </c>
      <c r="AB89">
        <v>0</v>
      </c>
      <c r="AC89">
        <v>0</v>
      </c>
      <c r="AD89">
        <v>0</v>
      </c>
      <c r="AE89">
        <v>0</v>
      </c>
      <c r="AF89">
        <v>0</v>
      </c>
      <c r="AG89">
        <v>0</v>
      </c>
      <c r="AH89">
        <v>0</v>
      </c>
      <c r="AI89">
        <v>0</v>
      </c>
      <c r="AJ89">
        <v>0</v>
      </c>
      <c r="AK89">
        <v>0</v>
      </c>
      <c r="AL89">
        <v>0</v>
      </c>
      <c r="AM89">
        <v>0</v>
      </c>
      <c r="AN89">
        <v>0</v>
      </c>
      <c r="AO89">
        <v>0</v>
      </c>
      <c r="AP89">
        <v>0</v>
      </c>
      <c r="AQ89">
        <v>0</v>
      </c>
      <c r="AR89">
        <v>0</v>
      </c>
      <c r="AS89">
        <v>0</v>
      </c>
      <c r="AT89">
        <v>0</v>
      </c>
      <c r="AU89">
        <v>0</v>
      </c>
      <c r="AV89">
        <v>0</v>
      </c>
      <c r="AW89">
        <v>0</v>
      </c>
      <c r="AX89">
        <v>675</v>
      </c>
      <c r="AY89">
        <v>12463.5</v>
      </c>
      <c r="AZ89">
        <v>48777</v>
      </c>
      <c r="BA89">
        <v>695037</v>
      </c>
      <c r="BB89">
        <v>658.5</v>
      </c>
      <c r="BC89">
        <v>1914.5</v>
      </c>
      <c r="BD89">
        <v>5846</v>
      </c>
      <c r="BE89">
        <v>81244</v>
      </c>
      <c r="BF89">
        <v>0</v>
      </c>
      <c r="BG89">
        <v>0</v>
      </c>
      <c r="BH89">
        <v>0</v>
      </c>
      <c r="BI89">
        <v>1384</v>
      </c>
      <c r="BJ89">
        <v>214.5</v>
      </c>
      <c r="BK89">
        <v>1361.5</v>
      </c>
      <c r="BL89">
        <v>4017</v>
      </c>
      <c r="BM89">
        <v>12835</v>
      </c>
      <c r="BN89">
        <v>0</v>
      </c>
      <c r="BO89">
        <v>0</v>
      </c>
      <c r="BP89">
        <v>0</v>
      </c>
      <c r="BQ89">
        <v>346</v>
      </c>
      <c r="BR89">
        <v>86</v>
      </c>
      <c r="BS89">
        <v>0</v>
      </c>
    </row>
    <row r="90" spans="1:71" x14ac:dyDescent="0.2">
      <c r="A90">
        <v>1421</v>
      </c>
      <c r="B90">
        <v>0</v>
      </c>
      <c r="C90">
        <v>0</v>
      </c>
      <c r="D90">
        <v>0</v>
      </c>
      <c r="E90">
        <v>0</v>
      </c>
      <c r="F90">
        <v>0</v>
      </c>
      <c r="G90">
        <v>0</v>
      </c>
      <c r="H90">
        <v>0</v>
      </c>
      <c r="I90">
        <v>0</v>
      </c>
      <c r="J90">
        <v>0</v>
      </c>
      <c r="K90">
        <v>0</v>
      </c>
      <c r="L90">
        <v>0</v>
      </c>
      <c r="M90">
        <v>0</v>
      </c>
      <c r="N90">
        <v>0</v>
      </c>
      <c r="O90">
        <v>0</v>
      </c>
      <c r="P90">
        <v>0</v>
      </c>
      <c r="Q90">
        <v>0</v>
      </c>
      <c r="R90">
        <v>0</v>
      </c>
      <c r="S90">
        <v>0</v>
      </c>
      <c r="T90">
        <v>0</v>
      </c>
      <c r="U90">
        <v>0</v>
      </c>
      <c r="V90">
        <v>0</v>
      </c>
      <c r="W90">
        <v>0</v>
      </c>
      <c r="X90">
        <v>0</v>
      </c>
      <c r="Y90">
        <v>0</v>
      </c>
      <c r="Z90">
        <v>0</v>
      </c>
      <c r="AA90">
        <v>0</v>
      </c>
      <c r="AB90">
        <v>0</v>
      </c>
      <c r="AC90">
        <v>0</v>
      </c>
      <c r="AD90">
        <v>0</v>
      </c>
      <c r="AE90">
        <v>0</v>
      </c>
      <c r="AF90">
        <v>0</v>
      </c>
      <c r="AG90">
        <v>0</v>
      </c>
      <c r="AH90">
        <v>0</v>
      </c>
      <c r="AI90">
        <v>0</v>
      </c>
      <c r="AJ90">
        <v>0</v>
      </c>
      <c r="AK90">
        <v>0</v>
      </c>
      <c r="AL90">
        <v>0</v>
      </c>
      <c r="AM90">
        <v>0</v>
      </c>
      <c r="AN90">
        <v>0</v>
      </c>
      <c r="AO90">
        <v>0</v>
      </c>
      <c r="AP90">
        <v>0</v>
      </c>
      <c r="AQ90">
        <v>0</v>
      </c>
      <c r="AR90">
        <v>0</v>
      </c>
      <c r="AS90">
        <v>0</v>
      </c>
      <c r="AT90">
        <v>0</v>
      </c>
      <c r="AU90">
        <v>0</v>
      </c>
      <c r="AV90">
        <v>0</v>
      </c>
      <c r="AW90">
        <v>0</v>
      </c>
      <c r="AX90">
        <v>258</v>
      </c>
      <c r="AY90">
        <v>1231</v>
      </c>
      <c r="AZ90">
        <v>4704</v>
      </c>
      <c r="BA90">
        <v>65902</v>
      </c>
      <c r="BB90">
        <v>258</v>
      </c>
      <c r="BC90">
        <v>62</v>
      </c>
      <c r="BD90">
        <v>362</v>
      </c>
      <c r="BE90">
        <v>12910</v>
      </c>
      <c r="BF90">
        <v>0</v>
      </c>
      <c r="BG90">
        <v>0</v>
      </c>
      <c r="BH90">
        <v>0</v>
      </c>
      <c r="BI90">
        <v>0</v>
      </c>
      <c r="BJ90">
        <v>132</v>
      </c>
      <c r="BK90">
        <v>62</v>
      </c>
      <c r="BL90">
        <v>195</v>
      </c>
      <c r="BM90">
        <v>1839</v>
      </c>
      <c r="BN90">
        <v>0</v>
      </c>
      <c r="BO90">
        <v>0</v>
      </c>
      <c r="BP90">
        <v>0</v>
      </c>
      <c r="BQ90">
        <v>0</v>
      </c>
      <c r="BR90">
        <v>16</v>
      </c>
      <c r="BS90">
        <v>0</v>
      </c>
    </row>
    <row r="91" spans="1:71" x14ac:dyDescent="0.2">
      <c r="A91">
        <v>1428</v>
      </c>
      <c r="B91">
        <v>0</v>
      </c>
      <c r="C91">
        <v>0</v>
      </c>
      <c r="D91">
        <v>0</v>
      </c>
      <c r="E91">
        <v>0</v>
      </c>
      <c r="F91">
        <v>0</v>
      </c>
      <c r="G91">
        <v>0</v>
      </c>
      <c r="H91">
        <v>0</v>
      </c>
      <c r="I91">
        <v>0</v>
      </c>
      <c r="J91">
        <v>0</v>
      </c>
      <c r="K91">
        <v>0</v>
      </c>
      <c r="L91">
        <v>0</v>
      </c>
      <c r="M91">
        <v>0</v>
      </c>
      <c r="N91">
        <v>0</v>
      </c>
      <c r="O91">
        <v>0</v>
      </c>
      <c r="P91">
        <v>0</v>
      </c>
      <c r="Q91">
        <v>0</v>
      </c>
      <c r="R91">
        <v>0</v>
      </c>
      <c r="S91">
        <v>0</v>
      </c>
      <c r="T91">
        <v>0</v>
      </c>
      <c r="U91">
        <v>0</v>
      </c>
      <c r="V91">
        <v>0</v>
      </c>
      <c r="W91">
        <v>0</v>
      </c>
      <c r="X91">
        <v>0</v>
      </c>
      <c r="Y91">
        <v>0</v>
      </c>
      <c r="Z91">
        <v>0</v>
      </c>
      <c r="AA91">
        <v>0</v>
      </c>
      <c r="AB91">
        <v>0</v>
      </c>
      <c r="AC91">
        <v>0</v>
      </c>
      <c r="AD91">
        <v>0</v>
      </c>
      <c r="AE91">
        <v>0</v>
      </c>
      <c r="AF91">
        <v>0</v>
      </c>
      <c r="AG91">
        <v>0</v>
      </c>
      <c r="AH91">
        <v>0</v>
      </c>
      <c r="AI91">
        <v>0</v>
      </c>
      <c r="AJ91">
        <v>0</v>
      </c>
      <c r="AK91">
        <v>0</v>
      </c>
      <c r="AL91">
        <v>0</v>
      </c>
      <c r="AM91">
        <v>0</v>
      </c>
      <c r="AN91">
        <v>0</v>
      </c>
      <c r="AO91">
        <v>0</v>
      </c>
      <c r="AP91">
        <v>0</v>
      </c>
      <c r="AQ91">
        <v>0</v>
      </c>
      <c r="AR91">
        <v>0</v>
      </c>
      <c r="AS91">
        <v>0</v>
      </c>
      <c r="AT91">
        <v>0</v>
      </c>
      <c r="AU91">
        <v>0</v>
      </c>
      <c r="AV91">
        <v>0</v>
      </c>
      <c r="AW91">
        <v>0</v>
      </c>
      <c r="AX91">
        <v>0</v>
      </c>
      <c r="AY91">
        <v>9820</v>
      </c>
      <c r="AZ91">
        <v>10810</v>
      </c>
      <c r="BA91">
        <v>152698.5</v>
      </c>
      <c r="BB91">
        <v>0</v>
      </c>
      <c r="BC91">
        <v>1613</v>
      </c>
      <c r="BD91">
        <v>1384</v>
      </c>
      <c r="BE91">
        <v>15750.5</v>
      </c>
      <c r="BF91">
        <v>0</v>
      </c>
      <c r="BG91">
        <v>0</v>
      </c>
      <c r="BH91">
        <v>0</v>
      </c>
      <c r="BI91">
        <v>469</v>
      </c>
      <c r="BJ91">
        <v>0</v>
      </c>
      <c r="BK91">
        <v>1008</v>
      </c>
      <c r="BL91">
        <v>539</v>
      </c>
      <c r="BM91">
        <v>565</v>
      </c>
      <c r="BN91">
        <v>0</v>
      </c>
      <c r="BO91">
        <v>0</v>
      </c>
      <c r="BP91">
        <v>0</v>
      </c>
      <c r="BQ91">
        <v>169</v>
      </c>
      <c r="BR91">
        <v>56</v>
      </c>
      <c r="BS91">
        <v>0</v>
      </c>
    </row>
    <row r="92" spans="1:71" x14ac:dyDescent="0.2">
      <c r="A92">
        <v>1449</v>
      </c>
      <c r="B92">
        <v>0</v>
      </c>
      <c r="C92">
        <v>0</v>
      </c>
      <c r="D92">
        <v>0</v>
      </c>
      <c r="E92">
        <v>0</v>
      </c>
      <c r="F92">
        <v>0</v>
      </c>
      <c r="G92">
        <v>0</v>
      </c>
      <c r="H92">
        <v>0</v>
      </c>
      <c r="I92">
        <v>0</v>
      </c>
      <c r="J92">
        <v>0</v>
      </c>
      <c r="K92">
        <v>0</v>
      </c>
      <c r="L92">
        <v>0</v>
      </c>
      <c r="M92">
        <v>0</v>
      </c>
      <c r="N92">
        <v>0</v>
      </c>
      <c r="O92">
        <v>0</v>
      </c>
      <c r="P92">
        <v>0</v>
      </c>
      <c r="Q92">
        <v>0</v>
      </c>
      <c r="R92">
        <v>0</v>
      </c>
      <c r="S92">
        <v>0</v>
      </c>
      <c r="T92">
        <v>0</v>
      </c>
      <c r="U92">
        <v>0</v>
      </c>
      <c r="V92">
        <v>0</v>
      </c>
      <c r="W92">
        <v>0</v>
      </c>
      <c r="X92">
        <v>0</v>
      </c>
      <c r="Y92">
        <v>0</v>
      </c>
      <c r="Z92">
        <v>0</v>
      </c>
      <c r="AA92">
        <v>0</v>
      </c>
      <c r="AB92">
        <v>0</v>
      </c>
      <c r="AC92">
        <v>0</v>
      </c>
      <c r="AD92">
        <v>0</v>
      </c>
      <c r="AE92">
        <v>0</v>
      </c>
      <c r="AF92">
        <v>0</v>
      </c>
      <c r="AG92">
        <v>0</v>
      </c>
      <c r="AH92">
        <v>0</v>
      </c>
      <c r="AI92">
        <v>0</v>
      </c>
      <c r="AJ92">
        <v>0</v>
      </c>
      <c r="AK92">
        <v>0</v>
      </c>
      <c r="AL92">
        <v>0</v>
      </c>
      <c r="AM92">
        <v>0</v>
      </c>
      <c r="AN92">
        <v>0</v>
      </c>
      <c r="AO92">
        <v>0</v>
      </c>
      <c r="AP92">
        <v>0</v>
      </c>
      <c r="AQ92">
        <v>0</v>
      </c>
      <c r="AR92">
        <v>0</v>
      </c>
      <c r="AS92">
        <v>0</v>
      </c>
      <c r="AT92">
        <v>0</v>
      </c>
      <c r="AU92">
        <v>0</v>
      </c>
      <c r="AV92">
        <v>0</v>
      </c>
      <c r="AW92">
        <v>0</v>
      </c>
      <c r="AX92">
        <v>0</v>
      </c>
      <c r="AY92">
        <v>736</v>
      </c>
      <c r="AZ92">
        <v>499.5</v>
      </c>
      <c r="BA92">
        <v>11973</v>
      </c>
      <c r="BB92">
        <v>0</v>
      </c>
      <c r="BC92">
        <v>92</v>
      </c>
      <c r="BD92">
        <v>166.5</v>
      </c>
      <c r="BE92">
        <v>1146</v>
      </c>
      <c r="BF92">
        <v>0</v>
      </c>
      <c r="BG92">
        <v>92</v>
      </c>
      <c r="BH92">
        <v>0</v>
      </c>
      <c r="BI92">
        <v>166.5</v>
      </c>
      <c r="BJ92">
        <v>0</v>
      </c>
      <c r="BK92">
        <v>0</v>
      </c>
      <c r="BL92">
        <v>166.5</v>
      </c>
      <c r="BM92">
        <v>72</v>
      </c>
      <c r="BN92">
        <v>0</v>
      </c>
      <c r="BO92">
        <v>0</v>
      </c>
      <c r="BP92">
        <v>0</v>
      </c>
      <c r="BQ92">
        <v>0</v>
      </c>
      <c r="BR92">
        <v>4</v>
      </c>
      <c r="BS92">
        <v>0</v>
      </c>
    </row>
    <row r="93" spans="1:71" x14ac:dyDescent="0.2">
      <c r="A93">
        <v>1491</v>
      </c>
      <c r="B93">
        <v>0</v>
      </c>
      <c r="C93">
        <v>0</v>
      </c>
      <c r="D93">
        <v>0</v>
      </c>
      <c r="E93">
        <v>0</v>
      </c>
      <c r="F93">
        <v>0</v>
      </c>
      <c r="G93">
        <v>0</v>
      </c>
      <c r="H93">
        <v>0</v>
      </c>
      <c r="I93">
        <v>0</v>
      </c>
      <c r="J93">
        <v>0</v>
      </c>
      <c r="K93">
        <v>0</v>
      </c>
      <c r="L93">
        <v>0</v>
      </c>
      <c r="M93">
        <v>0</v>
      </c>
      <c r="N93">
        <v>0</v>
      </c>
      <c r="O93">
        <v>0</v>
      </c>
      <c r="P93">
        <v>0</v>
      </c>
      <c r="Q93">
        <v>0</v>
      </c>
      <c r="R93">
        <v>0</v>
      </c>
      <c r="S93">
        <v>0</v>
      </c>
      <c r="T93">
        <v>0</v>
      </c>
      <c r="U93">
        <v>0</v>
      </c>
      <c r="V93">
        <v>0</v>
      </c>
      <c r="W93">
        <v>0</v>
      </c>
      <c r="X93">
        <v>0</v>
      </c>
      <c r="Y93">
        <v>0</v>
      </c>
      <c r="Z93">
        <v>0</v>
      </c>
      <c r="AA93">
        <v>0</v>
      </c>
      <c r="AB93">
        <v>0</v>
      </c>
      <c r="AC93">
        <v>0</v>
      </c>
      <c r="AD93">
        <v>0</v>
      </c>
      <c r="AE93">
        <v>0</v>
      </c>
      <c r="AF93">
        <v>0</v>
      </c>
      <c r="AG93">
        <v>0</v>
      </c>
      <c r="AH93">
        <v>0</v>
      </c>
      <c r="AI93">
        <v>0</v>
      </c>
      <c r="AJ93">
        <v>0</v>
      </c>
      <c r="AK93">
        <v>0</v>
      </c>
      <c r="AL93">
        <v>0</v>
      </c>
      <c r="AM93">
        <v>0</v>
      </c>
      <c r="AN93">
        <v>0</v>
      </c>
      <c r="AO93">
        <v>0</v>
      </c>
      <c r="AP93">
        <v>0</v>
      </c>
      <c r="AQ93">
        <v>0</v>
      </c>
      <c r="AR93">
        <v>0</v>
      </c>
      <c r="AS93">
        <v>0</v>
      </c>
      <c r="AT93">
        <v>0</v>
      </c>
      <c r="AU93">
        <v>0</v>
      </c>
      <c r="AV93">
        <v>0</v>
      </c>
      <c r="AW93">
        <v>0</v>
      </c>
      <c r="AX93">
        <v>297.5</v>
      </c>
      <c r="AY93">
        <v>1360</v>
      </c>
      <c r="AZ93">
        <v>2780</v>
      </c>
      <c r="BA93">
        <v>40449</v>
      </c>
      <c r="BB93">
        <v>297.5</v>
      </c>
      <c r="BC93">
        <v>340</v>
      </c>
      <c r="BD93">
        <v>85</v>
      </c>
      <c r="BE93">
        <v>3657</v>
      </c>
      <c r="BF93">
        <v>0</v>
      </c>
      <c r="BG93">
        <v>0</v>
      </c>
      <c r="BH93">
        <v>0</v>
      </c>
      <c r="BI93">
        <v>0</v>
      </c>
      <c r="BJ93">
        <v>212.5</v>
      </c>
      <c r="BK93">
        <v>255</v>
      </c>
      <c r="BL93">
        <v>0</v>
      </c>
      <c r="BM93">
        <v>799</v>
      </c>
      <c r="BN93">
        <v>0</v>
      </c>
      <c r="BO93">
        <v>0</v>
      </c>
      <c r="BP93">
        <v>0</v>
      </c>
      <c r="BQ93">
        <v>0</v>
      </c>
      <c r="BR93">
        <v>0</v>
      </c>
      <c r="BS93">
        <v>0</v>
      </c>
    </row>
    <row r="94" spans="1:71" x14ac:dyDescent="0.2">
      <c r="A94">
        <v>1499</v>
      </c>
      <c r="B94">
        <v>0</v>
      </c>
      <c r="C94">
        <v>0</v>
      </c>
      <c r="D94">
        <v>0</v>
      </c>
      <c r="E94">
        <v>0</v>
      </c>
      <c r="F94">
        <v>0</v>
      </c>
      <c r="G94">
        <v>0</v>
      </c>
      <c r="H94">
        <v>0</v>
      </c>
      <c r="I94">
        <v>0</v>
      </c>
      <c r="J94">
        <v>0</v>
      </c>
      <c r="K94">
        <v>0</v>
      </c>
      <c r="L94">
        <v>0</v>
      </c>
      <c r="M94">
        <v>0</v>
      </c>
      <c r="N94">
        <v>0</v>
      </c>
      <c r="O94">
        <v>0</v>
      </c>
      <c r="P94">
        <v>0</v>
      </c>
      <c r="Q94">
        <v>0</v>
      </c>
      <c r="R94">
        <v>0</v>
      </c>
      <c r="S94">
        <v>0</v>
      </c>
      <c r="T94">
        <v>0</v>
      </c>
      <c r="U94">
        <v>0</v>
      </c>
      <c r="V94">
        <v>0</v>
      </c>
      <c r="W94">
        <v>0</v>
      </c>
      <c r="X94">
        <v>0</v>
      </c>
      <c r="Y94">
        <v>0</v>
      </c>
      <c r="Z94">
        <v>0</v>
      </c>
      <c r="AA94">
        <v>0</v>
      </c>
      <c r="AB94">
        <v>0</v>
      </c>
      <c r="AC94">
        <v>0</v>
      </c>
      <c r="AD94">
        <v>0</v>
      </c>
      <c r="AE94">
        <v>0</v>
      </c>
      <c r="AF94">
        <v>0</v>
      </c>
      <c r="AG94">
        <v>0</v>
      </c>
      <c r="AH94">
        <v>0</v>
      </c>
      <c r="AI94">
        <v>0</v>
      </c>
      <c r="AJ94">
        <v>0</v>
      </c>
      <c r="AK94">
        <v>0</v>
      </c>
      <c r="AL94">
        <v>0</v>
      </c>
      <c r="AM94">
        <v>0</v>
      </c>
      <c r="AN94">
        <v>0</v>
      </c>
      <c r="AO94">
        <v>0</v>
      </c>
      <c r="AP94">
        <v>0</v>
      </c>
      <c r="AQ94">
        <v>0</v>
      </c>
      <c r="AR94">
        <v>0</v>
      </c>
      <c r="AS94">
        <v>0</v>
      </c>
      <c r="AT94">
        <v>0</v>
      </c>
      <c r="AU94">
        <v>0</v>
      </c>
      <c r="AV94">
        <v>0</v>
      </c>
      <c r="AW94">
        <v>0</v>
      </c>
      <c r="AX94">
        <v>780.5</v>
      </c>
      <c r="AY94">
        <v>4446</v>
      </c>
      <c r="AZ94">
        <v>9734</v>
      </c>
      <c r="BA94">
        <v>150967</v>
      </c>
      <c r="BB94">
        <v>780.5</v>
      </c>
      <c r="BC94">
        <v>959</v>
      </c>
      <c r="BD94">
        <v>692</v>
      </c>
      <c r="BE94">
        <v>17486</v>
      </c>
      <c r="BF94">
        <v>0</v>
      </c>
      <c r="BG94">
        <v>0</v>
      </c>
      <c r="BH94">
        <v>0</v>
      </c>
      <c r="BI94">
        <v>0</v>
      </c>
      <c r="BJ94">
        <v>401</v>
      </c>
      <c r="BK94">
        <v>681</v>
      </c>
      <c r="BL94">
        <v>519</v>
      </c>
      <c r="BM94">
        <v>2076</v>
      </c>
      <c r="BN94">
        <v>0</v>
      </c>
      <c r="BO94">
        <v>0</v>
      </c>
      <c r="BP94">
        <v>0</v>
      </c>
      <c r="BQ94">
        <v>175</v>
      </c>
      <c r="BR94">
        <v>28</v>
      </c>
      <c r="BS94">
        <v>0</v>
      </c>
    </row>
    <row r="95" spans="1:71" x14ac:dyDescent="0.2">
      <c r="A95">
        <v>1526</v>
      </c>
      <c r="B95">
        <v>0</v>
      </c>
      <c r="C95">
        <v>0</v>
      </c>
      <c r="D95">
        <v>0</v>
      </c>
      <c r="E95">
        <v>0</v>
      </c>
      <c r="F95">
        <v>0</v>
      </c>
      <c r="G95">
        <v>0</v>
      </c>
      <c r="H95">
        <v>0</v>
      </c>
      <c r="I95">
        <v>0</v>
      </c>
      <c r="J95">
        <v>0</v>
      </c>
      <c r="K95">
        <v>0</v>
      </c>
      <c r="L95">
        <v>0</v>
      </c>
      <c r="M95">
        <v>0</v>
      </c>
      <c r="N95">
        <v>0</v>
      </c>
      <c r="O95">
        <v>0</v>
      </c>
      <c r="P95">
        <v>0</v>
      </c>
      <c r="Q95">
        <v>0</v>
      </c>
      <c r="R95">
        <v>0</v>
      </c>
      <c r="S95">
        <v>0</v>
      </c>
      <c r="T95">
        <v>0</v>
      </c>
      <c r="U95">
        <v>0</v>
      </c>
      <c r="V95">
        <v>0</v>
      </c>
      <c r="W95">
        <v>0</v>
      </c>
      <c r="X95">
        <v>0</v>
      </c>
      <c r="Y95">
        <v>0</v>
      </c>
      <c r="Z95">
        <v>0</v>
      </c>
      <c r="AA95">
        <v>0</v>
      </c>
      <c r="AB95">
        <v>0</v>
      </c>
      <c r="AC95">
        <v>0</v>
      </c>
      <c r="AD95">
        <v>0</v>
      </c>
      <c r="AE95">
        <v>0</v>
      </c>
      <c r="AF95">
        <v>0</v>
      </c>
      <c r="AG95">
        <v>0</v>
      </c>
      <c r="AH95">
        <v>0</v>
      </c>
      <c r="AI95">
        <v>0</v>
      </c>
      <c r="AJ95">
        <v>0</v>
      </c>
      <c r="AK95">
        <v>0</v>
      </c>
      <c r="AL95">
        <v>0</v>
      </c>
      <c r="AM95">
        <v>0</v>
      </c>
      <c r="AN95">
        <v>0</v>
      </c>
      <c r="AO95">
        <v>0</v>
      </c>
      <c r="AP95">
        <v>0</v>
      </c>
      <c r="AQ95">
        <v>0</v>
      </c>
      <c r="AR95">
        <v>0</v>
      </c>
      <c r="AS95">
        <v>0</v>
      </c>
      <c r="AT95">
        <v>0</v>
      </c>
      <c r="AU95">
        <v>0</v>
      </c>
      <c r="AV95">
        <v>0</v>
      </c>
      <c r="AW95">
        <v>0</v>
      </c>
      <c r="AX95">
        <v>606</v>
      </c>
      <c r="AY95">
        <v>12085</v>
      </c>
      <c r="AZ95">
        <v>16608</v>
      </c>
      <c r="BA95">
        <v>201740</v>
      </c>
      <c r="BB95">
        <v>606</v>
      </c>
      <c r="BC95">
        <v>1926</v>
      </c>
      <c r="BD95">
        <v>1903</v>
      </c>
      <c r="BE95">
        <v>25253</v>
      </c>
      <c r="BF95">
        <v>0</v>
      </c>
      <c r="BG95">
        <v>0</v>
      </c>
      <c r="BH95">
        <v>0</v>
      </c>
      <c r="BI95">
        <v>173</v>
      </c>
      <c r="BJ95">
        <v>401.5</v>
      </c>
      <c r="BK95">
        <v>1332</v>
      </c>
      <c r="BL95">
        <v>1557</v>
      </c>
      <c r="BM95">
        <v>3805</v>
      </c>
      <c r="BN95">
        <v>0</v>
      </c>
      <c r="BO95">
        <v>0</v>
      </c>
      <c r="BP95">
        <v>0</v>
      </c>
      <c r="BQ95">
        <v>0</v>
      </c>
      <c r="BR95">
        <v>15</v>
      </c>
      <c r="BS95">
        <v>0</v>
      </c>
    </row>
    <row r="96" spans="1:71" x14ac:dyDescent="0.2">
      <c r="A96">
        <v>1540</v>
      </c>
      <c r="B96">
        <v>0</v>
      </c>
      <c r="C96">
        <v>0</v>
      </c>
      <c r="D96">
        <v>0</v>
      </c>
      <c r="E96">
        <v>0</v>
      </c>
      <c r="F96">
        <v>0</v>
      </c>
      <c r="G96">
        <v>0</v>
      </c>
      <c r="H96">
        <v>0</v>
      </c>
      <c r="I96">
        <v>0</v>
      </c>
      <c r="J96">
        <v>0</v>
      </c>
      <c r="K96">
        <v>0</v>
      </c>
      <c r="L96">
        <v>0</v>
      </c>
      <c r="M96">
        <v>0</v>
      </c>
      <c r="N96">
        <v>0</v>
      </c>
      <c r="O96">
        <v>0</v>
      </c>
      <c r="P96">
        <v>0</v>
      </c>
      <c r="Q96">
        <v>0</v>
      </c>
      <c r="R96">
        <v>0</v>
      </c>
      <c r="S96">
        <v>0</v>
      </c>
      <c r="T96">
        <v>0</v>
      </c>
      <c r="U96">
        <v>0</v>
      </c>
      <c r="V96">
        <v>0</v>
      </c>
      <c r="W96">
        <v>0</v>
      </c>
      <c r="X96">
        <v>0</v>
      </c>
      <c r="Y96">
        <v>0</v>
      </c>
      <c r="Z96">
        <v>0</v>
      </c>
      <c r="AA96">
        <v>0</v>
      </c>
      <c r="AB96">
        <v>0</v>
      </c>
      <c r="AC96">
        <v>0</v>
      </c>
      <c r="AD96">
        <v>0</v>
      </c>
      <c r="AE96">
        <v>0</v>
      </c>
      <c r="AF96">
        <v>0</v>
      </c>
      <c r="AG96">
        <v>0</v>
      </c>
      <c r="AH96">
        <v>0</v>
      </c>
      <c r="AI96">
        <v>0</v>
      </c>
      <c r="AJ96">
        <v>0</v>
      </c>
      <c r="AK96">
        <v>0</v>
      </c>
      <c r="AL96">
        <v>0</v>
      </c>
      <c r="AM96">
        <v>0</v>
      </c>
      <c r="AN96">
        <v>0</v>
      </c>
      <c r="AO96">
        <v>0</v>
      </c>
      <c r="AP96">
        <v>0</v>
      </c>
      <c r="AQ96">
        <v>0</v>
      </c>
      <c r="AR96">
        <v>0</v>
      </c>
      <c r="AS96">
        <v>0</v>
      </c>
      <c r="AT96">
        <v>0</v>
      </c>
      <c r="AU96">
        <v>0</v>
      </c>
      <c r="AV96">
        <v>0</v>
      </c>
      <c r="AW96">
        <v>0</v>
      </c>
      <c r="AX96">
        <v>1032</v>
      </c>
      <c r="AY96">
        <v>11392</v>
      </c>
      <c r="AZ96">
        <v>15973</v>
      </c>
      <c r="BA96">
        <v>209105</v>
      </c>
      <c r="BB96">
        <v>1003</v>
      </c>
      <c r="BC96">
        <v>1775</v>
      </c>
      <c r="BD96">
        <v>3947</v>
      </c>
      <c r="BE96">
        <v>26547</v>
      </c>
      <c r="BF96">
        <v>0</v>
      </c>
      <c r="BG96">
        <v>0</v>
      </c>
      <c r="BH96">
        <v>167</v>
      </c>
      <c r="BI96">
        <v>0</v>
      </c>
      <c r="BJ96">
        <v>0</v>
      </c>
      <c r="BK96">
        <v>668</v>
      </c>
      <c r="BL96">
        <v>2004</v>
      </c>
      <c r="BM96">
        <v>3173</v>
      </c>
      <c r="BN96">
        <v>0</v>
      </c>
      <c r="BO96">
        <v>0</v>
      </c>
      <c r="BP96">
        <v>0</v>
      </c>
      <c r="BQ96">
        <v>167</v>
      </c>
      <c r="BR96">
        <v>18</v>
      </c>
      <c r="BS96">
        <v>0</v>
      </c>
    </row>
    <row r="97" spans="1:71" x14ac:dyDescent="0.2">
      <c r="A97">
        <v>1554</v>
      </c>
      <c r="B97">
        <v>0</v>
      </c>
      <c r="C97">
        <v>0</v>
      </c>
      <c r="D97">
        <v>0</v>
      </c>
      <c r="E97">
        <v>0</v>
      </c>
      <c r="F97">
        <v>0</v>
      </c>
      <c r="G97">
        <v>0</v>
      </c>
      <c r="H97">
        <v>0</v>
      </c>
      <c r="I97">
        <v>0</v>
      </c>
      <c r="J97">
        <v>0</v>
      </c>
      <c r="K97">
        <v>0</v>
      </c>
      <c r="L97">
        <v>0</v>
      </c>
      <c r="M97">
        <v>0</v>
      </c>
      <c r="N97">
        <v>0</v>
      </c>
      <c r="O97">
        <v>0</v>
      </c>
      <c r="P97">
        <v>0</v>
      </c>
      <c r="Q97">
        <v>0</v>
      </c>
      <c r="R97">
        <v>0</v>
      </c>
      <c r="S97">
        <v>0</v>
      </c>
      <c r="T97">
        <v>0</v>
      </c>
      <c r="U97">
        <v>0</v>
      </c>
      <c r="V97">
        <v>0</v>
      </c>
      <c r="W97">
        <v>0</v>
      </c>
      <c r="X97">
        <v>0</v>
      </c>
      <c r="Y97">
        <v>0</v>
      </c>
      <c r="Z97">
        <v>0</v>
      </c>
      <c r="AA97">
        <v>0</v>
      </c>
      <c r="AB97">
        <v>0</v>
      </c>
      <c r="AC97">
        <v>0</v>
      </c>
      <c r="AD97">
        <v>0</v>
      </c>
      <c r="AE97">
        <v>0</v>
      </c>
      <c r="AF97">
        <v>0</v>
      </c>
      <c r="AG97">
        <v>0</v>
      </c>
      <c r="AH97">
        <v>0</v>
      </c>
      <c r="AI97">
        <v>0</v>
      </c>
      <c r="AJ97">
        <v>0</v>
      </c>
      <c r="AK97">
        <v>0</v>
      </c>
      <c r="AL97">
        <v>0</v>
      </c>
      <c r="AM97">
        <v>0</v>
      </c>
      <c r="AN97">
        <v>0</v>
      </c>
      <c r="AO97">
        <v>0</v>
      </c>
      <c r="AP97">
        <v>0</v>
      </c>
      <c r="AQ97">
        <v>0</v>
      </c>
      <c r="AR97">
        <v>0</v>
      </c>
      <c r="AS97">
        <v>0</v>
      </c>
      <c r="AT97">
        <v>0</v>
      </c>
      <c r="AU97">
        <v>0</v>
      </c>
      <c r="AV97">
        <v>0</v>
      </c>
      <c r="AW97">
        <v>0</v>
      </c>
      <c r="AX97">
        <v>5991.5</v>
      </c>
      <c r="AY97">
        <v>50137</v>
      </c>
      <c r="AZ97">
        <v>112429</v>
      </c>
      <c r="BA97">
        <v>1578184</v>
      </c>
      <c r="BB97">
        <v>5799.5</v>
      </c>
      <c r="BC97">
        <v>7791.5</v>
      </c>
      <c r="BD97">
        <v>19905</v>
      </c>
      <c r="BE97">
        <v>267799</v>
      </c>
      <c r="BF97">
        <v>60.5</v>
      </c>
      <c r="BG97">
        <v>0</v>
      </c>
      <c r="BH97">
        <v>170</v>
      </c>
      <c r="BI97">
        <v>2210</v>
      </c>
      <c r="BJ97">
        <v>3000.5</v>
      </c>
      <c r="BK97">
        <v>3778.5</v>
      </c>
      <c r="BL97">
        <v>9700</v>
      </c>
      <c r="BM97">
        <v>34655</v>
      </c>
      <c r="BN97">
        <v>0</v>
      </c>
      <c r="BO97">
        <v>0</v>
      </c>
      <c r="BP97">
        <v>0</v>
      </c>
      <c r="BQ97">
        <v>594</v>
      </c>
      <c r="BR97">
        <v>314</v>
      </c>
      <c r="BS97">
        <v>0</v>
      </c>
    </row>
    <row r="98" spans="1:71" x14ac:dyDescent="0.2">
      <c r="A98">
        <v>1561</v>
      </c>
      <c r="B98">
        <v>0</v>
      </c>
      <c r="C98">
        <v>0</v>
      </c>
      <c r="D98">
        <v>0</v>
      </c>
      <c r="E98">
        <v>0</v>
      </c>
      <c r="F98">
        <v>0</v>
      </c>
      <c r="G98">
        <v>0</v>
      </c>
      <c r="H98">
        <v>0</v>
      </c>
      <c r="I98">
        <v>0</v>
      </c>
      <c r="J98">
        <v>0</v>
      </c>
      <c r="K98">
        <v>0</v>
      </c>
      <c r="L98">
        <v>0</v>
      </c>
      <c r="M98">
        <v>0</v>
      </c>
      <c r="N98">
        <v>0</v>
      </c>
      <c r="O98">
        <v>0</v>
      </c>
      <c r="P98">
        <v>0</v>
      </c>
      <c r="Q98">
        <v>0</v>
      </c>
      <c r="R98">
        <v>0</v>
      </c>
      <c r="S98">
        <v>0</v>
      </c>
      <c r="T98">
        <v>0</v>
      </c>
      <c r="U98">
        <v>0</v>
      </c>
      <c r="V98">
        <v>0</v>
      </c>
      <c r="W98">
        <v>0</v>
      </c>
      <c r="X98">
        <v>0</v>
      </c>
      <c r="Y98">
        <v>0</v>
      </c>
      <c r="Z98">
        <v>0</v>
      </c>
      <c r="AA98">
        <v>0</v>
      </c>
      <c r="AB98">
        <v>0</v>
      </c>
      <c r="AC98">
        <v>0</v>
      </c>
      <c r="AD98">
        <v>0</v>
      </c>
      <c r="AE98">
        <v>0</v>
      </c>
      <c r="AF98">
        <v>0</v>
      </c>
      <c r="AG98">
        <v>0</v>
      </c>
      <c r="AH98">
        <v>0</v>
      </c>
      <c r="AI98">
        <v>0</v>
      </c>
      <c r="AJ98">
        <v>0</v>
      </c>
      <c r="AK98">
        <v>0</v>
      </c>
      <c r="AL98">
        <v>0</v>
      </c>
      <c r="AM98">
        <v>0</v>
      </c>
      <c r="AN98">
        <v>0</v>
      </c>
      <c r="AO98">
        <v>0</v>
      </c>
      <c r="AP98">
        <v>0</v>
      </c>
      <c r="AQ98">
        <v>0</v>
      </c>
      <c r="AR98">
        <v>0</v>
      </c>
      <c r="AS98">
        <v>0</v>
      </c>
      <c r="AT98">
        <v>0</v>
      </c>
      <c r="AU98">
        <v>0</v>
      </c>
      <c r="AV98">
        <v>0</v>
      </c>
      <c r="AW98">
        <v>0</v>
      </c>
      <c r="AX98">
        <v>0</v>
      </c>
      <c r="AY98">
        <v>4043.5</v>
      </c>
      <c r="AZ98">
        <v>6903</v>
      </c>
      <c r="BA98">
        <v>91653</v>
      </c>
      <c r="BB98">
        <v>0</v>
      </c>
      <c r="BC98">
        <v>1062</v>
      </c>
      <c r="BD98">
        <v>1094.5</v>
      </c>
      <c r="BE98">
        <v>13539</v>
      </c>
      <c r="BF98">
        <v>0</v>
      </c>
      <c r="BG98">
        <v>0</v>
      </c>
      <c r="BH98">
        <v>0</v>
      </c>
      <c r="BI98">
        <v>0</v>
      </c>
      <c r="BJ98">
        <v>0</v>
      </c>
      <c r="BK98">
        <v>874</v>
      </c>
      <c r="BL98">
        <v>751.5</v>
      </c>
      <c r="BM98">
        <v>2833.5</v>
      </c>
      <c r="BN98">
        <v>0</v>
      </c>
      <c r="BO98">
        <v>0</v>
      </c>
      <c r="BP98">
        <v>0</v>
      </c>
      <c r="BQ98">
        <v>0</v>
      </c>
      <c r="BR98">
        <v>31</v>
      </c>
      <c r="BS98">
        <v>0</v>
      </c>
    </row>
    <row r="99" spans="1:71" x14ac:dyDescent="0.2">
      <c r="A99">
        <v>1568</v>
      </c>
      <c r="B99">
        <v>0</v>
      </c>
      <c r="C99">
        <v>0</v>
      </c>
      <c r="D99">
        <v>0</v>
      </c>
      <c r="E99">
        <v>0</v>
      </c>
      <c r="F99">
        <v>0</v>
      </c>
      <c r="G99">
        <v>0</v>
      </c>
      <c r="H99">
        <v>0</v>
      </c>
      <c r="I99">
        <v>0</v>
      </c>
      <c r="J99">
        <v>0</v>
      </c>
      <c r="K99">
        <v>0</v>
      </c>
      <c r="L99">
        <v>0</v>
      </c>
      <c r="M99">
        <v>0</v>
      </c>
      <c r="N99">
        <v>0</v>
      </c>
      <c r="O99">
        <v>0</v>
      </c>
      <c r="P99">
        <v>0</v>
      </c>
      <c r="Q99">
        <v>0</v>
      </c>
      <c r="R99">
        <v>0</v>
      </c>
      <c r="S99">
        <v>0</v>
      </c>
      <c r="T99">
        <v>0</v>
      </c>
      <c r="U99">
        <v>0</v>
      </c>
      <c r="V99">
        <v>0</v>
      </c>
      <c r="W99">
        <v>0</v>
      </c>
      <c r="X99">
        <v>0</v>
      </c>
      <c r="Y99">
        <v>0</v>
      </c>
      <c r="Z99">
        <v>0</v>
      </c>
      <c r="AA99">
        <v>0</v>
      </c>
      <c r="AB99">
        <v>0</v>
      </c>
      <c r="AC99">
        <v>0</v>
      </c>
      <c r="AD99">
        <v>0</v>
      </c>
      <c r="AE99">
        <v>0</v>
      </c>
      <c r="AF99">
        <v>0</v>
      </c>
      <c r="AG99">
        <v>0</v>
      </c>
      <c r="AH99">
        <v>0</v>
      </c>
      <c r="AI99">
        <v>0</v>
      </c>
      <c r="AJ99">
        <v>0</v>
      </c>
      <c r="AK99">
        <v>0</v>
      </c>
      <c r="AL99">
        <v>0</v>
      </c>
      <c r="AM99">
        <v>0</v>
      </c>
      <c r="AN99">
        <v>0</v>
      </c>
      <c r="AO99">
        <v>0</v>
      </c>
      <c r="AP99">
        <v>0</v>
      </c>
      <c r="AQ99">
        <v>0</v>
      </c>
      <c r="AR99">
        <v>0</v>
      </c>
      <c r="AS99">
        <v>0</v>
      </c>
      <c r="AT99">
        <v>0</v>
      </c>
      <c r="AU99">
        <v>0</v>
      </c>
      <c r="AV99">
        <v>0</v>
      </c>
      <c r="AW99">
        <v>0</v>
      </c>
      <c r="AX99">
        <v>1585</v>
      </c>
      <c r="AY99">
        <v>6504.5</v>
      </c>
      <c r="AZ99">
        <v>22427</v>
      </c>
      <c r="BA99">
        <v>288665</v>
      </c>
      <c r="BB99">
        <v>1327</v>
      </c>
      <c r="BC99">
        <v>1422.5</v>
      </c>
      <c r="BD99">
        <v>3922</v>
      </c>
      <c r="BE99">
        <v>47225</v>
      </c>
      <c r="BF99">
        <v>0</v>
      </c>
      <c r="BG99">
        <v>0</v>
      </c>
      <c r="BH99">
        <v>0</v>
      </c>
      <c r="BI99">
        <v>344</v>
      </c>
      <c r="BJ99">
        <v>811</v>
      </c>
      <c r="BK99">
        <v>742.5</v>
      </c>
      <c r="BL99">
        <v>2205</v>
      </c>
      <c r="BM99">
        <v>6847</v>
      </c>
      <c r="BN99">
        <v>0</v>
      </c>
      <c r="BO99">
        <v>0</v>
      </c>
      <c r="BP99">
        <v>0</v>
      </c>
      <c r="BQ99">
        <v>0</v>
      </c>
      <c r="BR99">
        <v>40</v>
      </c>
      <c r="BS99">
        <v>0</v>
      </c>
    </row>
    <row r="100" spans="1:71" x14ac:dyDescent="0.2">
      <c r="A100">
        <v>1582</v>
      </c>
      <c r="B100">
        <v>0</v>
      </c>
      <c r="C100">
        <v>0</v>
      </c>
      <c r="D100">
        <v>0</v>
      </c>
      <c r="E100">
        <v>0</v>
      </c>
      <c r="F100">
        <v>0</v>
      </c>
      <c r="G100">
        <v>0</v>
      </c>
      <c r="H100">
        <v>0</v>
      </c>
      <c r="I100">
        <v>0</v>
      </c>
      <c r="J100">
        <v>0</v>
      </c>
      <c r="K100">
        <v>0</v>
      </c>
      <c r="L100">
        <v>0</v>
      </c>
      <c r="M100">
        <v>0</v>
      </c>
      <c r="N100">
        <v>0</v>
      </c>
      <c r="O100">
        <v>0</v>
      </c>
      <c r="P100">
        <v>0</v>
      </c>
      <c r="Q100">
        <v>0</v>
      </c>
      <c r="R100">
        <v>0</v>
      </c>
      <c r="S100">
        <v>0</v>
      </c>
      <c r="T100">
        <v>0</v>
      </c>
      <c r="U100">
        <v>0</v>
      </c>
      <c r="V100">
        <v>0</v>
      </c>
      <c r="W100">
        <v>0</v>
      </c>
      <c r="X100">
        <v>0</v>
      </c>
      <c r="Y100">
        <v>0</v>
      </c>
      <c r="Z100">
        <v>0</v>
      </c>
      <c r="AA100">
        <v>0</v>
      </c>
      <c r="AB100">
        <v>0</v>
      </c>
      <c r="AC100">
        <v>0</v>
      </c>
      <c r="AD100">
        <v>0</v>
      </c>
      <c r="AE100">
        <v>0</v>
      </c>
      <c r="AF100">
        <v>0</v>
      </c>
      <c r="AG100">
        <v>0</v>
      </c>
      <c r="AH100">
        <v>0</v>
      </c>
      <c r="AI100">
        <v>0</v>
      </c>
      <c r="AJ100">
        <v>0</v>
      </c>
      <c r="AK100">
        <v>0</v>
      </c>
      <c r="AL100">
        <v>0</v>
      </c>
      <c r="AM100">
        <v>0</v>
      </c>
      <c r="AN100">
        <v>0</v>
      </c>
      <c r="AO100">
        <v>0</v>
      </c>
      <c r="AP100">
        <v>0</v>
      </c>
      <c r="AQ100">
        <v>0</v>
      </c>
      <c r="AR100">
        <v>0</v>
      </c>
      <c r="AS100">
        <v>0</v>
      </c>
      <c r="AT100">
        <v>0</v>
      </c>
      <c r="AU100">
        <v>0</v>
      </c>
      <c r="AV100">
        <v>0</v>
      </c>
      <c r="AW100">
        <v>0</v>
      </c>
      <c r="AX100">
        <v>0</v>
      </c>
      <c r="AY100">
        <v>3078</v>
      </c>
      <c r="AZ100">
        <v>4606</v>
      </c>
      <c r="BA100">
        <v>34888</v>
      </c>
      <c r="BB100">
        <v>0</v>
      </c>
      <c r="BC100">
        <v>171</v>
      </c>
      <c r="BD100">
        <v>513</v>
      </c>
      <c r="BE100">
        <v>4462</v>
      </c>
      <c r="BF100">
        <v>0</v>
      </c>
      <c r="BG100">
        <v>0</v>
      </c>
      <c r="BH100">
        <v>0</v>
      </c>
      <c r="BI100">
        <v>171</v>
      </c>
      <c r="BJ100">
        <v>0</v>
      </c>
      <c r="BK100">
        <v>171</v>
      </c>
      <c r="BL100">
        <v>513</v>
      </c>
      <c r="BM100">
        <v>855</v>
      </c>
      <c r="BN100">
        <v>0</v>
      </c>
      <c r="BO100">
        <v>0</v>
      </c>
      <c r="BP100">
        <v>0</v>
      </c>
      <c r="BQ100">
        <v>0</v>
      </c>
      <c r="BR100">
        <v>2</v>
      </c>
      <c r="BS100">
        <v>0</v>
      </c>
    </row>
    <row r="101" spans="1:71" x14ac:dyDescent="0.2">
      <c r="A101">
        <v>1600</v>
      </c>
      <c r="B101">
        <v>0</v>
      </c>
      <c r="C101">
        <v>0</v>
      </c>
      <c r="D101">
        <v>0</v>
      </c>
      <c r="E101">
        <v>0</v>
      </c>
      <c r="F101">
        <v>0</v>
      </c>
      <c r="G101">
        <v>0</v>
      </c>
      <c r="H101">
        <v>0</v>
      </c>
      <c r="I101">
        <v>0</v>
      </c>
      <c r="J101">
        <v>0</v>
      </c>
      <c r="K101">
        <v>0</v>
      </c>
      <c r="L101">
        <v>0</v>
      </c>
      <c r="M101">
        <v>0</v>
      </c>
      <c r="N101">
        <v>0</v>
      </c>
      <c r="O101">
        <v>0</v>
      </c>
      <c r="P101">
        <v>0</v>
      </c>
      <c r="Q101">
        <v>0</v>
      </c>
      <c r="R101">
        <v>0</v>
      </c>
      <c r="S101">
        <v>0</v>
      </c>
      <c r="T101">
        <v>0</v>
      </c>
      <c r="U101">
        <v>0</v>
      </c>
      <c r="V101">
        <v>0</v>
      </c>
      <c r="W101">
        <v>0</v>
      </c>
      <c r="X101">
        <v>0</v>
      </c>
      <c r="Y101">
        <v>0</v>
      </c>
      <c r="Z101">
        <v>0</v>
      </c>
      <c r="AA101">
        <v>0</v>
      </c>
      <c r="AB101">
        <v>0</v>
      </c>
      <c r="AC101">
        <v>0</v>
      </c>
      <c r="AD101">
        <v>0</v>
      </c>
      <c r="AE101">
        <v>0</v>
      </c>
      <c r="AF101">
        <v>0</v>
      </c>
      <c r="AG101">
        <v>0</v>
      </c>
      <c r="AH101">
        <v>0</v>
      </c>
      <c r="AI101">
        <v>0</v>
      </c>
      <c r="AJ101">
        <v>0</v>
      </c>
      <c r="AK101">
        <v>0</v>
      </c>
      <c r="AL101">
        <v>0</v>
      </c>
      <c r="AM101">
        <v>0</v>
      </c>
      <c r="AN101">
        <v>0</v>
      </c>
      <c r="AO101">
        <v>0</v>
      </c>
      <c r="AP101">
        <v>0</v>
      </c>
      <c r="AQ101">
        <v>0</v>
      </c>
      <c r="AR101">
        <v>0</v>
      </c>
      <c r="AS101">
        <v>0</v>
      </c>
      <c r="AT101">
        <v>0</v>
      </c>
      <c r="AU101">
        <v>0</v>
      </c>
      <c r="AV101">
        <v>0</v>
      </c>
      <c r="AW101">
        <v>0</v>
      </c>
      <c r="AX101">
        <v>0</v>
      </c>
      <c r="AY101">
        <v>7582</v>
      </c>
      <c r="AZ101">
        <v>7899</v>
      </c>
      <c r="BA101">
        <v>95123</v>
      </c>
      <c r="BB101">
        <v>0</v>
      </c>
      <c r="BC101">
        <v>1255</v>
      </c>
      <c r="BD101">
        <v>1384</v>
      </c>
      <c r="BE101">
        <v>11201</v>
      </c>
      <c r="BF101">
        <v>0</v>
      </c>
      <c r="BG101">
        <v>0</v>
      </c>
      <c r="BH101">
        <v>0</v>
      </c>
      <c r="BI101">
        <v>227</v>
      </c>
      <c r="BJ101">
        <v>0</v>
      </c>
      <c r="BK101">
        <v>865</v>
      </c>
      <c r="BL101">
        <v>692</v>
      </c>
      <c r="BM101">
        <v>1211</v>
      </c>
      <c r="BN101">
        <v>0</v>
      </c>
      <c r="BO101">
        <v>0</v>
      </c>
      <c r="BP101">
        <v>0</v>
      </c>
      <c r="BQ101">
        <v>0</v>
      </c>
      <c r="BR101">
        <v>32</v>
      </c>
      <c r="BS101">
        <v>0</v>
      </c>
    </row>
    <row r="102" spans="1:71" x14ac:dyDescent="0.2">
      <c r="A102">
        <v>1631</v>
      </c>
      <c r="B102">
        <v>0</v>
      </c>
      <c r="C102">
        <v>0</v>
      </c>
      <c r="D102">
        <v>0</v>
      </c>
      <c r="E102">
        <v>0</v>
      </c>
      <c r="F102">
        <v>0</v>
      </c>
      <c r="G102">
        <v>0</v>
      </c>
      <c r="H102">
        <v>0</v>
      </c>
      <c r="I102">
        <v>0</v>
      </c>
      <c r="J102">
        <v>0</v>
      </c>
      <c r="K102">
        <v>0</v>
      </c>
      <c r="L102">
        <v>0</v>
      </c>
      <c r="M102">
        <v>0</v>
      </c>
      <c r="N102">
        <v>0</v>
      </c>
      <c r="O102">
        <v>0</v>
      </c>
      <c r="P102">
        <v>0</v>
      </c>
      <c r="Q102">
        <v>0</v>
      </c>
      <c r="R102">
        <v>0</v>
      </c>
      <c r="S102">
        <v>0</v>
      </c>
      <c r="T102">
        <v>0</v>
      </c>
      <c r="U102">
        <v>0</v>
      </c>
      <c r="V102">
        <v>0</v>
      </c>
      <c r="W102">
        <v>0</v>
      </c>
      <c r="X102">
        <v>0</v>
      </c>
      <c r="Y102">
        <v>0</v>
      </c>
      <c r="Z102">
        <v>0</v>
      </c>
      <c r="AA102">
        <v>0</v>
      </c>
      <c r="AB102">
        <v>0</v>
      </c>
      <c r="AC102">
        <v>0</v>
      </c>
      <c r="AD102">
        <v>0</v>
      </c>
      <c r="AE102">
        <v>0</v>
      </c>
      <c r="AF102">
        <v>0</v>
      </c>
      <c r="AG102">
        <v>0</v>
      </c>
      <c r="AH102">
        <v>0</v>
      </c>
      <c r="AI102">
        <v>0</v>
      </c>
      <c r="AJ102">
        <v>0</v>
      </c>
      <c r="AK102">
        <v>0</v>
      </c>
      <c r="AL102">
        <v>0</v>
      </c>
      <c r="AM102">
        <v>0</v>
      </c>
      <c r="AN102">
        <v>0</v>
      </c>
      <c r="AO102">
        <v>0</v>
      </c>
      <c r="AP102">
        <v>0</v>
      </c>
      <c r="AQ102">
        <v>0</v>
      </c>
      <c r="AR102">
        <v>0</v>
      </c>
      <c r="AS102">
        <v>0</v>
      </c>
      <c r="AT102">
        <v>0</v>
      </c>
      <c r="AU102">
        <v>0</v>
      </c>
      <c r="AV102">
        <v>0</v>
      </c>
      <c r="AW102">
        <v>0</v>
      </c>
      <c r="AX102">
        <v>182</v>
      </c>
      <c r="AY102">
        <v>5447</v>
      </c>
      <c r="AZ102">
        <v>6205</v>
      </c>
      <c r="BA102">
        <v>76742</v>
      </c>
      <c r="BB102">
        <v>182</v>
      </c>
      <c r="BC102">
        <v>870</v>
      </c>
      <c r="BD102">
        <v>815</v>
      </c>
      <c r="BE102">
        <v>8144</v>
      </c>
      <c r="BF102">
        <v>0</v>
      </c>
      <c r="BG102">
        <v>0</v>
      </c>
      <c r="BH102">
        <v>0</v>
      </c>
      <c r="BI102">
        <v>0</v>
      </c>
      <c r="BJ102">
        <v>38</v>
      </c>
      <c r="BK102">
        <v>522</v>
      </c>
      <c r="BL102">
        <v>174</v>
      </c>
      <c r="BM102">
        <v>2262</v>
      </c>
      <c r="BN102">
        <v>0</v>
      </c>
      <c r="BO102">
        <v>0</v>
      </c>
      <c r="BP102">
        <v>0</v>
      </c>
      <c r="BQ102">
        <v>0</v>
      </c>
      <c r="BR102">
        <v>12</v>
      </c>
      <c r="BS102">
        <v>0</v>
      </c>
    </row>
    <row r="103" spans="1:71" x14ac:dyDescent="0.2">
      <c r="A103">
        <v>1638</v>
      </c>
      <c r="B103">
        <v>0</v>
      </c>
      <c r="C103">
        <v>0</v>
      </c>
      <c r="D103">
        <v>0</v>
      </c>
      <c r="E103">
        <v>0</v>
      </c>
      <c r="F103">
        <v>0</v>
      </c>
      <c r="G103">
        <v>0</v>
      </c>
      <c r="H103">
        <v>0</v>
      </c>
      <c r="I103">
        <v>0</v>
      </c>
      <c r="J103">
        <v>0</v>
      </c>
      <c r="K103">
        <v>0</v>
      </c>
      <c r="L103">
        <v>0</v>
      </c>
      <c r="M103">
        <v>0</v>
      </c>
      <c r="N103">
        <v>0</v>
      </c>
      <c r="O103">
        <v>0</v>
      </c>
      <c r="P103">
        <v>0</v>
      </c>
      <c r="Q103">
        <v>0</v>
      </c>
      <c r="R103">
        <v>0</v>
      </c>
      <c r="S103">
        <v>0</v>
      </c>
      <c r="T103">
        <v>0</v>
      </c>
      <c r="U103">
        <v>0</v>
      </c>
      <c r="V103">
        <v>0</v>
      </c>
      <c r="W103">
        <v>0</v>
      </c>
      <c r="X103">
        <v>0</v>
      </c>
      <c r="Y103">
        <v>0</v>
      </c>
      <c r="Z103">
        <v>0</v>
      </c>
      <c r="AA103">
        <v>0</v>
      </c>
      <c r="AB103">
        <v>0</v>
      </c>
      <c r="AC103">
        <v>0</v>
      </c>
      <c r="AD103">
        <v>0</v>
      </c>
      <c r="AE103">
        <v>0</v>
      </c>
      <c r="AF103">
        <v>0</v>
      </c>
      <c r="AG103">
        <v>0</v>
      </c>
      <c r="AH103">
        <v>0</v>
      </c>
      <c r="AI103">
        <v>0</v>
      </c>
      <c r="AJ103">
        <v>0</v>
      </c>
      <c r="AK103">
        <v>0</v>
      </c>
      <c r="AL103">
        <v>0</v>
      </c>
      <c r="AM103">
        <v>0</v>
      </c>
      <c r="AN103">
        <v>0</v>
      </c>
      <c r="AO103">
        <v>0</v>
      </c>
      <c r="AP103">
        <v>0</v>
      </c>
      <c r="AQ103">
        <v>0</v>
      </c>
      <c r="AR103">
        <v>0</v>
      </c>
      <c r="AS103">
        <v>0</v>
      </c>
      <c r="AT103">
        <v>0</v>
      </c>
      <c r="AU103">
        <v>0</v>
      </c>
      <c r="AV103">
        <v>0</v>
      </c>
      <c r="AW103">
        <v>0</v>
      </c>
      <c r="AX103">
        <v>1333</v>
      </c>
      <c r="AY103">
        <v>27338</v>
      </c>
      <c r="AZ103">
        <v>31521</v>
      </c>
      <c r="BA103">
        <v>520658</v>
      </c>
      <c r="BB103">
        <v>1315</v>
      </c>
      <c r="BC103">
        <v>5365</v>
      </c>
      <c r="BD103">
        <v>5562</v>
      </c>
      <c r="BE103">
        <v>71229</v>
      </c>
      <c r="BF103">
        <v>114</v>
      </c>
      <c r="BG103">
        <v>167</v>
      </c>
      <c r="BH103">
        <v>338</v>
      </c>
      <c r="BI103">
        <v>1713</v>
      </c>
      <c r="BJ103">
        <v>407</v>
      </c>
      <c r="BK103">
        <v>3489</v>
      </c>
      <c r="BL103">
        <v>3262</v>
      </c>
      <c r="BM103">
        <v>8801</v>
      </c>
      <c r="BN103">
        <v>0</v>
      </c>
      <c r="BO103">
        <v>0</v>
      </c>
      <c r="BP103">
        <v>0</v>
      </c>
      <c r="BQ103">
        <v>505</v>
      </c>
      <c r="BR103">
        <v>67</v>
      </c>
      <c r="BS103">
        <v>0</v>
      </c>
    </row>
    <row r="104" spans="1:71" x14ac:dyDescent="0.2">
      <c r="A104">
        <v>1645</v>
      </c>
      <c r="B104">
        <v>0</v>
      </c>
      <c r="C104">
        <v>0</v>
      </c>
      <c r="D104">
        <v>0</v>
      </c>
      <c r="E104">
        <v>0</v>
      </c>
      <c r="F104">
        <v>0</v>
      </c>
      <c r="G104">
        <v>0</v>
      </c>
      <c r="H104">
        <v>0</v>
      </c>
      <c r="I104">
        <v>0</v>
      </c>
      <c r="J104">
        <v>0</v>
      </c>
      <c r="K104">
        <v>0</v>
      </c>
      <c r="L104">
        <v>0</v>
      </c>
      <c r="M104">
        <v>0</v>
      </c>
      <c r="N104">
        <v>0</v>
      </c>
      <c r="O104">
        <v>0</v>
      </c>
      <c r="P104">
        <v>0</v>
      </c>
      <c r="Q104">
        <v>0</v>
      </c>
      <c r="R104">
        <v>0</v>
      </c>
      <c r="S104">
        <v>0</v>
      </c>
      <c r="T104">
        <v>0</v>
      </c>
      <c r="U104">
        <v>0</v>
      </c>
      <c r="V104">
        <v>0</v>
      </c>
      <c r="W104">
        <v>0</v>
      </c>
      <c r="X104">
        <v>0</v>
      </c>
      <c r="Y104">
        <v>0</v>
      </c>
      <c r="Z104">
        <v>0</v>
      </c>
      <c r="AA104">
        <v>0</v>
      </c>
      <c r="AB104">
        <v>0</v>
      </c>
      <c r="AC104">
        <v>0</v>
      </c>
      <c r="AD104">
        <v>0</v>
      </c>
      <c r="AE104">
        <v>0</v>
      </c>
      <c r="AF104">
        <v>0</v>
      </c>
      <c r="AG104">
        <v>0</v>
      </c>
      <c r="AH104">
        <v>0</v>
      </c>
      <c r="AI104">
        <v>0</v>
      </c>
      <c r="AJ104">
        <v>0</v>
      </c>
      <c r="AK104">
        <v>0</v>
      </c>
      <c r="AL104">
        <v>0</v>
      </c>
      <c r="AM104">
        <v>0</v>
      </c>
      <c r="AN104">
        <v>0</v>
      </c>
      <c r="AO104">
        <v>0</v>
      </c>
      <c r="AP104">
        <v>0</v>
      </c>
      <c r="AQ104">
        <v>0</v>
      </c>
      <c r="AR104">
        <v>0</v>
      </c>
      <c r="AS104">
        <v>0</v>
      </c>
      <c r="AT104">
        <v>0</v>
      </c>
      <c r="AU104">
        <v>0</v>
      </c>
      <c r="AV104">
        <v>0</v>
      </c>
      <c r="AW104">
        <v>0</v>
      </c>
      <c r="AX104">
        <v>478</v>
      </c>
      <c r="AY104">
        <v>3628</v>
      </c>
      <c r="AZ104">
        <v>13450</v>
      </c>
      <c r="BA104">
        <v>184419</v>
      </c>
      <c r="BB104">
        <v>478</v>
      </c>
      <c r="BC104">
        <v>518</v>
      </c>
      <c r="BD104">
        <v>1213</v>
      </c>
      <c r="BE104">
        <v>19463</v>
      </c>
      <c r="BF104">
        <v>0</v>
      </c>
      <c r="BG104">
        <v>0</v>
      </c>
      <c r="BH104">
        <v>0</v>
      </c>
      <c r="BI104">
        <v>250</v>
      </c>
      <c r="BJ104">
        <v>92.5</v>
      </c>
      <c r="BK104">
        <v>268</v>
      </c>
      <c r="BL104">
        <v>522</v>
      </c>
      <c r="BM104">
        <v>3086</v>
      </c>
      <c r="BN104">
        <v>0</v>
      </c>
      <c r="BO104">
        <v>0</v>
      </c>
      <c r="BP104">
        <v>0</v>
      </c>
      <c r="BQ104">
        <v>0</v>
      </c>
      <c r="BR104">
        <v>37</v>
      </c>
      <c r="BS104">
        <v>0</v>
      </c>
    </row>
    <row r="105" spans="1:71" x14ac:dyDescent="0.2">
      <c r="A105">
        <v>1659</v>
      </c>
      <c r="B105">
        <v>0</v>
      </c>
      <c r="C105">
        <v>0</v>
      </c>
      <c r="D105">
        <v>0</v>
      </c>
      <c r="E105">
        <v>0</v>
      </c>
      <c r="F105">
        <v>0</v>
      </c>
      <c r="G105">
        <v>0</v>
      </c>
      <c r="H105">
        <v>0</v>
      </c>
      <c r="I105">
        <v>0</v>
      </c>
      <c r="J105">
        <v>0</v>
      </c>
      <c r="K105">
        <v>0</v>
      </c>
      <c r="L105">
        <v>0</v>
      </c>
      <c r="M105">
        <v>0</v>
      </c>
      <c r="N105">
        <v>0</v>
      </c>
      <c r="O105">
        <v>0</v>
      </c>
      <c r="P105">
        <v>0</v>
      </c>
      <c r="Q105">
        <v>0</v>
      </c>
      <c r="R105">
        <v>0</v>
      </c>
      <c r="S105">
        <v>0</v>
      </c>
      <c r="T105">
        <v>0</v>
      </c>
      <c r="U105">
        <v>0</v>
      </c>
      <c r="V105">
        <v>0</v>
      </c>
      <c r="W105">
        <v>0</v>
      </c>
      <c r="X105">
        <v>0</v>
      </c>
      <c r="Y105">
        <v>0</v>
      </c>
      <c r="Z105">
        <v>0</v>
      </c>
      <c r="AA105">
        <v>0</v>
      </c>
      <c r="AB105">
        <v>0</v>
      </c>
      <c r="AC105">
        <v>0</v>
      </c>
      <c r="AD105">
        <v>0</v>
      </c>
      <c r="AE105">
        <v>0</v>
      </c>
      <c r="AF105">
        <v>0</v>
      </c>
      <c r="AG105">
        <v>0</v>
      </c>
      <c r="AH105">
        <v>0</v>
      </c>
      <c r="AI105">
        <v>0</v>
      </c>
      <c r="AJ105">
        <v>0</v>
      </c>
      <c r="AK105">
        <v>0</v>
      </c>
      <c r="AL105">
        <v>0</v>
      </c>
      <c r="AM105">
        <v>0</v>
      </c>
      <c r="AN105">
        <v>0</v>
      </c>
      <c r="AO105">
        <v>0</v>
      </c>
      <c r="AP105">
        <v>0</v>
      </c>
      <c r="AQ105">
        <v>0</v>
      </c>
      <c r="AR105">
        <v>0</v>
      </c>
      <c r="AS105">
        <v>0</v>
      </c>
      <c r="AT105">
        <v>0</v>
      </c>
      <c r="AU105">
        <v>0</v>
      </c>
      <c r="AV105">
        <v>0</v>
      </c>
      <c r="AW105">
        <v>0</v>
      </c>
      <c r="AX105">
        <v>942</v>
      </c>
      <c r="AY105">
        <v>10736</v>
      </c>
      <c r="AZ105">
        <v>15631</v>
      </c>
      <c r="BA105">
        <v>237848</v>
      </c>
      <c r="BB105">
        <v>942</v>
      </c>
      <c r="BC105">
        <v>1312</v>
      </c>
      <c r="BD105">
        <v>2169</v>
      </c>
      <c r="BE105">
        <v>36437</v>
      </c>
      <c r="BF105">
        <v>0</v>
      </c>
      <c r="BG105">
        <v>0</v>
      </c>
      <c r="BH105">
        <v>0</v>
      </c>
      <c r="BI105">
        <v>635</v>
      </c>
      <c r="BJ105">
        <v>246</v>
      </c>
      <c r="BK105">
        <v>655</v>
      </c>
      <c r="BL105">
        <v>612</v>
      </c>
      <c r="BM105">
        <v>1054</v>
      </c>
      <c r="BN105">
        <v>0</v>
      </c>
      <c r="BO105">
        <v>0</v>
      </c>
      <c r="BP105">
        <v>0</v>
      </c>
      <c r="BQ105">
        <v>0</v>
      </c>
      <c r="BR105">
        <v>89</v>
      </c>
      <c r="BS105">
        <v>0</v>
      </c>
    </row>
    <row r="106" spans="1:71" x14ac:dyDescent="0.2">
      <c r="A106">
        <v>1666</v>
      </c>
      <c r="B106">
        <v>0</v>
      </c>
      <c r="C106">
        <v>0</v>
      </c>
      <c r="D106">
        <v>0</v>
      </c>
      <c r="E106">
        <v>0</v>
      </c>
      <c r="F106">
        <v>0</v>
      </c>
      <c r="G106">
        <v>0</v>
      </c>
      <c r="H106">
        <v>0</v>
      </c>
      <c r="I106">
        <v>0</v>
      </c>
      <c r="J106">
        <v>0</v>
      </c>
      <c r="K106">
        <v>0</v>
      </c>
      <c r="L106">
        <v>0</v>
      </c>
      <c r="M106">
        <v>0</v>
      </c>
      <c r="N106">
        <v>0</v>
      </c>
      <c r="O106">
        <v>0</v>
      </c>
      <c r="P106">
        <v>0</v>
      </c>
      <c r="Q106">
        <v>0</v>
      </c>
      <c r="R106">
        <v>0</v>
      </c>
      <c r="S106">
        <v>0</v>
      </c>
      <c r="T106">
        <v>0</v>
      </c>
      <c r="U106">
        <v>0</v>
      </c>
      <c r="V106">
        <v>0</v>
      </c>
      <c r="W106">
        <v>0</v>
      </c>
      <c r="X106">
        <v>0</v>
      </c>
      <c r="Y106">
        <v>0</v>
      </c>
      <c r="Z106">
        <v>0</v>
      </c>
      <c r="AA106">
        <v>0</v>
      </c>
      <c r="AB106">
        <v>0</v>
      </c>
      <c r="AC106">
        <v>0</v>
      </c>
      <c r="AD106">
        <v>0</v>
      </c>
      <c r="AE106">
        <v>0</v>
      </c>
      <c r="AF106">
        <v>0</v>
      </c>
      <c r="AG106">
        <v>0</v>
      </c>
      <c r="AH106">
        <v>0</v>
      </c>
      <c r="AI106">
        <v>0</v>
      </c>
      <c r="AJ106">
        <v>0</v>
      </c>
      <c r="AK106">
        <v>0</v>
      </c>
      <c r="AL106">
        <v>0</v>
      </c>
      <c r="AM106">
        <v>0</v>
      </c>
      <c r="AN106">
        <v>0</v>
      </c>
      <c r="AO106">
        <v>0</v>
      </c>
      <c r="AP106">
        <v>0</v>
      </c>
      <c r="AQ106">
        <v>0</v>
      </c>
      <c r="AR106">
        <v>0</v>
      </c>
      <c r="AS106">
        <v>0</v>
      </c>
      <c r="AT106">
        <v>0</v>
      </c>
      <c r="AU106">
        <v>0</v>
      </c>
      <c r="AV106">
        <v>0</v>
      </c>
      <c r="AW106">
        <v>0</v>
      </c>
      <c r="AX106">
        <v>25</v>
      </c>
      <c r="AY106">
        <v>3390</v>
      </c>
      <c r="AZ106">
        <v>3378</v>
      </c>
      <c r="BA106">
        <v>50396</v>
      </c>
      <c r="BB106">
        <v>25</v>
      </c>
      <c r="BC106">
        <v>1128</v>
      </c>
      <c r="BD106">
        <v>522</v>
      </c>
      <c r="BE106">
        <v>9223</v>
      </c>
      <c r="BF106">
        <v>0</v>
      </c>
      <c r="BG106">
        <v>0</v>
      </c>
      <c r="BH106">
        <v>0</v>
      </c>
      <c r="BI106">
        <v>0</v>
      </c>
      <c r="BJ106">
        <v>0</v>
      </c>
      <c r="BK106">
        <v>696</v>
      </c>
      <c r="BL106">
        <v>348</v>
      </c>
      <c r="BM106">
        <v>1914</v>
      </c>
      <c r="BN106">
        <v>0</v>
      </c>
      <c r="BO106">
        <v>0</v>
      </c>
      <c r="BP106">
        <v>0</v>
      </c>
      <c r="BQ106">
        <v>0</v>
      </c>
      <c r="BR106">
        <v>11</v>
      </c>
      <c r="BS106">
        <v>0</v>
      </c>
    </row>
    <row r="107" spans="1:71" x14ac:dyDescent="0.2">
      <c r="A107">
        <v>1673</v>
      </c>
      <c r="B107">
        <v>0</v>
      </c>
      <c r="C107">
        <v>0</v>
      </c>
      <c r="D107">
        <v>0</v>
      </c>
      <c r="E107">
        <v>0</v>
      </c>
      <c r="F107">
        <v>0</v>
      </c>
      <c r="G107">
        <v>0</v>
      </c>
      <c r="H107">
        <v>0</v>
      </c>
      <c r="I107">
        <v>0</v>
      </c>
      <c r="J107">
        <v>0</v>
      </c>
      <c r="K107">
        <v>0</v>
      </c>
      <c r="L107">
        <v>0</v>
      </c>
      <c r="M107">
        <v>0</v>
      </c>
      <c r="N107">
        <v>0</v>
      </c>
      <c r="O107">
        <v>0</v>
      </c>
      <c r="P107">
        <v>0</v>
      </c>
      <c r="Q107">
        <v>0</v>
      </c>
      <c r="R107">
        <v>0</v>
      </c>
      <c r="S107">
        <v>0</v>
      </c>
      <c r="T107">
        <v>0</v>
      </c>
      <c r="U107">
        <v>0</v>
      </c>
      <c r="V107">
        <v>0</v>
      </c>
      <c r="W107">
        <v>0</v>
      </c>
      <c r="X107">
        <v>0</v>
      </c>
      <c r="Y107">
        <v>0</v>
      </c>
      <c r="Z107">
        <v>0</v>
      </c>
      <c r="AA107">
        <v>0</v>
      </c>
      <c r="AB107">
        <v>0</v>
      </c>
      <c r="AC107">
        <v>0</v>
      </c>
      <c r="AD107">
        <v>0</v>
      </c>
      <c r="AE107">
        <v>0</v>
      </c>
      <c r="AF107">
        <v>0</v>
      </c>
      <c r="AG107">
        <v>0</v>
      </c>
      <c r="AH107">
        <v>0</v>
      </c>
      <c r="AI107">
        <v>0</v>
      </c>
      <c r="AJ107">
        <v>0</v>
      </c>
      <c r="AK107">
        <v>0</v>
      </c>
      <c r="AL107">
        <v>0</v>
      </c>
      <c r="AM107">
        <v>0</v>
      </c>
      <c r="AN107">
        <v>0</v>
      </c>
      <c r="AO107">
        <v>0</v>
      </c>
      <c r="AP107">
        <v>0</v>
      </c>
      <c r="AQ107">
        <v>0</v>
      </c>
      <c r="AR107">
        <v>0</v>
      </c>
      <c r="AS107">
        <v>0</v>
      </c>
      <c r="AT107">
        <v>0</v>
      </c>
      <c r="AU107">
        <v>0</v>
      </c>
      <c r="AV107">
        <v>0</v>
      </c>
      <c r="AW107">
        <v>0</v>
      </c>
      <c r="AX107">
        <v>675</v>
      </c>
      <c r="AY107">
        <v>2429</v>
      </c>
      <c r="AZ107">
        <v>4603</v>
      </c>
      <c r="BA107">
        <v>71465</v>
      </c>
      <c r="BB107">
        <v>675</v>
      </c>
      <c r="BC107">
        <v>664</v>
      </c>
      <c r="BD107">
        <v>880</v>
      </c>
      <c r="BE107">
        <v>9596</v>
      </c>
      <c r="BF107">
        <v>0</v>
      </c>
      <c r="BG107">
        <v>0</v>
      </c>
      <c r="BH107">
        <v>0</v>
      </c>
      <c r="BI107">
        <v>0</v>
      </c>
      <c r="BJ107">
        <v>270</v>
      </c>
      <c r="BK107">
        <v>0</v>
      </c>
      <c r="BL107">
        <v>176</v>
      </c>
      <c r="BM107">
        <v>1056</v>
      </c>
      <c r="BN107">
        <v>0</v>
      </c>
      <c r="BO107">
        <v>0</v>
      </c>
      <c r="BP107">
        <v>0</v>
      </c>
      <c r="BQ107">
        <v>193</v>
      </c>
      <c r="BR107">
        <v>12</v>
      </c>
      <c r="BS107">
        <v>0</v>
      </c>
    </row>
    <row r="108" spans="1:71" x14ac:dyDescent="0.2">
      <c r="A108">
        <v>1687</v>
      </c>
      <c r="B108">
        <v>0</v>
      </c>
      <c r="C108">
        <v>0</v>
      </c>
      <c r="D108">
        <v>0</v>
      </c>
      <c r="E108">
        <v>0</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0</v>
      </c>
      <c r="AH108">
        <v>0</v>
      </c>
      <c r="AI108">
        <v>0</v>
      </c>
      <c r="AJ108">
        <v>0</v>
      </c>
      <c r="AK108">
        <v>0</v>
      </c>
      <c r="AL108">
        <v>0</v>
      </c>
      <c r="AM108">
        <v>0</v>
      </c>
      <c r="AN108">
        <v>0</v>
      </c>
      <c r="AO108">
        <v>0</v>
      </c>
      <c r="AP108">
        <v>0</v>
      </c>
      <c r="AQ108">
        <v>0</v>
      </c>
      <c r="AR108">
        <v>0</v>
      </c>
      <c r="AS108">
        <v>0</v>
      </c>
      <c r="AT108">
        <v>0</v>
      </c>
      <c r="AU108">
        <v>0</v>
      </c>
      <c r="AV108">
        <v>0</v>
      </c>
      <c r="AW108">
        <v>0</v>
      </c>
      <c r="AX108">
        <v>0</v>
      </c>
      <c r="AY108">
        <v>5365</v>
      </c>
      <c r="AZ108">
        <v>6868</v>
      </c>
      <c r="BA108">
        <v>52794</v>
      </c>
      <c r="BB108">
        <v>0</v>
      </c>
      <c r="BC108">
        <v>320</v>
      </c>
      <c r="BD108">
        <v>640</v>
      </c>
      <c r="BE108">
        <v>4128</v>
      </c>
      <c r="BF108">
        <v>0</v>
      </c>
      <c r="BG108">
        <v>0</v>
      </c>
      <c r="BH108">
        <v>0</v>
      </c>
      <c r="BI108">
        <v>160</v>
      </c>
      <c r="BJ108">
        <v>0</v>
      </c>
      <c r="BK108">
        <v>320</v>
      </c>
      <c r="BL108">
        <v>480</v>
      </c>
      <c r="BM108">
        <v>1120</v>
      </c>
      <c r="BN108">
        <v>0</v>
      </c>
      <c r="BO108">
        <v>0</v>
      </c>
      <c r="BP108">
        <v>0</v>
      </c>
      <c r="BQ108">
        <v>0</v>
      </c>
      <c r="BR108">
        <v>0</v>
      </c>
      <c r="BS108">
        <v>0</v>
      </c>
    </row>
    <row r="109" spans="1:71" x14ac:dyDescent="0.2">
      <c r="A109">
        <v>1694</v>
      </c>
      <c r="B109">
        <v>0</v>
      </c>
      <c r="C109">
        <v>0</v>
      </c>
      <c r="D109">
        <v>0</v>
      </c>
      <c r="E109">
        <v>0</v>
      </c>
      <c r="F109">
        <v>0</v>
      </c>
      <c r="G109">
        <v>0</v>
      </c>
      <c r="H109">
        <v>0</v>
      </c>
      <c r="I109">
        <v>0</v>
      </c>
      <c r="J109">
        <v>0</v>
      </c>
      <c r="K109">
        <v>0</v>
      </c>
      <c r="L109">
        <v>0</v>
      </c>
      <c r="M109">
        <v>0</v>
      </c>
      <c r="N109">
        <v>0</v>
      </c>
      <c r="O109">
        <v>0</v>
      </c>
      <c r="P109">
        <v>0</v>
      </c>
      <c r="Q109">
        <v>0</v>
      </c>
      <c r="R109">
        <v>0</v>
      </c>
      <c r="S109">
        <v>0</v>
      </c>
      <c r="T109">
        <v>0</v>
      </c>
      <c r="U109">
        <v>0</v>
      </c>
      <c r="V109">
        <v>0</v>
      </c>
      <c r="W109">
        <v>0</v>
      </c>
      <c r="X109">
        <v>0</v>
      </c>
      <c r="Y109">
        <v>0</v>
      </c>
      <c r="Z109">
        <v>0</v>
      </c>
      <c r="AA109">
        <v>0</v>
      </c>
      <c r="AB109">
        <v>0</v>
      </c>
      <c r="AC109">
        <v>0</v>
      </c>
      <c r="AD109">
        <v>0</v>
      </c>
      <c r="AE109">
        <v>0</v>
      </c>
      <c r="AF109">
        <v>0</v>
      </c>
      <c r="AG109">
        <v>0</v>
      </c>
      <c r="AH109">
        <v>0</v>
      </c>
      <c r="AI109">
        <v>0</v>
      </c>
      <c r="AJ109">
        <v>0</v>
      </c>
      <c r="AK109">
        <v>0</v>
      </c>
      <c r="AL109">
        <v>0</v>
      </c>
      <c r="AM109">
        <v>0</v>
      </c>
      <c r="AN109">
        <v>0</v>
      </c>
      <c r="AO109">
        <v>0</v>
      </c>
      <c r="AP109">
        <v>0</v>
      </c>
      <c r="AQ109">
        <v>0</v>
      </c>
      <c r="AR109">
        <v>0</v>
      </c>
      <c r="AS109">
        <v>0</v>
      </c>
      <c r="AT109">
        <v>0</v>
      </c>
      <c r="AU109">
        <v>0</v>
      </c>
      <c r="AV109">
        <v>0</v>
      </c>
      <c r="AW109">
        <v>0</v>
      </c>
      <c r="AX109">
        <v>1122</v>
      </c>
      <c r="AY109">
        <v>15635</v>
      </c>
      <c r="AZ109">
        <v>19707</v>
      </c>
      <c r="BA109">
        <v>247503</v>
      </c>
      <c r="BB109">
        <v>1122</v>
      </c>
      <c r="BC109">
        <v>2725</v>
      </c>
      <c r="BD109">
        <v>3559.5</v>
      </c>
      <c r="BE109">
        <v>28260</v>
      </c>
      <c r="BF109">
        <v>0</v>
      </c>
      <c r="BG109">
        <v>87</v>
      </c>
      <c r="BH109">
        <v>0</v>
      </c>
      <c r="BI109">
        <v>169.5</v>
      </c>
      <c r="BJ109">
        <v>0</v>
      </c>
      <c r="BK109">
        <v>912</v>
      </c>
      <c r="BL109">
        <v>1695</v>
      </c>
      <c r="BM109">
        <v>3733.5</v>
      </c>
      <c r="BN109">
        <v>0</v>
      </c>
      <c r="BO109">
        <v>0</v>
      </c>
      <c r="BP109">
        <v>0</v>
      </c>
      <c r="BQ109">
        <v>0</v>
      </c>
      <c r="BR109">
        <v>25</v>
      </c>
      <c r="BS109">
        <v>0</v>
      </c>
    </row>
    <row r="110" spans="1:71" x14ac:dyDescent="0.2">
      <c r="A110">
        <v>1729</v>
      </c>
      <c r="B110">
        <v>0</v>
      </c>
      <c r="C110">
        <v>0</v>
      </c>
      <c r="D110">
        <v>0</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c r="AX110">
        <v>0</v>
      </c>
      <c r="AY110">
        <v>7346</v>
      </c>
      <c r="AZ110">
        <v>10214</v>
      </c>
      <c r="BA110">
        <v>138597</v>
      </c>
      <c r="BB110">
        <v>0</v>
      </c>
      <c r="BC110">
        <v>1246</v>
      </c>
      <c r="BD110">
        <v>1380</v>
      </c>
      <c r="BE110">
        <v>18761</v>
      </c>
      <c r="BF110">
        <v>0</v>
      </c>
      <c r="BG110">
        <v>0</v>
      </c>
      <c r="BH110">
        <v>0</v>
      </c>
      <c r="BI110">
        <v>528</v>
      </c>
      <c r="BJ110">
        <v>0</v>
      </c>
      <c r="BK110">
        <v>969</v>
      </c>
      <c r="BL110">
        <v>880</v>
      </c>
      <c r="BM110">
        <v>2992</v>
      </c>
      <c r="BN110">
        <v>0</v>
      </c>
      <c r="BO110">
        <v>0</v>
      </c>
      <c r="BP110">
        <v>0</v>
      </c>
      <c r="BQ110">
        <v>176</v>
      </c>
      <c r="BR110">
        <v>18</v>
      </c>
      <c r="BS110">
        <v>0</v>
      </c>
    </row>
    <row r="111" spans="1:71" x14ac:dyDescent="0.2">
      <c r="A111">
        <v>1736</v>
      </c>
      <c r="B111">
        <v>0</v>
      </c>
      <c r="C111">
        <v>0</v>
      </c>
      <c r="D111">
        <v>0</v>
      </c>
      <c r="E111">
        <v>0</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v>0</v>
      </c>
      <c r="AH111">
        <v>0</v>
      </c>
      <c r="AI111">
        <v>0</v>
      </c>
      <c r="AJ111">
        <v>0</v>
      </c>
      <c r="AK111">
        <v>0</v>
      </c>
      <c r="AL111">
        <v>0</v>
      </c>
      <c r="AM111">
        <v>0</v>
      </c>
      <c r="AN111">
        <v>0</v>
      </c>
      <c r="AO111">
        <v>0</v>
      </c>
      <c r="AP111">
        <v>0</v>
      </c>
      <c r="AQ111">
        <v>0</v>
      </c>
      <c r="AR111">
        <v>0</v>
      </c>
      <c r="AS111">
        <v>0</v>
      </c>
      <c r="AT111">
        <v>0</v>
      </c>
      <c r="AU111">
        <v>0</v>
      </c>
      <c r="AV111">
        <v>0</v>
      </c>
      <c r="AW111">
        <v>0</v>
      </c>
      <c r="AX111">
        <v>148.5</v>
      </c>
      <c r="AY111">
        <v>2907.5</v>
      </c>
      <c r="AZ111">
        <v>4999</v>
      </c>
      <c r="BA111">
        <v>75721</v>
      </c>
      <c r="BB111">
        <v>99</v>
      </c>
      <c r="BC111">
        <v>338</v>
      </c>
      <c r="BD111">
        <v>833</v>
      </c>
      <c r="BE111">
        <v>10211</v>
      </c>
      <c r="BF111">
        <v>0</v>
      </c>
      <c r="BG111">
        <v>0</v>
      </c>
      <c r="BH111">
        <v>0</v>
      </c>
      <c r="BI111">
        <v>0</v>
      </c>
      <c r="BJ111">
        <v>49.5</v>
      </c>
      <c r="BK111">
        <v>253.5</v>
      </c>
      <c r="BL111">
        <v>169</v>
      </c>
      <c r="BM111">
        <v>1352</v>
      </c>
      <c r="BN111">
        <v>0</v>
      </c>
      <c r="BO111">
        <v>0</v>
      </c>
      <c r="BP111">
        <v>0</v>
      </c>
      <c r="BQ111">
        <v>0</v>
      </c>
      <c r="BR111">
        <v>18</v>
      </c>
      <c r="BS111">
        <v>0</v>
      </c>
    </row>
    <row r="112" spans="1:71" x14ac:dyDescent="0.2">
      <c r="A112">
        <v>1813</v>
      </c>
      <c r="B112">
        <v>0</v>
      </c>
      <c r="C112">
        <v>0</v>
      </c>
      <c r="D112">
        <v>0</v>
      </c>
      <c r="E112">
        <v>0</v>
      </c>
      <c r="F112">
        <v>0</v>
      </c>
      <c r="G112">
        <v>0</v>
      </c>
      <c r="H112">
        <v>0</v>
      </c>
      <c r="I112">
        <v>0</v>
      </c>
      <c r="J112">
        <v>0</v>
      </c>
      <c r="K112">
        <v>0</v>
      </c>
      <c r="L112">
        <v>0</v>
      </c>
      <c r="M112">
        <v>0</v>
      </c>
      <c r="N112">
        <v>0</v>
      </c>
      <c r="O112">
        <v>0</v>
      </c>
      <c r="P112">
        <v>0</v>
      </c>
      <c r="Q112">
        <v>0</v>
      </c>
      <c r="R112">
        <v>0</v>
      </c>
      <c r="S112">
        <v>0</v>
      </c>
      <c r="T112">
        <v>0</v>
      </c>
      <c r="U112">
        <v>0</v>
      </c>
      <c r="V112">
        <v>0</v>
      </c>
      <c r="W112">
        <v>0</v>
      </c>
      <c r="X112">
        <v>0</v>
      </c>
      <c r="Y112">
        <v>0</v>
      </c>
      <c r="Z112">
        <v>0</v>
      </c>
      <c r="AA112">
        <v>0</v>
      </c>
      <c r="AB112">
        <v>0</v>
      </c>
      <c r="AC112">
        <v>0</v>
      </c>
      <c r="AD112">
        <v>0</v>
      </c>
      <c r="AE112">
        <v>0</v>
      </c>
      <c r="AF112">
        <v>0</v>
      </c>
      <c r="AG112">
        <v>0</v>
      </c>
      <c r="AH112">
        <v>0</v>
      </c>
      <c r="AI112">
        <v>0</v>
      </c>
      <c r="AJ112">
        <v>0</v>
      </c>
      <c r="AK112">
        <v>0</v>
      </c>
      <c r="AL112">
        <v>0</v>
      </c>
      <c r="AM112">
        <v>0</v>
      </c>
      <c r="AN112">
        <v>0</v>
      </c>
      <c r="AO112">
        <v>0</v>
      </c>
      <c r="AP112">
        <v>0</v>
      </c>
      <c r="AQ112">
        <v>0</v>
      </c>
      <c r="AR112">
        <v>0</v>
      </c>
      <c r="AS112">
        <v>0</v>
      </c>
      <c r="AT112">
        <v>0</v>
      </c>
      <c r="AU112">
        <v>0</v>
      </c>
      <c r="AV112">
        <v>0</v>
      </c>
      <c r="AW112">
        <v>0</v>
      </c>
      <c r="AX112">
        <v>562</v>
      </c>
      <c r="AY112">
        <v>4120</v>
      </c>
      <c r="AZ112">
        <v>10562</v>
      </c>
      <c r="BA112">
        <v>119359</v>
      </c>
      <c r="BB112">
        <v>562</v>
      </c>
      <c r="BC112">
        <v>1515</v>
      </c>
      <c r="BD112">
        <v>1190</v>
      </c>
      <c r="BE112">
        <v>20201</v>
      </c>
      <c r="BF112">
        <v>0</v>
      </c>
      <c r="BG112">
        <v>0</v>
      </c>
      <c r="BH112">
        <v>0</v>
      </c>
      <c r="BI112">
        <v>170</v>
      </c>
      <c r="BJ112">
        <v>140</v>
      </c>
      <c r="BK112">
        <v>489</v>
      </c>
      <c r="BL112">
        <v>170</v>
      </c>
      <c r="BM112">
        <v>1190</v>
      </c>
      <c r="BN112">
        <v>0</v>
      </c>
      <c r="BO112">
        <v>0</v>
      </c>
      <c r="BP112">
        <v>0</v>
      </c>
      <c r="BQ112">
        <v>0</v>
      </c>
      <c r="BR112">
        <v>11</v>
      </c>
      <c r="BS112">
        <v>0</v>
      </c>
    </row>
    <row r="113" spans="1:71" x14ac:dyDescent="0.2">
      <c r="A113">
        <v>1848</v>
      </c>
      <c r="B113">
        <v>0</v>
      </c>
      <c r="C113">
        <v>0</v>
      </c>
      <c r="D113">
        <v>0</v>
      </c>
      <c r="E113">
        <v>0</v>
      </c>
      <c r="F113">
        <v>0</v>
      </c>
      <c r="G113">
        <v>0</v>
      </c>
      <c r="H113">
        <v>0</v>
      </c>
      <c r="I113">
        <v>0</v>
      </c>
      <c r="J113">
        <v>0</v>
      </c>
      <c r="K113">
        <v>0</v>
      </c>
      <c r="L113">
        <v>0</v>
      </c>
      <c r="M113">
        <v>0</v>
      </c>
      <c r="N113">
        <v>0</v>
      </c>
      <c r="O113">
        <v>0</v>
      </c>
      <c r="P113">
        <v>0</v>
      </c>
      <c r="Q113">
        <v>0</v>
      </c>
      <c r="R113">
        <v>0</v>
      </c>
      <c r="S113">
        <v>0</v>
      </c>
      <c r="T113">
        <v>0</v>
      </c>
      <c r="U113">
        <v>0</v>
      </c>
      <c r="V113">
        <v>0</v>
      </c>
      <c r="W113">
        <v>0</v>
      </c>
      <c r="X113">
        <v>0</v>
      </c>
      <c r="Y113">
        <v>0</v>
      </c>
      <c r="Z113">
        <v>0</v>
      </c>
      <c r="AA113">
        <v>0</v>
      </c>
      <c r="AB113">
        <v>0</v>
      </c>
      <c r="AC113">
        <v>0</v>
      </c>
      <c r="AD113">
        <v>0</v>
      </c>
      <c r="AE113">
        <v>0</v>
      </c>
      <c r="AF113">
        <v>0</v>
      </c>
      <c r="AG113">
        <v>0</v>
      </c>
      <c r="AH113">
        <v>0</v>
      </c>
      <c r="AI113">
        <v>0</v>
      </c>
      <c r="AJ113">
        <v>0</v>
      </c>
      <c r="AK113">
        <v>0</v>
      </c>
      <c r="AL113">
        <v>0</v>
      </c>
      <c r="AM113">
        <v>0</v>
      </c>
      <c r="AN113">
        <v>0</v>
      </c>
      <c r="AO113">
        <v>0</v>
      </c>
      <c r="AP113">
        <v>0</v>
      </c>
      <c r="AQ113">
        <v>0</v>
      </c>
      <c r="AR113">
        <v>0</v>
      </c>
      <c r="AS113">
        <v>0</v>
      </c>
      <c r="AT113">
        <v>0</v>
      </c>
      <c r="AU113">
        <v>0</v>
      </c>
      <c r="AV113">
        <v>0</v>
      </c>
      <c r="AW113">
        <v>0</v>
      </c>
      <c r="AX113">
        <v>474</v>
      </c>
      <c r="AY113">
        <v>7972</v>
      </c>
      <c r="AZ113">
        <v>8706</v>
      </c>
      <c r="BA113">
        <v>66458</v>
      </c>
      <c r="BB113">
        <v>474</v>
      </c>
      <c r="BC113">
        <v>3059</v>
      </c>
      <c r="BD113">
        <v>2052</v>
      </c>
      <c r="BE113">
        <v>17061</v>
      </c>
      <c r="BF113">
        <v>0</v>
      </c>
      <c r="BG113">
        <v>171</v>
      </c>
      <c r="BH113">
        <v>0</v>
      </c>
      <c r="BI113">
        <v>0</v>
      </c>
      <c r="BJ113">
        <v>0</v>
      </c>
      <c r="BK113">
        <v>1197</v>
      </c>
      <c r="BL113">
        <v>513</v>
      </c>
      <c r="BM113">
        <v>1026</v>
      </c>
      <c r="BN113">
        <v>0</v>
      </c>
      <c r="BO113">
        <v>0</v>
      </c>
      <c r="BP113">
        <v>0</v>
      </c>
      <c r="BQ113">
        <v>171</v>
      </c>
      <c r="BR113">
        <v>1</v>
      </c>
      <c r="BS113">
        <v>0</v>
      </c>
    </row>
    <row r="114" spans="1:71" x14ac:dyDescent="0.2">
      <c r="A114">
        <v>1855</v>
      </c>
      <c r="B114">
        <v>0</v>
      </c>
      <c r="C114">
        <v>0</v>
      </c>
      <c r="D114">
        <v>0</v>
      </c>
      <c r="E114">
        <v>0</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v>0</v>
      </c>
      <c r="AO114">
        <v>0</v>
      </c>
      <c r="AP114">
        <v>0</v>
      </c>
      <c r="AQ114">
        <v>0</v>
      </c>
      <c r="AR114">
        <v>0</v>
      </c>
      <c r="AS114">
        <v>0</v>
      </c>
      <c r="AT114">
        <v>0</v>
      </c>
      <c r="AU114">
        <v>0</v>
      </c>
      <c r="AV114">
        <v>0</v>
      </c>
      <c r="AW114">
        <v>0</v>
      </c>
      <c r="AX114">
        <v>0</v>
      </c>
      <c r="AY114">
        <v>1828</v>
      </c>
      <c r="AZ114">
        <v>2992</v>
      </c>
      <c r="BA114">
        <v>58038</v>
      </c>
      <c r="BB114">
        <v>0</v>
      </c>
      <c r="BC114">
        <v>491</v>
      </c>
      <c r="BD114">
        <v>704</v>
      </c>
      <c r="BE114">
        <v>8556</v>
      </c>
      <c r="BF114">
        <v>0</v>
      </c>
      <c r="BG114">
        <v>0</v>
      </c>
      <c r="BH114">
        <v>0</v>
      </c>
      <c r="BI114">
        <v>346</v>
      </c>
      <c r="BJ114">
        <v>0</v>
      </c>
      <c r="BK114">
        <v>209</v>
      </c>
      <c r="BL114">
        <v>528</v>
      </c>
      <c r="BM114">
        <v>1760</v>
      </c>
      <c r="BN114">
        <v>0</v>
      </c>
      <c r="BO114">
        <v>0</v>
      </c>
      <c r="BP114">
        <v>0</v>
      </c>
      <c r="BQ114">
        <v>0</v>
      </c>
      <c r="BR114">
        <v>4</v>
      </c>
      <c r="BS114">
        <v>0</v>
      </c>
    </row>
    <row r="115" spans="1:71" x14ac:dyDescent="0.2">
      <c r="A115">
        <v>1862</v>
      </c>
      <c r="B115">
        <v>0</v>
      </c>
      <c r="C115">
        <v>0</v>
      </c>
      <c r="D115">
        <v>0</v>
      </c>
      <c r="E115">
        <v>0</v>
      </c>
      <c r="F115">
        <v>0</v>
      </c>
      <c r="G115">
        <v>0</v>
      </c>
      <c r="H115">
        <v>0</v>
      </c>
      <c r="I115">
        <v>0</v>
      </c>
      <c r="J115">
        <v>0</v>
      </c>
      <c r="K115">
        <v>0</v>
      </c>
      <c r="L115">
        <v>0</v>
      </c>
      <c r="M115">
        <v>0</v>
      </c>
      <c r="N115">
        <v>0</v>
      </c>
      <c r="O115">
        <v>0</v>
      </c>
      <c r="P115">
        <v>0</v>
      </c>
      <c r="Q115">
        <v>0</v>
      </c>
      <c r="R115">
        <v>0</v>
      </c>
      <c r="S115">
        <v>0</v>
      </c>
      <c r="T115">
        <v>0</v>
      </c>
      <c r="U115">
        <v>0</v>
      </c>
      <c r="V115">
        <v>0</v>
      </c>
      <c r="W115">
        <v>0</v>
      </c>
      <c r="X115">
        <v>0</v>
      </c>
      <c r="Y115">
        <v>0</v>
      </c>
      <c r="Z115">
        <v>0</v>
      </c>
      <c r="AA115">
        <v>0</v>
      </c>
      <c r="AB115">
        <v>0</v>
      </c>
      <c r="AC115">
        <v>0</v>
      </c>
      <c r="AD115">
        <v>0</v>
      </c>
      <c r="AE115">
        <v>0</v>
      </c>
      <c r="AF115">
        <v>0</v>
      </c>
      <c r="AG115">
        <v>0</v>
      </c>
      <c r="AH115">
        <v>0</v>
      </c>
      <c r="AI115">
        <v>0</v>
      </c>
      <c r="AJ115">
        <v>0</v>
      </c>
      <c r="AK115">
        <v>0</v>
      </c>
      <c r="AL115">
        <v>0</v>
      </c>
      <c r="AM115">
        <v>0</v>
      </c>
      <c r="AN115">
        <v>0</v>
      </c>
      <c r="AO115">
        <v>0</v>
      </c>
      <c r="AP115">
        <v>0</v>
      </c>
      <c r="AQ115">
        <v>0</v>
      </c>
      <c r="AR115">
        <v>0</v>
      </c>
      <c r="AS115">
        <v>0</v>
      </c>
      <c r="AT115">
        <v>0</v>
      </c>
      <c r="AU115">
        <v>0</v>
      </c>
      <c r="AV115">
        <v>0</v>
      </c>
      <c r="AW115">
        <v>0</v>
      </c>
      <c r="AX115">
        <v>9720</v>
      </c>
      <c r="AY115">
        <v>69665</v>
      </c>
      <c r="AZ115">
        <v>75025</v>
      </c>
      <c r="BA115">
        <v>937876</v>
      </c>
      <c r="BB115">
        <v>9287</v>
      </c>
      <c r="BC115">
        <v>12969</v>
      </c>
      <c r="BD115">
        <v>14144</v>
      </c>
      <c r="BE115">
        <v>140107</v>
      </c>
      <c r="BF115">
        <v>12</v>
      </c>
      <c r="BG115">
        <v>0</v>
      </c>
      <c r="BH115">
        <v>172</v>
      </c>
      <c r="BI115">
        <v>2404</v>
      </c>
      <c r="BJ115">
        <v>5304</v>
      </c>
      <c r="BK115">
        <v>8180</v>
      </c>
      <c r="BL115">
        <v>7437</v>
      </c>
      <c r="BM115">
        <v>22627</v>
      </c>
      <c r="BN115">
        <v>0</v>
      </c>
      <c r="BO115">
        <v>0</v>
      </c>
      <c r="BP115">
        <v>344</v>
      </c>
      <c r="BQ115">
        <v>860</v>
      </c>
      <c r="BR115">
        <v>162</v>
      </c>
      <c r="BS115">
        <v>0</v>
      </c>
    </row>
    <row r="116" spans="1:71" x14ac:dyDescent="0.2">
      <c r="A116">
        <v>1870</v>
      </c>
      <c r="B116">
        <v>0</v>
      </c>
      <c r="C116">
        <v>0</v>
      </c>
      <c r="D116">
        <v>0</v>
      </c>
      <c r="E116">
        <v>0</v>
      </c>
      <c r="F116">
        <v>0</v>
      </c>
      <c r="G116">
        <v>0</v>
      </c>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v>0</v>
      </c>
      <c r="AH116">
        <v>0</v>
      </c>
      <c r="AI116">
        <v>0</v>
      </c>
      <c r="AJ116">
        <v>0</v>
      </c>
      <c r="AK116">
        <v>0</v>
      </c>
      <c r="AL116">
        <v>0</v>
      </c>
      <c r="AM116">
        <v>0</v>
      </c>
      <c r="AN116">
        <v>0</v>
      </c>
      <c r="AO116">
        <v>0</v>
      </c>
      <c r="AP116">
        <v>0</v>
      </c>
      <c r="AQ116">
        <v>0</v>
      </c>
      <c r="AR116">
        <v>0</v>
      </c>
      <c r="AS116">
        <v>0</v>
      </c>
      <c r="AT116">
        <v>0</v>
      </c>
      <c r="AU116">
        <v>0</v>
      </c>
      <c r="AV116">
        <v>0</v>
      </c>
      <c r="AW116">
        <v>0</v>
      </c>
      <c r="AX116">
        <v>311</v>
      </c>
      <c r="AY116">
        <v>2222</v>
      </c>
      <c r="AZ116">
        <v>2816</v>
      </c>
      <c r="BA116">
        <v>29974</v>
      </c>
      <c r="BB116">
        <v>311</v>
      </c>
      <c r="BC116">
        <v>352</v>
      </c>
      <c r="BD116">
        <v>880</v>
      </c>
      <c r="BE116">
        <v>3762</v>
      </c>
      <c r="BF116">
        <v>0</v>
      </c>
      <c r="BG116">
        <v>0</v>
      </c>
      <c r="BH116">
        <v>0</v>
      </c>
      <c r="BI116">
        <v>173</v>
      </c>
      <c r="BJ116">
        <v>176</v>
      </c>
      <c r="BK116">
        <v>352</v>
      </c>
      <c r="BL116">
        <v>704</v>
      </c>
      <c r="BM116">
        <v>704</v>
      </c>
      <c r="BN116">
        <v>0</v>
      </c>
      <c r="BO116">
        <v>0</v>
      </c>
      <c r="BP116">
        <v>0</v>
      </c>
      <c r="BQ116">
        <v>0</v>
      </c>
      <c r="BR116">
        <v>0</v>
      </c>
      <c r="BS116">
        <v>0</v>
      </c>
    </row>
    <row r="117" spans="1:71" x14ac:dyDescent="0.2">
      <c r="A117">
        <v>1883</v>
      </c>
      <c r="B117">
        <v>0</v>
      </c>
      <c r="C117">
        <v>0</v>
      </c>
      <c r="D117">
        <v>0</v>
      </c>
      <c r="E117">
        <v>0</v>
      </c>
      <c r="F117">
        <v>0</v>
      </c>
      <c r="G117">
        <v>0</v>
      </c>
      <c r="H117">
        <v>0</v>
      </c>
      <c r="I117">
        <v>0</v>
      </c>
      <c r="J117">
        <v>0</v>
      </c>
      <c r="K117">
        <v>0</v>
      </c>
      <c r="L117">
        <v>0</v>
      </c>
      <c r="M117">
        <v>0</v>
      </c>
      <c r="N117">
        <v>0</v>
      </c>
      <c r="O117">
        <v>0</v>
      </c>
      <c r="P117">
        <v>0</v>
      </c>
      <c r="Q117">
        <v>0</v>
      </c>
      <c r="R117">
        <v>0</v>
      </c>
      <c r="S117">
        <v>0</v>
      </c>
      <c r="T117">
        <v>0</v>
      </c>
      <c r="U117">
        <v>0</v>
      </c>
      <c r="V117">
        <v>0</v>
      </c>
      <c r="W117">
        <v>0</v>
      </c>
      <c r="X117">
        <v>0</v>
      </c>
      <c r="Y117">
        <v>0</v>
      </c>
      <c r="Z117">
        <v>0</v>
      </c>
      <c r="AA117">
        <v>0</v>
      </c>
      <c r="AB117">
        <v>0</v>
      </c>
      <c r="AC117">
        <v>0</v>
      </c>
      <c r="AD117">
        <v>0</v>
      </c>
      <c r="AE117">
        <v>0</v>
      </c>
      <c r="AF117">
        <v>0</v>
      </c>
      <c r="AG117">
        <v>0</v>
      </c>
      <c r="AH117">
        <v>0</v>
      </c>
      <c r="AI117">
        <v>0</v>
      </c>
      <c r="AJ117">
        <v>0</v>
      </c>
      <c r="AK117">
        <v>0</v>
      </c>
      <c r="AL117">
        <v>0</v>
      </c>
      <c r="AM117">
        <v>0</v>
      </c>
      <c r="AN117">
        <v>0</v>
      </c>
      <c r="AO117">
        <v>0</v>
      </c>
      <c r="AP117">
        <v>0</v>
      </c>
      <c r="AQ117">
        <v>0</v>
      </c>
      <c r="AR117">
        <v>0</v>
      </c>
      <c r="AS117">
        <v>0</v>
      </c>
      <c r="AT117">
        <v>0</v>
      </c>
      <c r="AU117">
        <v>0</v>
      </c>
      <c r="AV117">
        <v>0</v>
      </c>
      <c r="AW117">
        <v>0</v>
      </c>
      <c r="AX117">
        <v>3947</v>
      </c>
      <c r="AY117">
        <v>18486</v>
      </c>
      <c r="AZ117">
        <v>25573</v>
      </c>
      <c r="BA117">
        <v>361479</v>
      </c>
      <c r="BB117">
        <v>3947</v>
      </c>
      <c r="BC117">
        <v>4860</v>
      </c>
      <c r="BD117">
        <v>7078</v>
      </c>
      <c r="BE117">
        <v>57373</v>
      </c>
      <c r="BF117">
        <v>103</v>
      </c>
      <c r="BG117">
        <v>182</v>
      </c>
      <c r="BH117">
        <v>0</v>
      </c>
      <c r="BI117">
        <v>705</v>
      </c>
      <c r="BJ117">
        <v>1983</v>
      </c>
      <c r="BK117">
        <v>2336</v>
      </c>
      <c r="BL117">
        <v>2223</v>
      </c>
      <c r="BM117">
        <v>9134</v>
      </c>
      <c r="BN117">
        <v>0</v>
      </c>
      <c r="BO117">
        <v>176</v>
      </c>
      <c r="BP117">
        <v>0</v>
      </c>
      <c r="BQ117">
        <v>177</v>
      </c>
      <c r="BR117">
        <v>101</v>
      </c>
      <c r="BS117">
        <v>0</v>
      </c>
    </row>
    <row r="118" spans="1:71" x14ac:dyDescent="0.2">
      <c r="A118">
        <v>1890</v>
      </c>
      <c r="B118">
        <v>0</v>
      </c>
      <c r="C118">
        <v>0</v>
      </c>
      <c r="D118">
        <v>0</v>
      </c>
      <c r="E118">
        <v>0</v>
      </c>
      <c r="F118">
        <v>0</v>
      </c>
      <c r="G118">
        <v>0</v>
      </c>
      <c r="H118">
        <v>0</v>
      </c>
      <c r="I118">
        <v>0</v>
      </c>
      <c r="J118">
        <v>0</v>
      </c>
      <c r="K118">
        <v>0</v>
      </c>
      <c r="L118">
        <v>0</v>
      </c>
      <c r="M118">
        <v>0</v>
      </c>
      <c r="N118">
        <v>0</v>
      </c>
      <c r="O118">
        <v>0</v>
      </c>
      <c r="P118">
        <v>0</v>
      </c>
      <c r="Q118">
        <v>0</v>
      </c>
      <c r="R118">
        <v>0</v>
      </c>
      <c r="S118">
        <v>0</v>
      </c>
      <c r="T118">
        <v>0</v>
      </c>
      <c r="U118">
        <v>0</v>
      </c>
      <c r="V118">
        <v>0</v>
      </c>
      <c r="W118">
        <v>0</v>
      </c>
      <c r="X118">
        <v>0</v>
      </c>
      <c r="Y118">
        <v>0</v>
      </c>
      <c r="Z118">
        <v>0</v>
      </c>
      <c r="AA118">
        <v>0</v>
      </c>
      <c r="AB118">
        <v>0</v>
      </c>
      <c r="AC118">
        <v>0</v>
      </c>
      <c r="AD118">
        <v>0</v>
      </c>
      <c r="AE118">
        <v>0</v>
      </c>
      <c r="AF118">
        <v>0</v>
      </c>
      <c r="AG118">
        <v>0</v>
      </c>
      <c r="AH118">
        <v>0</v>
      </c>
      <c r="AI118">
        <v>0</v>
      </c>
      <c r="AJ118">
        <v>0</v>
      </c>
      <c r="AK118">
        <v>0</v>
      </c>
      <c r="AL118">
        <v>0</v>
      </c>
      <c r="AM118">
        <v>0</v>
      </c>
      <c r="AN118">
        <v>0</v>
      </c>
      <c r="AO118">
        <v>0</v>
      </c>
      <c r="AP118">
        <v>0</v>
      </c>
      <c r="AQ118">
        <v>0</v>
      </c>
      <c r="AR118">
        <v>0</v>
      </c>
      <c r="AS118">
        <v>0</v>
      </c>
      <c r="AT118">
        <v>0</v>
      </c>
      <c r="AU118">
        <v>0</v>
      </c>
      <c r="AV118">
        <v>0</v>
      </c>
      <c r="AW118">
        <v>0</v>
      </c>
      <c r="AX118">
        <v>0</v>
      </c>
      <c r="AY118">
        <v>6803</v>
      </c>
      <c r="AZ118">
        <v>14106</v>
      </c>
      <c r="BA118">
        <v>113943</v>
      </c>
      <c r="BB118">
        <v>0</v>
      </c>
      <c r="BC118">
        <v>495</v>
      </c>
      <c r="BD118">
        <v>1485</v>
      </c>
      <c r="BE118">
        <v>13906</v>
      </c>
      <c r="BF118">
        <v>0</v>
      </c>
      <c r="BG118">
        <v>165</v>
      </c>
      <c r="BH118">
        <v>0</v>
      </c>
      <c r="BI118">
        <v>0</v>
      </c>
      <c r="BJ118">
        <v>0</v>
      </c>
      <c r="BK118">
        <v>165</v>
      </c>
      <c r="BL118">
        <v>1320</v>
      </c>
      <c r="BM118">
        <v>3433</v>
      </c>
      <c r="BN118">
        <v>0</v>
      </c>
      <c r="BO118">
        <v>0</v>
      </c>
      <c r="BP118">
        <v>0</v>
      </c>
      <c r="BQ118">
        <v>332</v>
      </c>
      <c r="BR118">
        <v>19</v>
      </c>
      <c r="BS118">
        <v>0</v>
      </c>
    </row>
    <row r="119" spans="1:71" x14ac:dyDescent="0.2">
      <c r="A119">
        <v>1897</v>
      </c>
      <c r="B119">
        <v>0</v>
      </c>
      <c r="C119">
        <v>0</v>
      </c>
      <c r="D119">
        <v>0</v>
      </c>
      <c r="E119">
        <v>0</v>
      </c>
      <c r="F119">
        <v>0</v>
      </c>
      <c r="G119">
        <v>0</v>
      </c>
      <c r="H119">
        <v>0</v>
      </c>
      <c r="I119">
        <v>0</v>
      </c>
      <c r="J119">
        <v>0</v>
      </c>
      <c r="K119">
        <v>0</v>
      </c>
      <c r="L119">
        <v>0</v>
      </c>
      <c r="M119">
        <v>0</v>
      </c>
      <c r="N119">
        <v>0</v>
      </c>
      <c r="O119">
        <v>0</v>
      </c>
      <c r="P119">
        <v>0</v>
      </c>
      <c r="Q119">
        <v>0</v>
      </c>
      <c r="R119">
        <v>0</v>
      </c>
      <c r="S119">
        <v>0</v>
      </c>
      <c r="T119">
        <v>0</v>
      </c>
      <c r="U119">
        <v>0</v>
      </c>
      <c r="V119">
        <v>0</v>
      </c>
      <c r="W119">
        <v>0</v>
      </c>
      <c r="X119">
        <v>0</v>
      </c>
      <c r="Y119">
        <v>0</v>
      </c>
      <c r="Z119">
        <v>0</v>
      </c>
      <c r="AA119">
        <v>0</v>
      </c>
      <c r="AB119">
        <v>0</v>
      </c>
      <c r="AC119">
        <v>0</v>
      </c>
      <c r="AD119">
        <v>0</v>
      </c>
      <c r="AE119">
        <v>0</v>
      </c>
      <c r="AF119">
        <v>0</v>
      </c>
      <c r="AG119">
        <v>0</v>
      </c>
      <c r="AH119">
        <v>0</v>
      </c>
      <c r="AI119">
        <v>0</v>
      </c>
      <c r="AJ119">
        <v>0</v>
      </c>
      <c r="AK119">
        <v>0</v>
      </c>
      <c r="AL119">
        <v>0</v>
      </c>
      <c r="AM119">
        <v>0</v>
      </c>
      <c r="AN119">
        <v>0</v>
      </c>
      <c r="AO119">
        <v>0</v>
      </c>
      <c r="AP119">
        <v>0</v>
      </c>
      <c r="AQ119">
        <v>0</v>
      </c>
      <c r="AR119">
        <v>0</v>
      </c>
      <c r="AS119">
        <v>0</v>
      </c>
      <c r="AT119">
        <v>0</v>
      </c>
      <c r="AU119">
        <v>0</v>
      </c>
      <c r="AV119">
        <v>0</v>
      </c>
      <c r="AW119">
        <v>0</v>
      </c>
      <c r="AX119">
        <v>0</v>
      </c>
      <c r="AY119">
        <v>1827</v>
      </c>
      <c r="AZ119">
        <v>3329</v>
      </c>
      <c r="BA119">
        <v>21202</v>
      </c>
      <c r="BB119">
        <v>0</v>
      </c>
      <c r="BC119">
        <v>351</v>
      </c>
      <c r="BD119">
        <v>1258</v>
      </c>
      <c r="BE119">
        <v>4377</v>
      </c>
      <c r="BF119">
        <v>0</v>
      </c>
      <c r="BG119">
        <v>0</v>
      </c>
      <c r="BH119">
        <v>0</v>
      </c>
      <c r="BI119">
        <v>132</v>
      </c>
      <c r="BJ119">
        <v>0</v>
      </c>
      <c r="BK119">
        <v>292</v>
      </c>
      <c r="BL119">
        <v>756</v>
      </c>
      <c r="BM119">
        <v>1276</v>
      </c>
      <c r="BN119">
        <v>0</v>
      </c>
      <c r="BO119">
        <v>0</v>
      </c>
      <c r="BP119">
        <v>0</v>
      </c>
      <c r="BQ119">
        <v>0</v>
      </c>
      <c r="BR119">
        <v>9</v>
      </c>
      <c r="BS119">
        <v>0</v>
      </c>
    </row>
    <row r="120" spans="1:71" x14ac:dyDescent="0.2">
      <c r="A120">
        <v>1900</v>
      </c>
      <c r="B120">
        <v>0</v>
      </c>
      <c r="C120">
        <v>0</v>
      </c>
      <c r="D120">
        <v>0</v>
      </c>
      <c r="E120">
        <v>0</v>
      </c>
      <c r="F120">
        <v>0</v>
      </c>
      <c r="G120">
        <v>0</v>
      </c>
      <c r="H120">
        <v>0</v>
      </c>
      <c r="I120">
        <v>0</v>
      </c>
      <c r="J120">
        <v>0</v>
      </c>
      <c r="K120">
        <v>0</v>
      </c>
      <c r="L120">
        <v>0</v>
      </c>
      <c r="M120">
        <v>0</v>
      </c>
      <c r="N120">
        <v>0</v>
      </c>
      <c r="O120">
        <v>0</v>
      </c>
      <c r="P120">
        <v>0</v>
      </c>
      <c r="Q120">
        <v>0</v>
      </c>
      <c r="R120">
        <v>0</v>
      </c>
      <c r="S120">
        <v>0</v>
      </c>
      <c r="T120">
        <v>0</v>
      </c>
      <c r="U120">
        <v>0</v>
      </c>
      <c r="V120">
        <v>0</v>
      </c>
      <c r="W120">
        <v>0</v>
      </c>
      <c r="X120">
        <v>0</v>
      </c>
      <c r="Y120">
        <v>0</v>
      </c>
      <c r="Z120">
        <v>0</v>
      </c>
      <c r="AA120">
        <v>0</v>
      </c>
      <c r="AB120">
        <v>0</v>
      </c>
      <c r="AC120">
        <v>0</v>
      </c>
      <c r="AD120">
        <v>0</v>
      </c>
      <c r="AE120">
        <v>0</v>
      </c>
      <c r="AF120">
        <v>0</v>
      </c>
      <c r="AG120">
        <v>0</v>
      </c>
      <c r="AH120">
        <v>0</v>
      </c>
      <c r="AI120">
        <v>0</v>
      </c>
      <c r="AJ120">
        <v>0</v>
      </c>
      <c r="AK120">
        <v>0</v>
      </c>
      <c r="AL120">
        <v>0</v>
      </c>
      <c r="AM120">
        <v>0</v>
      </c>
      <c r="AN120">
        <v>0</v>
      </c>
      <c r="AO120">
        <v>0</v>
      </c>
      <c r="AP120">
        <v>0</v>
      </c>
      <c r="AQ120">
        <v>0</v>
      </c>
      <c r="AR120">
        <v>0</v>
      </c>
      <c r="AS120">
        <v>0</v>
      </c>
      <c r="AT120">
        <v>0</v>
      </c>
      <c r="AU120">
        <v>0</v>
      </c>
      <c r="AV120">
        <v>0</v>
      </c>
      <c r="AW120">
        <v>0</v>
      </c>
      <c r="AX120">
        <v>2310</v>
      </c>
      <c r="AY120">
        <v>16570</v>
      </c>
      <c r="AZ120">
        <v>44138</v>
      </c>
      <c r="BA120">
        <v>732774</v>
      </c>
      <c r="BB120">
        <v>223</v>
      </c>
      <c r="BC120">
        <v>1584.5</v>
      </c>
      <c r="BD120">
        <v>174</v>
      </c>
      <c r="BE120">
        <v>5452</v>
      </c>
      <c r="BF120">
        <v>0</v>
      </c>
      <c r="BG120">
        <v>0</v>
      </c>
      <c r="BH120">
        <v>0</v>
      </c>
      <c r="BI120">
        <v>17</v>
      </c>
      <c r="BJ120">
        <v>87</v>
      </c>
      <c r="BK120">
        <v>979</v>
      </c>
      <c r="BL120">
        <v>174</v>
      </c>
      <c r="BM120">
        <v>768</v>
      </c>
      <c r="BN120">
        <v>0</v>
      </c>
      <c r="BO120">
        <v>0</v>
      </c>
      <c r="BP120">
        <v>0</v>
      </c>
      <c r="BQ120">
        <v>0</v>
      </c>
      <c r="BR120">
        <v>71</v>
      </c>
      <c r="BS120">
        <v>0</v>
      </c>
    </row>
    <row r="121" spans="1:71" x14ac:dyDescent="0.2">
      <c r="A121">
        <v>1939</v>
      </c>
      <c r="B121">
        <v>0</v>
      </c>
      <c r="C121">
        <v>0</v>
      </c>
      <c r="D121">
        <v>0</v>
      </c>
      <c r="E121">
        <v>0</v>
      </c>
      <c r="F121">
        <v>0</v>
      </c>
      <c r="G121">
        <v>0</v>
      </c>
      <c r="H121">
        <v>0</v>
      </c>
      <c r="I121">
        <v>0</v>
      </c>
      <c r="J121">
        <v>0</v>
      </c>
      <c r="K121">
        <v>0</v>
      </c>
      <c r="L121">
        <v>0</v>
      </c>
      <c r="M121">
        <v>0</v>
      </c>
      <c r="N121">
        <v>0</v>
      </c>
      <c r="O121">
        <v>0</v>
      </c>
      <c r="P121">
        <v>0</v>
      </c>
      <c r="Q121">
        <v>0</v>
      </c>
      <c r="R121">
        <v>0</v>
      </c>
      <c r="S121">
        <v>0</v>
      </c>
      <c r="T121">
        <v>0</v>
      </c>
      <c r="U121">
        <v>0</v>
      </c>
      <c r="V121">
        <v>0</v>
      </c>
      <c r="W121">
        <v>0</v>
      </c>
      <c r="X121">
        <v>0</v>
      </c>
      <c r="Y121">
        <v>0</v>
      </c>
      <c r="Z121">
        <v>0</v>
      </c>
      <c r="AA121">
        <v>0</v>
      </c>
      <c r="AB121">
        <v>0</v>
      </c>
      <c r="AC121">
        <v>0</v>
      </c>
      <c r="AD121">
        <v>0</v>
      </c>
      <c r="AE121">
        <v>0</v>
      </c>
      <c r="AF121">
        <v>0</v>
      </c>
      <c r="AG121">
        <v>0</v>
      </c>
      <c r="AH121">
        <v>0</v>
      </c>
      <c r="AI121">
        <v>0</v>
      </c>
      <c r="AJ121">
        <v>0</v>
      </c>
      <c r="AK121">
        <v>0</v>
      </c>
      <c r="AL121">
        <v>0</v>
      </c>
      <c r="AM121">
        <v>0</v>
      </c>
      <c r="AN121">
        <v>0</v>
      </c>
      <c r="AO121">
        <v>0</v>
      </c>
      <c r="AP121">
        <v>0</v>
      </c>
      <c r="AQ121">
        <v>0</v>
      </c>
      <c r="AR121">
        <v>0</v>
      </c>
      <c r="AS121">
        <v>0</v>
      </c>
      <c r="AT121">
        <v>0</v>
      </c>
      <c r="AU121">
        <v>0</v>
      </c>
      <c r="AV121">
        <v>0</v>
      </c>
      <c r="AW121">
        <v>0</v>
      </c>
      <c r="AX121">
        <v>246</v>
      </c>
      <c r="AY121">
        <v>3373</v>
      </c>
      <c r="AZ121">
        <v>3965</v>
      </c>
      <c r="BA121">
        <v>63685</v>
      </c>
      <c r="BB121">
        <v>246</v>
      </c>
      <c r="BC121">
        <v>850</v>
      </c>
      <c r="BD121">
        <v>1020</v>
      </c>
      <c r="BE121">
        <v>7832</v>
      </c>
      <c r="BF121">
        <v>0</v>
      </c>
      <c r="BG121">
        <v>0</v>
      </c>
      <c r="BH121">
        <v>0</v>
      </c>
      <c r="BI121">
        <v>0</v>
      </c>
      <c r="BJ121">
        <v>138</v>
      </c>
      <c r="BK121">
        <v>680</v>
      </c>
      <c r="BL121">
        <v>850</v>
      </c>
      <c r="BM121">
        <v>1530</v>
      </c>
      <c r="BN121">
        <v>0</v>
      </c>
      <c r="BO121">
        <v>0</v>
      </c>
      <c r="BP121">
        <v>0</v>
      </c>
      <c r="BQ121">
        <v>0</v>
      </c>
      <c r="BR121">
        <v>34</v>
      </c>
      <c r="BS121">
        <v>0</v>
      </c>
    </row>
    <row r="122" spans="1:71" x14ac:dyDescent="0.2">
      <c r="A122">
        <v>1945</v>
      </c>
      <c r="B122">
        <v>0</v>
      </c>
      <c r="C122">
        <v>0</v>
      </c>
      <c r="D122">
        <v>0</v>
      </c>
      <c r="E122">
        <v>0</v>
      </c>
      <c r="F122">
        <v>0</v>
      </c>
      <c r="G122">
        <v>0</v>
      </c>
      <c r="H122">
        <v>0</v>
      </c>
      <c r="I122">
        <v>0</v>
      </c>
      <c r="J122">
        <v>0</v>
      </c>
      <c r="K122">
        <v>0</v>
      </c>
      <c r="L122">
        <v>0</v>
      </c>
      <c r="M122">
        <v>0</v>
      </c>
      <c r="N122">
        <v>0</v>
      </c>
      <c r="O122">
        <v>0</v>
      </c>
      <c r="P122">
        <v>0</v>
      </c>
      <c r="Q122">
        <v>0</v>
      </c>
      <c r="R122">
        <v>0</v>
      </c>
      <c r="S122">
        <v>0</v>
      </c>
      <c r="T122">
        <v>0</v>
      </c>
      <c r="U122">
        <v>0</v>
      </c>
      <c r="V122">
        <v>0</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c r="AP122">
        <v>0</v>
      </c>
      <c r="AQ122">
        <v>0</v>
      </c>
      <c r="AR122">
        <v>0</v>
      </c>
      <c r="AS122">
        <v>0</v>
      </c>
      <c r="AT122">
        <v>0</v>
      </c>
      <c r="AU122">
        <v>0</v>
      </c>
      <c r="AV122">
        <v>0</v>
      </c>
      <c r="AW122">
        <v>0</v>
      </c>
      <c r="AX122">
        <v>440</v>
      </c>
      <c r="AY122">
        <v>7765</v>
      </c>
      <c r="AZ122">
        <v>12804</v>
      </c>
      <c r="BA122">
        <v>169105</v>
      </c>
      <c r="BB122">
        <v>440</v>
      </c>
      <c r="BC122">
        <v>1218</v>
      </c>
      <c r="BD122">
        <v>1331</v>
      </c>
      <c r="BE122">
        <v>19375</v>
      </c>
      <c r="BF122">
        <v>0</v>
      </c>
      <c r="BG122">
        <v>0</v>
      </c>
      <c r="BH122">
        <v>0</v>
      </c>
      <c r="BI122">
        <v>349</v>
      </c>
      <c r="BJ122">
        <v>264</v>
      </c>
      <c r="BK122">
        <v>696</v>
      </c>
      <c r="BL122">
        <v>983</v>
      </c>
      <c r="BM122">
        <v>4472</v>
      </c>
      <c r="BN122">
        <v>0</v>
      </c>
      <c r="BO122">
        <v>0</v>
      </c>
      <c r="BP122">
        <v>0</v>
      </c>
      <c r="BQ122">
        <v>0</v>
      </c>
      <c r="BR122">
        <v>21</v>
      </c>
      <c r="BS122">
        <v>0</v>
      </c>
    </row>
    <row r="123" spans="1:71" x14ac:dyDescent="0.2">
      <c r="A123">
        <v>1953</v>
      </c>
      <c r="B123">
        <v>0</v>
      </c>
      <c r="C123">
        <v>0</v>
      </c>
      <c r="D123">
        <v>0</v>
      </c>
      <c r="E123">
        <v>0</v>
      </c>
      <c r="F123">
        <v>0</v>
      </c>
      <c r="G123">
        <v>0</v>
      </c>
      <c r="H123">
        <v>0</v>
      </c>
      <c r="I123">
        <v>0</v>
      </c>
      <c r="J123">
        <v>0</v>
      </c>
      <c r="K123">
        <v>0</v>
      </c>
      <c r="L123">
        <v>0</v>
      </c>
      <c r="M123">
        <v>0</v>
      </c>
      <c r="N123">
        <v>0</v>
      </c>
      <c r="O123">
        <v>0</v>
      </c>
      <c r="P123">
        <v>0</v>
      </c>
      <c r="Q123">
        <v>0</v>
      </c>
      <c r="R123">
        <v>0</v>
      </c>
      <c r="S123">
        <v>0</v>
      </c>
      <c r="T123">
        <v>0</v>
      </c>
      <c r="U123">
        <v>0</v>
      </c>
      <c r="V123">
        <v>0</v>
      </c>
      <c r="W123">
        <v>0</v>
      </c>
      <c r="X123">
        <v>0</v>
      </c>
      <c r="Y123">
        <v>0</v>
      </c>
      <c r="Z123">
        <v>0</v>
      </c>
      <c r="AA123">
        <v>0</v>
      </c>
      <c r="AB123">
        <v>0</v>
      </c>
      <c r="AC123">
        <v>0</v>
      </c>
      <c r="AD123">
        <v>0</v>
      </c>
      <c r="AE123">
        <v>0</v>
      </c>
      <c r="AF123">
        <v>0</v>
      </c>
      <c r="AG123">
        <v>0</v>
      </c>
      <c r="AH123">
        <v>0</v>
      </c>
      <c r="AI123">
        <v>0</v>
      </c>
      <c r="AJ123">
        <v>0</v>
      </c>
      <c r="AK123">
        <v>0</v>
      </c>
      <c r="AL123">
        <v>0</v>
      </c>
      <c r="AM123">
        <v>0</v>
      </c>
      <c r="AN123">
        <v>0</v>
      </c>
      <c r="AO123">
        <v>0</v>
      </c>
      <c r="AP123">
        <v>0</v>
      </c>
      <c r="AQ123">
        <v>0</v>
      </c>
      <c r="AR123">
        <v>0</v>
      </c>
      <c r="AS123">
        <v>0</v>
      </c>
      <c r="AT123">
        <v>0</v>
      </c>
      <c r="AU123">
        <v>0</v>
      </c>
      <c r="AV123">
        <v>0</v>
      </c>
      <c r="AW123">
        <v>0</v>
      </c>
      <c r="AX123">
        <v>641</v>
      </c>
      <c r="AY123">
        <v>5483</v>
      </c>
      <c r="AZ123">
        <v>16444</v>
      </c>
      <c r="BA123">
        <v>235416</v>
      </c>
      <c r="BB123">
        <v>641</v>
      </c>
      <c r="BC123">
        <v>645</v>
      </c>
      <c r="BD123">
        <v>2941</v>
      </c>
      <c r="BE123">
        <v>32448</v>
      </c>
      <c r="BF123">
        <v>0</v>
      </c>
      <c r="BG123">
        <v>0</v>
      </c>
      <c r="BH123">
        <v>0</v>
      </c>
      <c r="BI123">
        <v>419</v>
      </c>
      <c r="BJ123">
        <v>0</v>
      </c>
      <c r="BK123">
        <v>207</v>
      </c>
      <c r="BL123">
        <v>1557</v>
      </c>
      <c r="BM123">
        <v>2595</v>
      </c>
      <c r="BN123">
        <v>0</v>
      </c>
      <c r="BO123">
        <v>0</v>
      </c>
      <c r="BP123">
        <v>0</v>
      </c>
      <c r="BQ123">
        <v>346</v>
      </c>
      <c r="BR123">
        <v>39</v>
      </c>
      <c r="BS123">
        <v>0</v>
      </c>
    </row>
    <row r="124" spans="1:71" x14ac:dyDescent="0.2">
      <c r="A124">
        <v>2009</v>
      </c>
      <c r="B124">
        <v>0</v>
      </c>
      <c r="C124">
        <v>0</v>
      </c>
      <c r="D124">
        <v>0</v>
      </c>
      <c r="E124">
        <v>0</v>
      </c>
      <c r="F124">
        <v>0</v>
      </c>
      <c r="G124">
        <v>0</v>
      </c>
      <c r="H124">
        <v>0</v>
      </c>
      <c r="I124">
        <v>0</v>
      </c>
      <c r="J124">
        <v>0</v>
      </c>
      <c r="K124">
        <v>0</v>
      </c>
      <c r="L124">
        <v>0</v>
      </c>
      <c r="M124">
        <v>0</v>
      </c>
      <c r="N124">
        <v>0</v>
      </c>
      <c r="O124">
        <v>0</v>
      </c>
      <c r="P124">
        <v>0</v>
      </c>
      <c r="Q124">
        <v>0</v>
      </c>
      <c r="R124">
        <v>0</v>
      </c>
      <c r="S124">
        <v>0</v>
      </c>
      <c r="T124">
        <v>0</v>
      </c>
      <c r="U124">
        <v>0</v>
      </c>
      <c r="V124">
        <v>0</v>
      </c>
      <c r="W124">
        <v>0</v>
      </c>
      <c r="X124">
        <v>0</v>
      </c>
      <c r="Y124">
        <v>0</v>
      </c>
      <c r="Z124">
        <v>0</v>
      </c>
      <c r="AA124">
        <v>0</v>
      </c>
      <c r="AB124">
        <v>0</v>
      </c>
      <c r="AC124">
        <v>0</v>
      </c>
      <c r="AD124">
        <v>0</v>
      </c>
      <c r="AE124">
        <v>0</v>
      </c>
      <c r="AF124">
        <v>0</v>
      </c>
      <c r="AG124">
        <v>0</v>
      </c>
      <c r="AH124">
        <v>0</v>
      </c>
      <c r="AI124">
        <v>0</v>
      </c>
      <c r="AJ124">
        <v>0</v>
      </c>
      <c r="AK124">
        <v>0</v>
      </c>
      <c r="AL124">
        <v>0</v>
      </c>
      <c r="AM124">
        <v>0</v>
      </c>
      <c r="AN124">
        <v>0</v>
      </c>
      <c r="AO124">
        <v>0</v>
      </c>
      <c r="AP124">
        <v>0</v>
      </c>
      <c r="AQ124">
        <v>0</v>
      </c>
      <c r="AR124">
        <v>0</v>
      </c>
      <c r="AS124">
        <v>0</v>
      </c>
      <c r="AT124">
        <v>0</v>
      </c>
      <c r="AU124">
        <v>0</v>
      </c>
      <c r="AV124">
        <v>0</v>
      </c>
      <c r="AW124">
        <v>0</v>
      </c>
      <c r="AX124">
        <v>1115</v>
      </c>
      <c r="AY124">
        <v>6646.5</v>
      </c>
      <c r="AZ124">
        <v>17480</v>
      </c>
      <c r="BA124">
        <v>209288</v>
      </c>
      <c r="BB124">
        <v>1111</v>
      </c>
      <c r="BC124">
        <v>1056</v>
      </c>
      <c r="BD124">
        <v>1900</v>
      </c>
      <c r="BE124">
        <v>28932</v>
      </c>
      <c r="BF124">
        <v>176</v>
      </c>
      <c r="BG124">
        <v>0</v>
      </c>
      <c r="BH124">
        <v>0</v>
      </c>
      <c r="BI124">
        <v>352</v>
      </c>
      <c r="BJ124">
        <v>435</v>
      </c>
      <c r="BK124">
        <v>616</v>
      </c>
      <c r="BL124">
        <v>880</v>
      </c>
      <c r="BM124">
        <v>4167</v>
      </c>
      <c r="BN124">
        <v>0</v>
      </c>
      <c r="BO124">
        <v>0</v>
      </c>
      <c r="BP124">
        <v>0</v>
      </c>
      <c r="BQ124">
        <v>0</v>
      </c>
      <c r="BR124">
        <v>79</v>
      </c>
      <c r="BS124">
        <v>0</v>
      </c>
    </row>
    <row r="125" spans="1:71" x14ac:dyDescent="0.2">
      <c r="A125">
        <v>2016</v>
      </c>
      <c r="B125">
        <v>0</v>
      </c>
      <c r="C125">
        <v>0</v>
      </c>
      <c r="D125">
        <v>0</v>
      </c>
      <c r="E125">
        <v>0</v>
      </c>
      <c r="F125">
        <v>0</v>
      </c>
      <c r="G125">
        <v>0</v>
      </c>
      <c r="H125">
        <v>0</v>
      </c>
      <c r="I125">
        <v>0</v>
      </c>
      <c r="J125">
        <v>0</v>
      </c>
      <c r="K125">
        <v>0</v>
      </c>
      <c r="L125">
        <v>0</v>
      </c>
      <c r="M125">
        <v>0</v>
      </c>
      <c r="N125">
        <v>0</v>
      </c>
      <c r="O125">
        <v>0</v>
      </c>
      <c r="P125">
        <v>0</v>
      </c>
      <c r="Q125">
        <v>0</v>
      </c>
      <c r="R125">
        <v>0</v>
      </c>
      <c r="S125">
        <v>0</v>
      </c>
      <c r="T125">
        <v>0</v>
      </c>
      <c r="U125">
        <v>0</v>
      </c>
      <c r="V125">
        <v>0</v>
      </c>
      <c r="W125">
        <v>0</v>
      </c>
      <c r="X125">
        <v>0</v>
      </c>
      <c r="Y125">
        <v>0</v>
      </c>
      <c r="Z125">
        <v>0</v>
      </c>
      <c r="AA125">
        <v>0</v>
      </c>
      <c r="AB125">
        <v>0</v>
      </c>
      <c r="AC125">
        <v>0</v>
      </c>
      <c r="AD125">
        <v>0</v>
      </c>
      <c r="AE125">
        <v>0</v>
      </c>
      <c r="AF125">
        <v>0</v>
      </c>
      <c r="AG125">
        <v>0</v>
      </c>
      <c r="AH125">
        <v>0</v>
      </c>
      <c r="AI125">
        <v>0</v>
      </c>
      <c r="AJ125">
        <v>0</v>
      </c>
      <c r="AK125">
        <v>0</v>
      </c>
      <c r="AL125">
        <v>0</v>
      </c>
      <c r="AM125">
        <v>0</v>
      </c>
      <c r="AN125">
        <v>0</v>
      </c>
      <c r="AO125">
        <v>0</v>
      </c>
      <c r="AP125">
        <v>0</v>
      </c>
      <c r="AQ125">
        <v>0</v>
      </c>
      <c r="AR125">
        <v>0</v>
      </c>
      <c r="AS125">
        <v>0</v>
      </c>
      <c r="AT125">
        <v>0</v>
      </c>
      <c r="AU125">
        <v>0</v>
      </c>
      <c r="AV125">
        <v>0</v>
      </c>
      <c r="AW125">
        <v>0</v>
      </c>
      <c r="AX125">
        <v>274</v>
      </c>
      <c r="AY125">
        <v>6108</v>
      </c>
      <c r="AZ125">
        <v>5349</v>
      </c>
      <c r="BA125">
        <v>64277</v>
      </c>
      <c r="BB125">
        <v>274</v>
      </c>
      <c r="BC125">
        <v>780</v>
      </c>
      <c r="BD125">
        <v>975</v>
      </c>
      <c r="BE125">
        <v>12708</v>
      </c>
      <c r="BF125">
        <v>0</v>
      </c>
      <c r="BG125">
        <v>0</v>
      </c>
      <c r="BH125">
        <v>0</v>
      </c>
      <c r="BI125">
        <v>0</v>
      </c>
      <c r="BJ125">
        <v>201</v>
      </c>
      <c r="BK125">
        <v>585</v>
      </c>
      <c r="BL125">
        <v>780</v>
      </c>
      <c r="BM125">
        <v>3160</v>
      </c>
      <c r="BN125">
        <v>0</v>
      </c>
      <c r="BO125">
        <v>0</v>
      </c>
      <c r="BP125">
        <v>0</v>
      </c>
      <c r="BQ125">
        <v>0</v>
      </c>
      <c r="BR125">
        <v>16</v>
      </c>
      <c r="BS125">
        <v>0</v>
      </c>
    </row>
    <row r="126" spans="1:71" x14ac:dyDescent="0.2">
      <c r="A126">
        <v>2044</v>
      </c>
      <c r="B126">
        <v>0</v>
      </c>
      <c r="C126">
        <v>0</v>
      </c>
      <c r="D126">
        <v>0</v>
      </c>
      <c r="E126">
        <v>0</v>
      </c>
      <c r="F126">
        <v>0</v>
      </c>
      <c r="G126">
        <v>0</v>
      </c>
      <c r="H126">
        <v>0</v>
      </c>
      <c r="I126">
        <v>0</v>
      </c>
      <c r="J126">
        <v>0</v>
      </c>
      <c r="K126">
        <v>0</v>
      </c>
      <c r="L126">
        <v>0</v>
      </c>
      <c r="M126">
        <v>0</v>
      </c>
      <c r="N126">
        <v>0</v>
      </c>
      <c r="O126">
        <v>0</v>
      </c>
      <c r="P126">
        <v>0</v>
      </c>
      <c r="Q126">
        <v>0</v>
      </c>
      <c r="R126">
        <v>0</v>
      </c>
      <c r="S126">
        <v>0</v>
      </c>
      <c r="T126">
        <v>0</v>
      </c>
      <c r="U126">
        <v>0</v>
      </c>
      <c r="V126">
        <v>0</v>
      </c>
      <c r="W126">
        <v>0</v>
      </c>
      <c r="X126">
        <v>0</v>
      </c>
      <c r="Y126">
        <v>0</v>
      </c>
      <c r="Z126">
        <v>0</v>
      </c>
      <c r="AA126">
        <v>0</v>
      </c>
      <c r="AB126">
        <v>0</v>
      </c>
      <c r="AC126">
        <v>0</v>
      </c>
      <c r="AD126">
        <v>0</v>
      </c>
      <c r="AE126">
        <v>0</v>
      </c>
      <c r="AF126">
        <v>0</v>
      </c>
      <c r="AG126">
        <v>0</v>
      </c>
      <c r="AH126">
        <v>0</v>
      </c>
      <c r="AI126">
        <v>0</v>
      </c>
      <c r="AJ126">
        <v>0</v>
      </c>
      <c r="AK126">
        <v>0</v>
      </c>
      <c r="AL126">
        <v>0</v>
      </c>
      <c r="AM126">
        <v>0</v>
      </c>
      <c r="AN126">
        <v>0</v>
      </c>
      <c r="AO126">
        <v>0</v>
      </c>
      <c r="AP126">
        <v>0</v>
      </c>
      <c r="AQ126">
        <v>0</v>
      </c>
      <c r="AR126">
        <v>0</v>
      </c>
      <c r="AS126">
        <v>0</v>
      </c>
      <c r="AT126">
        <v>0</v>
      </c>
      <c r="AU126">
        <v>0</v>
      </c>
      <c r="AV126">
        <v>0</v>
      </c>
      <c r="AW126">
        <v>0</v>
      </c>
      <c r="AX126">
        <v>0</v>
      </c>
      <c r="AY126">
        <v>2380</v>
      </c>
      <c r="AZ126">
        <v>3224</v>
      </c>
      <c r="BA126">
        <v>19617</v>
      </c>
      <c r="BB126">
        <v>0</v>
      </c>
      <c r="BC126">
        <v>510</v>
      </c>
      <c r="BD126">
        <v>344</v>
      </c>
      <c r="BE126">
        <v>2299</v>
      </c>
      <c r="BF126">
        <v>0</v>
      </c>
      <c r="BG126">
        <v>0</v>
      </c>
      <c r="BH126">
        <v>0</v>
      </c>
      <c r="BI126">
        <v>171</v>
      </c>
      <c r="BJ126">
        <v>0</v>
      </c>
      <c r="BK126">
        <v>510</v>
      </c>
      <c r="BL126">
        <v>344</v>
      </c>
      <c r="BM126">
        <v>516</v>
      </c>
      <c r="BN126">
        <v>0</v>
      </c>
      <c r="BO126">
        <v>0</v>
      </c>
      <c r="BP126">
        <v>0</v>
      </c>
      <c r="BQ126">
        <v>0</v>
      </c>
      <c r="BR126">
        <v>0</v>
      </c>
      <c r="BS126">
        <v>0</v>
      </c>
    </row>
    <row r="127" spans="1:71" x14ac:dyDescent="0.2">
      <c r="A127">
        <v>2051</v>
      </c>
      <c r="B127">
        <v>0</v>
      </c>
      <c r="C127">
        <v>0</v>
      </c>
      <c r="D127">
        <v>0</v>
      </c>
      <c r="E127">
        <v>0</v>
      </c>
      <c r="F127">
        <v>0</v>
      </c>
      <c r="G127">
        <v>0</v>
      </c>
      <c r="H127">
        <v>0</v>
      </c>
      <c r="I127">
        <v>0</v>
      </c>
      <c r="J127">
        <v>0</v>
      </c>
      <c r="K127">
        <v>0</v>
      </c>
      <c r="L127">
        <v>0</v>
      </c>
      <c r="M127">
        <v>0</v>
      </c>
      <c r="N127">
        <v>0</v>
      </c>
      <c r="O127">
        <v>0</v>
      </c>
      <c r="P127">
        <v>0</v>
      </c>
      <c r="Q127">
        <v>0</v>
      </c>
      <c r="R127">
        <v>0</v>
      </c>
      <c r="S127">
        <v>0</v>
      </c>
      <c r="T127">
        <v>0</v>
      </c>
      <c r="U127">
        <v>0</v>
      </c>
      <c r="V127">
        <v>0</v>
      </c>
      <c r="W127">
        <v>0</v>
      </c>
      <c r="X127">
        <v>0</v>
      </c>
      <c r="Y127">
        <v>0</v>
      </c>
      <c r="Z127">
        <v>0</v>
      </c>
      <c r="AA127">
        <v>0</v>
      </c>
      <c r="AB127">
        <v>0</v>
      </c>
      <c r="AC127">
        <v>0</v>
      </c>
      <c r="AD127">
        <v>0</v>
      </c>
      <c r="AE127">
        <v>0</v>
      </c>
      <c r="AF127">
        <v>0</v>
      </c>
      <c r="AG127">
        <v>0</v>
      </c>
      <c r="AH127">
        <v>0</v>
      </c>
      <c r="AI127">
        <v>0</v>
      </c>
      <c r="AJ127">
        <v>0</v>
      </c>
      <c r="AK127">
        <v>0</v>
      </c>
      <c r="AL127">
        <v>0</v>
      </c>
      <c r="AM127">
        <v>0</v>
      </c>
      <c r="AN127">
        <v>0</v>
      </c>
      <c r="AO127">
        <v>0</v>
      </c>
      <c r="AP127">
        <v>0</v>
      </c>
      <c r="AQ127">
        <v>0</v>
      </c>
      <c r="AR127">
        <v>0</v>
      </c>
      <c r="AS127">
        <v>0</v>
      </c>
      <c r="AT127">
        <v>0</v>
      </c>
      <c r="AU127">
        <v>0</v>
      </c>
      <c r="AV127">
        <v>0</v>
      </c>
      <c r="AW127">
        <v>0</v>
      </c>
      <c r="AX127">
        <v>1289</v>
      </c>
      <c r="AY127">
        <v>4763</v>
      </c>
      <c r="AZ127">
        <v>6793</v>
      </c>
      <c r="BA127">
        <v>59254</v>
      </c>
      <c r="BB127">
        <v>1285</v>
      </c>
      <c r="BC127">
        <v>1188</v>
      </c>
      <c r="BD127">
        <v>1588</v>
      </c>
      <c r="BE127">
        <v>12111</v>
      </c>
      <c r="BF127">
        <v>0</v>
      </c>
      <c r="BG127">
        <v>0</v>
      </c>
      <c r="BH127">
        <v>0</v>
      </c>
      <c r="BI127">
        <v>0</v>
      </c>
      <c r="BJ127">
        <v>830</v>
      </c>
      <c r="BK127">
        <v>640</v>
      </c>
      <c r="BL127">
        <v>640</v>
      </c>
      <c r="BM127">
        <v>3432</v>
      </c>
      <c r="BN127">
        <v>0</v>
      </c>
      <c r="BO127">
        <v>0</v>
      </c>
      <c r="BP127">
        <v>0</v>
      </c>
      <c r="BQ127">
        <v>0</v>
      </c>
      <c r="BR127">
        <v>2</v>
      </c>
      <c r="BS127">
        <v>0</v>
      </c>
    </row>
    <row r="128" spans="1:71" x14ac:dyDescent="0.2">
      <c r="A128">
        <v>2058</v>
      </c>
      <c r="B128">
        <v>0</v>
      </c>
      <c r="C128">
        <v>0</v>
      </c>
      <c r="D128">
        <v>0</v>
      </c>
      <c r="E128">
        <v>0</v>
      </c>
      <c r="F128">
        <v>0</v>
      </c>
      <c r="G128">
        <v>0</v>
      </c>
      <c r="H128">
        <v>0</v>
      </c>
      <c r="I128">
        <v>0</v>
      </c>
      <c r="J128">
        <v>0</v>
      </c>
      <c r="K128">
        <v>0</v>
      </c>
      <c r="L128">
        <v>0</v>
      </c>
      <c r="M128">
        <v>0</v>
      </c>
      <c r="N128">
        <v>0</v>
      </c>
      <c r="O128">
        <v>0</v>
      </c>
      <c r="P128">
        <v>0</v>
      </c>
      <c r="Q128">
        <v>0</v>
      </c>
      <c r="R128">
        <v>0</v>
      </c>
      <c r="S128">
        <v>0</v>
      </c>
      <c r="T128">
        <v>0</v>
      </c>
      <c r="U128">
        <v>0</v>
      </c>
      <c r="V128">
        <v>0</v>
      </c>
      <c r="W128">
        <v>0</v>
      </c>
      <c r="X128">
        <v>0</v>
      </c>
      <c r="Y128">
        <v>0</v>
      </c>
      <c r="Z128">
        <v>0</v>
      </c>
      <c r="AA128">
        <v>0</v>
      </c>
      <c r="AB128">
        <v>0</v>
      </c>
      <c r="AC128">
        <v>0</v>
      </c>
      <c r="AD128">
        <v>0</v>
      </c>
      <c r="AE128">
        <v>0</v>
      </c>
      <c r="AF128">
        <v>0</v>
      </c>
      <c r="AG128">
        <v>0</v>
      </c>
      <c r="AH128">
        <v>0</v>
      </c>
      <c r="AI128">
        <v>0</v>
      </c>
      <c r="AJ128">
        <v>0</v>
      </c>
      <c r="AK128">
        <v>0</v>
      </c>
      <c r="AL128">
        <v>0</v>
      </c>
      <c r="AM128">
        <v>0</v>
      </c>
      <c r="AN128">
        <v>0</v>
      </c>
      <c r="AO128">
        <v>0</v>
      </c>
      <c r="AP128">
        <v>0</v>
      </c>
      <c r="AQ128">
        <v>0</v>
      </c>
      <c r="AR128">
        <v>0</v>
      </c>
      <c r="AS128">
        <v>0</v>
      </c>
      <c r="AT128">
        <v>0</v>
      </c>
      <c r="AU128">
        <v>0</v>
      </c>
      <c r="AV128">
        <v>0</v>
      </c>
      <c r="AW128">
        <v>0</v>
      </c>
      <c r="AX128">
        <v>1791</v>
      </c>
      <c r="AY128">
        <v>25885.5</v>
      </c>
      <c r="AZ128">
        <v>41958</v>
      </c>
      <c r="BA128">
        <v>577901</v>
      </c>
      <c r="BB128">
        <v>1791</v>
      </c>
      <c r="BC128">
        <v>3710</v>
      </c>
      <c r="BD128">
        <v>6451</v>
      </c>
      <c r="BE128">
        <v>60893.5</v>
      </c>
      <c r="BF128">
        <v>0</v>
      </c>
      <c r="BG128">
        <v>0</v>
      </c>
      <c r="BH128">
        <v>0</v>
      </c>
      <c r="BI128">
        <v>2373.5</v>
      </c>
      <c r="BJ128">
        <v>1095</v>
      </c>
      <c r="BK128">
        <v>2279</v>
      </c>
      <c r="BL128">
        <v>4075</v>
      </c>
      <c r="BM128">
        <v>8983</v>
      </c>
      <c r="BN128">
        <v>0</v>
      </c>
      <c r="BO128">
        <v>0</v>
      </c>
      <c r="BP128">
        <v>0</v>
      </c>
      <c r="BQ128">
        <v>170</v>
      </c>
      <c r="BR128">
        <v>47</v>
      </c>
      <c r="BS128">
        <v>0</v>
      </c>
    </row>
    <row r="129" spans="1:71" x14ac:dyDescent="0.2">
      <c r="A129">
        <v>2114</v>
      </c>
      <c r="B129">
        <v>0</v>
      </c>
      <c r="C129">
        <v>0</v>
      </c>
      <c r="D129">
        <v>0</v>
      </c>
      <c r="E129">
        <v>0</v>
      </c>
      <c r="F129">
        <v>0</v>
      </c>
      <c r="G129">
        <v>0</v>
      </c>
      <c r="H129">
        <v>0</v>
      </c>
      <c r="I129">
        <v>0</v>
      </c>
      <c r="J129">
        <v>0</v>
      </c>
      <c r="K129">
        <v>0</v>
      </c>
      <c r="L129">
        <v>0</v>
      </c>
      <c r="M129">
        <v>0</v>
      </c>
      <c r="N129">
        <v>0</v>
      </c>
      <c r="O129">
        <v>0</v>
      </c>
      <c r="P129">
        <v>0</v>
      </c>
      <c r="Q129">
        <v>0</v>
      </c>
      <c r="R129">
        <v>0</v>
      </c>
      <c r="S129">
        <v>0</v>
      </c>
      <c r="T129">
        <v>0</v>
      </c>
      <c r="U129">
        <v>0</v>
      </c>
      <c r="V129">
        <v>0</v>
      </c>
      <c r="W129">
        <v>0</v>
      </c>
      <c r="X129">
        <v>0</v>
      </c>
      <c r="Y129">
        <v>0</v>
      </c>
      <c r="Z129">
        <v>0</v>
      </c>
      <c r="AA129">
        <v>0</v>
      </c>
      <c r="AB129">
        <v>0</v>
      </c>
      <c r="AC129">
        <v>0</v>
      </c>
      <c r="AD129">
        <v>0</v>
      </c>
      <c r="AE129">
        <v>0</v>
      </c>
      <c r="AF129">
        <v>0</v>
      </c>
      <c r="AG129">
        <v>0</v>
      </c>
      <c r="AH129">
        <v>0</v>
      </c>
      <c r="AI129">
        <v>0</v>
      </c>
      <c r="AJ129">
        <v>0</v>
      </c>
      <c r="AK129">
        <v>0</v>
      </c>
      <c r="AL129">
        <v>0</v>
      </c>
      <c r="AM129">
        <v>0</v>
      </c>
      <c r="AN129">
        <v>0</v>
      </c>
      <c r="AO129">
        <v>0</v>
      </c>
      <c r="AP129">
        <v>0</v>
      </c>
      <c r="AQ129">
        <v>0</v>
      </c>
      <c r="AR129">
        <v>0</v>
      </c>
      <c r="AS129">
        <v>0</v>
      </c>
      <c r="AT129">
        <v>0</v>
      </c>
      <c r="AU129">
        <v>0</v>
      </c>
      <c r="AV129">
        <v>0</v>
      </c>
      <c r="AW129">
        <v>0</v>
      </c>
      <c r="AX129">
        <v>0</v>
      </c>
      <c r="AY129">
        <v>4085</v>
      </c>
      <c r="AZ129">
        <v>6379</v>
      </c>
      <c r="BA129">
        <v>76043</v>
      </c>
      <c r="BB129">
        <v>0</v>
      </c>
      <c r="BC129">
        <v>270</v>
      </c>
      <c r="BD129">
        <v>332</v>
      </c>
      <c r="BE129">
        <v>7262</v>
      </c>
      <c r="BF129">
        <v>0</v>
      </c>
      <c r="BG129">
        <v>0</v>
      </c>
      <c r="BH129">
        <v>0</v>
      </c>
      <c r="BI129">
        <v>0</v>
      </c>
      <c r="BJ129">
        <v>0</v>
      </c>
      <c r="BK129">
        <v>135</v>
      </c>
      <c r="BL129">
        <v>166</v>
      </c>
      <c r="BM129">
        <v>597</v>
      </c>
      <c r="BN129">
        <v>0</v>
      </c>
      <c r="BO129">
        <v>0</v>
      </c>
      <c r="BP129">
        <v>0</v>
      </c>
      <c r="BQ129">
        <v>0</v>
      </c>
      <c r="BR129">
        <v>5</v>
      </c>
      <c r="BS129">
        <v>0</v>
      </c>
    </row>
    <row r="130" spans="1:71" x14ac:dyDescent="0.2">
      <c r="A130">
        <v>2128</v>
      </c>
      <c r="B130">
        <v>0</v>
      </c>
      <c r="C130">
        <v>0</v>
      </c>
      <c r="D130">
        <v>0</v>
      </c>
      <c r="E130">
        <v>0</v>
      </c>
      <c r="F130">
        <v>0</v>
      </c>
      <c r="G130">
        <v>0</v>
      </c>
      <c r="H130">
        <v>0</v>
      </c>
      <c r="I130">
        <v>0</v>
      </c>
      <c r="J130">
        <v>0</v>
      </c>
      <c r="K130">
        <v>0</v>
      </c>
      <c r="L130">
        <v>0</v>
      </c>
      <c r="M130">
        <v>0</v>
      </c>
      <c r="N130">
        <v>0</v>
      </c>
      <c r="O130">
        <v>0</v>
      </c>
      <c r="P130">
        <v>0</v>
      </c>
      <c r="Q130">
        <v>0</v>
      </c>
      <c r="R130">
        <v>0</v>
      </c>
      <c r="S130">
        <v>0</v>
      </c>
      <c r="T130">
        <v>0</v>
      </c>
      <c r="U130">
        <v>0</v>
      </c>
      <c r="V130">
        <v>0</v>
      </c>
      <c r="W130">
        <v>0</v>
      </c>
      <c r="X130">
        <v>0</v>
      </c>
      <c r="Y130">
        <v>0</v>
      </c>
      <c r="Z130">
        <v>0</v>
      </c>
      <c r="AA130">
        <v>0</v>
      </c>
      <c r="AB130">
        <v>0</v>
      </c>
      <c r="AC130">
        <v>0</v>
      </c>
      <c r="AD130">
        <v>0</v>
      </c>
      <c r="AE130">
        <v>0</v>
      </c>
      <c r="AF130">
        <v>0</v>
      </c>
      <c r="AG130">
        <v>0</v>
      </c>
      <c r="AH130">
        <v>0</v>
      </c>
      <c r="AI130">
        <v>0</v>
      </c>
      <c r="AJ130">
        <v>0</v>
      </c>
      <c r="AK130">
        <v>0</v>
      </c>
      <c r="AL130">
        <v>0</v>
      </c>
      <c r="AM130">
        <v>0</v>
      </c>
      <c r="AN130">
        <v>0</v>
      </c>
      <c r="AO130">
        <v>0</v>
      </c>
      <c r="AP130">
        <v>0</v>
      </c>
      <c r="AQ130">
        <v>0</v>
      </c>
      <c r="AR130">
        <v>0</v>
      </c>
      <c r="AS130">
        <v>0</v>
      </c>
      <c r="AT130">
        <v>0</v>
      </c>
      <c r="AU130">
        <v>0</v>
      </c>
      <c r="AV130">
        <v>0</v>
      </c>
      <c r="AW130">
        <v>0</v>
      </c>
      <c r="AX130">
        <v>3389</v>
      </c>
      <c r="AY130">
        <v>2830</v>
      </c>
      <c r="AZ130">
        <v>6838</v>
      </c>
      <c r="BA130">
        <v>79242</v>
      </c>
      <c r="BB130">
        <v>158</v>
      </c>
      <c r="BC130">
        <v>331</v>
      </c>
      <c r="BD130">
        <v>1073</v>
      </c>
      <c r="BE130">
        <v>20585</v>
      </c>
      <c r="BF130">
        <v>0</v>
      </c>
      <c r="BG130">
        <v>0</v>
      </c>
      <c r="BH130">
        <v>0</v>
      </c>
      <c r="BI130">
        <v>329</v>
      </c>
      <c r="BJ130">
        <v>0</v>
      </c>
      <c r="BK130">
        <v>163</v>
      </c>
      <c r="BL130">
        <v>336</v>
      </c>
      <c r="BM130">
        <v>3293</v>
      </c>
      <c r="BN130">
        <v>0</v>
      </c>
      <c r="BO130">
        <v>0</v>
      </c>
      <c r="BP130">
        <v>0</v>
      </c>
      <c r="BQ130">
        <v>0</v>
      </c>
      <c r="BR130">
        <v>22</v>
      </c>
      <c r="BS130">
        <v>0</v>
      </c>
    </row>
    <row r="131" spans="1:71" x14ac:dyDescent="0.2">
      <c r="A131">
        <v>2135</v>
      </c>
      <c r="B131">
        <v>0</v>
      </c>
      <c r="C131">
        <v>0</v>
      </c>
      <c r="D131">
        <v>0</v>
      </c>
      <c r="E131">
        <v>0</v>
      </c>
      <c r="F131">
        <v>0</v>
      </c>
      <c r="G131">
        <v>0</v>
      </c>
      <c r="H131">
        <v>0</v>
      </c>
      <c r="I131">
        <v>0</v>
      </c>
      <c r="J131">
        <v>0</v>
      </c>
      <c r="K131">
        <v>0</v>
      </c>
      <c r="L131">
        <v>0</v>
      </c>
      <c r="M131">
        <v>0</v>
      </c>
      <c r="N131">
        <v>0</v>
      </c>
      <c r="O131">
        <v>0</v>
      </c>
      <c r="P131">
        <v>0</v>
      </c>
      <c r="Q131">
        <v>0</v>
      </c>
      <c r="R131">
        <v>0</v>
      </c>
      <c r="S131">
        <v>0</v>
      </c>
      <c r="T131">
        <v>0</v>
      </c>
      <c r="U131">
        <v>0</v>
      </c>
      <c r="V131">
        <v>0</v>
      </c>
      <c r="W131">
        <v>0</v>
      </c>
      <c r="X131">
        <v>0</v>
      </c>
      <c r="Y131">
        <v>0</v>
      </c>
      <c r="Z131">
        <v>0</v>
      </c>
      <c r="AA131">
        <v>0</v>
      </c>
      <c r="AB131">
        <v>0</v>
      </c>
      <c r="AC131">
        <v>0</v>
      </c>
      <c r="AD131">
        <v>0</v>
      </c>
      <c r="AE131">
        <v>0</v>
      </c>
      <c r="AF131">
        <v>0</v>
      </c>
      <c r="AG131">
        <v>0</v>
      </c>
      <c r="AH131">
        <v>0</v>
      </c>
      <c r="AI131">
        <v>0</v>
      </c>
      <c r="AJ131">
        <v>0</v>
      </c>
      <c r="AK131">
        <v>0</v>
      </c>
      <c r="AL131">
        <v>0</v>
      </c>
      <c r="AM131">
        <v>0</v>
      </c>
      <c r="AN131">
        <v>0</v>
      </c>
      <c r="AO131">
        <v>0</v>
      </c>
      <c r="AP131">
        <v>0</v>
      </c>
      <c r="AQ131">
        <v>0</v>
      </c>
      <c r="AR131">
        <v>0</v>
      </c>
      <c r="AS131">
        <v>0</v>
      </c>
      <c r="AT131">
        <v>0</v>
      </c>
      <c r="AU131">
        <v>0</v>
      </c>
      <c r="AV131">
        <v>0</v>
      </c>
      <c r="AW131">
        <v>0</v>
      </c>
      <c r="AX131">
        <v>108</v>
      </c>
      <c r="AY131">
        <v>1787</v>
      </c>
      <c r="AZ131">
        <v>2990</v>
      </c>
      <c r="BA131">
        <v>54604</v>
      </c>
      <c r="BB131">
        <v>108</v>
      </c>
      <c r="BC131">
        <v>272</v>
      </c>
      <c r="BD131">
        <v>388</v>
      </c>
      <c r="BE131">
        <v>8700</v>
      </c>
      <c r="BF131">
        <v>0</v>
      </c>
      <c r="BG131">
        <v>0</v>
      </c>
      <c r="BH131">
        <v>0</v>
      </c>
      <c r="BI131">
        <v>0</v>
      </c>
      <c r="BJ131">
        <v>42.5</v>
      </c>
      <c r="BK131">
        <v>272</v>
      </c>
      <c r="BL131">
        <v>216</v>
      </c>
      <c r="BM131">
        <v>2236</v>
      </c>
      <c r="BN131">
        <v>0</v>
      </c>
      <c r="BO131">
        <v>0</v>
      </c>
      <c r="BP131">
        <v>0</v>
      </c>
      <c r="BQ131">
        <v>0</v>
      </c>
      <c r="BR131">
        <v>10</v>
      </c>
      <c r="BS131">
        <v>0</v>
      </c>
    </row>
    <row r="132" spans="1:71" x14ac:dyDescent="0.2">
      <c r="A132">
        <v>2142</v>
      </c>
      <c r="B132">
        <v>0</v>
      </c>
      <c r="C132">
        <v>0</v>
      </c>
      <c r="D132">
        <v>0</v>
      </c>
      <c r="E132">
        <v>0</v>
      </c>
      <c r="F132">
        <v>0</v>
      </c>
      <c r="G132">
        <v>0</v>
      </c>
      <c r="H132">
        <v>0</v>
      </c>
      <c r="I132">
        <v>0</v>
      </c>
      <c r="J132">
        <v>0</v>
      </c>
      <c r="K132">
        <v>0</v>
      </c>
      <c r="L132">
        <v>0</v>
      </c>
      <c r="M132">
        <v>0</v>
      </c>
      <c r="N132">
        <v>0</v>
      </c>
      <c r="O132">
        <v>0</v>
      </c>
      <c r="P132">
        <v>0</v>
      </c>
      <c r="Q132">
        <v>0</v>
      </c>
      <c r="R132">
        <v>0</v>
      </c>
      <c r="S132">
        <v>0</v>
      </c>
      <c r="T132">
        <v>0</v>
      </c>
      <c r="U132">
        <v>0</v>
      </c>
      <c r="V132">
        <v>0</v>
      </c>
      <c r="W132">
        <v>0</v>
      </c>
      <c r="X132">
        <v>0</v>
      </c>
      <c r="Y132">
        <v>0</v>
      </c>
      <c r="Z132">
        <v>0</v>
      </c>
      <c r="AA132">
        <v>0</v>
      </c>
      <c r="AB132">
        <v>0</v>
      </c>
      <c r="AC132">
        <v>0</v>
      </c>
      <c r="AD132">
        <v>0</v>
      </c>
      <c r="AE132">
        <v>0</v>
      </c>
      <c r="AF132">
        <v>0</v>
      </c>
      <c r="AG132">
        <v>0</v>
      </c>
      <c r="AH132">
        <v>0</v>
      </c>
      <c r="AI132">
        <v>0</v>
      </c>
      <c r="AJ132">
        <v>0</v>
      </c>
      <c r="AK132">
        <v>0</v>
      </c>
      <c r="AL132">
        <v>0</v>
      </c>
      <c r="AM132">
        <v>0</v>
      </c>
      <c r="AN132">
        <v>0</v>
      </c>
      <c r="AO132">
        <v>0</v>
      </c>
      <c r="AP132">
        <v>0</v>
      </c>
      <c r="AQ132">
        <v>0</v>
      </c>
      <c r="AR132">
        <v>0</v>
      </c>
      <c r="AS132">
        <v>0</v>
      </c>
      <c r="AT132">
        <v>0</v>
      </c>
      <c r="AU132">
        <v>0</v>
      </c>
      <c r="AV132">
        <v>0</v>
      </c>
      <c r="AW132">
        <v>0</v>
      </c>
      <c r="AX132">
        <v>0</v>
      </c>
      <c r="AY132">
        <v>860.5</v>
      </c>
      <c r="AZ132">
        <v>1032</v>
      </c>
      <c r="BA132">
        <v>20133</v>
      </c>
      <c r="BB132">
        <v>0</v>
      </c>
      <c r="BC132">
        <v>288.5</v>
      </c>
      <c r="BD132">
        <v>167</v>
      </c>
      <c r="BE132">
        <v>3451</v>
      </c>
      <c r="BF132">
        <v>0</v>
      </c>
      <c r="BG132">
        <v>0</v>
      </c>
      <c r="BH132">
        <v>0</v>
      </c>
      <c r="BI132">
        <v>0</v>
      </c>
      <c r="BJ132">
        <v>0</v>
      </c>
      <c r="BK132">
        <v>143</v>
      </c>
      <c r="BL132">
        <v>0</v>
      </c>
      <c r="BM132">
        <v>346</v>
      </c>
      <c r="BN132">
        <v>0</v>
      </c>
      <c r="BO132">
        <v>0</v>
      </c>
      <c r="BP132">
        <v>0</v>
      </c>
      <c r="BQ132">
        <v>0</v>
      </c>
      <c r="BR132">
        <v>5</v>
      </c>
      <c r="BS132">
        <v>0</v>
      </c>
    </row>
    <row r="133" spans="1:71" x14ac:dyDescent="0.2">
      <c r="A133">
        <v>2177</v>
      </c>
      <c r="B133">
        <v>0</v>
      </c>
      <c r="C133">
        <v>0</v>
      </c>
      <c r="D133">
        <v>0</v>
      </c>
      <c r="E133">
        <v>0</v>
      </c>
      <c r="F133">
        <v>0</v>
      </c>
      <c r="G133">
        <v>0</v>
      </c>
      <c r="H133">
        <v>0</v>
      </c>
      <c r="I133">
        <v>0</v>
      </c>
      <c r="J133">
        <v>0</v>
      </c>
      <c r="K133">
        <v>0</v>
      </c>
      <c r="L133">
        <v>0</v>
      </c>
      <c r="M133">
        <v>0</v>
      </c>
      <c r="N133">
        <v>0</v>
      </c>
      <c r="O133">
        <v>0</v>
      </c>
      <c r="P133">
        <v>0</v>
      </c>
      <c r="Q133">
        <v>0</v>
      </c>
      <c r="R133">
        <v>0</v>
      </c>
      <c r="S133">
        <v>0</v>
      </c>
      <c r="T133">
        <v>0</v>
      </c>
      <c r="U133">
        <v>0</v>
      </c>
      <c r="V133">
        <v>0</v>
      </c>
      <c r="W133">
        <v>0</v>
      </c>
      <c r="X133">
        <v>0</v>
      </c>
      <c r="Y133">
        <v>0</v>
      </c>
      <c r="Z133">
        <v>0</v>
      </c>
      <c r="AA133">
        <v>0</v>
      </c>
      <c r="AB133">
        <v>0</v>
      </c>
      <c r="AC133">
        <v>0</v>
      </c>
      <c r="AD133">
        <v>0</v>
      </c>
      <c r="AE133">
        <v>0</v>
      </c>
      <c r="AF133">
        <v>0</v>
      </c>
      <c r="AG133">
        <v>0</v>
      </c>
      <c r="AH133">
        <v>0</v>
      </c>
      <c r="AI133">
        <v>0</v>
      </c>
      <c r="AJ133">
        <v>0</v>
      </c>
      <c r="AK133">
        <v>0</v>
      </c>
      <c r="AL133">
        <v>0</v>
      </c>
      <c r="AM133">
        <v>0</v>
      </c>
      <c r="AN133">
        <v>0</v>
      </c>
      <c r="AO133">
        <v>0</v>
      </c>
      <c r="AP133">
        <v>0</v>
      </c>
      <c r="AQ133">
        <v>0</v>
      </c>
      <c r="AR133">
        <v>0</v>
      </c>
      <c r="AS133">
        <v>0</v>
      </c>
      <c r="AT133">
        <v>0</v>
      </c>
      <c r="AU133">
        <v>0</v>
      </c>
      <c r="AV133">
        <v>0</v>
      </c>
      <c r="AW133">
        <v>0</v>
      </c>
      <c r="AX133">
        <v>0</v>
      </c>
      <c r="AY133">
        <v>0</v>
      </c>
      <c r="AZ133">
        <v>0</v>
      </c>
      <c r="BA133">
        <v>177615</v>
      </c>
      <c r="BB133">
        <v>0</v>
      </c>
      <c r="BC133">
        <v>0</v>
      </c>
      <c r="BD133">
        <v>0</v>
      </c>
      <c r="BE133">
        <v>18870</v>
      </c>
      <c r="BF133">
        <v>0</v>
      </c>
      <c r="BG133">
        <v>0</v>
      </c>
      <c r="BH133">
        <v>0</v>
      </c>
      <c r="BI133">
        <v>174</v>
      </c>
      <c r="BJ133">
        <v>0</v>
      </c>
      <c r="BK133">
        <v>0</v>
      </c>
      <c r="BL133">
        <v>0</v>
      </c>
      <c r="BM133">
        <v>0</v>
      </c>
      <c r="BN133">
        <v>0</v>
      </c>
      <c r="BO133">
        <v>0</v>
      </c>
      <c r="BP133">
        <v>0</v>
      </c>
      <c r="BQ133">
        <v>348</v>
      </c>
      <c r="BR133">
        <v>10</v>
      </c>
      <c r="BS133">
        <v>0</v>
      </c>
    </row>
    <row r="134" spans="1:71" x14ac:dyDescent="0.2">
      <c r="A134">
        <v>2184</v>
      </c>
      <c r="B134">
        <v>0</v>
      </c>
      <c r="C134">
        <v>0</v>
      </c>
      <c r="D134">
        <v>0</v>
      </c>
      <c r="E134">
        <v>0</v>
      </c>
      <c r="F134">
        <v>0</v>
      </c>
      <c r="G134">
        <v>0</v>
      </c>
      <c r="H134">
        <v>0</v>
      </c>
      <c r="I134">
        <v>0</v>
      </c>
      <c r="J134">
        <v>0</v>
      </c>
      <c r="K134">
        <v>0</v>
      </c>
      <c r="L134">
        <v>0</v>
      </c>
      <c r="M134">
        <v>0</v>
      </c>
      <c r="N134">
        <v>0</v>
      </c>
      <c r="O134">
        <v>0</v>
      </c>
      <c r="P134">
        <v>0</v>
      </c>
      <c r="Q134">
        <v>0</v>
      </c>
      <c r="R134">
        <v>0</v>
      </c>
      <c r="S134">
        <v>0</v>
      </c>
      <c r="T134">
        <v>0</v>
      </c>
      <c r="U134">
        <v>0</v>
      </c>
      <c r="V134">
        <v>0</v>
      </c>
      <c r="W134">
        <v>0</v>
      </c>
      <c r="X134">
        <v>0</v>
      </c>
      <c r="Y134">
        <v>0</v>
      </c>
      <c r="Z134">
        <v>0</v>
      </c>
      <c r="AA134">
        <v>0</v>
      </c>
      <c r="AB134">
        <v>0</v>
      </c>
      <c r="AC134">
        <v>0</v>
      </c>
      <c r="AD134">
        <v>0</v>
      </c>
      <c r="AE134">
        <v>0</v>
      </c>
      <c r="AF134">
        <v>0</v>
      </c>
      <c r="AG134">
        <v>0</v>
      </c>
      <c r="AH134">
        <v>0</v>
      </c>
      <c r="AI134">
        <v>0</v>
      </c>
      <c r="AJ134">
        <v>0</v>
      </c>
      <c r="AK134">
        <v>0</v>
      </c>
      <c r="AL134">
        <v>0</v>
      </c>
      <c r="AM134">
        <v>0</v>
      </c>
      <c r="AN134">
        <v>0</v>
      </c>
      <c r="AO134">
        <v>0</v>
      </c>
      <c r="AP134">
        <v>0</v>
      </c>
      <c r="AQ134">
        <v>0</v>
      </c>
      <c r="AR134">
        <v>0</v>
      </c>
      <c r="AS134">
        <v>0</v>
      </c>
      <c r="AT134">
        <v>0</v>
      </c>
      <c r="AU134">
        <v>0</v>
      </c>
      <c r="AV134">
        <v>0</v>
      </c>
      <c r="AW134">
        <v>0</v>
      </c>
      <c r="AX134">
        <v>906</v>
      </c>
      <c r="AY134">
        <v>9281</v>
      </c>
      <c r="AZ134">
        <v>11305</v>
      </c>
      <c r="BA134">
        <v>97283</v>
      </c>
      <c r="BB134">
        <v>819</v>
      </c>
      <c r="BC134">
        <v>1822</v>
      </c>
      <c r="BD134">
        <v>2090</v>
      </c>
      <c r="BE134">
        <v>14934</v>
      </c>
      <c r="BF134">
        <v>0</v>
      </c>
      <c r="BG134">
        <v>0</v>
      </c>
      <c r="BH134">
        <v>121</v>
      </c>
      <c r="BI134">
        <v>121</v>
      </c>
      <c r="BJ134">
        <v>48</v>
      </c>
      <c r="BK134">
        <v>726</v>
      </c>
      <c r="BL134">
        <v>407</v>
      </c>
      <c r="BM134">
        <v>3536</v>
      </c>
      <c r="BN134">
        <v>0</v>
      </c>
      <c r="BO134">
        <v>0</v>
      </c>
      <c r="BP134">
        <v>0</v>
      </c>
      <c r="BQ134">
        <v>0</v>
      </c>
      <c r="BR134">
        <v>0</v>
      </c>
      <c r="BS134">
        <v>0</v>
      </c>
    </row>
    <row r="135" spans="1:71" x14ac:dyDescent="0.2">
      <c r="A135">
        <v>2198</v>
      </c>
      <c r="B135">
        <v>0</v>
      </c>
      <c r="C135">
        <v>0</v>
      </c>
      <c r="D135">
        <v>0</v>
      </c>
      <c r="E135">
        <v>0</v>
      </c>
      <c r="F135">
        <v>0</v>
      </c>
      <c r="G135">
        <v>0</v>
      </c>
      <c r="H135">
        <v>0</v>
      </c>
      <c r="I135">
        <v>0</v>
      </c>
      <c r="J135">
        <v>0</v>
      </c>
      <c r="K135">
        <v>0</v>
      </c>
      <c r="L135">
        <v>0</v>
      </c>
      <c r="M135">
        <v>0</v>
      </c>
      <c r="N135">
        <v>0</v>
      </c>
      <c r="O135">
        <v>0</v>
      </c>
      <c r="P135">
        <v>0</v>
      </c>
      <c r="Q135">
        <v>0</v>
      </c>
      <c r="R135">
        <v>0</v>
      </c>
      <c r="S135">
        <v>0</v>
      </c>
      <c r="T135">
        <v>0</v>
      </c>
      <c r="U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c r="AP135">
        <v>0</v>
      </c>
      <c r="AQ135">
        <v>0</v>
      </c>
      <c r="AR135">
        <v>0</v>
      </c>
      <c r="AS135">
        <v>0</v>
      </c>
      <c r="AT135">
        <v>0</v>
      </c>
      <c r="AU135">
        <v>0</v>
      </c>
      <c r="AV135">
        <v>0</v>
      </c>
      <c r="AW135">
        <v>0</v>
      </c>
      <c r="AX135">
        <v>138</v>
      </c>
      <c r="AY135">
        <v>1182</v>
      </c>
      <c r="AZ135">
        <v>6833</v>
      </c>
      <c r="BA135">
        <v>95890</v>
      </c>
      <c r="BB135">
        <v>138</v>
      </c>
      <c r="BC135">
        <v>349</v>
      </c>
      <c r="BD135">
        <v>1109</v>
      </c>
      <c r="BE135">
        <v>18465</v>
      </c>
      <c r="BF135">
        <v>0</v>
      </c>
      <c r="BG135">
        <v>0</v>
      </c>
      <c r="BH135">
        <v>0</v>
      </c>
      <c r="BI135">
        <v>0</v>
      </c>
      <c r="BJ135">
        <v>104</v>
      </c>
      <c r="BK135">
        <v>275</v>
      </c>
      <c r="BL135">
        <v>935</v>
      </c>
      <c r="BM135">
        <v>2625</v>
      </c>
      <c r="BN135">
        <v>0</v>
      </c>
      <c r="BO135">
        <v>0</v>
      </c>
      <c r="BP135">
        <v>0</v>
      </c>
      <c r="BQ135">
        <v>0</v>
      </c>
      <c r="BR135">
        <v>38</v>
      </c>
      <c r="BS135">
        <v>0</v>
      </c>
    </row>
    <row r="136" spans="1:71" x14ac:dyDescent="0.2">
      <c r="A136">
        <v>2212</v>
      </c>
      <c r="B136">
        <v>0</v>
      </c>
      <c r="C136">
        <v>0</v>
      </c>
      <c r="D136">
        <v>0</v>
      </c>
      <c r="E136">
        <v>0</v>
      </c>
      <c r="F136">
        <v>0</v>
      </c>
      <c r="G136">
        <v>0</v>
      </c>
      <c r="H136">
        <v>0</v>
      </c>
      <c r="I136">
        <v>0</v>
      </c>
      <c r="J136">
        <v>0</v>
      </c>
      <c r="K136">
        <v>0</v>
      </c>
      <c r="L136">
        <v>0</v>
      </c>
      <c r="M136">
        <v>0</v>
      </c>
      <c r="N136">
        <v>0</v>
      </c>
      <c r="O136">
        <v>0</v>
      </c>
      <c r="P136">
        <v>0</v>
      </c>
      <c r="Q136">
        <v>0</v>
      </c>
      <c r="R136">
        <v>0</v>
      </c>
      <c r="S136">
        <v>0</v>
      </c>
      <c r="T136">
        <v>0</v>
      </c>
      <c r="U136">
        <v>0</v>
      </c>
      <c r="V136">
        <v>0</v>
      </c>
      <c r="W136">
        <v>0</v>
      </c>
      <c r="X136">
        <v>0</v>
      </c>
      <c r="Y136">
        <v>0</v>
      </c>
      <c r="Z136">
        <v>0</v>
      </c>
      <c r="AA136">
        <v>0</v>
      </c>
      <c r="AB136">
        <v>0</v>
      </c>
      <c r="AC136">
        <v>0</v>
      </c>
      <c r="AD136">
        <v>0</v>
      </c>
      <c r="AE136">
        <v>0</v>
      </c>
      <c r="AF136">
        <v>0</v>
      </c>
      <c r="AG136">
        <v>0</v>
      </c>
      <c r="AH136">
        <v>0</v>
      </c>
      <c r="AI136">
        <v>0</v>
      </c>
      <c r="AJ136">
        <v>0</v>
      </c>
      <c r="AK136">
        <v>0</v>
      </c>
      <c r="AL136">
        <v>0</v>
      </c>
      <c r="AM136">
        <v>0</v>
      </c>
      <c r="AN136">
        <v>0</v>
      </c>
      <c r="AO136">
        <v>0</v>
      </c>
      <c r="AP136">
        <v>0</v>
      </c>
      <c r="AQ136">
        <v>0</v>
      </c>
      <c r="AR136">
        <v>0</v>
      </c>
      <c r="AS136">
        <v>0</v>
      </c>
      <c r="AT136">
        <v>0</v>
      </c>
      <c r="AU136">
        <v>0</v>
      </c>
      <c r="AV136">
        <v>0</v>
      </c>
      <c r="AW136">
        <v>0</v>
      </c>
      <c r="AX136">
        <v>0</v>
      </c>
      <c r="AY136">
        <v>598</v>
      </c>
      <c r="AZ136">
        <v>590.5</v>
      </c>
      <c r="BA136">
        <v>10670</v>
      </c>
      <c r="BB136">
        <v>0</v>
      </c>
      <c r="BC136">
        <v>98</v>
      </c>
      <c r="BD136">
        <v>0</v>
      </c>
      <c r="BE136">
        <v>2293.5</v>
      </c>
      <c r="BF136">
        <v>0</v>
      </c>
      <c r="BG136">
        <v>98</v>
      </c>
      <c r="BH136">
        <v>0</v>
      </c>
      <c r="BI136">
        <v>0</v>
      </c>
      <c r="BJ136">
        <v>0</v>
      </c>
      <c r="BK136">
        <v>0</v>
      </c>
      <c r="BL136">
        <v>0</v>
      </c>
      <c r="BM136">
        <v>248.5</v>
      </c>
      <c r="BN136">
        <v>0</v>
      </c>
      <c r="BO136">
        <v>0</v>
      </c>
      <c r="BP136">
        <v>0</v>
      </c>
      <c r="BQ136">
        <v>0</v>
      </c>
      <c r="BR136">
        <v>0</v>
      </c>
      <c r="BS136">
        <v>0</v>
      </c>
    </row>
    <row r="137" spans="1:71" x14ac:dyDescent="0.2">
      <c r="A137">
        <v>2217</v>
      </c>
      <c r="B137">
        <v>0</v>
      </c>
      <c r="C137">
        <v>0</v>
      </c>
      <c r="D137">
        <v>0</v>
      </c>
      <c r="E137">
        <v>0</v>
      </c>
      <c r="F137">
        <v>0</v>
      </c>
      <c r="G137">
        <v>0</v>
      </c>
      <c r="H137">
        <v>0</v>
      </c>
      <c r="I137">
        <v>0</v>
      </c>
      <c r="J137">
        <v>0</v>
      </c>
      <c r="K137">
        <v>0</v>
      </c>
      <c r="L137">
        <v>0</v>
      </c>
      <c r="M137">
        <v>0</v>
      </c>
      <c r="N137">
        <v>0</v>
      </c>
      <c r="O137">
        <v>0</v>
      </c>
      <c r="P137">
        <v>0</v>
      </c>
      <c r="Q137">
        <v>0</v>
      </c>
      <c r="R137">
        <v>0</v>
      </c>
      <c r="S137">
        <v>0</v>
      </c>
      <c r="T137">
        <v>0</v>
      </c>
      <c r="U137">
        <v>0</v>
      </c>
      <c r="V137">
        <v>0</v>
      </c>
      <c r="W137">
        <v>0</v>
      </c>
      <c r="X137">
        <v>0</v>
      </c>
      <c r="Y137">
        <v>0</v>
      </c>
      <c r="Z137">
        <v>0</v>
      </c>
      <c r="AA137">
        <v>0</v>
      </c>
      <c r="AB137">
        <v>0</v>
      </c>
      <c r="AC137">
        <v>0</v>
      </c>
      <c r="AD137">
        <v>0</v>
      </c>
      <c r="AE137">
        <v>0</v>
      </c>
      <c r="AF137">
        <v>0</v>
      </c>
      <c r="AG137">
        <v>0</v>
      </c>
      <c r="AH137">
        <v>0</v>
      </c>
      <c r="AI137">
        <v>0</v>
      </c>
      <c r="AJ137">
        <v>0</v>
      </c>
      <c r="AK137">
        <v>0</v>
      </c>
      <c r="AL137">
        <v>0</v>
      </c>
      <c r="AM137">
        <v>0</v>
      </c>
      <c r="AN137">
        <v>0</v>
      </c>
      <c r="AO137">
        <v>0</v>
      </c>
      <c r="AP137">
        <v>0</v>
      </c>
      <c r="AQ137">
        <v>0</v>
      </c>
      <c r="AR137">
        <v>0</v>
      </c>
      <c r="AS137">
        <v>0</v>
      </c>
      <c r="AT137">
        <v>0</v>
      </c>
      <c r="AU137">
        <v>0</v>
      </c>
      <c r="AV137">
        <v>0</v>
      </c>
      <c r="AW137">
        <v>0</v>
      </c>
      <c r="AX137">
        <v>2332</v>
      </c>
      <c r="AY137">
        <v>19353</v>
      </c>
      <c r="AZ137">
        <v>23841</v>
      </c>
      <c r="BA137">
        <v>324277</v>
      </c>
      <c r="BB137">
        <v>2332</v>
      </c>
      <c r="BC137">
        <v>4628</v>
      </c>
      <c r="BD137">
        <v>5570</v>
      </c>
      <c r="BE137">
        <v>42859</v>
      </c>
      <c r="BF137">
        <v>173</v>
      </c>
      <c r="BG137">
        <v>172</v>
      </c>
      <c r="BH137">
        <v>0</v>
      </c>
      <c r="BI137">
        <v>874</v>
      </c>
      <c r="BJ137">
        <v>200</v>
      </c>
      <c r="BK137">
        <v>1716</v>
      </c>
      <c r="BL137">
        <v>2951</v>
      </c>
      <c r="BM137">
        <v>11124</v>
      </c>
      <c r="BN137">
        <v>0</v>
      </c>
      <c r="BO137">
        <v>0</v>
      </c>
      <c r="BP137">
        <v>0</v>
      </c>
      <c r="BQ137">
        <v>0</v>
      </c>
      <c r="BR137">
        <v>52</v>
      </c>
      <c r="BS137">
        <v>0</v>
      </c>
    </row>
    <row r="138" spans="1:71" x14ac:dyDescent="0.2">
      <c r="A138">
        <v>2226</v>
      </c>
      <c r="B138">
        <v>0</v>
      </c>
      <c r="C138">
        <v>0</v>
      </c>
      <c r="D138">
        <v>0</v>
      </c>
      <c r="E138">
        <v>0</v>
      </c>
      <c r="F138">
        <v>0</v>
      </c>
      <c r="G138">
        <v>0</v>
      </c>
      <c r="H138">
        <v>0</v>
      </c>
      <c r="I138">
        <v>0</v>
      </c>
      <c r="J138">
        <v>0</v>
      </c>
      <c r="K138">
        <v>0</v>
      </c>
      <c r="L138">
        <v>0</v>
      </c>
      <c r="M138">
        <v>0</v>
      </c>
      <c r="N138">
        <v>0</v>
      </c>
      <c r="O138">
        <v>0</v>
      </c>
      <c r="P138">
        <v>0</v>
      </c>
      <c r="Q138">
        <v>0</v>
      </c>
      <c r="R138">
        <v>0</v>
      </c>
      <c r="S138">
        <v>0</v>
      </c>
      <c r="T138">
        <v>0</v>
      </c>
      <c r="U138">
        <v>0</v>
      </c>
      <c r="V138">
        <v>0</v>
      </c>
      <c r="W138">
        <v>0</v>
      </c>
      <c r="X138">
        <v>0</v>
      </c>
      <c r="Y138">
        <v>0</v>
      </c>
      <c r="Z138">
        <v>0</v>
      </c>
      <c r="AA138">
        <v>0</v>
      </c>
      <c r="AB138">
        <v>0</v>
      </c>
      <c r="AC138">
        <v>0</v>
      </c>
      <c r="AD138">
        <v>0</v>
      </c>
      <c r="AE138">
        <v>0</v>
      </c>
      <c r="AF138">
        <v>0</v>
      </c>
      <c r="AG138">
        <v>0</v>
      </c>
      <c r="AH138">
        <v>0</v>
      </c>
      <c r="AI138">
        <v>0</v>
      </c>
      <c r="AJ138">
        <v>0</v>
      </c>
      <c r="AK138">
        <v>0</v>
      </c>
      <c r="AL138">
        <v>0</v>
      </c>
      <c r="AM138">
        <v>0</v>
      </c>
      <c r="AN138">
        <v>0</v>
      </c>
      <c r="AO138">
        <v>0</v>
      </c>
      <c r="AP138">
        <v>0</v>
      </c>
      <c r="AQ138">
        <v>0</v>
      </c>
      <c r="AR138">
        <v>0</v>
      </c>
      <c r="AS138">
        <v>0</v>
      </c>
      <c r="AT138">
        <v>0</v>
      </c>
      <c r="AU138">
        <v>0</v>
      </c>
      <c r="AV138">
        <v>0</v>
      </c>
      <c r="AW138">
        <v>0</v>
      </c>
      <c r="AX138">
        <v>211</v>
      </c>
      <c r="AY138">
        <v>3323</v>
      </c>
      <c r="AZ138">
        <v>3495</v>
      </c>
      <c r="BA138">
        <v>36601</v>
      </c>
      <c r="BB138">
        <v>211</v>
      </c>
      <c r="BC138">
        <v>414</v>
      </c>
      <c r="BD138">
        <v>867</v>
      </c>
      <c r="BE138">
        <v>5849</v>
      </c>
      <c r="BF138">
        <v>0</v>
      </c>
      <c r="BG138">
        <v>0</v>
      </c>
      <c r="BH138">
        <v>0</v>
      </c>
      <c r="BI138">
        <v>533</v>
      </c>
      <c r="BJ138">
        <v>0</v>
      </c>
      <c r="BK138">
        <v>298</v>
      </c>
      <c r="BL138">
        <v>689</v>
      </c>
      <c r="BM138">
        <v>1602</v>
      </c>
      <c r="BN138">
        <v>0</v>
      </c>
      <c r="BO138">
        <v>0</v>
      </c>
      <c r="BP138">
        <v>0</v>
      </c>
      <c r="BQ138">
        <v>0</v>
      </c>
      <c r="BR138">
        <v>7</v>
      </c>
      <c r="BS138">
        <v>0</v>
      </c>
    </row>
    <row r="139" spans="1:71" x14ac:dyDescent="0.2">
      <c r="A139">
        <v>2233</v>
      </c>
      <c r="B139">
        <v>0</v>
      </c>
      <c r="C139">
        <v>0</v>
      </c>
      <c r="D139">
        <v>0</v>
      </c>
      <c r="E139">
        <v>0</v>
      </c>
      <c r="F139">
        <v>0</v>
      </c>
      <c r="G139">
        <v>0</v>
      </c>
      <c r="H139">
        <v>0</v>
      </c>
      <c r="I139">
        <v>0</v>
      </c>
      <c r="J139">
        <v>0</v>
      </c>
      <c r="K139">
        <v>0</v>
      </c>
      <c r="L139">
        <v>0</v>
      </c>
      <c r="M139">
        <v>0</v>
      </c>
      <c r="N139">
        <v>0</v>
      </c>
      <c r="O139">
        <v>0</v>
      </c>
      <c r="P139">
        <v>0</v>
      </c>
      <c r="Q139">
        <v>0</v>
      </c>
      <c r="R139">
        <v>0</v>
      </c>
      <c r="S139">
        <v>0</v>
      </c>
      <c r="T139">
        <v>0</v>
      </c>
      <c r="U139">
        <v>0</v>
      </c>
      <c r="V139">
        <v>0</v>
      </c>
      <c r="W139">
        <v>0</v>
      </c>
      <c r="X139">
        <v>0</v>
      </c>
      <c r="Y139">
        <v>0</v>
      </c>
      <c r="Z139">
        <v>0</v>
      </c>
      <c r="AA139">
        <v>0</v>
      </c>
      <c r="AB139">
        <v>0</v>
      </c>
      <c r="AC139">
        <v>0</v>
      </c>
      <c r="AD139">
        <v>0</v>
      </c>
      <c r="AE139">
        <v>0</v>
      </c>
      <c r="AF139">
        <v>0</v>
      </c>
      <c r="AG139">
        <v>0</v>
      </c>
      <c r="AH139">
        <v>0</v>
      </c>
      <c r="AI139">
        <v>0</v>
      </c>
      <c r="AJ139">
        <v>0</v>
      </c>
      <c r="AK139">
        <v>0</v>
      </c>
      <c r="AL139">
        <v>0</v>
      </c>
      <c r="AM139">
        <v>0</v>
      </c>
      <c r="AN139">
        <v>0</v>
      </c>
      <c r="AO139">
        <v>0</v>
      </c>
      <c r="AP139">
        <v>0</v>
      </c>
      <c r="AQ139">
        <v>0</v>
      </c>
      <c r="AR139">
        <v>0</v>
      </c>
      <c r="AS139">
        <v>0</v>
      </c>
      <c r="AT139">
        <v>0</v>
      </c>
      <c r="AU139">
        <v>0</v>
      </c>
      <c r="AV139">
        <v>0</v>
      </c>
      <c r="AW139">
        <v>0</v>
      </c>
      <c r="AX139">
        <v>472</v>
      </c>
      <c r="AY139">
        <v>4085</v>
      </c>
      <c r="AZ139">
        <v>12056</v>
      </c>
      <c r="BA139">
        <v>315171</v>
      </c>
      <c r="BB139">
        <v>472</v>
      </c>
      <c r="BC139">
        <v>1072</v>
      </c>
      <c r="BD139">
        <v>1776</v>
      </c>
      <c r="BE139">
        <v>30495</v>
      </c>
      <c r="BF139">
        <v>0</v>
      </c>
      <c r="BG139">
        <v>0</v>
      </c>
      <c r="BH139">
        <v>0</v>
      </c>
      <c r="BI139">
        <v>171</v>
      </c>
      <c r="BJ139">
        <v>0</v>
      </c>
      <c r="BK139">
        <v>402</v>
      </c>
      <c r="BL139">
        <v>513</v>
      </c>
      <c r="BM139">
        <v>2072</v>
      </c>
      <c r="BN139">
        <v>0</v>
      </c>
      <c r="BO139">
        <v>0</v>
      </c>
      <c r="BP139">
        <v>0</v>
      </c>
      <c r="BQ139">
        <v>0</v>
      </c>
      <c r="BR139">
        <v>29</v>
      </c>
      <c r="BS139">
        <v>0</v>
      </c>
    </row>
    <row r="140" spans="1:71" x14ac:dyDescent="0.2">
      <c r="A140">
        <v>2240</v>
      </c>
      <c r="B140">
        <v>0</v>
      </c>
      <c r="C140">
        <v>0</v>
      </c>
      <c r="D140">
        <v>0</v>
      </c>
      <c r="E140">
        <v>0</v>
      </c>
      <c r="F140">
        <v>0</v>
      </c>
      <c r="G140">
        <v>0</v>
      </c>
      <c r="H140">
        <v>0</v>
      </c>
      <c r="I140">
        <v>0</v>
      </c>
      <c r="J140">
        <v>0</v>
      </c>
      <c r="K140">
        <v>0</v>
      </c>
      <c r="L140">
        <v>0</v>
      </c>
      <c r="M140">
        <v>0</v>
      </c>
      <c r="N140">
        <v>0</v>
      </c>
      <c r="O140">
        <v>0</v>
      </c>
      <c r="P140">
        <v>0</v>
      </c>
      <c r="Q140">
        <v>0</v>
      </c>
      <c r="R140">
        <v>0</v>
      </c>
      <c r="S140">
        <v>0</v>
      </c>
      <c r="T140">
        <v>0</v>
      </c>
      <c r="U140">
        <v>0</v>
      </c>
      <c r="V140">
        <v>0</v>
      </c>
      <c r="W140">
        <v>0</v>
      </c>
      <c r="X140">
        <v>0</v>
      </c>
      <c r="Y140">
        <v>0</v>
      </c>
      <c r="Z140">
        <v>0</v>
      </c>
      <c r="AA140">
        <v>0</v>
      </c>
      <c r="AB140">
        <v>0</v>
      </c>
      <c r="AC140">
        <v>0</v>
      </c>
      <c r="AD140">
        <v>0</v>
      </c>
      <c r="AE140">
        <v>0</v>
      </c>
      <c r="AF140">
        <v>0</v>
      </c>
      <c r="AG140">
        <v>0</v>
      </c>
      <c r="AH140">
        <v>0</v>
      </c>
      <c r="AI140">
        <v>0</v>
      </c>
      <c r="AJ140">
        <v>0</v>
      </c>
      <c r="AK140">
        <v>0</v>
      </c>
      <c r="AL140">
        <v>0</v>
      </c>
      <c r="AM140">
        <v>0</v>
      </c>
      <c r="AN140">
        <v>0</v>
      </c>
      <c r="AO140">
        <v>0</v>
      </c>
      <c r="AP140">
        <v>0</v>
      </c>
      <c r="AQ140">
        <v>0</v>
      </c>
      <c r="AR140">
        <v>0</v>
      </c>
      <c r="AS140">
        <v>0</v>
      </c>
      <c r="AT140">
        <v>0</v>
      </c>
      <c r="AU140">
        <v>0</v>
      </c>
      <c r="AV140">
        <v>0</v>
      </c>
      <c r="AW140">
        <v>0</v>
      </c>
      <c r="AX140">
        <v>0</v>
      </c>
      <c r="AY140">
        <v>0</v>
      </c>
      <c r="AZ140">
        <v>3804</v>
      </c>
      <c r="BA140">
        <v>56054</v>
      </c>
      <c r="BB140">
        <v>0</v>
      </c>
      <c r="BC140">
        <v>0</v>
      </c>
      <c r="BD140">
        <v>956</v>
      </c>
      <c r="BE140">
        <v>8960</v>
      </c>
      <c r="BF140">
        <v>0</v>
      </c>
      <c r="BG140">
        <v>0</v>
      </c>
      <c r="BH140">
        <v>0</v>
      </c>
      <c r="BI140">
        <v>176</v>
      </c>
      <c r="BJ140">
        <v>0</v>
      </c>
      <c r="BK140">
        <v>0</v>
      </c>
      <c r="BL140">
        <v>176</v>
      </c>
      <c r="BM140">
        <v>1570</v>
      </c>
      <c r="BN140">
        <v>0</v>
      </c>
      <c r="BO140">
        <v>0</v>
      </c>
      <c r="BP140">
        <v>0</v>
      </c>
      <c r="BQ140">
        <v>384</v>
      </c>
      <c r="BR140">
        <v>12</v>
      </c>
      <c r="BS140">
        <v>0</v>
      </c>
    </row>
    <row r="141" spans="1:71" x14ac:dyDescent="0.2">
      <c r="A141">
        <v>2289</v>
      </c>
      <c r="B141">
        <v>0</v>
      </c>
      <c r="C141">
        <v>0</v>
      </c>
      <c r="D141">
        <v>0</v>
      </c>
      <c r="E141">
        <v>0</v>
      </c>
      <c r="F141">
        <v>0</v>
      </c>
      <c r="G141">
        <v>0</v>
      </c>
      <c r="H141">
        <v>0</v>
      </c>
      <c r="I141">
        <v>0</v>
      </c>
      <c r="J141">
        <v>0</v>
      </c>
      <c r="K141">
        <v>0</v>
      </c>
      <c r="L141">
        <v>0</v>
      </c>
      <c r="M141">
        <v>0</v>
      </c>
      <c r="N141">
        <v>0</v>
      </c>
      <c r="O141">
        <v>0</v>
      </c>
      <c r="P141">
        <v>0</v>
      </c>
      <c r="Q141">
        <v>0</v>
      </c>
      <c r="R141">
        <v>0</v>
      </c>
      <c r="S141">
        <v>0</v>
      </c>
      <c r="T141">
        <v>0</v>
      </c>
      <c r="U141">
        <v>0</v>
      </c>
      <c r="V141">
        <v>0</v>
      </c>
      <c r="W141">
        <v>0</v>
      </c>
      <c r="X141">
        <v>0</v>
      </c>
      <c r="Y141">
        <v>0</v>
      </c>
      <c r="Z141">
        <v>0</v>
      </c>
      <c r="AA141">
        <v>0</v>
      </c>
      <c r="AB141">
        <v>0</v>
      </c>
      <c r="AC141">
        <v>0</v>
      </c>
      <c r="AD141">
        <v>0</v>
      </c>
      <c r="AE141">
        <v>0</v>
      </c>
      <c r="AF141">
        <v>0</v>
      </c>
      <c r="AG141">
        <v>0</v>
      </c>
      <c r="AH141">
        <v>0</v>
      </c>
      <c r="AI141">
        <v>0</v>
      </c>
      <c r="AJ141">
        <v>0</v>
      </c>
      <c r="AK141">
        <v>0</v>
      </c>
      <c r="AL141">
        <v>0</v>
      </c>
      <c r="AM141">
        <v>0</v>
      </c>
      <c r="AN141">
        <v>0</v>
      </c>
      <c r="AO141">
        <v>0</v>
      </c>
      <c r="AP141">
        <v>0</v>
      </c>
      <c r="AQ141">
        <v>0</v>
      </c>
      <c r="AR141">
        <v>0</v>
      </c>
      <c r="AS141">
        <v>0</v>
      </c>
      <c r="AT141">
        <v>0</v>
      </c>
      <c r="AU141">
        <v>0</v>
      </c>
      <c r="AV141">
        <v>0</v>
      </c>
      <c r="AW141">
        <v>0</v>
      </c>
      <c r="AX141">
        <v>34590</v>
      </c>
      <c r="AY141">
        <v>149224</v>
      </c>
      <c r="AZ141">
        <v>227906</v>
      </c>
      <c r="BA141">
        <v>2785174</v>
      </c>
      <c r="BB141">
        <v>20001</v>
      </c>
      <c r="BC141">
        <v>24394</v>
      </c>
      <c r="BD141">
        <v>46598</v>
      </c>
      <c r="BE141">
        <v>457916</v>
      </c>
      <c r="BF141">
        <v>937</v>
      </c>
      <c r="BG141">
        <v>288</v>
      </c>
      <c r="BH141">
        <v>176</v>
      </c>
      <c r="BI141">
        <v>9310</v>
      </c>
      <c r="BJ141">
        <v>5261</v>
      </c>
      <c r="BK141">
        <v>12706</v>
      </c>
      <c r="BL141">
        <v>20168</v>
      </c>
      <c r="BM141">
        <v>46663</v>
      </c>
      <c r="BN141">
        <v>0</v>
      </c>
      <c r="BO141">
        <v>0</v>
      </c>
      <c r="BP141">
        <v>0</v>
      </c>
      <c r="BQ141">
        <v>1098</v>
      </c>
      <c r="BR141">
        <v>385</v>
      </c>
      <c r="BS141">
        <v>0</v>
      </c>
    </row>
    <row r="142" spans="1:71" x14ac:dyDescent="0.2">
      <c r="A142">
        <v>2296</v>
      </c>
      <c r="B142">
        <v>0</v>
      </c>
      <c r="C142">
        <v>0</v>
      </c>
      <c r="D142">
        <v>0</v>
      </c>
      <c r="E142">
        <v>0</v>
      </c>
      <c r="F142">
        <v>0</v>
      </c>
      <c r="G142">
        <v>0</v>
      </c>
      <c r="H142">
        <v>0</v>
      </c>
      <c r="I142">
        <v>0</v>
      </c>
      <c r="J142">
        <v>0</v>
      </c>
      <c r="K142">
        <v>0</v>
      </c>
      <c r="L142">
        <v>0</v>
      </c>
      <c r="M142">
        <v>0</v>
      </c>
      <c r="N142">
        <v>0</v>
      </c>
      <c r="O142">
        <v>0</v>
      </c>
      <c r="P142">
        <v>0</v>
      </c>
      <c r="Q142">
        <v>0</v>
      </c>
      <c r="R142">
        <v>0</v>
      </c>
      <c r="S142">
        <v>0</v>
      </c>
      <c r="T142">
        <v>0</v>
      </c>
      <c r="U142">
        <v>0</v>
      </c>
      <c r="V142">
        <v>0</v>
      </c>
      <c r="W142">
        <v>0</v>
      </c>
      <c r="X142">
        <v>0</v>
      </c>
      <c r="Y142">
        <v>0</v>
      </c>
      <c r="Z142">
        <v>0</v>
      </c>
      <c r="AA142">
        <v>0</v>
      </c>
      <c r="AB142">
        <v>0</v>
      </c>
      <c r="AC142">
        <v>0</v>
      </c>
      <c r="AD142">
        <v>0</v>
      </c>
      <c r="AE142">
        <v>0</v>
      </c>
      <c r="AF142">
        <v>0</v>
      </c>
      <c r="AG142">
        <v>0</v>
      </c>
      <c r="AH142">
        <v>0</v>
      </c>
      <c r="AI142">
        <v>0</v>
      </c>
      <c r="AJ142">
        <v>0</v>
      </c>
      <c r="AK142">
        <v>0</v>
      </c>
      <c r="AL142">
        <v>0</v>
      </c>
      <c r="AM142">
        <v>0</v>
      </c>
      <c r="AN142">
        <v>0</v>
      </c>
      <c r="AO142">
        <v>0</v>
      </c>
      <c r="AP142">
        <v>0</v>
      </c>
      <c r="AQ142">
        <v>0</v>
      </c>
      <c r="AR142">
        <v>0</v>
      </c>
      <c r="AS142">
        <v>0</v>
      </c>
      <c r="AT142">
        <v>0</v>
      </c>
      <c r="AU142">
        <v>0</v>
      </c>
      <c r="AV142">
        <v>0</v>
      </c>
      <c r="AW142">
        <v>0</v>
      </c>
      <c r="AX142">
        <v>1004</v>
      </c>
      <c r="AY142">
        <v>7900.5</v>
      </c>
      <c r="AZ142">
        <v>24958</v>
      </c>
      <c r="BA142">
        <v>402491</v>
      </c>
      <c r="BB142">
        <v>1004</v>
      </c>
      <c r="BC142">
        <v>1805.5</v>
      </c>
      <c r="BD142">
        <v>4056</v>
      </c>
      <c r="BE142">
        <v>47885</v>
      </c>
      <c r="BF142">
        <v>0</v>
      </c>
      <c r="BG142">
        <v>0</v>
      </c>
      <c r="BH142">
        <v>346</v>
      </c>
      <c r="BI142">
        <v>1037</v>
      </c>
      <c r="BJ142">
        <v>0</v>
      </c>
      <c r="BK142">
        <v>1375.5</v>
      </c>
      <c r="BL142">
        <v>1838</v>
      </c>
      <c r="BM142">
        <v>5012</v>
      </c>
      <c r="BN142">
        <v>0</v>
      </c>
      <c r="BO142">
        <v>0</v>
      </c>
      <c r="BP142">
        <v>0</v>
      </c>
      <c r="BQ142">
        <v>0</v>
      </c>
      <c r="BR142">
        <v>80</v>
      </c>
      <c r="BS142">
        <v>0</v>
      </c>
    </row>
    <row r="143" spans="1:71" x14ac:dyDescent="0.2">
      <c r="A143">
        <v>2303</v>
      </c>
      <c r="B143">
        <v>0</v>
      </c>
      <c r="C143">
        <v>0</v>
      </c>
      <c r="D143">
        <v>0</v>
      </c>
      <c r="E143">
        <v>0</v>
      </c>
      <c r="F143">
        <v>0</v>
      </c>
      <c r="G143">
        <v>0</v>
      </c>
      <c r="H143">
        <v>0</v>
      </c>
      <c r="I143">
        <v>0</v>
      </c>
      <c r="J143">
        <v>0</v>
      </c>
      <c r="K143">
        <v>0</v>
      </c>
      <c r="L143">
        <v>0</v>
      </c>
      <c r="M143">
        <v>0</v>
      </c>
      <c r="N143">
        <v>0</v>
      </c>
      <c r="O143">
        <v>0</v>
      </c>
      <c r="P143">
        <v>0</v>
      </c>
      <c r="Q143">
        <v>0</v>
      </c>
      <c r="R143">
        <v>0</v>
      </c>
      <c r="S143">
        <v>0</v>
      </c>
      <c r="T143">
        <v>0</v>
      </c>
      <c r="U143">
        <v>0</v>
      </c>
      <c r="V143">
        <v>0</v>
      </c>
      <c r="W143">
        <v>0</v>
      </c>
      <c r="X143">
        <v>0</v>
      </c>
      <c r="Y143">
        <v>0</v>
      </c>
      <c r="Z143">
        <v>0</v>
      </c>
      <c r="AA143">
        <v>0</v>
      </c>
      <c r="AB143">
        <v>0</v>
      </c>
      <c r="AC143">
        <v>0</v>
      </c>
      <c r="AD143">
        <v>0</v>
      </c>
      <c r="AE143">
        <v>0</v>
      </c>
      <c r="AF143">
        <v>0</v>
      </c>
      <c r="AG143">
        <v>0</v>
      </c>
      <c r="AH143">
        <v>0</v>
      </c>
      <c r="AI143">
        <v>0</v>
      </c>
      <c r="AJ143">
        <v>0</v>
      </c>
      <c r="AK143">
        <v>0</v>
      </c>
      <c r="AL143">
        <v>0</v>
      </c>
      <c r="AM143">
        <v>0</v>
      </c>
      <c r="AN143">
        <v>0</v>
      </c>
      <c r="AO143">
        <v>0</v>
      </c>
      <c r="AP143">
        <v>0</v>
      </c>
      <c r="AQ143">
        <v>0</v>
      </c>
      <c r="AR143">
        <v>0</v>
      </c>
      <c r="AS143">
        <v>0</v>
      </c>
      <c r="AT143">
        <v>0</v>
      </c>
      <c r="AU143">
        <v>0</v>
      </c>
      <c r="AV143">
        <v>0</v>
      </c>
      <c r="AW143">
        <v>0</v>
      </c>
      <c r="AX143">
        <v>666.5</v>
      </c>
      <c r="AY143">
        <v>34424.5</v>
      </c>
      <c r="AZ143">
        <v>39329</v>
      </c>
      <c r="BA143">
        <v>497914</v>
      </c>
      <c r="BB143">
        <v>666.5</v>
      </c>
      <c r="BC143">
        <v>4380.5</v>
      </c>
      <c r="BD143">
        <v>4808</v>
      </c>
      <c r="BE143">
        <v>61515</v>
      </c>
      <c r="BF143">
        <v>0</v>
      </c>
      <c r="BG143">
        <v>0</v>
      </c>
      <c r="BH143">
        <v>0</v>
      </c>
      <c r="BI143">
        <v>859</v>
      </c>
      <c r="BJ143">
        <v>0</v>
      </c>
      <c r="BK143">
        <v>2663.5</v>
      </c>
      <c r="BL143">
        <v>1788</v>
      </c>
      <c r="BM143">
        <v>7259</v>
      </c>
      <c r="BN143">
        <v>0</v>
      </c>
      <c r="BO143">
        <v>69</v>
      </c>
      <c r="BP143">
        <v>0</v>
      </c>
      <c r="BQ143">
        <v>519</v>
      </c>
      <c r="BR143">
        <v>50</v>
      </c>
      <c r="BS143">
        <v>0</v>
      </c>
    </row>
    <row r="144" spans="1:71" x14ac:dyDescent="0.2">
      <c r="A144">
        <v>2310</v>
      </c>
      <c r="B144">
        <v>0</v>
      </c>
      <c r="C144">
        <v>0</v>
      </c>
      <c r="D144">
        <v>0</v>
      </c>
      <c r="E144">
        <v>0</v>
      </c>
      <c r="F144">
        <v>0</v>
      </c>
      <c r="G144">
        <v>0</v>
      </c>
      <c r="H144">
        <v>0</v>
      </c>
      <c r="I144">
        <v>0</v>
      </c>
      <c r="J144">
        <v>0</v>
      </c>
      <c r="K144">
        <v>0</v>
      </c>
      <c r="L144">
        <v>0</v>
      </c>
      <c r="M144">
        <v>0</v>
      </c>
      <c r="N144">
        <v>0</v>
      </c>
      <c r="O144">
        <v>0</v>
      </c>
      <c r="P144">
        <v>0</v>
      </c>
      <c r="Q144">
        <v>0</v>
      </c>
      <c r="R144">
        <v>0</v>
      </c>
      <c r="S144">
        <v>0</v>
      </c>
      <c r="T144">
        <v>0</v>
      </c>
      <c r="U144">
        <v>0</v>
      </c>
      <c r="V144">
        <v>0</v>
      </c>
      <c r="W144">
        <v>0</v>
      </c>
      <c r="X144">
        <v>0</v>
      </c>
      <c r="Y144">
        <v>0</v>
      </c>
      <c r="Z144">
        <v>0</v>
      </c>
      <c r="AA144">
        <v>0</v>
      </c>
      <c r="AB144">
        <v>0</v>
      </c>
      <c r="AC144">
        <v>0</v>
      </c>
      <c r="AD144">
        <v>0</v>
      </c>
      <c r="AE144">
        <v>0</v>
      </c>
      <c r="AF144">
        <v>0</v>
      </c>
      <c r="AG144">
        <v>0</v>
      </c>
      <c r="AH144">
        <v>0</v>
      </c>
      <c r="AI144">
        <v>0</v>
      </c>
      <c r="AJ144">
        <v>0</v>
      </c>
      <c r="AK144">
        <v>0</v>
      </c>
      <c r="AL144">
        <v>0</v>
      </c>
      <c r="AM144">
        <v>0</v>
      </c>
      <c r="AN144">
        <v>0</v>
      </c>
      <c r="AO144">
        <v>0</v>
      </c>
      <c r="AP144">
        <v>0</v>
      </c>
      <c r="AQ144">
        <v>0</v>
      </c>
      <c r="AR144">
        <v>0</v>
      </c>
      <c r="AS144">
        <v>0</v>
      </c>
      <c r="AT144">
        <v>0</v>
      </c>
      <c r="AU144">
        <v>0</v>
      </c>
      <c r="AV144">
        <v>0</v>
      </c>
      <c r="AW144">
        <v>0</v>
      </c>
      <c r="AX144">
        <v>0</v>
      </c>
      <c r="AY144">
        <v>3040</v>
      </c>
      <c r="AZ144">
        <v>3200</v>
      </c>
      <c r="BA144">
        <v>43478</v>
      </c>
      <c r="BB144">
        <v>0</v>
      </c>
      <c r="BC144">
        <v>173</v>
      </c>
      <c r="BD144">
        <v>173</v>
      </c>
      <c r="BE144">
        <v>4839</v>
      </c>
      <c r="BF144">
        <v>0</v>
      </c>
      <c r="BG144">
        <v>0</v>
      </c>
      <c r="BH144">
        <v>173</v>
      </c>
      <c r="BI144">
        <v>0</v>
      </c>
      <c r="BJ144">
        <v>0</v>
      </c>
      <c r="BK144">
        <v>0</v>
      </c>
      <c r="BL144">
        <v>0</v>
      </c>
      <c r="BM144">
        <v>519</v>
      </c>
      <c r="BN144">
        <v>0</v>
      </c>
      <c r="BO144">
        <v>0</v>
      </c>
      <c r="BP144">
        <v>0</v>
      </c>
      <c r="BQ144">
        <v>0</v>
      </c>
      <c r="BR144">
        <v>3</v>
      </c>
      <c r="BS144">
        <v>0</v>
      </c>
    </row>
    <row r="145" spans="1:71" x14ac:dyDescent="0.2">
      <c r="A145">
        <v>2394</v>
      </c>
      <c r="B145">
        <v>0</v>
      </c>
      <c r="C145">
        <v>0</v>
      </c>
      <c r="D145">
        <v>0</v>
      </c>
      <c r="E145">
        <v>0</v>
      </c>
      <c r="F145">
        <v>0</v>
      </c>
      <c r="G145">
        <v>0</v>
      </c>
      <c r="H145">
        <v>0</v>
      </c>
      <c r="I145">
        <v>0</v>
      </c>
      <c r="J145">
        <v>0</v>
      </c>
      <c r="K145">
        <v>0</v>
      </c>
      <c r="L145">
        <v>0</v>
      </c>
      <c r="M145">
        <v>0</v>
      </c>
      <c r="N145">
        <v>0</v>
      </c>
      <c r="O145">
        <v>0</v>
      </c>
      <c r="P145">
        <v>0</v>
      </c>
      <c r="Q145">
        <v>0</v>
      </c>
      <c r="R145">
        <v>0</v>
      </c>
      <c r="S145">
        <v>0</v>
      </c>
      <c r="T145">
        <v>0</v>
      </c>
      <c r="U145">
        <v>0</v>
      </c>
      <c r="V145">
        <v>0</v>
      </c>
      <c r="W145">
        <v>0</v>
      </c>
      <c r="X145">
        <v>0</v>
      </c>
      <c r="Y145">
        <v>0</v>
      </c>
      <c r="Z145">
        <v>0</v>
      </c>
      <c r="AA145">
        <v>0</v>
      </c>
      <c r="AB145">
        <v>0</v>
      </c>
      <c r="AC145">
        <v>0</v>
      </c>
      <c r="AD145">
        <v>0</v>
      </c>
      <c r="AE145">
        <v>0</v>
      </c>
      <c r="AF145">
        <v>0</v>
      </c>
      <c r="AG145">
        <v>0</v>
      </c>
      <c r="AH145">
        <v>0</v>
      </c>
      <c r="AI145">
        <v>0</v>
      </c>
      <c r="AJ145">
        <v>0</v>
      </c>
      <c r="AK145">
        <v>0</v>
      </c>
      <c r="AL145">
        <v>0</v>
      </c>
      <c r="AM145">
        <v>0</v>
      </c>
      <c r="AN145">
        <v>0</v>
      </c>
      <c r="AO145">
        <v>0</v>
      </c>
      <c r="AP145">
        <v>0</v>
      </c>
      <c r="AQ145">
        <v>0</v>
      </c>
      <c r="AR145">
        <v>0</v>
      </c>
      <c r="AS145">
        <v>0</v>
      </c>
      <c r="AT145">
        <v>0</v>
      </c>
      <c r="AU145">
        <v>0</v>
      </c>
      <c r="AV145">
        <v>0</v>
      </c>
      <c r="AW145">
        <v>0</v>
      </c>
      <c r="AX145">
        <v>0</v>
      </c>
      <c r="AY145">
        <v>2448</v>
      </c>
      <c r="AZ145">
        <v>2549</v>
      </c>
      <c r="BA145">
        <v>51579</v>
      </c>
      <c r="BB145">
        <v>0</v>
      </c>
      <c r="BC145">
        <v>720</v>
      </c>
      <c r="BD145">
        <v>428</v>
      </c>
      <c r="BE145">
        <v>8118</v>
      </c>
      <c r="BF145">
        <v>0</v>
      </c>
      <c r="BG145">
        <v>0</v>
      </c>
      <c r="BH145">
        <v>0</v>
      </c>
      <c r="BI145">
        <v>174</v>
      </c>
      <c r="BJ145">
        <v>0</v>
      </c>
      <c r="BK145">
        <v>720</v>
      </c>
      <c r="BL145">
        <v>80</v>
      </c>
      <c r="BM145">
        <v>1044</v>
      </c>
      <c r="BN145">
        <v>0</v>
      </c>
      <c r="BO145">
        <v>0</v>
      </c>
      <c r="BP145">
        <v>0</v>
      </c>
      <c r="BQ145">
        <v>171</v>
      </c>
      <c r="BR145">
        <v>25</v>
      </c>
      <c r="BS145">
        <v>0</v>
      </c>
    </row>
    <row r="146" spans="1:71" x14ac:dyDescent="0.2">
      <c r="A146">
        <v>2415</v>
      </c>
      <c r="B146">
        <v>0</v>
      </c>
      <c r="C146">
        <v>0</v>
      </c>
      <c r="D146">
        <v>0</v>
      </c>
      <c r="E146">
        <v>0</v>
      </c>
      <c r="F146">
        <v>0</v>
      </c>
      <c r="G146">
        <v>0</v>
      </c>
      <c r="H146">
        <v>0</v>
      </c>
      <c r="I146">
        <v>0</v>
      </c>
      <c r="J146">
        <v>0</v>
      </c>
      <c r="K146">
        <v>0</v>
      </c>
      <c r="L146">
        <v>0</v>
      </c>
      <c r="M146">
        <v>0</v>
      </c>
      <c r="N146">
        <v>0</v>
      </c>
      <c r="O146">
        <v>0</v>
      </c>
      <c r="P146">
        <v>0</v>
      </c>
      <c r="Q146">
        <v>0</v>
      </c>
      <c r="R146">
        <v>0</v>
      </c>
      <c r="S146">
        <v>0</v>
      </c>
      <c r="T146">
        <v>0</v>
      </c>
      <c r="U146">
        <v>0</v>
      </c>
      <c r="V146">
        <v>0</v>
      </c>
      <c r="W146">
        <v>0</v>
      </c>
      <c r="X146">
        <v>0</v>
      </c>
      <c r="Y146">
        <v>0</v>
      </c>
      <c r="Z146">
        <v>0</v>
      </c>
      <c r="AA146">
        <v>0</v>
      </c>
      <c r="AB146">
        <v>0</v>
      </c>
      <c r="AC146">
        <v>0</v>
      </c>
      <c r="AD146">
        <v>0</v>
      </c>
      <c r="AE146">
        <v>0</v>
      </c>
      <c r="AF146">
        <v>0</v>
      </c>
      <c r="AG146">
        <v>0</v>
      </c>
      <c r="AH146">
        <v>0</v>
      </c>
      <c r="AI146">
        <v>0</v>
      </c>
      <c r="AJ146">
        <v>0</v>
      </c>
      <c r="AK146">
        <v>0</v>
      </c>
      <c r="AL146">
        <v>0</v>
      </c>
      <c r="AM146">
        <v>0</v>
      </c>
      <c r="AN146">
        <v>0</v>
      </c>
      <c r="AO146">
        <v>0</v>
      </c>
      <c r="AP146">
        <v>0</v>
      </c>
      <c r="AQ146">
        <v>0</v>
      </c>
      <c r="AR146">
        <v>0</v>
      </c>
      <c r="AS146">
        <v>0</v>
      </c>
      <c r="AT146">
        <v>0</v>
      </c>
      <c r="AU146">
        <v>0</v>
      </c>
      <c r="AV146">
        <v>0</v>
      </c>
      <c r="AW146">
        <v>0</v>
      </c>
      <c r="AX146">
        <v>0</v>
      </c>
      <c r="AY146">
        <v>1242</v>
      </c>
      <c r="AZ146">
        <v>4293</v>
      </c>
      <c r="BA146">
        <v>43544.5</v>
      </c>
      <c r="BB146">
        <v>0</v>
      </c>
      <c r="BC146">
        <v>0</v>
      </c>
      <c r="BD146">
        <v>502.5</v>
      </c>
      <c r="BE146">
        <v>8781</v>
      </c>
      <c r="BF146">
        <v>0</v>
      </c>
      <c r="BG146">
        <v>0</v>
      </c>
      <c r="BH146">
        <v>0</v>
      </c>
      <c r="BI146">
        <v>168</v>
      </c>
      <c r="BJ146">
        <v>0</v>
      </c>
      <c r="BK146">
        <v>0</v>
      </c>
      <c r="BL146">
        <v>335</v>
      </c>
      <c r="BM146">
        <v>670</v>
      </c>
      <c r="BN146">
        <v>0</v>
      </c>
      <c r="BO146">
        <v>0</v>
      </c>
      <c r="BP146">
        <v>0</v>
      </c>
      <c r="BQ146">
        <v>0</v>
      </c>
      <c r="BR146">
        <v>7</v>
      </c>
      <c r="BS146">
        <v>0</v>
      </c>
    </row>
    <row r="147" spans="1:71" x14ac:dyDescent="0.2">
      <c r="A147">
        <v>2420</v>
      </c>
      <c r="B147">
        <v>0</v>
      </c>
      <c r="C147">
        <v>0</v>
      </c>
      <c r="D147">
        <v>0</v>
      </c>
      <c r="E147">
        <v>0</v>
      </c>
      <c r="F147">
        <v>0</v>
      </c>
      <c r="G147">
        <v>0</v>
      </c>
      <c r="H147">
        <v>0</v>
      </c>
      <c r="I147">
        <v>0</v>
      </c>
      <c r="J147">
        <v>0</v>
      </c>
      <c r="K147">
        <v>0</v>
      </c>
      <c r="L147">
        <v>0</v>
      </c>
      <c r="M147">
        <v>0</v>
      </c>
      <c r="N147">
        <v>0</v>
      </c>
      <c r="O147">
        <v>0</v>
      </c>
      <c r="P147">
        <v>0</v>
      </c>
      <c r="Q147">
        <v>0</v>
      </c>
      <c r="R147">
        <v>0</v>
      </c>
      <c r="S147">
        <v>0</v>
      </c>
      <c r="T147">
        <v>0</v>
      </c>
      <c r="U147">
        <v>0</v>
      </c>
      <c r="V147">
        <v>0</v>
      </c>
      <c r="W147">
        <v>0</v>
      </c>
      <c r="X147">
        <v>0</v>
      </c>
      <c r="Y147">
        <v>0</v>
      </c>
      <c r="Z147">
        <v>0</v>
      </c>
      <c r="AA147">
        <v>0</v>
      </c>
      <c r="AB147">
        <v>0</v>
      </c>
      <c r="AC147">
        <v>0</v>
      </c>
      <c r="AD147">
        <v>0</v>
      </c>
      <c r="AE147">
        <v>0</v>
      </c>
      <c r="AF147">
        <v>0</v>
      </c>
      <c r="AG147">
        <v>0</v>
      </c>
      <c r="AH147">
        <v>0</v>
      </c>
      <c r="AI147">
        <v>0</v>
      </c>
      <c r="AJ147">
        <v>0</v>
      </c>
      <c r="AK147">
        <v>0</v>
      </c>
      <c r="AL147">
        <v>0</v>
      </c>
      <c r="AM147">
        <v>0</v>
      </c>
      <c r="AN147">
        <v>0</v>
      </c>
      <c r="AO147">
        <v>0</v>
      </c>
      <c r="AP147">
        <v>0</v>
      </c>
      <c r="AQ147">
        <v>0</v>
      </c>
      <c r="AR147">
        <v>0</v>
      </c>
      <c r="AS147">
        <v>0</v>
      </c>
      <c r="AT147">
        <v>0</v>
      </c>
      <c r="AU147">
        <v>0</v>
      </c>
      <c r="AV147">
        <v>0</v>
      </c>
      <c r="AW147">
        <v>0</v>
      </c>
      <c r="AX147">
        <v>1024</v>
      </c>
      <c r="AY147">
        <v>19078</v>
      </c>
      <c r="AZ147">
        <v>60230</v>
      </c>
      <c r="BA147">
        <v>781927.5</v>
      </c>
      <c r="BB147">
        <v>1024</v>
      </c>
      <c r="BC147">
        <v>2188.5</v>
      </c>
      <c r="BD147">
        <v>6845</v>
      </c>
      <c r="BE147">
        <v>75221.5</v>
      </c>
      <c r="BF147">
        <v>0</v>
      </c>
      <c r="BG147">
        <v>0</v>
      </c>
      <c r="BH147">
        <v>0</v>
      </c>
      <c r="BI147">
        <v>923</v>
      </c>
      <c r="BJ147">
        <v>450.5</v>
      </c>
      <c r="BK147">
        <v>1115.5</v>
      </c>
      <c r="BL147">
        <v>4436</v>
      </c>
      <c r="BM147">
        <v>22844.5</v>
      </c>
      <c r="BN147">
        <v>0</v>
      </c>
      <c r="BO147">
        <v>0</v>
      </c>
      <c r="BP147">
        <v>0</v>
      </c>
      <c r="BQ147">
        <v>540</v>
      </c>
      <c r="BR147">
        <v>100</v>
      </c>
      <c r="BS147">
        <v>0</v>
      </c>
    </row>
    <row r="148" spans="1:71" x14ac:dyDescent="0.2">
      <c r="A148">
        <v>2422</v>
      </c>
      <c r="B148">
        <v>0</v>
      </c>
      <c r="C148">
        <v>0</v>
      </c>
      <c r="D148">
        <v>0</v>
      </c>
      <c r="E148">
        <v>0</v>
      </c>
      <c r="F148">
        <v>0</v>
      </c>
      <c r="G148">
        <v>0</v>
      </c>
      <c r="H148">
        <v>0</v>
      </c>
      <c r="I148">
        <v>0</v>
      </c>
      <c r="J148">
        <v>0</v>
      </c>
      <c r="K148">
        <v>0</v>
      </c>
      <c r="L148">
        <v>0</v>
      </c>
      <c r="M148">
        <v>0</v>
      </c>
      <c r="N148">
        <v>0</v>
      </c>
      <c r="O148">
        <v>0</v>
      </c>
      <c r="P148">
        <v>0</v>
      </c>
      <c r="Q148">
        <v>0</v>
      </c>
      <c r="R148">
        <v>0</v>
      </c>
      <c r="S148">
        <v>0</v>
      </c>
      <c r="T148">
        <v>0</v>
      </c>
      <c r="U148">
        <v>0</v>
      </c>
      <c r="V148">
        <v>0</v>
      </c>
      <c r="W148">
        <v>0</v>
      </c>
      <c r="X148">
        <v>0</v>
      </c>
      <c r="Y148">
        <v>0</v>
      </c>
      <c r="Z148">
        <v>0</v>
      </c>
      <c r="AA148">
        <v>0</v>
      </c>
      <c r="AB148">
        <v>0</v>
      </c>
      <c r="AC148">
        <v>0</v>
      </c>
      <c r="AD148">
        <v>0</v>
      </c>
      <c r="AE148">
        <v>0</v>
      </c>
      <c r="AF148">
        <v>0</v>
      </c>
      <c r="AG148">
        <v>0</v>
      </c>
      <c r="AH148">
        <v>0</v>
      </c>
      <c r="AI148">
        <v>0</v>
      </c>
      <c r="AJ148">
        <v>0</v>
      </c>
      <c r="AK148">
        <v>0</v>
      </c>
      <c r="AL148">
        <v>0</v>
      </c>
      <c r="AM148">
        <v>0</v>
      </c>
      <c r="AN148">
        <v>0</v>
      </c>
      <c r="AO148">
        <v>0</v>
      </c>
      <c r="AP148">
        <v>0</v>
      </c>
      <c r="AQ148">
        <v>0</v>
      </c>
      <c r="AR148">
        <v>0</v>
      </c>
      <c r="AS148">
        <v>0</v>
      </c>
      <c r="AT148">
        <v>0</v>
      </c>
      <c r="AU148">
        <v>0</v>
      </c>
      <c r="AV148">
        <v>0</v>
      </c>
      <c r="AW148">
        <v>0</v>
      </c>
      <c r="AX148">
        <v>816</v>
      </c>
      <c r="AY148">
        <v>11242</v>
      </c>
      <c r="AZ148">
        <v>17869</v>
      </c>
      <c r="BA148">
        <v>298670</v>
      </c>
      <c r="BB148">
        <v>816</v>
      </c>
      <c r="BC148">
        <v>1390</v>
      </c>
      <c r="BD148">
        <v>1781</v>
      </c>
      <c r="BE148">
        <v>40489</v>
      </c>
      <c r="BF148">
        <v>0</v>
      </c>
      <c r="BG148">
        <v>0</v>
      </c>
      <c r="BH148">
        <v>0</v>
      </c>
      <c r="BI148">
        <v>507</v>
      </c>
      <c r="BJ148">
        <v>391</v>
      </c>
      <c r="BK148">
        <v>973</v>
      </c>
      <c r="BL148">
        <v>1271</v>
      </c>
      <c r="BM148">
        <v>5665</v>
      </c>
      <c r="BN148">
        <v>0</v>
      </c>
      <c r="BO148">
        <v>0</v>
      </c>
      <c r="BP148">
        <v>0</v>
      </c>
      <c r="BQ148">
        <v>171</v>
      </c>
      <c r="BR148">
        <v>40</v>
      </c>
      <c r="BS148">
        <v>0</v>
      </c>
    </row>
    <row r="149" spans="1:71" x14ac:dyDescent="0.2">
      <c r="A149">
        <v>2436</v>
      </c>
      <c r="B149">
        <v>0</v>
      </c>
      <c r="C149">
        <v>0</v>
      </c>
      <c r="D149">
        <v>0</v>
      </c>
      <c r="E149">
        <v>0</v>
      </c>
      <c r="F149">
        <v>0</v>
      </c>
      <c r="G149">
        <v>0</v>
      </c>
      <c r="H149">
        <v>0</v>
      </c>
      <c r="I149">
        <v>0</v>
      </c>
      <c r="J149">
        <v>0</v>
      </c>
      <c r="K149">
        <v>0</v>
      </c>
      <c r="L149">
        <v>0</v>
      </c>
      <c r="M149">
        <v>0</v>
      </c>
      <c r="N149">
        <v>0</v>
      </c>
      <c r="O149">
        <v>0</v>
      </c>
      <c r="P149">
        <v>0</v>
      </c>
      <c r="Q149">
        <v>0</v>
      </c>
      <c r="R149">
        <v>0</v>
      </c>
      <c r="S149">
        <v>0</v>
      </c>
      <c r="T149">
        <v>0</v>
      </c>
      <c r="U149">
        <v>0</v>
      </c>
      <c r="V149">
        <v>0</v>
      </c>
      <c r="W149">
        <v>0</v>
      </c>
      <c r="X149">
        <v>0</v>
      </c>
      <c r="Y149">
        <v>0</v>
      </c>
      <c r="Z149">
        <v>0</v>
      </c>
      <c r="AA149">
        <v>0</v>
      </c>
      <c r="AB149">
        <v>0</v>
      </c>
      <c r="AC149">
        <v>0</v>
      </c>
      <c r="AD149">
        <v>0</v>
      </c>
      <c r="AE149">
        <v>0</v>
      </c>
      <c r="AF149">
        <v>0</v>
      </c>
      <c r="AG149">
        <v>0</v>
      </c>
      <c r="AH149">
        <v>0</v>
      </c>
      <c r="AI149">
        <v>0</v>
      </c>
      <c r="AJ149">
        <v>0</v>
      </c>
      <c r="AK149">
        <v>0</v>
      </c>
      <c r="AL149">
        <v>0</v>
      </c>
      <c r="AM149">
        <v>0</v>
      </c>
      <c r="AN149">
        <v>0</v>
      </c>
      <c r="AO149">
        <v>0</v>
      </c>
      <c r="AP149">
        <v>0</v>
      </c>
      <c r="AQ149">
        <v>0</v>
      </c>
      <c r="AR149">
        <v>0</v>
      </c>
      <c r="AS149">
        <v>0</v>
      </c>
      <c r="AT149">
        <v>0</v>
      </c>
      <c r="AU149">
        <v>0</v>
      </c>
      <c r="AV149">
        <v>0</v>
      </c>
      <c r="AW149">
        <v>0</v>
      </c>
      <c r="AX149">
        <v>0</v>
      </c>
      <c r="AY149">
        <v>0</v>
      </c>
      <c r="AZ149">
        <v>0</v>
      </c>
      <c r="BA149">
        <v>221009</v>
      </c>
      <c r="BB149">
        <v>0</v>
      </c>
      <c r="BC149">
        <v>0</v>
      </c>
      <c r="BD149">
        <v>0</v>
      </c>
      <c r="BE149">
        <v>26742</v>
      </c>
      <c r="BF149">
        <v>0</v>
      </c>
      <c r="BG149">
        <v>0</v>
      </c>
      <c r="BH149">
        <v>0</v>
      </c>
      <c r="BI149">
        <v>344</v>
      </c>
      <c r="BJ149">
        <v>0</v>
      </c>
      <c r="BK149">
        <v>0</v>
      </c>
      <c r="BL149">
        <v>0</v>
      </c>
      <c r="BM149">
        <v>0</v>
      </c>
      <c r="BN149">
        <v>0</v>
      </c>
      <c r="BO149">
        <v>0</v>
      </c>
      <c r="BP149">
        <v>0</v>
      </c>
      <c r="BQ149">
        <v>0</v>
      </c>
      <c r="BR149">
        <v>7</v>
      </c>
      <c r="BS149">
        <v>0</v>
      </c>
    </row>
    <row r="150" spans="1:71" x14ac:dyDescent="0.2">
      <c r="A150">
        <v>2443</v>
      </c>
      <c r="B150">
        <v>0</v>
      </c>
      <c r="C150">
        <v>0</v>
      </c>
      <c r="D150">
        <v>0</v>
      </c>
      <c r="E150">
        <v>0</v>
      </c>
      <c r="F150">
        <v>0</v>
      </c>
      <c r="G150">
        <v>0</v>
      </c>
      <c r="H150">
        <v>0</v>
      </c>
      <c r="I150">
        <v>0</v>
      </c>
      <c r="J150">
        <v>0</v>
      </c>
      <c r="K150">
        <v>0</v>
      </c>
      <c r="L150">
        <v>0</v>
      </c>
      <c r="M150">
        <v>0</v>
      </c>
      <c r="N150">
        <v>0</v>
      </c>
      <c r="O150">
        <v>0</v>
      </c>
      <c r="P150">
        <v>0</v>
      </c>
      <c r="Q150">
        <v>0</v>
      </c>
      <c r="R150">
        <v>0</v>
      </c>
      <c r="S150">
        <v>0</v>
      </c>
      <c r="T150">
        <v>0</v>
      </c>
      <c r="U150">
        <v>0</v>
      </c>
      <c r="V150">
        <v>0</v>
      </c>
      <c r="W150">
        <v>0</v>
      </c>
      <c r="X150">
        <v>0</v>
      </c>
      <c r="Y150">
        <v>0</v>
      </c>
      <c r="Z150">
        <v>0</v>
      </c>
      <c r="AA150">
        <v>0</v>
      </c>
      <c r="AB150">
        <v>0</v>
      </c>
      <c r="AC150">
        <v>0</v>
      </c>
      <c r="AD150">
        <v>0</v>
      </c>
      <c r="AE150">
        <v>0</v>
      </c>
      <c r="AF150">
        <v>0</v>
      </c>
      <c r="AG150">
        <v>0</v>
      </c>
      <c r="AH150">
        <v>0</v>
      </c>
      <c r="AI150">
        <v>0</v>
      </c>
      <c r="AJ150">
        <v>0</v>
      </c>
      <c r="AK150">
        <v>0</v>
      </c>
      <c r="AL150">
        <v>0</v>
      </c>
      <c r="AM150">
        <v>0</v>
      </c>
      <c r="AN150">
        <v>0</v>
      </c>
      <c r="AO150">
        <v>0</v>
      </c>
      <c r="AP150">
        <v>0</v>
      </c>
      <c r="AQ150">
        <v>0</v>
      </c>
      <c r="AR150">
        <v>0</v>
      </c>
      <c r="AS150">
        <v>0</v>
      </c>
      <c r="AT150">
        <v>0</v>
      </c>
      <c r="AU150">
        <v>0</v>
      </c>
      <c r="AV150">
        <v>0</v>
      </c>
      <c r="AW150">
        <v>0</v>
      </c>
      <c r="AX150">
        <v>1371</v>
      </c>
      <c r="AY150">
        <v>17681</v>
      </c>
      <c r="AZ150">
        <v>19308</v>
      </c>
      <c r="BA150">
        <v>208745</v>
      </c>
      <c r="BB150">
        <v>1333</v>
      </c>
      <c r="BC150">
        <v>3252</v>
      </c>
      <c r="BD150">
        <v>4817</v>
      </c>
      <c r="BE150">
        <v>37934</v>
      </c>
      <c r="BF150">
        <v>0</v>
      </c>
      <c r="BG150">
        <v>0</v>
      </c>
      <c r="BH150">
        <v>0</v>
      </c>
      <c r="BI150">
        <v>692</v>
      </c>
      <c r="BJ150">
        <v>542</v>
      </c>
      <c r="BK150">
        <v>2527</v>
      </c>
      <c r="BL150">
        <v>1909</v>
      </c>
      <c r="BM150">
        <v>4254</v>
      </c>
      <c r="BN150">
        <v>0</v>
      </c>
      <c r="BO150">
        <v>0</v>
      </c>
      <c r="BP150">
        <v>0</v>
      </c>
      <c r="BQ150">
        <v>0</v>
      </c>
      <c r="BR150">
        <v>29</v>
      </c>
      <c r="BS150">
        <v>0</v>
      </c>
    </row>
    <row r="151" spans="1:71" x14ac:dyDescent="0.2">
      <c r="A151">
        <v>2450</v>
      </c>
      <c r="B151">
        <v>0</v>
      </c>
      <c r="C151">
        <v>0</v>
      </c>
      <c r="D151">
        <v>0</v>
      </c>
      <c r="E151">
        <v>0</v>
      </c>
      <c r="F151">
        <v>0</v>
      </c>
      <c r="G151">
        <v>0</v>
      </c>
      <c r="H151">
        <v>0</v>
      </c>
      <c r="I151">
        <v>0</v>
      </c>
      <c r="J151">
        <v>0</v>
      </c>
      <c r="K151">
        <v>0</v>
      </c>
      <c r="L151">
        <v>0</v>
      </c>
      <c r="M151">
        <v>0</v>
      </c>
      <c r="N151">
        <v>0</v>
      </c>
      <c r="O151">
        <v>0</v>
      </c>
      <c r="P151">
        <v>0</v>
      </c>
      <c r="Q151">
        <v>0</v>
      </c>
      <c r="R151">
        <v>0</v>
      </c>
      <c r="S151">
        <v>0</v>
      </c>
      <c r="T151">
        <v>0</v>
      </c>
      <c r="U151">
        <v>0</v>
      </c>
      <c r="V151">
        <v>0</v>
      </c>
      <c r="W151">
        <v>0</v>
      </c>
      <c r="X151">
        <v>0</v>
      </c>
      <c r="Y151">
        <v>0</v>
      </c>
      <c r="Z151">
        <v>0</v>
      </c>
      <c r="AA151">
        <v>0</v>
      </c>
      <c r="AB151">
        <v>0</v>
      </c>
      <c r="AC151">
        <v>0</v>
      </c>
      <c r="AD151">
        <v>0</v>
      </c>
      <c r="AE151">
        <v>0</v>
      </c>
      <c r="AF151">
        <v>0</v>
      </c>
      <c r="AG151">
        <v>0</v>
      </c>
      <c r="AH151">
        <v>0</v>
      </c>
      <c r="AI151">
        <v>0</v>
      </c>
      <c r="AJ151">
        <v>0</v>
      </c>
      <c r="AK151">
        <v>0</v>
      </c>
      <c r="AL151">
        <v>0</v>
      </c>
      <c r="AM151">
        <v>0</v>
      </c>
      <c r="AN151">
        <v>0</v>
      </c>
      <c r="AO151">
        <v>0</v>
      </c>
      <c r="AP151">
        <v>0</v>
      </c>
      <c r="AQ151">
        <v>0</v>
      </c>
      <c r="AR151">
        <v>0</v>
      </c>
      <c r="AS151">
        <v>0</v>
      </c>
      <c r="AT151">
        <v>0</v>
      </c>
      <c r="AU151">
        <v>0</v>
      </c>
      <c r="AV151">
        <v>0</v>
      </c>
      <c r="AW151">
        <v>0</v>
      </c>
      <c r="AX151">
        <v>0</v>
      </c>
      <c r="AY151">
        <v>0</v>
      </c>
      <c r="AZ151">
        <v>0</v>
      </c>
      <c r="BA151">
        <v>357035</v>
      </c>
      <c r="BB151">
        <v>0</v>
      </c>
      <c r="BC151">
        <v>0</v>
      </c>
      <c r="BD151">
        <v>0</v>
      </c>
      <c r="BE151">
        <v>24798</v>
      </c>
      <c r="BF151">
        <v>0</v>
      </c>
      <c r="BG151">
        <v>0</v>
      </c>
      <c r="BH151">
        <v>0</v>
      </c>
      <c r="BI151">
        <v>380</v>
      </c>
      <c r="BJ151">
        <v>0</v>
      </c>
      <c r="BK151">
        <v>0</v>
      </c>
      <c r="BL151">
        <v>0</v>
      </c>
      <c r="BM151">
        <v>1231</v>
      </c>
      <c r="BN151">
        <v>0</v>
      </c>
      <c r="BO151">
        <v>0</v>
      </c>
      <c r="BP151">
        <v>0</v>
      </c>
      <c r="BQ151">
        <v>0</v>
      </c>
      <c r="BR151">
        <v>48</v>
      </c>
      <c r="BS151">
        <v>0</v>
      </c>
    </row>
    <row r="152" spans="1:71" x14ac:dyDescent="0.2">
      <c r="A152">
        <v>2460</v>
      </c>
      <c r="B152">
        <v>0</v>
      </c>
      <c r="C152">
        <v>0</v>
      </c>
      <c r="D152">
        <v>0</v>
      </c>
      <c r="E152">
        <v>0</v>
      </c>
      <c r="F152">
        <v>0</v>
      </c>
      <c r="G152">
        <v>0</v>
      </c>
      <c r="H152">
        <v>0</v>
      </c>
      <c r="I152">
        <v>0</v>
      </c>
      <c r="J152">
        <v>0</v>
      </c>
      <c r="K152">
        <v>0</v>
      </c>
      <c r="L152">
        <v>0</v>
      </c>
      <c r="M152">
        <v>0</v>
      </c>
      <c r="N152">
        <v>0</v>
      </c>
      <c r="O152">
        <v>0</v>
      </c>
      <c r="P152">
        <v>0</v>
      </c>
      <c r="Q152">
        <v>0</v>
      </c>
      <c r="R152">
        <v>0</v>
      </c>
      <c r="S152">
        <v>0</v>
      </c>
      <c r="T152">
        <v>0</v>
      </c>
      <c r="U152">
        <v>0</v>
      </c>
      <c r="V152">
        <v>0</v>
      </c>
      <c r="W152">
        <v>0</v>
      </c>
      <c r="X152">
        <v>0</v>
      </c>
      <c r="Y152">
        <v>0</v>
      </c>
      <c r="Z152">
        <v>0</v>
      </c>
      <c r="AA152">
        <v>0</v>
      </c>
      <c r="AB152">
        <v>0</v>
      </c>
      <c r="AC152">
        <v>0</v>
      </c>
      <c r="AD152">
        <v>0</v>
      </c>
      <c r="AE152">
        <v>0</v>
      </c>
      <c r="AF152">
        <v>0</v>
      </c>
      <c r="AG152">
        <v>0</v>
      </c>
      <c r="AH152">
        <v>0</v>
      </c>
      <c r="AI152">
        <v>0</v>
      </c>
      <c r="AJ152">
        <v>0</v>
      </c>
      <c r="AK152">
        <v>0</v>
      </c>
      <c r="AL152">
        <v>0</v>
      </c>
      <c r="AM152">
        <v>0</v>
      </c>
      <c r="AN152">
        <v>0</v>
      </c>
      <c r="AO152">
        <v>0</v>
      </c>
      <c r="AP152">
        <v>0</v>
      </c>
      <c r="AQ152">
        <v>0</v>
      </c>
      <c r="AR152">
        <v>0</v>
      </c>
      <c r="AS152">
        <v>0</v>
      </c>
      <c r="AT152">
        <v>0</v>
      </c>
      <c r="AU152">
        <v>0</v>
      </c>
      <c r="AV152">
        <v>0</v>
      </c>
      <c r="AW152">
        <v>0</v>
      </c>
      <c r="AX152">
        <v>2064</v>
      </c>
      <c r="AY152">
        <v>17315</v>
      </c>
      <c r="AZ152">
        <v>18333</v>
      </c>
      <c r="BA152">
        <v>157923</v>
      </c>
      <c r="BB152">
        <v>2064</v>
      </c>
      <c r="BC152">
        <v>2825</v>
      </c>
      <c r="BD152">
        <v>2670</v>
      </c>
      <c r="BE152">
        <v>20117</v>
      </c>
      <c r="BF152">
        <v>0</v>
      </c>
      <c r="BG152">
        <v>0</v>
      </c>
      <c r="BH152">
        <v>0</v>
      </c>
      <c r="BI152">
        <v>0</v>
      </c>
      <c r="BJ152">
        <v>1839</v>
      </c>
      <c r="BK152">
        <v>1521</v>
      </c>
      <c r="BL152">
        <v>1780</v>
      </c>
      <c r="BM152">
        <v>7120</v>
      </c>
      <c r="BN152">
        <v>0</v>
      </c>
      <c r="BO152">
        <v>0</v>
      </c>
      <c r="BP152">
        <v>0</v>
      </c>
      <c r="BQ152">
        <v>0</v>
      </c>
      <c r="BR152">
        <v>59</v>
      </c>
      <c r="BS152">
        <v>0</v>
      </c>
    </row>
    <row r="153" spans="1:71" x14ac:dyDescent="0.2">
      <c r="A153">
        <v>2478</v>
      </c>
      <c r="B153">
        <v>0</v>
      </c>
      <c r="C153">
        <v>0</v>
      </c>
      <c r="D153">
        <v>0</v>
      </c>
      <c r="E153">
        <v>0</v>
      </c>
      <c r="F153">
        <v>0</v>
      </c>
      <c r="G153">
        <v>0</v>
      </c>
      <c r="H153">
        <v>0</v>
      </c>
      <c r="I153">
        <v>0</v>
      </c>
      <c r="J153">
        <v>0</v>
      </c>
      <c r="K153">
        <v>0</v>
      </c>
      <c r="L153">
        <v>0</v>
      </c>
      <c r="M153">
        <v>0</v>
      </c>
      <c r="N153">
        <v>0</v>
      </c>
      <c r="O153">
        <v>0</v>
      </c>
      <c r="P153">
        <v>0</v>
      </c>
      <c r="Q153">
        <v>0</v>
      </c>
      <c r="R153">
        <v>0</v>
      </c>
      <c r="S153">
        <v>0</v>
      </c>
      <c r="T153">
        <v>0</v>
      </c>
      <c r="U153">
        <v>0</v>
      </c>
      <c r="V153">
        <v>0</v>
      </c>
      <c r="W153">
        <v>0</v>
      </c>
      <c r="X153">
        <v>0</v>
      </c>
      <c r="Y153">
        <v>0</v>
      </c>
      <c r="Z153">
        <v>0</v>
      </c>
      <c r="AA153">
        <v>0</v>
      </c>
      <c r="AB153">
        <v>0</v>
      </c>
      <c r="AC153">
        <v>0</v>
      </c>
      <c r="AD153">
        <v>0</v>
      </c>
      <c r="AE153">
        <v>0</v>
      </c>
      <c r="AF153">
        <v>0</v>
      </c>
      <c r="AG153">
        <v>0</v>
      </c>
      <c r="AH153">
        <v>0</v>
      </c>
      <c r="AI153">
        <v>0</v>
      </c>
      <c r="AJ153">
        <v>0</v>
      </c>
      <c r="AK153">
        <v>0</v>
      </c>
      <c r="AL153">
        <v>0</v>
      </c>
      <c r="AM153">
        <v>0</v>
      </c>
      <c r="AN153">
        <v>0</v>
      </c>
      <c r="AO153">
        <v>0</v>
      </c>
      <c r="AP153">
        <v>0</v>
      </c>
      <c r="AQ153">
        <v>0</v>
      </c>
      <c r="AR153">
        <v>0</v>
      </c>
      <c r="AS153">
        <v>0</v>
      </c>
      <c r="AT153">
        <v>0</v>
      </c>
      <c r="AU153">
        <v>0</v>
      </c>
      <c r="AV153">
        <v>0</v>
      </c>
      <c r="AW153">
        <v>0</v>
      </c>
      <c r="AX153">
        <v>3488</v>
      </c>
      <c r="AY153">
        <v>15322</v>
      </c>
      <c r="AZ153">
        <v>21635</v>
      </c>
      <c r="BA153">
        <v>281595</v>
      </c>
      <c r="BB153">
        <v>3488</v>
      </c>
      <c r="BC153">
        <v>2338</v>
      </c>
      <c r="BD153">
        <v>5321</v>
      </c>
      <c r="BE153">
        <v>41241</v>
      </c>
      <c r="BF153">
        <v>138</v>
      </c>
      <c r="BG153">
        <v>0</v>
      </c>
      <c r="BH153">
        <v>0</v>
      </c>
      <c r="BI153">
        <v>513</v>
      </c>
      <c r="BJ153">
        <v>934</v>
      </c>
      <c r="BK153">
        <v>770</v>
      </c>
      <c r="BL153">
        <v>1902</v>
      </c>
      <c r="BM153">
        <v>7541</v>
      </c>
      <c r="BN153">
        <v>0</v>
      </c>
      <c r="BO153">
        <v>0</v>
      </c>
      <c r="BP153">
        <v>0</v>
      </c>
      <c r="BQ153">
        <v>0</v>
      </c>
      <c r="BR153">
        <v>19</v>
      </c>
      <c r="BS153">
        <v>0</v>
      </c>
    </row>
    <row r="154" spans="1:71" x14ac:dyDescent="0.2">
      <c r="A154">
        <v>2485</v>
      </c>
      <c r="B154">
        <v>0</v>
      </c>
      <c r="C154">
        <v>0</v>
      </c>
      <c r="D154">
        <v>0</v>
      </c>
      <c r="E154">
        <v>0</v>
      </c>
      <c r="F154">
        <v>0</v>
      </c>
      <c r="G154">
        <v>0</v>
      </c>
      <c r="H154">
        <v>0</v>
      </c>
      <c r="I154">
        <v>0</v>
      </c>
      <c r="J154">
        <v>0</v>
      </c>
      <c r="K154">
        <v>0</v>
      </c>
      <c r="L154">
        <v>0</v>
      </c>
      <c r="M154">
        <v>0</v>
      </c>
      <c r="N154">
        <v>0</v>
      </c>
      <c r="O154">
        <v>0</v>
      </c>
      <c r="P154">
        <v>0</v>
      </c>
      <c r="Q154">
        <v>0</v>
      </c>
      <c r="R154">
        <v>0</v>
      </c>
      <c r="S154">
        <v>0</v>
      </c>
      <c r="T154">
        <v>0</v>
      </c>
      <c r="U154">
        <v>0</v>
      </c>
      <c r="V154">
        <v>0</v>
      </c>
      <c r="W154">
        <v>0</v>
      </c>
      <c r="X154">
        <v>0</v>
      </c>
      <c r="Y154">
        <v>0</v>
      </c>
      <c r="Z154">
        <v>0</v>
      </c>
      <c r="AA154">
        <v>0</v>
      </c>
      <c r="AB154">
        <v>0</v>
      </c>
      <c r="AC154">
        <v>0</v>
      </c>
      <c r="AD154">
        <v>0</v>
      </c>
      <c r="AE154">
        <v>0</v>
      </c>
      <c r="AF154">
        <v>0</v>
      </c>
      <c r="AG154">
        <v>0</v>
      </c>
      <c r="AH154">
        <v>0</v>
      </c>
      <c r="AI154">
        <v>0</v>
      </c>
      <c r="AJ154">
        <v>0</v>
      </c>
      <c r="AK154">
        <v>0</v>
      </c>
      <c r="AL154">
        <v>0</v>
      </c>
      <c r="AM154">
        <v>0</v>
      </c>
      <c r="AN154">
        <v>0</v>
      </c>
      <c r="AO154">
        <v>0</v>
      </c>
      <c r="AP154">
        <v>0</v>
      </c>
      <c r="AQ154">
        <v>0</v>
      </c>
      <c r="AR154">
        <v>0</v>
      </c>
      <c r="AS154">
        <v>0</v>
      </c>
      <c r="AT154">
        <v>0</v>
      </c>
      <c r="AU154">
        <v>0</v>
      </c>
      <c r="AV154">
        <v>0</v>
      </c>
      <c r="AW154">
        <v>0</v>
      </c>
      <c r="AX154">
        <v>410</v>
      </c>
      <c r="AY154">
        <v>5425</v>
      </c>
      <c r="AZ154">
        <v>5362</v>
      </c>
      <c r="BA154">
        <v>76860</v>
      </c>
      <c r="BB154">
        <v>410</v>
      </c>
      <c r="BC154">
        <v>706</v>
      </c>
      <c r="BD154">
        <v>968</v>
      </c>
      <c r="BE154">
        <v>10831</v>
      </c>
      <c r="BF154">
        <v>0</v>
      </c>
      <c r="BG154">
        <v>0</v>
      </c>
      <c r="BH154">
        <v>0</v>
      </c>
      <c r="BI154">
        <v>350</v>
      </c>
      <c r="BJ154">
        <v>0</v>
      </c>
      <c r="BK154">
        <v>286</v>
      </c>
      <c r="BL154">
        <v>793</v>
      </c>
      <c r="BM154">
        <v>2796</v>
      </c>
      <c r="BN154">
        <v>0</v>
      </c>
      <c r="BO154">
        <v>0</v>
      </c>
      <c r="BP154">
        <v>175</v>
      </c>
      <c r="BQ154">
        <v>175</v>
      </c>
      <c r="BR154">
        <v>18</v>
      </c>
      <c r="BS154">
        <v>0</v>
      </c>
    </row>
    <row r="155" spans="1:71" x14ac:dyDescent="0.2">
      <c r="A155">
        <v>2525</v>
      </c>
      <c r="B155">
        <v>0</v>
      </c>
      <c r="C155">
        <v>0</v>
      </c>
      <c r="D155">
        <v>0</v>
      </c>
      <c r="E155">
        <v>0</v>
      </c>
      <c r="F155">
        <v>0</v>
      </c>
      <c r="G155">
        <v>0</v>
      </c>
      <c r="H155">
        <v>0</v>
      </c>
      <c r="I155">
        <v>0</v>
      </c>
      <c r="J155">
        <v>0</v>
      </c>
      <c r="K155">
        <v>0</v>
      </c>
      <c r="L155">
        <v>0</v>
      </c>
      <c r="M155">
        <v>0</v>
      </c>
      <c r="N155">
        <v>0</v>
      </c>
      <c r="O155">
        <v>0</v>
      </c>
      <c r="P155">
        <v>0</v>
      </c>
      <c r="Q155">
        <v>0</v>
      </c>
      <c r="R155">
        <v>0</v>
      </c>
      <c r="S155">
        <v>0</v>
      </c>
      <c r="T155">
        <v>0</v>
      </c>
      <c r="U155">
        <v>0</v>
      </c>
      <c r="V155">
        <v>0</v>
      </c>
      <c r="W155">
        <v>0</v>
      </c>
      <c r="X155">
        <v>0</v>
      </c>
      <c r="Y155">
        <v>0</v>
      </c>
      <c r="Z155">
        <v>0</v>
      </c>
      <c r="AA155">
        <v>0</v>
      </c>
      <c r="AB155">
        <v>0</v>
      </c>
      <c r="AC155">
        <v>0</v>
      </c>
      <c r="AD155">
        <v>0</v>
      </c>
      <c r="AE155">
        <v>0</v>
      </c>
      <c r="AF155">
        <v>0</v>
      </c>
      <c r="AG155">
        <v>0</v>
      </c>
      <c r="AH155">
        <v>0</v>
      </c>
      <c r="AI155">
        <v>0</v>
      </c>
      <c r="AJ155">
        <v>0</v>
      </c>
      <c r="AK155">
        <v>0</v>
      </c>
      <c r="AL155">
        <v>0</v>
      </c>
      <c r="AM155">
        <v>0</v>
      </c>
      <c r="AN155">
        <v>0</v>
      </c>
      <c r="AO155">
        <v>0</v>
      </c>
      <c r="AP155">
        <v>0</v>
      </c>
      <c r="AQ155">
        <v>0</v>
      </c>
      <c r="AR155">
        <v>0</v>
      </c>
      <c r="AS155">
        <v>0</v>
      </c>
      <c r="AT155">
        <v>0</v>
      </c>
      <c r="AU155">
        <v>0</v>
      </c>
      <c r="AV155">
        <v>0</v>
      </c>
      <c r="AW155">
        <v>0</v>
      </c>
      <c r="AX155">
        <v>0</v>
      </c>
      <c r="AY155">
        <v>3817</v>
      </c>
      <c r="AZ155">
        <v>5825</v>
      </c>
      <c r="BA155">
        <v>42317</v>
      </c>
      <c r="BB155">
        <v>0</v>
      </c>
      <c r="BC155">
        <v>231</v>
      </c>
      <c r="BD155">
        <v>822</v>
      </c>
      <c r="BE155">
        <v>4974</v>
      </c>
      <c r="BF155">
        <v>0</v>
      </c>
      <c r="BG155">
        <v>0</v>
      </c>
      <c r="BH155">
        <v>0</v>
      </c>
      <c r="BI155">
        <v>0</v>
      </c>
      <c r="BJ155">
        <v>0</v>
      </c>
      <c r="BK155">
        <v>173</v>
      </c>
      <c r="BL155">
        <v>692</v>
      </c>
      <c r="BM155">
        <v>1556</v>
      </c>
      <c r="BN155">
        <v>0</v>
      </c>
      <c r="BO155">
        <v>0</v>
      </c>
      <c r="BP155">
        <v>0</v>
      </c>
      <c r="BQ155">
        <v>173</v>
      </c>
      <c r="BR155">
        <v>0</v>
      </c>
      <c r="BS155">
        <v>0</v>
      </c>
    </row>
    <row r="156" spans="1:71" x14ac:dyDescent="0.2">
      <c r="A156">
        <v>2527</v>
      </c>
      <c r="B156">
        <v>0</v>
      </c>
      <c r="C156">
        <v>0</v>
      </c>
      <c r="D156">
        <v>0</v>
      </c>
      <c r="E156">
        <v>0</v>
      </c>
      <c r="F156">
        <v>0</v>
      </c>
      <c r="G156">
        <v>0</v>
      </c>
      <c r="H156">
        <v>0</v>
      </c>
      <c r="I156">
        <v>0</v>
      </c>
      <c r="J156">
        <v>0</v>
      </c>
      <c r="K156">
        <v>0</v>
      </c>
      <c r="L156">
        <v>0</v>
      </c>
      <c r="M156">
        <v>0</v>
      </c>
      <c r="N156">
        <v>0</v>
      </c>
      <c r="O156">
        <v>0</v>
      </c>
      <c r="P156">
        <v>0</v>
      </c>
      <c r="Q156">
        <v>0</v>
      </c>
      <c r="R156">
        <v>0</v>
      </c>
      <c r="S156">
        <v>0</v>
      </c>
      <c r="T156">
        <v>0</v>
      </c>
      <c r="U156">
        <v>0</v>
      </c>
      <c r="V156">
        <v>0</v>
      </c>
      <c r="W156">
        <v>0</v>
      </c>
      <c r="X156">
        <v>0</v>
      </c>
      <c r="Y156">
        <v>0</v>
      </c>
      <c r="Z156">
        <v>0</v>
      </c>
      <c r="AA156">
        <v>0</v>
      </c>
      <c r="AB156">
        <v>0</v>
      </c>
      <c r="AC156">
        <v>0</v>
      </c>
      <c r="AD156">
        <v>0</v>
      </c>
      <c r="AE156">
        <v>0</v>
      </c>
      <c r="AF156">
        <v>0</v>
      </c>
      <c r="AG156">
        <v>0</v>
      </c>
      <c r="AH156">
        <v>0</v>
      </c>
      <c r="AI156">
        <v>0</v>
      </c>
      <c r="AJ156">
        <v>0</v>
      </c>
      <c r="AK156">
        <v>0</v>
      </c>
      <c r="AL156">
        <v>0</v>
      </c>
      <c r="AM156">
        <v>0</v>
      </c>
      <c r="AN156">
        <v>0</v>
      </c>
      <c r="AO156">
        <v>0</v>
      </c>
      <c r="AP156">
        <v>0</v>
      </c>
      <c r="AQ156">
        <v>0</v>
      </c>
      <c r="AR156">
        <v>0</v>
      </c>
      <c r="AS156">
        <v>0</v>
      </c>
      <c r="AT156">
        <v>0</v>
      </c>
      <c r="AU156">
        <v>0</v>
      </c>
      <c r="AV156">
        <v>0</v>
      </c>
      <c r="AW156">
        <v>0</v>
      </c>
      <c r="AX156">
        <v>79</v>
      </c>
      <c r="AY156">
        <v>2907</v>
      </c>
      <c r="AZ156">
        <v>2622</v>
      </c>
      <c r="BA156">
        <v>40036</v>
      </c>
      <c r="BB156">
        <v>79</v>
      </c>
      <c r="BC156">
        <v>513</v>
      </c>
      <c r="BD156">
        <v>171</v>
      </c>
      <c r="BE156">
        <v>7436</v>
      </c>
      <c r="BF156">
        <v>0</v>
      </c>
      <c r="BG156">
        <v>0</v>
      </c>
      <c r="BH156">
        <v>0</v>
      </c>
      <c r="BI156">
        <v>0</v>
      </c>
      <c r="BJ156">
        <v>79</v>
      </c>
      <c r="BK156">
        <v>513</v>
      </c>
      <c r="BL156">
        <v>0</v>
      </c>
      <c r="BM156">
        <v>513</v>
      </c>
      <c r="BN156">
        <v>0</v>
      </c>
      <c r="BO156">
        <v>0</v>
      </c>
      <c r="BP156">
        <v>0</v>
      </c>
      <c r="BQ156">
        <v>0</v>
      </c>
      <c r="BR156">
        <v>11</v>
      </c>
      <c r="BS156">
        <v>0</v>
      </c>
    </row>
    <row r="157" spans="1:71" x14ac:dyDescent="0.2">
      <c r="A157">
        <v>2534</v>
      </c>
      <c r="B157">
        <v>0</v>
      </c>
      <c r="C157">
        <v>0</v>
      </c>
      <c r="D157">
        <v>0</v>
      </c>
      <c r="E157">
        <v>0</v>
      </c>
      <c r="F157">
        <v>0</v>
      </c>
      <c r="G157">
        <v>0</v>
      </c>
      <c r="H157">
        <v>0</v>
      </c>
      <c r="I157">
        <v>0</v>
      </c>
      <c r="J157">
        <v>0</v>
      </c>
      <c r="K157">
        <v>0</v>
      </c>
      <c r="L157">
        <v>0</v>
      </c>
      <c r="M157">
        <v>0</v>
      </c>
      <c r="N157">
        <v>0</v>
      </c>
      <c r="O157">
        <v>0</v>
      </c>
      <c r="P157">
        <v>0</v>
      </c>
      <c r="Q157">
        <v>0</v>
      </c>
      <c r="R157">
        <v>0</v>
      </c>
      <c r="S157">
        <v>0</v>
      </c>
      <c r="T157">
        <v>0</v>
      </c>
      <c r="U157">
        <v>0</v>
      </c>
      <c r="V157">
        <v>0</v>
      </c>
      <c r="W157">
        <v>0</v>
      </c>
      <c r="X157">
        <v>0</v>
      </c>
      <c r="Y157">
        <v>0</v>
      </c>
      <c r="Z157">
        <v>0</v>
      </c>
      <c r="AA157">
        <v>0</v>
      </c>
      <c r="AB157">
        <v>0</v>
      </c>
      <c r="AC157">
        <v>0</v>
      </c>
      <c r="AD157">
        <v>0</v>
      </c>
      <c r="AE157">
        <v>0</v>
      </c>
      <c r="AF157">
        <v>0</v>
      </c>
      <c r="AG157">
        <v>0</v>
      </c>
      <c r="AH157">
        <v>0</v>
      </c>
      <c r="AI157">
        <v>0</v>
      </c>
      <c r="AJ157">
        <v>0</v>
      </c>
      <c r="AK157">
        <v>0</v>
      </c>
      <c r="AL157">
        <v>0</v>
      </c>
      <c r="AM157">
        <v>0</v>
      </c>
      <c r="AN157">
        <v>0</v>
      </c>
      <c r="AO157">
        <v>0</v>
      </c>
      <c r="AP157">
        <v>0</v>
      </c>
      <c r="AQ157">
        <v>0</v>
      </c>
      <c r="AR157">
        <v>0</v>
      </c>
      <c r="AS157">
        <v>0</v>
      </c>
      <c r="AT157">
        <v>0</v>
      </c>
      <c r="AU157">
        <v>0</v>
      </c>
      <c r="AV157">
        <v>0</v>
      </c>
      <c r="AW157">
        <v>0</v>
      </c>
      <c r="AX157">
        <v>116</v>
      </c>
      <c r="AY157">
        <v>3828</v>
      </c>
      <c r="AZ157">
        <v>4016</v>
      </c>
      <c r="BA157">
        <v>71669</v>
      </c>
      <c r="BB157">
        <v>116</v>
      </c>
      <c r="BC157">
        <v>556</v>
      </c>
      <c r="BD157">
        <v>519</v>
      </c>
      <c r="BE157">
        <v>9777</v>
      </c>
      <c r="BF157">
        <v>0</v>
      </c>
      <c r="BG157">
        <v>0</v>
      </c>
      <c r="BH157">
        <v>0</v>
      </c>
      <c r="BI157">
        <v>173</v>
      </c>
      <c r="BJ157">
        <v>116</v>
      </c>
      <c r="BK157">
        <v>417</v>
      </c>
      <c r="BL157">
        <v>346</v>
      </c>
      <c r="BM157">
        <v>2529</v>
      </c>
      <c r="BN157">
        <v>0</v>
      </c>
      <c r="BO157">
        <v>0</v>
      </c>
      <c r="BP157">
        <v>0</v>
      </c>
      <c r="BQ157">
        <v>0</v>
      </c>
      <c r="BR157">
        <v>10</v>
      </c>
      <c r="BS157">
        <v>0</v>
      </c>
    </row>
    <row r="158" spans="1:71" x14ac:dyDescent="0.2">
      <c r="A158">
        <v>2541</v>
      </c>
      <c r="B158">
        <v>0</v>
      </c>
      <c r="C158">
        <v>0</v>
      </c>
      <c r="D158">
        <v>0</v>
      </c>
      <c r="E158">
        <v>0</v>
      </c>
      <c r="F158">
        <v>0</v>
      </c>
      <c r="G158">
        <v>0</v>
      </c>
      <c r="H158">
        <v>0</v>
      </c>
      <c r="I158">
        <v>0</v>
      </c>
      <c r="J158">
        <v>0</v>
      </c>
      <c r="K158">
        <v>0</v>
      </c>
      <c r="L158">
        <v>0</v>
      </c>
      <c r="M158">
        <v>0</v>
      </c>
      <c r="N158">
        <v>0</v>
      </c>
      <c r="O158">
        <v>0</v>
      </c>
      <c r="P158">
        <v>0</v>
      </c>
      <c r="Q158">
        <v>0</v>
      </c>
      <c r="R158">
        <v>0</v>
      </c>
      <c r="S158">
        <v>0</v>
      </c>
      <c r="T158">
        <v>0</v>
      </c>
      <c r="U158">
        <v>0</v>
      </c>
      <c r="V158">
        <v>0</v>
      </c>
      <c r="W158">
        <v>0</v>
      </c>
      <c r="X158">
        <v>0</v>
      </c>
      <c r="Y158">
        <v>0</v>
      </c>
      <c r="Z158">
        <v>0</v>
      </c>
      <c r="AA158">
        <v>0</v>
      </c>
      <c r="AB158">
        <v>0</v>
      </c>
      <c r="AC158">
        <v>0</v>
      </c>
      <c r="AD158">
        <v>0</v>
      </c>
      <c r="AE158">
        <v>0</v>
      </c>
      <c r="AF158">
        <v>0</v>
      </c>
      <c r="AG158">
        <v>0</v>
      </c>
      <c r="AH158">
        <v>0</v>
      </c>
      <c r="AI158">
        <v>0</v>
      </c>
      <c r="AJ158">
        <v>0</v>
      </c>
      <c r="AK158">
        <v>0</v>
      </c>
      <c r="AL158">
        <v>0</v>
      </c>
      <c r="AM158">
        <v>0</v>
      </c>
      <c r="AN158">
        <v>0</v>
      </c>
      <c r="AO158">
        <v>0</v>
      </c>
      <c r="AP158">
        <v>0</v>
      </c>
      <c r="AQ158">
        <v>0</v>
      </c>
      <c r="AR158">
        <v>0</v>
      </c>
      <c r="AS158">
        <v>0</v>
      </c>
      <c r="AT158">
        <v>0</v>
      </c>
      <c r="AU158">
        <v>0</v>
      </c>
      <c r="AV158">
        <v>0</v>
      </c>
      <c r="AW158">
        <v>0</v>
      </c>
      <c r="AX158">
        <v>0</v>
      </c>
      <c r="AY158">
        <v>1538</v>
      </c>
      <c r="AZ158">
        <v>3886</v>
      </c>
      <c r="BA158">
        <v>71793</v>
      </c>
      <c r="BB158">
        <v>0</v>
      </c>
      <c r="BC158">
        <v>357.5</v>
      </c>
      <c r="BD158">
        <v>653</v>
      </c>
      <c r="BE158">
        <v>11087</v>
      </c>
      <c r="BF158">
        <v>0</v>
      </c>
      <c r="BG158">
        <v>0</v>
      </c>
      <c r="BH158">
        <v>0</v>
      </c>
      <c r="BI158">
        <v>163</v>
      </c>
      <c r="BJ158">
        <v>0</v>
      </c>
      <c r="BK158">
        <v>286</v>
      </c>
      <c r="BL158">
        <v>175</v>
      </c>
      <c r="BM158">
        <v>2073</v>
      </c>
      <c r="BN158">
        <v>0</v>
      </c>
      <c r="BO158">
        <v>0</v>
      </c>
      <c r="BP158">
        <v>0</v>
      </c>
      <c r="BQ158">
        <v>0</v>
      </c>
      <c r="BR158">
        <v>16</v>
      </c>
      <c r="BS158">
        <v>0</v>
      </c>
    </row>
    <row r="159" spans="1:71" x14ac:dyDescent="0.2">
      <c r="A159">
        <v>2562</v>
      </c>
      <c r="B159">
        <v>0</v>
      </c>
      <c r="C159">
        <v>0</v>
      </c>
      <c r="D159">
        <v>0</v>
      </c>
      <c r="E159">
        <v>0</v>
      </c>
      <c r="F159">
        <v>0</v>
      </c>
      <c r="G159">
        <v>0</v>
      </c>
      <c r="H159">
        <v>0</v>
      </c>
      <c r="I159">
        <v>0</v>
      </c>
      <c r="J159">
        <v>0</v>
      </c>
      <c r="K159">
        <v>0</v>
      </c>
      <c r="L159">
        <v>0</v>
      </c>
      <c r="M159">
        <v>0</v>
      </c>
      <c r="N159">
        <v>0</v>
      </c>
      <c r="O159">
        <v>0</v>
      </c>
      <c r="P159">
        <v>0</v>
      </c>
      <c r="Q159">
        <v>0</v>
      </c>
      <c r="R159">
        <v>0</v>
      </c>
      <c r="S159">
        <v>0</v>
      </c>
      <c r="T159">
        <v>0</v>
      </c>
      <c r="U159">
        <v>0</v>
      </c>
      <c r="V159">
        <v>0</v>
      </c>
      <c r="W159">
        <v>0</v>
      </c>
      <c r="X159">
        <v>0</v>
      </c>
      <c r="Y159">
        <v>0</v>
      </c>
      <c r="Z159">
        <v>0</v>
      </c>
      <c r="AA159">
        <v>0</v>
      </c>
      <c r="AB159">
        <v>0</v>
      </c>
      <c r="AC159">
        <v>0</v>
      </c>
      <c r="AD159">
        <v>0</v>
      </c>
      <c r="AE159">
        <v>0</v>
      </c>
      <c r="AF159">
        <v>0</v>
      </c>
      <c r="AG159">
        <v>0</v>
      </c>
      <c r="AH159">
        <v>0</v>
      </c>
      <c r="AI159">
        <v>0</v>
      </c>
      <c r="AJ159">
        <v>0</v>
      </c>
      <c r="AK159">
        <v>0</v>
      </c>
      <c r="AL159">
        <v>0</v>
      </c>
      <c r="AM159">
        <v>0</v>
      </c>
      <c r="AN159">
        <v>0</v>
      </c>
      <c r="AO159">
        <v>0</v>
      </c>
      <c r="AP159">
        <v>0</v>
      </c>
      <c r="AQ159">
        <v>0</v>
      </c>
      <c r="AR159">
        <v>0</v>
      </c>
      <c r="AS159">
        <v>0</v>
      </c>
      <c r="AT159">
        <v>0</v>
      </c>
      <c r="AU159">
        <v>0</v>
      </c>
      <c r="AV159">
        <v>0</v>
      </c>
      <c r="AW159">
        <v>0</v>
      </c>
      <c r="AX159">
        <v>5819</v>
      </c>
      <c r="AY159">
        <v>14894</v>
      </c>
      <c r="AZ159">
        <v>38291</v>
      </c>
      <c r="BA159">
        <v>605196</v>
      </c>
      <c r="BB159">
        <v>5747</v>
      </c>
      <c r="BC159">
        <v>2633.5</v>
      </c>
      <c r="BD159">
        <v>8571</v>
      </c>
      <c r="BE159">
        <v>86251</v>
      </c>
      <c r="BF159">
        <v>0</v>
      </c>
      <c r="BG159">
        <v>85.5</v>
      </c>
      <c r="BH159">
        <v>0</v>
      </c>
      <c r="BI159">
        <v>708</v>
      </c>
      <c r="BJ159">
        <v>1624</v>
      </c>
      <c r="BK159">
        <v>1309</v>
      </c>
      <c r="BL159">
        <v>4248</v>
      </c>
      <c r="BM159">
        <v>14113</v>
      </c>
      <c r="BN159">
        <v>0</v>
      </c>
      <c r="BO159">
        <v>0</v>
      </c>
      <c r="BP159">
        <v>0</v>
      </c>
      <c r="BQ159">
        <v>0</v>
      </c>
      <c r="BR159">
        <v>22</v>
      </c>
      <c r="BS159">
        <v>0</v>
      </c>
    </row>
    <row r="160" spans="1:71" x14ac:dyDescent="0.2">
      <c r="A160">
        <v>2570</v>
      </c>
      <c r="B160">
        <v>0</v>
      </c>
      <c r="C160">
        <v>0</v>
      </c>
      <c r="D160">
        <v>0</v>
      </c>
      <c r="E160">
        <v>0</v>
      </c>
      <c r="F160">
        <v>0</v>
      </c>
      <c r="G160">
        <v>0</v>
      </c>
      <c r="H160">
        <v>0</v>
      </c>
      <c r="I160">
        <v>0</v>
      </c>
      <c r="J160">
        <v>0</v>
      </c>
      <c r="K160">
        <v>0</v>
      </c>
      <c r="L160">
        <v>0</v>
      </c>
      <c r="M160">
        <v>0</v>
      </c>
      <c r="N160">
        <v>0</v>
      </c>
      <c r="O160">
        <v>0</v>
      </c>
      <c r="P160">
        <v>0</v>
      </c>
      <c r="Q160">
        <v>0</v>
      </c>
      <c r="R160">
        <v>0</v>
      </c>
      <c r="S160">
        <v>0</v>
      </c>
      <c r="T160">
        <v>0</v>
      </c>
      <c r="U160">
        <v>0</v>
      </c>
      <c r="V160">
        <v>0</v>
      </c>
      <c r="W160">
        <v>0</v>
      </c>
      <c r="X160">
        <v>0</v>
      </c>
      <c r="Y160">
        <v>0</v>
      </c>
      <c r="Z160">
        <v>0</v>
      </c>
      <c r="AA160">
        <v>0</v>
      </c>
      <c r="AB160">
        <v>0</v>
      </c>
      <c r="AC160">
        <v>0</v>
      </c>
      <c r="AD160">
        <v>0</v>
      </c>
      <c r="AE160">
        <v>0</v>
      </c>
      <c r="AF160">
        <v>0</v>
      </c>
      <c r="AG160">
        <v>0</v>
      </c>
      <c r="AH160">
        <v>0</v>
      </c>
      <c r="AI160">
        <v>0</v>
      </c>
      <c r="AJ160">
        <v>0</v>
      </c>
      <c r="AK160">
        <v>0</v>
      </c>
      <c r="AL160">
        <v>0</v>
      </c>
      <c r="AM160">
        <v>0</v>
      </c>
      <c r="AN160">
        <v>0</v>
      </c>
      <c r="AO160">
        <v>0</v>
      </c>
      <c r="AP160">
        <v>0</v>
      </c>
      <c r="AQ160">
        <v>0</v>
      </c>
      <c r="AR160">
        <v>0</v>
      </c>
      <c r="AS160">
        <v>0</v>
      </c>
      <c r="AT160">
        <v>0</v>
      </c>
      <c r="AU160">
        <v>0</v>
      </c>
      <c r="AV160">
        <v>0</v>
      </c>
      <c r="AW160">
        <v>0</v>
      </c>
      <c r="AX160">
        <v>0</v>
      </c>
      <c r="AY160">
        <v>6541</v>
      </c>
      <c r="AZ160">
        <v>7575</v>
      </c>
      <c r="BA160">
        <v>65713</v>
      </c>
      <c r="BB160">
        <v>0</v>
      </c>
      <c r="BC160">
        <v>19</v>
      </c>
      <c r="BD160">
        <v>684</v>
      </c>
      <c r="BE160">
        <v>6669</v>
      </c>
      <c r="BF160">
        <v>0</v>
      </c>
      <c r="BG160">
        <v>0</v>
      </c>
      <c r="BH160">
        <v>0</v>
      </c>
      <c r="BI160">
        <v>0</v>
      </c>
      <c r="BJ160">
        <v>0</v>
      </c>
      <c r="BK160">
        <v>16</v>
      </c>
      <c r="BL160">
        <v>342</v>
      </c>
      <c r="BM160">
        <v>684</v>
      </c>
      <c r="BN160">
        <v>0</v>
      </c>
      <c r="BO160">
        <v>0</v>
      </c>
      <c r="BP160">
        <v>0</v>
      </c>
      <c r="BQ160">
        <v>0</v>
      </c>
      <c r="BR160">
        <v>6</v>
      </c>
      <c r="BS160">
        <v>0</v>
      </c>
    </row>
    <row r="161" spans="1:71" x14ac:dyDescent="0.2">
      <c r="A161">
        <v>2576</v>
      </c>
      <c r="B161">
        <v>0</v>
      </c>
      <c r="C161">
        <v>0</v>
      </c>
      <c r="D161">
        <v>0</v>
      </c>
      <c r="E161">
        <v>0</v>
      </c>
      <c r="F161">
        <v>0</v>
      </c>
      <c r="G161">
        <v>0</v>
      </c>
      <c r="H161">
        <v>0</v>
      </c>
      <c r="I161">
        <v>0</v>
      </c>
      <c r="J161">
        <v>0</v>
      </c>
      <c r="K161">
        <v>0</v>
      </c>
      <c r="L161">
        <v>0</v>
      </c>
      <c r="M161">
        <v>0</v>
      </c>
      <c r="N161">
        <v>0</v>
      </c>
      <c r="O161">
        <v>0</v>
      </c>
      <c r="P161">
        <v>0</v>
      </c>
      <c r="Q161">
        <v>0</v>
      </c>
      <c r="R161">
        <v>0</v>
      </c>
      <c r="S161">
        <v>0</v>
      </c>
      <c r="T161">
        <v>0</v>
      </c>
      <c r="U161">
        <v>0</v>
      </c>
      <c r="V161">
        <v>0</v>
      </c>
      <c r="W161">
        <v>0</v>
      </c>
      <c r="X161">
        <v>0</v>
      </c>
      <c r="Y161">
        <v>0</v>
      </c>
      <c r="Z161">
        <v>0</v>
      </c>
      <c r="AA161">
        <v>0</v>
      </c>
      <c r="AB161">
        <v>0</v>
      </c>
      <c r="AC161">
        <v>0</v>
      </c>
      <c r="AD161">
        <v>0</v>
      </c>
      <c r="AE161">
        <v>0</v>
      </c>
      <c r="AF161">
        <v>0</v>
      </c>
      <c r="AG161">
        <v>0</v>
      </c>
      <c r="AH161">
        <v>0</v>
      </c>
      <c r="AI161">
        <v>0</v>
      </c>
      <c r="AJ161">
        <v>0</v>
      </c>
      <c r="AK161">
        <v>0</v>
      </c>
      <c r="AL161">
        <v>0</v>
      </c>
      <c r="AM161">
        <v>0</v>
      </c>
      <c r="AN161">
        <v>0</v>
      </c>
      <c r="AO161">
        <v>0</v>
      </c>
      <c r="AP161">
        <v>0</v>
      </c>
      <c r="AQ161">
        <v>0</v>
      </c>
      <c r="AR161">
        <v>0</v>
      </c>
      <c r="AS161">
        <v>0</v>
      </c>
      <c r="AT161">
        <v>0</v>
      </c>
      <c r="AU161">
        <v>0</v>
      </c>
      <c r="AV161">
        <v>0</v>
      </c>
      <c r="AW161">
        <v>0</v>
      </c>
      <c r="AX161">
        <v>413</v>
      </c>
      <c r="AY161">
        <v>5514</v>
      </c>
      <c r="AZ161">
        <v>7703</v>
      </c>
      <c r="BA161">
        <v>117755</v>
      </c>
      <c r="BB161">
        <v>413</v>
      </c>
      <c r="BC161">
        <v>1336</v>
      </c>
      <c r="BD161">
        <v>2439</v>
      </c>
      <c r="BE161">
        <v>19513</v>
      </c>
      <c r="BF161">
        <v>0</v>
      </c>
      <c r="BG161">
        <v>0</v>
      </c>
      <c r="BH161">
        <v>0</v>
      </c>
      <c r="BI161">
        <v>504</v>
      </c>
      <c r="BJ161">
        <v>132</v>
      </c>
      <c r="BK161">
        <v>835</v>
      </c>
      <c r="BL161">
        <v>1344</v>
      </c>
      <c r="BM161">
        <v>2268</v>
      </c>
      <c r="BN161">
        <v>0</v>
      </c>
      <c r="BO161">
        <v>0</v>
      </c>
      <c r="BP161">
        <v>0</v>
      </c>
      <c r="BQ161">
        <v>0</v>
      </c>
      <c r="BR161">
        <v>12</v>
      </c>
      <c r="BS161">
        <v>0</v>
      </c>
    </row>
    <row r="162" spans="1:71" x14ac:dyDescent="0.2">
      <c r="A162">
        <v>2583</v>
      </c>
      <c r="B162">
        <v>0</v>
      </c>
      <c r="C162">
        <v>0</v>
      </c>
      <c r="D162">
        <v>0</v>
      </c>
      <c r="E162">
        <v>0</v>
      </c>
      <c r="F162">
        <v>0</v>
      </c>
      <c r="G162">
        <v>0</v>
      </c>
      <c r="H162">
        <v>0</v>
      </c>
      <c r="I162">
        <v>0</v>
      </c>
      <c r="J162">
        <v>0</v>
      </c>
      <c r="K162">
        <v>0</v>
      </c>
      <c r="L162">
        <v>0</v>
      </c>
      <c r="M162">
        <v>0</v>
      </c>
      <c r="N162">
        <v>0</v>
      </c>
      <c r="O162">
        <v>0</v>
      </c>
      <c r="P162">
        <v>0</v>
      </c>
      <c r="Q162">
        <v>0</v>
      </c>
      <c r="R162">
        <v>0</v>
      </c>
      <c r="S162">
        <v>0</v>
      </c>
      <c r="T162">
        <v>0</v>
      </c>
      <c r="U162">
        <v>0</v>
      </c>
      <c r="V162">
        <v>0</v>
      </c>
      <c r="W162">
        <v>0</v>
      </c>
      <c r="X162">
        <v>0</v>
      </c>
      <c r="Y162">
        <v>0</v>
      </c>
      <c r="Z162">
        <v>0</v>
      </c>
      <c r="AA162">
        <v>0</v>
      </c>
      <c r="AB162">
        <v>0</v>
      </c>
      <c r="AC162">
        <v>0</v>
      </c>
      <c r="AD162">
        <v>0</v>
      </c>
      <c r="AE162">
        <v>0</v>
      </c>
      <c r="AF162">
        <v>0</v>
      </c>
      <c r="AG162">
        <v>0</v>
      </c>
      <c r="AH162">
        <v>0</v>
      </c>
      <c r="AI162">
        <v>0</v>
      </c>
      <c r="AJ162">
        <v>0</v>
      </c>
      <c r="AK162">
        <v>0</v>
      </c>
      <c r="AL162">
        <v>0</v>
      </c>
      <c r="AM162">
        <v>0</v>
      </c>
      <c r="AN162">
        <v>0</v>
      </c>
      <c r="AO162">
        <v>0</v>
      </c>
      <c r="AP162">
        <v>0</v>
      </c>
      <c r="AQ162">
        <v>0</v>
      </c>
      <c r="AR162">
        <v>0</v>
      </c>
      <c r="AS162">
        <v>0</v>
      </c>
      <c r="AT162">
        <v>0</v>
      </c>
      <c r="AU162">
        <v>0</v>
      </c>
      <c r="AV162">
        <v>0</v>
      </c>
      <c r="AW162">
        <v>0</v>
      </c>
      <c r="AX162">
        <v>0</v>
      </c>
      <c r="AY162">
        <v>31770</v>
      </c>
      <c r="AZ162">
        <v>43180</v>
      </c>
      <c r="BA162">
        <v>656203</v>
      </c>
      <c r="BB162">
        <v>0</v>
      </c>
      <c r="BC162">
        <v>2583</v>
      </c>
      <c r="BD162">
        <v>4565</v>
      </c>
      <c r="BE162">
        <v>59043</v>
      </c>
      <c r="BF162">
        <v>0</v>
      </c>
      <c r="BG162">
        <v>143</v>
      </c>
      <c r="BH162">
        <v>0</v>
      </c>
      <c r="BI162">
        <v>522</v>
      </c>
      <c r="BJ162">
        <v>0</v>
      </c>
      <c r="BK162">
        <v>1579</v>
      </c>
      <c r="BL162">
        <v>2784</v>
      </c>
      <c r="BM162">
        <v>10266</v>
      </c>
      <c r="BN162">
        <v>0</v>
      </c>
      <c r="BO162">
        <v>0</v>
      </c>
      <c r="BP162">
        <v>0</v>
      </c>
      <c r="BQ162">
        <v>0</v>
      </c>
      <c r="BR162">
        <v>54</v>
      </c>
      <c r="BS162">
        <v>0</v>
      </c>
    </row>
    <row r="163" spans="1:71" x14ac:dyDescent="0.2">
      <c r="A163">
        <v>2604</v>
      </c>
      <c r="B163">
        <v>0</v>
      </c>
      <c r="C163">
        <v>0</v>
      </c>
      <c r="D163">
        <v>0</v>
      </c>
      <c r="E163">
        <v>0</v>
      </c>
      <c r="F163">
        <v>0</v>
      </c>
      <c r="G163">
        <v>0</v>
      </c>
      <c r="H163">
        <v>0</v>
      </c>
      <c r="I163">
        <v>0</v>
      </c>
      <c r="J163">
        <v>0</v>
      </c>
      <c r="K163">
        <v>0</v>
      </c>
      <c r="L163">
        <v>0</v>
      </c>
      <c r="M163">
        <v>0</v>
      </c>
      <c r="N163">
        <v>0</v>
      </c>
      <c r="O163">
        <v>0</v>
      </c>
      <c r="P163">
        <v>0</v>
      </c>
      <c r="Q163">
        <v>0</v>
      </c>
      <c r="R163">
        <v>0</v>
      </c>
      <c r="S163">
        <v>0</v>
      </c>
      <c r="T163">
        <v>0</v>
      </c>
      <c r="U163">
        <v>0</v>
      </c>
      <c r="V163">
        <v>0</v>
      </c>
      <c r="W163">
        <v>0</v>
      </c>
      <c r="X163">
        <v>0</v>
      </c>
      <c r="Y163">
        <v>0</v>
      </c>
      <c r="Z163">
        <v>0</v>
      </c>
      <c r="AA163">
        <v>0</v>
      </c>
      <c r="AB163">
        <v>0</v>
      </c>
      <c r="AC163">
        <v>0</v>
      </c>
      <c r="AD163">
        <v>0</v>
      </c>
      <c r="AE163">
        <v>0</v>
      </c>
      <c r="AF163">
        <v>0</v>
      </c>
      <c r="AG163">
        <v>0</v>
      </c>
      <c r="AH163">
        <v>0</v>
      </c>
      <c r="AI163">
        <v>0</v>
      </c>
      <c r="AJ163">
        <v>0</v>
      </c>
      <c r="AK163">
        <v>0</v>
      </c>
      <c r="AL163">
        <v>0</v>
      </c>
      <c r="AM163">
        <v>0</v>
      </c>
      <c r="AN163">
        <v>0</v>
      </c>
      <c r="AO163">
        <v>0</v>
      </c>
      <c r="AP163">
        <v>0</v>
      </c>
      <c r="AQ163">
        <v>0</v>
      </c>
      <c r="AR163">
        <v>0</v>
      </c>
      <c r="AS163">
        <v>0</v>
      </c>
      <c r="AT163">
        <v>0</v>
      </c>
      <c r="AU163">
        <v>0</v>
      </c>
      <c r="AV163">
        <v>0</v>
      </c>
      <c r="AW163">
        <v>0</v>
      </c>
      <c r="AX163">
        <v>0</v>
      </c>
      <c r="AY163">
        <v>16539</v>
      </c>
      <c r="AZ163">
        <v>58012</v>
      </c>
      <c r="BA163">
        <v>864532</v>
      </c>
      <c r="BB163">
        <v>0</v>
      </c>
      <c r="BC163">
        <v>1694</v>
      </c>
      <c r="BD163">
        <v>11613</v>
      </c>
      <c r="BE163">
        <v>102299</v>
      </c>
      <c r="BF163">
        <v>0</v>
      </c>
      <c r="BG163">
        <v>0</v>
      </c>
      <c r="BH163">
        <v>0</v>
      </c>
      <c r="BI163">
        <v>1700</v>
      </c>
      <c r="BJ163">
        <v>0</v>
      </c>
      <c r="BK163">
        <v>897</v>
      </c>
      <c r="BL163">
        <v>7310</v>
      </c>
      <c r="BM163">
        <v>15519</v>
      </c>
      <c r="BN163">
        <v>0</v>
      </c>
      <c r="BO163">
        <v>0</v>
      </c>
      <c r="BP163">
        <v>0</v>
      </c>
      <c r="BQ163">
        <v>0</v>
      </c>
      <c r="BR163">
        <v>240</v>
      </c>
      <c r="BS163">
        <v>0</v>
      </c>
    </row>
    <row r="164" spans="1:71" x14ac:dyDescent="0.2">
      <c r="A164">
        <v>2605</v>
      </c>
      <c r="B164">
        <v>0</v>
      </c>
      <c r="C164">
        <v>0</v>
      </c>
      <c r="D164">
        <v>0</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v>0</v>
      </c>
      <c r="AI164">
        <v>0</v>
      </c>
      <c r="AJ164">
        <v>0</v>
      </c>
      <c r="AK164">
        <v>0</v>
      </c>
      <c r="AL164">
        <v>0</v>
      </c>
      <c r="AM164">
        <v>0</v>
      </c>
      <c r="AN164">
        <v>0</v>
      </c>
      <c r="AO164">
        <v>0</v>
      </c>
      <c r="AP164">
        <v>0</v>
      </c>
      <c r="AQ164">
        <v>0</v>
      </c>
      <c r="AR164">
        <v>0</v>
      </c>
      <c r="AS164">
        <v>0</v>
      </c>
      <c r="AT164">
        <v>0</v>
      </c>
      <c r="AU164">
        <v>0</v>
      </c>
      <c r="AV164">
        <v>0</v>
      </c>
      <c r="AW164">
        <v>0</v>
      </c>
      <c r="AX164">
        <v>0</v>
      </c>
      <c r="AY164">
        <v>7019</v>
      </c>
      <c r="AZ164">
        <v>10422</v>
      </c>
      <c r="BA164">
        <v>134684</v>
      </c>
      <c r="BB164">
        <v>0</v>
      </c>
      <c r="BC164">
        <v>825</v>
      </c>
      <c r="BD164">
        <v>1225</v>
      </c>
      <c r="BE164">
        <v>17452</v>
      </c>
      <c r="BF164">
        <v>0</v>
      </c>
      <c r="BG164">
        <v>0</v>
      </c>
      <c r="BH164">
        <v>0</v>
      </c>
      <c r="BI164">
        <v>704</v>
      </c>
      <c r="BJ164">
        <v>0</v>
      </c>
      <c r="BK164">
        <v>495</v>
      </c>
      <c r="BL164">
        <v>875</v>
      </c>
      <c r="BM164">
        <v>2505</v>
      </c>
      <c r="BN164">
        <v>0</v>
      </c>
      <c r="BO164">
        <v>0</v>
      </c>
      <c r="BP164">
        <v>0</v>
      </c>
      <c r="BQ164">
        <v>0</v>
      </c>
      <c r="BR164">
        <v>21</v>
      </c>
      <c r="BS164">
        <v>0</v>
      </c>
    </row>
    <row r="165" spans="1:71" x14ac:dyDescent="0.2">
      <c r="A165">
        <v>2611</v>
      </c>
      <c r="B165">
        <v>0</v>
      </c>
      <c r="C165">
        <v>0</v>
      </c>
      <c r="D165">
        <v>0</v>
      </c>
      <c r="E165">
        <v>0</v>
      </c>
      <c r="F165">
        <v>0</v>
      </c>
      <c r="G165">
        <v>0</v>
      </c>
      <c r="H165">
        <v>0</v>
      </c>
      <c r="I165">
        <v>0</v>
      </c>
      <c r="J165">
        <v>0</v>
      </c>
      <c r="K165">
        <v>0</v>
      </c>
      <c r="L165">
        <v>0</v>
      </c>
      <c r="M165">
        <v>0</v>
      </c>
      <c r="N165">
        <v>0</v>
      </c>
      <c r="O165">
        <v>0</v>
      </c>
      <c r="P165">
        <v>0</v>
      </c>
      <c r="Q165">
        <v>0</v>
      </c>
      <c r="R165">
        <v>0</v>
      </c>
      <c r="S165">
        <v>0</v>
      </c>
      <c r="T165">
        <v>0</v>
      </c>
      <c r="U165">
        <v>0</v>
      </c>
      <c r="V165">
        <v>0</v>
      </c>
      <c r="W165">
        <v>0</v>
      </c>
      <c r="X165">
        <v>0</v>
      </c>
      <c r="Y165">
        <v>0</v>
      </c>
      <c r="Z165">
        <v>0</v>
      </c>
      <c r="AA165">
        <v>0</v>
      </c>
      <c r="AB165">
        <v>0</v>
      </c>
      <c r="AC165">
        <v>0</v>
      </c>
      <c r="AD165">
        <v>0</v>
      </c>
      <c r="AE165">
        <v>0</v>
      </c>
      <c r="AF165">
        <v>0</v>
      </c>
      <c r="AG165">
        <v>0</v>
      </c>
      <c r="AH165">
        <v>0</v>
      </c>
      <c r="AI165">
        <v>0</v>
      </c>
      <c r="AJ165">
        <v>0</v>
      </c>
      <c r="AK165">
        <v>0</v>
      </c>
      <c r="AL165">
        <v>0</v>
      </c>
      <c r="AM165">
        <v>0</v>
      </c>
      <c r="AN165">
        <v>0</v>
      </c>
      <c r="AO165">
        <v>0</v>
      </c>
      <c r="AP165">
        <v>0</v>
      </c>
      <c r="AQ165">
        <v>0</v>
      </c>
      <c r="AR165">
        <v>0</v>
      </c>
      <c r="AS165">
        <v>0</v>
      </c>
      <c r="AT165">
        <v>0</v>
      </c>
      <c r="AU165">
        <v>0</v>
      </c>
      <c r="AV165">
        <v>0</v>
      </c>
      <c r="AW165">
        <v>0</v>
      </c>
      <c r="AX165">
        <v>1494</v>
      </c>
      <c r="AY165">
        <v>57228</v>
      </c>
      <c r="AZ165">
        <v>57225</v>
      </c>
      <c r="BA165">
        <v>797258</v>
      </c>
      <c r="BB165">
        <v>1494</v>
      </c>
      <c r="BC165">
        <v>7624</v>
      </c>
      <c r="BD165">
        <v>7882</v>
      </c>
      <c r="BE165">
        <v>100928</v>
      </c>
      <c r="BF165">
        <v>0</v>
      </c>
      <c r="BG165">
        <v>0</v>
      </c>
      <c r="BH165">
        <v>0</v>
      </c>
      <c r="BI165">
        <v>2475</v>
      </c>
      <c r="BJ165">
        <v>587</v>
      </c>
      <c r="BK165">
        <v>5018</v>
      </c>
      <c r="BL165">
        <v>4374</v>
      </c>
      <c r="BM165">
        <v>12036</v>
      </c>
      <c r="BN165">
        <v>0</v>
      </c>
      <c r="BO165">
        <v>0</v>
      </c>
      <c r="BP165">
        <v>0</v>
      </c>
      <c r="BQ165">
        <v>1326</v>
      </c>
      <c r="BR165">
        <v>196</v>
      </c>
      <c r="BS165">
        <v>0</v>
      </c>
    </row>
    <row r="166" spans="1:71" x14ac:dyDescent="0.2">
      <c r="A166">
        <v>2618</v>
      </c>
      <c r="B166">
        <v>0</v>
      </c>
      <c r="C166">
        <v>0</v>
      </c>
      <c r="D166">
        <v>0</v>
      </c>
      <c r="E166">
        <v>0</v>
      </c>
      <c r="F166">
        <v>0</v>
      </c>
      <c r="G166">
        <v>0</v>
      </c>
      <c r="H166">
        <v>0</v>
      </c>
      <c r="I166">
        <v>0</v>
      </c>
      <c r="J166">
        <v>0</v>
      </c>
      <c r="K166">
        <v>0</v>
      </c>
      <c r="L166">
        <v>0</v>
      </c>
      <c r="M166">
        <v>0</v>
      </c>
      <c r="N166">
        <v>0</v>
      </c>
      <c r="O166">
        <v>0</v>
      </c>
      <c r="P166">
        <v>0</v>
      </c>
      <c r="Q166">
        <v>0</v>
      </c>
      <c r="R166">
        <v>0</v>
      </c>
      <c r="S166">
        <v>0</v>
      </c>
      <c r="T166">
        <v>0</v>
      </c>
      <c r="U166">
        <v>0</v>
      </c>
      <c r="V166">
        <v>0</v>
      </c>
      <c r="W166">
        <v>0</v>
      </c>
      <c r="X166">
        <v>0</v>
      </c>
      <c r="Y166">
        <v>0</v>
      </c>
      <c r="Z166">
        <v>0</v>
      </c>
      <c r="AA166">
        <v>0</v>
      </c>
      <c r="AB166">
        <v>0</v>
      </c>
      <c r="AC166">
        <v>0</v>
      </c>
      <c r="AD166">
        <v>0</v>
      </c>
      <c r="AE166">
        <v>0</v>
      </c>
      <c r="AF166">
        <v>0</v>
      </c>
      <c r="AG166">
        <v>0</v>
      </c>
      <c r="AH166">
        <v>0</v>
      </c>
      <c r="AI166">
        <v>0</v>
      </c>
      <c r="AJ166">
        <v>0</v>
      </c>
      <c r="AK166">
        <v>0</v>
      </c>
      <c r="AL166">
        <v>0</v>
      </c>
      <c r="AM166">
        <v>0</v>
      </c>
      <c r="AN166">
        <v>0</v>
      </c>
      <c r="AO166">
        <v>0</v>
      </c>
      <c r="AP166">
        <v>0</v>
      </c>
      <c r="AQ166">
        <v>0</v>
      </c>
      <c r="AR166">
        <v>0</v>
      </c>
      <c r="AS166">
        <v>0</v>
      </c>
      <c r="AT166">
        <v>0</v>
      </c>
      <c r="AU166">
        <v>0</v>
      </c>
      <c r="AV166">
        <v>0</v>
      </c>
      <c r="AW166">
        <v>0</v>
      </c>
      <c r="AX166">
        <v>0</v>
      </c>
      <c r="AY166">
        <v>4697</v>
      </c>
      <c r="AZ166">
        <v>6102</v>
      </c>
      <c r="BA166">
        <v>88186</v>
      </c>
      <c r="BB166">
        <v>0</v>
      </c>
      <c r="BC166">
        <v>0</v>
      </c>
      <c r="BD166">
        <v>0</v>
      </c>
      <c r="BE166">
        <v>0</v>
      </c>
      <c r="BF166">
        <v>0</v>
      </c>
      <c r="BG166">
        <v>0</v>
      </c>
      <c r="BH166">
        <v>0</v>
      </c>
      <c r="BI166">
        <v>0</v>
      </c>
      <c r="BJ166">
        <v>0</v>
      </c>
      <c r="BK166">
        <v>0</v>
      </c>
      <c r="BL166">
        <v>0</v>
      </c>
      <c r="BM166">
        <v>0</v>
      </c>
      <c r="BN166">
        <v>0</v>
      </c>
      <c r="BO166">
        <v>0</v>
      </c>
      <c r="BP166">
        <v>0</v>
      </c>
      <c r="BQ166">
        <v>0</v>
      </c>
      <c r="BR166">
        <v>0</v>
      </c>
      <c r="BS166">
        <v>0</v>
      </c>
    </row>
    <row r="167" spans="1:71" x14ac:dyDescent="0.2">
      <c r="A167">
        <v>2625</v>
      </c>
      <c r="B167">
        <v>0</v>
      </c>
      <c r="C167">
        <v>0</v>
      </c>
      <c r="D167">
        <v>0</v>
      </c>
      <c r="E167">
        <v>0</v>
      </c>
      <c r="F167">
        <v>0</v>
      </c>
      <c r="G167">
        <v>0</v>
      </c>
      <c r="H167">
        <v>0</v>
      </c>
      <c r="I167">
        <v>0</v>
      </c>
      <c r="J167">
        <v>0</v>
      </c>
      <c r="K167">
        <v>0</v>
      </c>
      <c r="L167">
        <v>0</v>
      </c>
      <c r="M167">
        <v>0</v>
      </c>
      <c r="N167">
        <v>0</v>
      </c>
      <c r="O167">
        <v>0</v>
      </c>
      <c r="P167">
        <v>0</v>
      </c>
      <c r="Q167">
        <v>0</v>
      </c>
      <c r="R167">
        <v>0</v>
      </c>
      <c r="S167">
        <v>0</v>
      </c>
      <c r="T167">
        <v>0</v>
      </c>
      <c r="U167">
        <v>0</v>
      </c>
      <c r="V167">
        <v>0</v>
      </c>
      <c r="W167">
        <v>0</v>
      </c>
      <c r="X167">
        <v>0</v>
      </c>
      <c r="Y167">
        <v>0</v>
      </c>
      <c r="Z167">
        <v>0</v>
      </c>
      <c r="AA167">
        <v>0</v>
      </c>
      <c r="AB167">
        <v>0</v>
      </c>
      <c r="AC167">
        <v>0</v>
      </c>
      <c r="AD167">
        <v>0</v>
      </c>
      <c r="AE167">
        <v>0</v>
      </c>
      <c r="AF167">
        <v>0</v>
      </c>
      <c r="AG167">
        <v>0</v>
      </c>
      <c r="AH167">
        <v>0</v>
      </c>
      <c r="AI167">
        <v>0</v>
      </c>
      <c r="AJ167">
        <v>0</v>
      </c>
      <c r="AK167">
        <v>0</v>
      </c>
      <c r="AL167">
        <v>0</v>
      </c>
      <c r="AM167">
        <v>0</v>
      </c>
      <c r="AN167">
        <v>0</v>
      </c>
      <c r="AO167">
        <v>0</v>
      </c>
      <c r="AP167">
        <v>0</v>
      </c>
      <c r="AQ167">
        <v>0</v>
      </c>
      <c r="AR167">
        <v>0</v>
      </c>
      <c r="AS167">
        <v>0</v>
      </c>
      <c r="AT167">
        <v>0</v>
      </c>
      <c r="AU167">
        <v>0</v>
      </c>
      <c r="AV167">
        <v>0</v>
      </c>
      <c r="AW167">
        <v>0</v>
      </c>
      <c r="AX167">
        <v>8</v>
      </c>
      <c r="AY167">
        <v>1979</v>
      </c>
      <c r="AZ167">
        <v>3779</v>
      </c>
      <c r="BA167">
        <v>42901.5</v>
      </c>
      <c r="BB167">
        <v>8</v>
      </c>
      <c r="BC167">
        <v>379</v>
      </c>
      <c r="BD167">
        <v>782</v>
      </c>
      <c r="BE167">
        <v>7446.5</v>
      </c>
      <c r="BF167">
        <v>0</v>
      </c>
      <c r="BG167">
        <v>0</v>
      </c>
      <c r="BH167">
        <v>0</v>
      </c>
      <c r="BI167">
        <v>0</v>
      </c>
      <c r="BJ167">
        <v>8</v>
      </c>
      <c r="BK167">
        <v>175</v>
      </c>
      <c r="BL167">
        <v>782</v>
      </c>
      <c r="BM167">
        <v>607</v>
      </c>
      <c r="BN167">
        <v>0</v>
      </c>
      <c r="BO167">
        <v>0</v>
      </c>
      <c r="BP167">
        <v>0</v>
      </c>
      <c r="BQ167">
        <v>0</v>
      </c>
      <c r="BR167">
        <v>12</v>
      </c>
      <c r="BS167">
        <v>0</v>
      </c>
    </row>
    <row r="168" spans="1:71" x14ac:dyDescent="0.2">
      <c r="A168">
        <v>2632</v>
      </c>
      <c r="B168">
        <v>0</v>
      </c>
      <c r="C168">
        <v>0</v>
      </c>
      <c r="D168">
        <v>0</v>
      </c>
      <c r="E168">
        <v>0</v>
      </c>
      <c r="F168">
        <v>0</v>
      </c>
      <c r="G168">
        <v>0</v>
      </c>
      <c r="H168">
        <v>0</v>
      </c>
      <c r="I168">
        <v>0</v>
      </c>
      <c r="J168">
        <v>0</v>
      </c>
      <c r="K168">
        <v>0</v>
      </c>
      <c r="L168">
        <v>0</v>
      </c>
      <c r="M168">
        <v>0</v>
      </c>
      <c r="N168">
        <v>0</v>
      </c>
      <c r="O168">
        <v>0</v>
      </c>
      <c r="P168">
        <v>0</v>
      </c>
      <c r="Q168">
        <v>0</v>
      </c>
      <c r="R168">
        <v>0</v>
      </c>
      <c r="S168">
        <v>0</v>
      </c>
      <c r="T168">
        <v>0</v>
      </c>
      <c r="U168">
        <v>0</v>
      </c>
      <c r="V168">
        <v>0</v>
      </c>
      <c r="W168">
        <v>0</v>
      </c>
      <c r="X168">
        <v>0</v>
      </c>
      <c r="Y168">
        <v>0</v>
      </c>
      <c r="Z168">
        <v>0</v>
      </c>
      <c r="AA168">
        <v>0</v>
      </c>
      <c r="AB168">
        <v>0</v>
      </c>
      <c r="AC168">
        <v>0</v>
      </c>
      <c r="AD168">
        <v>0</v>
      </c>
      <c r="AE168">
        <v>0</v>
      </c>
      <c r="AF168">
        <v>0</v>
      </c>
      <c r="AG168">
        <v>0</v>
      </c>
      <c r="AH168">
        <v>0</v>
      </c>
      <c r="AI168">
        <v>0</v>
      </c>
      <c r="AJ168">
        <v>0</v>
      </c>
      <c r="AK168">
        <v>0</v>
      </c>
      <c r="AL168">
        <v>0</v>
      </c>
      <c r="AM168">
        <v>0</v>
      </c>
      <c r="AN168">
        <v>0</v>
      </c>
      <c r="AO168">
        <v>0</v>
      </c>
      <c r="AP168">
        <v>0</v>
      </c>
      <c r="AQ168">
        <v>0</v>
      </c>
      <c r="AR168">
        <v>0</v>
      </c>
      <c r="AS168">
        <v>0</v>
      </c>
      <c r="AT168">
        <v>0</v>
      </c>
      <c r="AU168">
        <v>0</v>
      </c>
      <c r="AV168">
        <v>0</v>
      </c>
      <c r="AW168">
        <v>0</v>
      </c>
      <c r="AX168">
        <v>0</v>
      </c>
      <c r="AY168">
        <v>866</v>
      </c>
      <c r="AZ168">
        <v>3900</v>
      </c>
      <c r="BA168">
        <v>56843</v>
      </c>
      <c r="BB168">
        <v>0</v>
      </c>
      <c r="BC168">
        <v>79.5</v>
      </c>
      <c r="BD168">
        <v>385</v>
      </c>
      <c r="BE168">
        <v>8850</v>
      </c>
      <c r="BF168">
        <v>0</v>
      </c>
      <c r="BG168">
        <v>0</v>
      </c>
      <c r="BH168">
        <v>0</v>
      </c>
      <c r="BI168">
        <v>170</v>
      </c>
      <c r="BJ168">
        <v>0</v>
      </c>
      <c r="BK168">
        <v>18.5</v>
      </c>
      <c r="BL168">
        <v>170</v>
      </c>
      <c r="BM168">
        <v>1754</v>
      </c>
      <c r="BN168">
        <v>0</v>
      </c>
      <c r="BO168">
        <v>0</v>
      </c>
      <c r="BP168">
        <v>0</v>
      </c>
      <c r="BQ168">
        <v>0</v>
      </c>
      <c r="BR168">
        <v>19</v>
      </c>
      <c r="BS168">
        <v>0</v>
      </c>
    </row>
    <row r="169" spans="1:71" x14ac:dyDescent="0.2">
      <c r="A169">
        <v>2639</v>
      </c>
      <c r="B169">
        <v>0</v>
      </c>
      <c r="C169">
        <v>0</v>
      </c>
      <c r="D169">
        <v>0</v>
      </c>
      <c r="E169">
        <v>0</v>
      </c>
      <c r="F169">
        <v>0</v>
      </c>
      <c r="G169">
        <v>0</v>
      </c>
      <c r="H169">
        <v>0</v>
      </c>
      <c r="I169">
        <v>0</v>
      </c>
      <c r="J169">
        <v>0</v>
      </c>
      <c r="K169">
        <v>0</v>
      </c>
      <c r="L169">
        <v>0</v>
      </c>
      <c r="M169">
        <v>0</v>
      </c>
      <c r="N169">
        <v>0</v>
      </c>
      <c r="O169">
        <v>0</v>
      </c>
      <c r="P169">
        <v>0</v>
      </c>
      <c r="Q169">
        <v>0</v>
      </c>
      <c r="R169">
        <v>0</v>
      </c>
      <c r="S169">
        <v>0</v>
      </c>
      <c r="T169">
        <v>0</v>
      </c>
      <c r="U169">
        <v>0</v>
      </c>
      <c r="V169">
        <v>0</v>
      </c>
      <c r="W169">
        <v>0</v>
      </c>
      <c r="X169">
        <v>0</v>
      </c>
      <c r="Y169">
        <v>0</v>
      </c>
      <c r="Z169">
        <v>0</v>
      </c>
      <c r="AA169">
        <v>0</v>
      </c>
      <c r="AB169">
        <v>0</v>
      </c>
      <c r="AC169">
        <v>0</v>
      </c>
      <c r="AD169">
        <v>0</v>
      </c>
      <c r="AE169">
        <v>0</v>
      </c>
      <c r="AF169">
        <v>0</v>
      </c>
      <c r="AG169">
        <v>0</v>
      </c>
      <c r="AH169">
        <v>0</v>
      </c>
      <c r="AI169">
        <v>0</v>
      </c>
      <c r="AJ169">
        <v>0</v>
      </c>
      <c r="AK169">
        <v>0</v>
      </c>
      <c r="AL169">
        <v>0</v>
      </c>
      <c r="AM169">
        <v>0</v>
      </c>
      <c r="AN169">
        <v>0</v>
      </c>
      <c r="AO169">
        <v>0</v>
      </c>
      <c r="AP169">
        <v>0</v>
      </c>
      <c r="AQ169">
        <v>0</v>
      </c>
      <c r="AR169">
        <v>0</v>
      </c>
      <c r="AS169">
        <v>0</v>
      </c>
      <c r="AT169">
        <v>0</v>
      </c>
      <c r="AU169">
        <v>0</v>
      </c>
      <c r="AV169">
        <v>0</v>
      </c>
      <c r="AW169">
        <v>0</v>
      </c>
      <c r="AX169">
        <v>0</v>
      </c>
      <c r="AY169">
        <v>5535</v>
      </c>
      <c r="AZ169">
        <v>6646</v>
      </c>
      <c r="BA169">
        <v>87330</v>
      </c>
      <c r="BB169">
        <v>0</v>
      </c>
      <c r="BC169">
        <v>816</v>
      </c>
      <c r="BD169">
        <v>1044</v>
      </c>
      <c r="BE169">
        <v>11028</v>
      </c>
      <c r="BF169">
        <v>0</v>
      </c>
      <c r="BG169">
        <v>0</v>
      </c>
      <c r="BH169">
        <v>0</v>
      </c>
      <c r="BI169">
        <v>0</v>
      </c>
      <c r="BJ169">
        <v>0</v>
      </c>
      <c r="BK169">
        <v>290</v>
      </c>
      <c r="BL169">
        <v>1044</v>
      </c>
      <c r="BM169">
        <v>2437</v>
      </c>
      <c r="BN169">
        <v>0</v>
      </c>
      <c r="BO169">
        <v>0</v>
      </c>
      <c r="BP169">
        <v>0</v>
      </c>
      <c r="BQ169">
        <v>0</v>
      </c>
      <c r="BR169">
        <v>6</v>
      </c>
      <c r="BS169">
        <v>0</v>
      </c>
    </row>
    <row r="170" spans="1:71" x14ac:dyDescent="0.2">
      <c r="A170">
        <v>2646</v>
      </c>
      <c r="B170">
        <v>0</v>
      </c>
      <c r="C170">
        <v>0</v>
      </c>
      <c r="D170">
        <v>0</v>
      </c>
      <c r="E170">
        <v>0</v>
      </c>
      <c r="F170">
        <v>0</v>
      </c>
      <c r="G170">
        <v>0</v>
      </c>
      <c r="H170">
        <v>0</v>
      </c>
      <c r="I170">
        <v>0</v>
      </c>
      <c r="J170">
        <v>0</v>
      </c>
      <c r="K170">
        <v>0</v>
      </c>
      <c r="L170">
        <v>0</v>
      </c>
      <c r="M170">
        <v>0</v>
      </c>
      <c r="N170">
        <v>0</v>
      </c>
      <c r="O170">
        <v>0</v>
      </c>
      <c r="P170">
        <v>0</v>
      </c>
      <c r="Q170">
        <v>0</v>
      </c>
      <c r="R170">
        <v>0</v>
      </c>
      <c r="S170">
        <v>0</v>
      </c>
      <c r="T170">
        <v>0</v>
      </c>
      <c r="U170">
        <v>0</v>
      </c>
      <c r="V170">
        <v>0</v>
      </c>
      <c r="W170">
        <v>0</v>
      </c>
      <c r="X170">
        <v>0</v>
      </c>
      <c r="Y170">
        <v>0</v>
      </c>
      <c r="Z170">
        <v>0</v>
      </c>
      <c r="AA170">
        <v>0</v>
      </c>
      <c r="AB170">
        <v>0</v>
      </c>
      <c r="AC170">
        <v>0</v>
      </c>
      <c r="AD170">
        <v>0</v>
      </c>
      <c r="AE170">
        <v>0</v>
      </c>
      <c r="AF170">
        <v>0</v>
      </c>
      <c r="AG170">
        <v>0</v>
      </c>
      <c r="AH170">
        <v>0</v>
      </c>
      <c r="AI170">
        <v>0</v>
      </c>
      <c r="AJ170">
        <v>0</v>
      </c>
      <c r="AK170">
        <v>0</v>
      </c>
      <c r="AL170">
        <v>0</v>
      </c>
      <c r="AM170">
        <v>0</v>
      </c>
      <c r="AN170">
        <v>0</v>
      </c>
      <c r="AO170">
        <v>0</v>
      </c>
      <c r="AP170">
        <v>0</v>
      </c>
      <c r="AQ170">
        <v>0</v>
      </c>
      <c r="AR170">
        <v>0</v>
      </c>
      <c r="AS170">
        <v>0</v>
      </c>
      <c r="AT170">
        <v>0</v>
      </c>
      <c r="AU170">
        <v>0</v>
      </c>
      <c r="AV170">
        <v>0</v>
      </c>
      <c r="AW170">
        <v>0</v>
      </c>
      <c r="AX170">
        <v>658</v>
      </c>
      <c r="AY170">
        <v>6580</v>
      </c>
      <c r="AZ170">
        <v>6012</v>
      </c>
      <c r="BA170">
        <v>98273</v>
      </c>
      <c r="BB170">
        <v>658</v>
      </c>
      <c r="BC170">
        <v>1576</v>
      </c>
      <c r="BD170">
        <v>1002</v>
      </c>
      <c r="BE170">
        <v>13956</v>
      </c>
      <c r="BF170">
        <v>0</v>
      </c>
      <c r="BG170">
        <v>0</v>
      </c>
      <c r="BH170">
        <v>0</v>
      </c>
      <c r="BI170">
        <v>501</v>
      </c>
      <c r="BJ170">
        <v>474</v>
      </c>
      <c r="BK170">
        <v>1409</v>
      </c>
      <c r="BL170">
        <v>835</v>
      </c>
      <c r="BM170">
        <v>3457</v>
      </c>
      <c r="BN170">
        <v>0</v>
      </c>
      <c r="BO170">
        <v>0</v>
      </c>
      <c r="BP170">
        <v>0</v>
      </c>
      <c r="BQ170">
        <v>0</v>
      </c>
      <c r="BR170">
        <v>9</v>
      </c>
      <c r="BS170">
        <v>0</v>
      </c>
    </row>
    <row r="171" spans="1:71" x14ac:dyDescent="0.2">
      <c r="A171">
        <v>2660</v>
      </c>
      <c r="B171">
        <v>0</v>
      </c>
      <c r="C171">
        <v>0</v>
      </c>
      <c r="D171">
        <v>0</v>
      </c>
      <c r="E171">
        <v>0</v>
      </c>
      <c r="F171">
        <v>0</v>
      </c>
      <c r="G171">
        <v>0</v>
      </c>
      <c r="H171">
        <v>0</v>
      </c>
      <c r="I171">
        <v>0</v>
      </c>
      <c r="J171">
        <v>0</v>
      </c>
      <c r="K171">
        <v>0</v>
      </c>
      <c r="L171">
        <v>0</v>
      </c>
      <c r="M171">
        <v>0</v>
      </c>
      <c r="N171">
        <v>0</v>
      </c>
      <c r="O171">
        <v>0</v>
      </c>
      <c r="P171">
        <v>0</v>
      </c>
      <c r="Q171">
        <v>0</v>
      </c>
      <c r="R171">
        <v>0</v>
      </c>
      <c r="S171">
        <v>0</v>
      </c>
      <c r="T171">
        <v>0</v>
      </c>
      <c r="U171">
        <v>0</v>
      </c>
      <c r="V171">
        <v>0</v>
      </c>
      <c r="W171">
        <v>0</v>
      </c>
      <c r="X171">
        <v>0</v>
      </c>
      <c r="Y171">
        <v>0</v>
      </c>
      <c r="Z171">
        <v>0</v>
      </c>
      <c r="AA171">
        <v>0</v>
      </c>
      <c r="AB171">
        <v>0</v>
      </c>
      <c r="AC171">
        <v>0</v>
      </c>
      <c r="AD171">
        <v>0</v>
      </c>
      <c r="AE171">
        <v>0</v>
      </c>
      <c r="AF171">
        <v>0</v>
      </c>
      <c r="AG171">
        <v>0</v>
      </c>
      <c r="AH171">
        <v>0</v>
      </c>
      <c r="AI171">
        <v>0</v>
      </c>
      <c r="AJ171">
        <v>0</v>
      </c>
      <c r="AK171">
        <v>0</v>
      </c>
      <c r="AL171">
        <v>0</v>
      </c>
      <c r="AM171">
        <v>0</v>
      </c>
      <c r="AN171">
        <v>0</v>
      </c>
      <c r="AO171">
        <v>0</v>
      </c>
      <c r="AP171">
        <v>0</v>
      </c>
      <c r="AQ171">
        <v>0</v>
      </c>
      <c r="AR171">
        <v>0</v>
      </c>
      <c r="AS171">
        <v>0</v>
      </c>
      <c r="AT171">
        <v>0</v>
      </c>
      <c r="AU171">
        <v>0</v>
      </c>
      <c r="AV171">
        <v>0</v>
      </c>
      <c r="AW171">
        <v>0</v>
      </c>
      <c r="AX171">
        <v>0</v>
      </c>
      <c r="AY171">
        <v>2363</v>
      </c>
      <c r="AZ171">
        <v>2797</v>
      </c>
      <c r="BA171">
        <v>53046</v>
      </c>
      <c r="BB171">
        <v>0</v>
      </c>
      <c r="BC171">
        <v>417</v>
      </c>
      <c r="BD171">
        <v>684</v>
      </c>
      <c r="BE171">
        <v>9456</v>
      </c>
      <c r="BF171">
        <v>0</v>
      </c>
      <c r="BG171">
        <v>0</v>
      </c>
      <c r="BH171">
        <v>0</v>
      </c>
      <c r="BI171">
        <v>0</v>
      </c>
      <c r="BJ171">
        <v>0</v>
      </c>
      <c r="BK171">
        <v>417</v>
      </c>
      <c r="BL171">
        <v>513</v>
      </c>
      <c r="BM171">
        <v>1312</v>
      </c>
      <c r="BN171">
        <v>0</v>
      </c>
      <c r="BO171">
        <v>0</v>
      </c>
      <c r="BP171">
        <v>0</v>
      </c>
      <c r="BQ171">
        <v>171</v>
      </c>
      <c r="BR171">
        <v>3</v>
      </c>
      <c r="BS171">
        <v>0</v>
      </c>
    </row>
    <row r="172" spans="1:71" x14ac:dyDescent="0.2">
      <c r="A172">
        <v>2695</v>
      </c>
      <c r="B172">
        <v>0</v>
      </c>
      <c r="C172">
        <v>0</v>
      </c>
      <c r="D172">
        <v>0</v>
      </c>
      <c r="E172">
        <v>0</v>
      </c>
      <c r="F172">
        <v>0</v>
      </c>
      <c r="G172">
        <v>0</v>
      </c>
      <c r="H172">
        <v>0</v>
      </c>
      <c r="I172">
        <v>0</v>
      </c>
      <c r="J172">
        <v>0</v>
      </c>
      <c r="K172">
        <v>0</v>
      </c>
      <c r="L172">
        <v>0</v>
      </c>
      <c r="M172">
        <v>0</v>
      </c>
      <c r="N172">
        <v>0</v>
      </c>
      <c r="O172">
        <v>0</v>
      </c>
      <c r="P172">
        <v>0</v>
      </c>
      <c r="Q172">
        <v>0</v>
      </c>
      <c r="R172">
        <v>0</v>
      </c>
      <c r="S172">
        <v>0</v>
      </c>
      <c r="T172">
        <v>0</v>
      </c>
      <c r="U172">
        <v>0</v>
      </c>
      <c r="V172">
        <v>0</v>
      </c>
      <c r="W172">
        <v>0</v>
      </c>
      <c r="X172">
        <v>0</v>
      </c>
      <c r="Y172">
        <v>0</v>
      </c>
      <c r="Z172">
        <v>0</v>
      </c>
      <c r="AA172">
        <v>0</v>
      </c>
      <c r="AB172">
        <v>0</v>
      </c>
      <c r="AC172">
        <v>0</v>
      </c>
      <c r="AD172">
        <v>0</v>
      </c>
      <c r="AE172">
        <v>0</v>
      </c>
      <c r="AF172">
        <v>0</v>
      </c>
      <c r="AG172">
        <v>0</v>
      </c>
      <c r="AH172">
        <v>0</v>
      </c>
      <c r="AI172">
        <v>0</v>
      </c>
      <c r="AJ172">
        <v>0</v>
      </c>
      <c r="AK172">
        <v>0</v>
      </c>
      <c r="AL172">
        <v>0</v>
      </c>
      <c r="AM172">
        <v>0</v>
      </c>
      <c r="AN172">
        <v>0</v>
      </c>
      <c r="AO172">
        <v>0</v>
      </c>
      <c r="AP172">
        <v>0</v>
      </c>
      <c r="AQ172">
        <v>0</v>
      </c>
      <c r="AR172">
        <v>0</v>
      </c>
      <c r="AS172">
        <v>0</v>
      </c>
      <c r="AT172">
        <v>0</v>
      </c>
      <c r="AU172">
        <v>0</v>
      </c>
      <c r="AV172">
        <v>0</v>
      </c>
      <c r="AW172">
        <v>0</v>
      </c>
      <c r="AX172">
        <v>5957.5</v>
      </c>
      <c r="AY172">
        <v>44385</v>
      </c>
      <c r="AZ172">
        <v>104405</v>
      </c>
      <c r="BA172">
        <v>1353566</v>
      </c>
      <c r="BB172">
        <v>5880</v>
      </c>
      <c r="BC172">
        <v>6880</v>
      </c>
      <c r="BD172">
        <v>17908</v>
      </c>
      <c r="BE172">
        <v>197289</v>
      </c>
      <c r="BF172">
        <v>168</v>
      </c>
      <c r="BG172">
        <v>84</v>
      </c>
      <c r="BH172">
        <v>0</v>
      </c>
      <c r="BI172">
        <v>1758</v>
      </c>
      <c r="BJ172">
        <v>2147</v>
      </c>
      <c r="BK172">
        <v>3484.5</v>
      </c>
      <c r="BL172">
        <v>9485</v>
      </c>
      <c r="BM172">
        <v>28205</v>
      </c>
      <c r="BN172">
        <v>84</v>
      </c>
      <c r="BO172">
        <v>0</v>
      </c>
      <c r="BP172">
        <v>0</v>
      </c>
      <c r="BQ172">
        <v>503</v>
      </c>
      <c r="BR172">
        <v>189</v>
      </c>
      <c r="BS172">
        <v>0</v>
      </c>
    </row>
    <row r="173" spans="1:71" x14ac:dyDescent="0.2">
      <c r="A173">
        <v>2702</v>
      </c>
      <c r="B173">
        <v>0</v>
      </c>
      <c r="C173">
        <v>0</v>
      </c>
      <c r="D173">
        <v>0</v>
      </c>
      <c r="E173">
        <v>0</v>
      </c>
      <c r="F173">
        <v>0</v>
      </c>
      <c r="G173">
        <v>0</v>
      </c>
      <c r="H173">
        <v>0</v>
      </c>
      <c r="I173">
        <v>0</v>
      </c>
      <c r="J173">
        <v>0</v>
      </c>
      <c r="K173">
        <v>0</v>
      </c>
      <c r="L173">
        <v>0</v>
      </c>
      <c r="M173">
        <v>0</v>
      </c>
      <c r="N173">
        <v>0</v>
      </c>
      <c r="O173">
        <v>0</v>
      </c>
      <c r="P173">
        <v>0</v>
      </c>
      <c r="Q173">
        <v>0</v>
      </c>
      <c r="R173">
        <v>0</v>
      </c>
      <c r="S173">
        <v>0</v>
      </c>
      <c r="T173">
        <v>0</v>
      </c>
      <c r="U173">
        <v>0</v>
      </c>
      <c r="V173">
        <v>0</v>
      </c>
      <c r="W173">
        <v>0</v>
      </c>
      <c r="X173">
        <v>0</v>
      </c>
      <c r="Y173">
        <v>0</v>
      </c>
      <c r="Z173">
        <v>0</v>
      </c>
      <c r="AA173">
        <v>0</v>
      </c>
      <c r="AB173">
        <v>0</v>
      </c>
      <c r="AC173">
        <v>0</v>
      </c>
      <c r="AD173">
        <v>0</v>
      </c>
      <c r="AE173">
        <v>0</v>
      </c>
      <c r="AF173">
        <v>0</v>
      </c>
      <c r="AG173">
        <v>0</v>
      </c>
      <c r="AH173">
        <v>0</v>
      </c>
      <c r="AI173">
        <v>0</v>
      </c>
      <c r="AJ173">
        <v>0</v>
      </c>
      <c r="AK173">
        <v>0</v>
      </c>
      <c r="AL173">
        <v>0</v>
      </c>
      <c r="AM173">
        <v>0</v>
      </c>
      <c r="AN173">
        <v>0</v>
      </c>
      <c r="AO173">
        <v>0</v>
      </c>
      <c r="AP173">
        <v>0</v>
      </c>
      <c r="AQ173">
        <v>0</v>
      </c>
      <c r="AR173">
        <v>0</v>
      </c>
      <c r="AS173">
        <v>0</v>
      </c>
      <c r="AT173">
        <v>0</v>
      </c>
      <c r="AU173">
        <v>0</v>
      </c>
      <c r="AV173">
        <v>0</v>
      </c>
      <c r="AW173">
        <v>0</v>
      </c>
      <c r="AX173">
        <v>569</v>
      </c>
      <c r="AY173">
        <v>5207.5</v>
      </c>
      <c r="AZ173">
        <v>17265</v>
      </c>
      <c r="BA173">
        <v>253223</v>
      </c>
      <c r="BB173">
        <v>569</v>
      </c>
      <c r="BC173">
        <v>1870.5</v>
      </c>
      <c r="BD173">
        <v>4454</v>
      </c>
      <c r="BE173">
        <v>41804</v>
      </c>
      <c r="BF173">
        <v>0</v>
      </c>
      <c r="BG173">
        <v>0</v>
      </c>
      <c r="BH173">
        <v>0</v>
      </c>
      <c r="BI173">
        <v>513</v>
      </c>
      <c r="BJ173">
        <v>444</v>
      </c>
      <c r="BK173">
        <v>630</v>
      </c>
      <c r="BL173">
        <v>2223</v>
      </c>
      <c r="BM173">
        <v>8212</v>
      </c>
      <c r="BN173">
        <v>0</v>
      </c>
      <c r="BO173">
        <v>0</v>
      </c>
      <c r="BP173">
        <v>0</v>
      </c>
      <c r="BQ173">
        <v>342</v>
      </c>
      <c r="BR173">
        <v>78</v>
      </c>
      <c r="BS173">
        <v>0</v>
      </c>
    </row>
    <row r="174" spans="1:71" x14ac:dyDescent="0.2">
      <c r="A174">
        <v>2730</v>
      </c>
      <c r="B174">
        <v>0</v>
      </c>
      <c r="C174">
        <v>0</v>
      </c>
      <c r="D174">
        <v>0</v>
      </c>
      <c r="E174">
        <v>0</v>
      </c>
      <c r="F174">
        <v>0</v>
      </c>
      <c r="G174">
        <v>0</v>
      </c>
      <c r="H174">
        <v>0</v>
      </c>
      <c r="I174">
        <v>0</v>
      </c>
      <c r="J174">
        <v>0</v>
      </c>
      <c r="K174">
        <v>0</v>
      </c>
      <c r="L174">
        <v>0</v>
      </c>
      <c r="M174">
        <v>0</v>
      </c>
      <c r="N174">
        <v>0</v>
      </c>
      <c r="O174">
        <v>0</v>
      </c>
      <c r="P174">
        <v>0</v>
      </c>
      <c r="Q174">
        <v>0</v>
      </c>
      <c r="R174">
        <v>0</v>
      </c>
      <c r="S174">
        <v>0</v>
      </c>
      <c r="T174">
        <v>0</v>
      </c>
      <c r="U174">
        <v>0</v>
      </c>
      <c r="V174">
        <v>0</v>
      </c>
      <c r="W174">
        <v>0</v>
      </c>
      <c r="X174">
        <v>0</v>
      </c>
      <c r="Y174">
        <v>0</v>
      </c>
      <c r="Z174">
        <v>0</v>
      </c>
      <c r="AA174">
        <v>0</v>
      </c>
      <c r="AB174">
        <v>0</v>
      </c>
      <c r="AC174">
        <v>0</v>
      </c>
      <c r="AD174">
        <v>0</v>
      </c>
      <c r="AE174">
        <v>0</v>
      </c>
      <c r="AF174">
        <v>0</v>
      </c>
      <c r="AG174">
        <v>0</v>
      </c>
      <c r="AH174">
        <v>0</v>
      </c>
      <c r="AI174">
        <v>0</v>
      </c>
      <c r="AJ174">
        <v>0</v>
      </c>
      <c r="AK174">
        <v>0</v>
      </c>
      <c r="AL174">
        <v>0</v>
      </c>
      <c r="AM174">
        <v>0</v>
      </c>
      <c r="AN174">
        <v>0</v>
      </c>
      <c r="AO174">
        <v>0</v>
      </c>
      <c r="AP174">
        <v>0</v>
      </c>
      <c r="AQ174">
        <v>0</v>
      </c>
      <c r="AR174">
        <v>0</v>
      </c>
      <c r="AS174">
        <v>0</v>
      </c>
      <c r="AT174">
        <v>0</v>
      </c>
      <c r="AU174">
        <v>0</v>
      </c>
      <c r="AV174">
        <v>0</v>
      </c>
      <c r="AW174">
        <v>0</v>
      </c>
      <c r="AX174">
        <v>1661</v>
      </c>
      <c r="AY174">
        <v>5726</v>
      </c>
      <c r="AZ174">
        <v>8329</v>
      </c>
      <c r="BA174">
        <v>91201.5</v>
      </c>
      <c r="BB174">
        <v>1620</v>
      </c>
      <c r="BC174">
        <v>1076</v>
      </c>
      <c r="BD174">
        <v>1687.5</v>
      </c>
      <c r="BE174">
        <v>12297.5</v>
      </c>
      <c r="BF174">
        <v>0</v>
      </c>
      <c r="BG174">
        <v>0</v>
      </c>
      <c r="BH174">
        <v>0</v>
      </c>
      <c r="BI174">
        <v>163</v>
      </c>
      <c r="BJ174">
        <v>0</v>
      </c>
      <c r="BK174">
        <v>371</v>
      </c>
      <c r="BL174">
        <v>351</v>
      </c>
      <c r="BM174">
        <v>2326</v>
      </c>
      <c r="BN174">
        <v>0</v>
      </c>
      <c r="BO174">
        <v>0</v>
      </c>
      <c r="BP174">
        <v>0</v>
      </c>
      <c r="BQ174">
        <v>0</v>
      </c>
      <c r="BR174">
        <v>23</v>
      </c>
      <c r="BS174">
        <v>0</v>
      </c>
    </row>
    <row r="175" spans="1:71" x14ac:dyDescent="0.2">
      <c r="A175">
        <v>2737</v>
      </c>
      <c r="B175">
        <v>0</v>
      </c>
      <c r="C175">
        <v>0</v>
      </c>
      <c r="D175">
        <v>0</v>
      </c>
      <c r="E175">
        <v>0</v>
      </c>
      <c r="F175">
        <v>0</v>
      </c>
      <c r="G175">
        <v>0</v>
      </c>
      <c r="H175">
        <v>0</v>
      </c>
      <c r="I175">
        <v>0</v>
      </c>
      <c r="J175">
        <v>0</v>
      </c>
      <c r="K175">
        <v>0</v>
      </c>
      <c r="L175">
        <v>0</v>
      </c>
      <c r="M175">
        <v>0</v>
      </c>
      <c r="N175">
        <v>0</v>
      </c>
      <c r="O175">
        <v>0</v>
      </c>
      <c r="P175">
        <v>0</v>
      </c>
      <c r="Q175">
        <v>0</v>
      </c>
      <c r="R175">
        <v>0</v>
      </c>
      <c r="S175">
        <v>0</v>
      </c>
      <c r="T175">
        <v>0</v>
      </c>
      <c r="U175">
        <v>0</v>
      </c>
      <c r="V175">
        <v>0</v>
      </c>
      <c r="W175">
        <v>0</v>
      </c>
      <c r="X175">
        <v>0</v>
      </c>
      <c r="Y175">
        <v>0</v>
      </c>
      <c r="Z175">
        <v>0</v>
      </c>
      <c r="AA175">
        <v>0</v>
      </c>
      <c r="AB175">
        <v>0</v>
      </c>
      <c r="AC175">
        <v>0</v>
      </c>
      <c r="AD175">
        <v>0</v>
      </c>
      <c r="AE175">
        <v>0</v>
      </c>
      <c r="AF175">
        <v>0</v>
      </c>
      <c r="AG175">
        <v>0</v>
      </c>
      <c r="AH175">
        <v>0</v>
      </c>
      <c r="AI175">
        <v>0</v>
      </c>
      <c r="AJ175">
        <v>0</v>
      </c>
      <c r="AK175">
        <v>0</v>
      </c>
      <c r="AL175">
        <v>0</v>
      </c>
      <c r="AM175">
        <v>0</v>
      </c>
      <c r="AN175">
        <v>0</v>
      </c>
      <c r="AO175">
        <v>0</v>
      </c>
      <c r="AP175">
        <v>0</v>
      </c>
      <c r="AQ175">
        <v>0</v>
      </c>
      <c r="AR175">
        <v>0</v>
      </c>
      <c r="AS175">
        <v>0</v>
      </c>
      <c r="AT175">
        <v>0</v>
      </c>
      <c r="AU175">
        <v>0</v>
      </c>
      <c r="AV175">
        <v>0</v>
      </c>
      <c r="AW175">
        <v>0</v>
      </c>
      <c r="AX175">
        <v>0</v>
      </c>
      <c r="AY175">
        <v>1918</v>
      </c>
      <c r="AZ175">
        <v>2505</v>
      </c>
      <c r="BA175">
        <v>32951</v>
      </c>
      <c r="BB175">
        <v>0</v>
      </c>
      <c r="BC175">
        <v>226</v>
      </c>
      <c r="BD175">
        <v>278</v>
      </c>
      <c r="BE175">
        <v>5358</v>
      </c>
      <c r="BF175">
        <v>0</v>
      </c>
      <c r="BG175">
        <v>0</v>
      </c>
      <c r="BH175">
        <v>0</v>
      </c>
      <c r="BI175">
        <v>46</v>
      </c>
      <c r="BJ175">
        <v>0</v>
      </c>
      <c r="BK175">
        <v>226</v>
      </c>
      <c r="BL175">
        <v>139</v>
      </c>
      <c r="BM175">
        <v>1096</v>
      </c>
      <c r="BN175">
        <v>0</v>
      </c>
      <c r="BO175">
        <v>0</v>
      </c>
      <c r="BP175">
        <v>0</v>
      </c>
      <c r="BQ175">
        <v>0</v>
      </c>
      <c r="BR175">
        <v>7</v>
      </c>
      <c r="BS175">
        <v>0</v>
      </c>
    </row>
    <row r="176" spans="1:71" x14ac:dyDescent="0.2">
      <c r="A176">
        <v>2744</v>
      </c>
      <c r="B176">
        <v>0</v>
      </c>
      <c r="C176">
        <v>0</v>
      </c>
      <c r="D176">
        <v>0</v>
      </c>
      <c r="E176">
        <v>0</v>
      </c>
      <c r="F176">
        <v>0</v>
      </c>
      <c r="G176">
        <v>0</v>
      </c>
      <c r="H176">
        <v>0</v>
      </c>
      <c r="I176">
        <v>0</v>
      </c>
      <c r="J176">
        <v>0</v>
      </c>
      <c r="K176">
        <v>0</v>
      </c>
      <c r="L176">
        <v>0</v>
      </c>
      <c r="M176">
        <v>0</v>
      </c>
      <c r="N176">
        <v>0</v>
      </c>
      <c r="O176">
        <v>0</v>
      </c>
      <c r="P176">
        <v>0</v>
      </c>
      <c r="Q176">
        <v>0</v>
      </c>
      <c r="R176">
        <v>0</v>
      </c>
      <c r="S176">
        <v>0</v>
      </c>
      <c r="T176">
        <v>0</v>
      </c>
      <c r="U176">
        <v>0</v>
      </c>
      <c r="V176">
        <v>0</v>
      </c>
      <c r="W176">
        <v>0</v>
      </c>
      <c r="X176">
        <v>0</v>
      </c>
      <c r="Y176">
        <v>0</v>
      </c>
      <c r="Z176">
        <v>0</v>
      </c>
      <c r="AA176">
        <v>0</v>
      </c>
      <c r="AB176">
        <v>0</v>
      </c>
      <c r="AC176">
        <v>0</v>
      </c>
      <c r="AD176">
        <v>0</v>
      </c>
      <c r="AE176">
        <v>0</v>
      </c>
      <c r="AF176">
        <v>0</v>
      </c>
      <c r="AG176">
        <v>0</v>
      </c>
      <c r="AH176">
        <v>0</v>
      </c>
      <c r="AI176">
        <v>0</v>
      </c>
      <c r="AJ176">
        <v>0</v>
      </c>
      <c r="AK176">
        <v>0</v>
      </c>
      <c r="AL176">
        <v>0</v>
      </c>
      <c r="AM176">
        <v>0</v>
      </c>
      <c r="AN176">
        <v>0</v>
      </c>
      <c r="AO176">
        <v>0</v>
      </c>
      <c r="AP176">
        <v>0</v>
      </c>
      <c r="AQ176">
        <v>0</v>
      </c>
      <c r="AR176">
        <v>0</v>
      </c>
      <c r="AS176">
        <v>0</v>
      </c>
      <c r="AT176">
        <v>0</v>
      </c>
      <c r="AU176">
        <v>0</v>
      </c>
      <c r="AV176">
        <v>0</v>
      </c>
      <c r="AW176">
        <v>0</v>
      </c>
      <c r="AX176">
        <v>2026</v>
      </c>
      <c r="AY176">
        <v>6323</v>
      </c>
      <c r="AZ176">
        <v>7481</v>
      </c>
      <c r="BA176">
        <v>110531</v>
      </c>
      <c r="BB176">
        <v>1849</v>
      </c>
      <c r="BC176">
        <v>1524</v>
      </c>
      <c r="BD176">
        <v>894</v>
      </c>
      <c r="BE176">
        <v>20123</v>
      </c>
      <c r="BF176">
        <v>0</v>
      </c>
      <c r="BG176">
        <v>0</v>
      </c>
      <c r="BH176">
        <v>0</v>
      </c>
      <c r="BI176">
        <v>354</v>
      </c>
      <c r="BJ176">
        <v>1100</v>
      </c>
      <c r="BK176">
        <v>850</v>
      </c>
      <c r="BL176">
        <v>354</v>
      </c>
      <c r="BM176">
        <v>1639</v>
      </c>
      <c r="BN176">
        <v>0</v>
      </c>
      <c r="BO176">
        <v>0</v>
      </c>
      <c r="BP176">
        <v>0</v>
      </c>
      <c r="BQ176">
        <v>177</v>
      </c>
      <c r="BR176">
        <v>20</v>
      </c>
      <c r="BS176">
        <v>0</v>
      </c>
    </row>
    <row r="177" spans="1:71" x14ac:dyDescent="0.2">
      <c r="A177">
        <v>2758</v>
      </c>
      <c r="B177">
        <v>0</v>
      </c>
      <c r="C177">
        <v>0</v>
      </c>
      <c r="D177">
        <v>0</v>
      </c>
      <c r="E177">
        <v>0</v>
      </c>
      <c r="F177">
        <v>0</v>
      </c>
      <c r="G177">
        <v>0</v>
      </c>
      <c r="H177">
        <v>0</v>
      </c>
      <c r="I177">
        <v>0</v>
      </c>
      <c r="J177">
        <v>0</v>
      </c>
      <c r="K177">
        <v>0</v>
      </c>
      <c r="L177">
        <v>0</v>
      </c>
      <c r="M177">
        <v>0</v>
      </c>
      <c r="N177">
        <v>0</v>
      </c>
      <c r="O177">
        <v>0</v>
      </c>
      <c r="P177">
        <v>0</v>
      </c>
      <c r="Q177">
        <v>0</v>
      </c>
      <c r="R177">
        <v>0</v>
      </c>
      <c r="S177">
        <v>0</v>
      </c>
      <c r="T177">
        <v>0</v>
      </c>
      <c r="U177">
        <v>0</v>
      </c>
      <c r="V177">
        <v>0</v>
      </c>
      <c r="W177">
        <v>0</v>
      </c>
      <c r="X177">
        <v>0</v>
      </c>
      <c r="Y177">
        <v>0</v>
      </c>
      <c r="Z177">
        <v>0</v>
      </c>
      <c r="AA177">
        <v>0</v>
      </c>
      <c r="AB177">
        <v>0</v>
      </c>
      <c r="AC177">
        <v>0</v>
      </c>
      <c r="AD177">
        <v>0</v>
      </c>
      <c r="AE177">
        <v>0</v>
      </c>
      <c r="AF177">
        <v>0</v>
      </c>
      <c r="AG177">
        <v>0</v>
      </c>
      <c r="AH177">
        <v>0</v>
      </c>
      <c r="AI177">
        <v>0</v>
      </c>
      <c r="AJ177">
        <v>0</v>
      </c>
      <c r="AK177">
        <v>0</v>
      </c>
      <c r="AL177">
        <v>0</v>
      </c>
      <c r="AM177">
        <v>0</v>
      </c>
      <c r="AN177">
        <v>0</v>
      </c>
      <c r="AO177">
        <v>0</v>
      </c>
      <c r="AP177">
        <v>0</v>
      </c>
      <c r="AQ177">
        <v>0</v>
      </c>
      <c r="AR177">
        <v>0</v>
      </c>
      <c r="AS177">
        <v>0</v>
      </c>
      <c r="AT177">
        <v>0</v>
      </c>
      <c r="AU177">
        <v>0</v>
      </c>
      <c r="AV177">
        <v>0</v>
      </c>
      <c r="AW177">
        <v>0</v>
      </c>
      <c r="AX177">
        <v>1277.5</v>
      </c>
      <c r="AY177">
        <v>21130</v>
      </c>
      <c r="AZ177">
        <v>46690</v>
      </c>
      <c r="BA177">
        <v>591072</v>
      </c>
      <c r="BB177">
        <v>1277.5</v>
      </c>
      <c r="BC177">
        <v>3746</v>
      </c>
      <c r="BD177">
        <v>9724</v>
      </c>
      <c r="BE177">
        <v>98521</v>
      </c>
      <c r="BF177">
        <v>0</v>
      </c>
      <c r="BG177">
        <v>0</v>
      </c>
      <c r="BH177">
        <v>0</v>
      </c>
      <c r="BI177">
        <v>510</v>
      </c>
      <c r="BJ177">
        <v>714.5</v>
      </c>
      <c r="BK177">
        <v>2250</v>
      </c>
      <c r="BL177">
        <v>4997</v>
      </c>
      <c r="BM177">
        <v>16826</v>
      </c>
      <c r="BN177">
        <v>0</v>
      </c>
      <c r="BO177">
        <v>0</v>
      </c>
      <c r="BP177">
        <v>0</v>
      </c>
      <c r="BQ177">
        <v>169</v>
      </c>
      <c r="BR177">
        <v>90</v>
      </c>
      <c r="BS177">
        <v>0</v>
      </c>
    </row>
    <row r="178" spans="1:71" x14ac:dyDescent="0.2">
      <c r="A178">
        <v>2793</v>
      </c>
      <c r="B178">
        <v>0</v>
      </c>
      <c r="C178">
        <v>0</v>
      </c>
      <c r="D178">
        <v>0</v>
      </c>
      <c r="E178">
        <v>0</v>
      </c>
      <c r="F178">
        <v>0</v>
      </c>
      <c r="G178">
        <v>0</v>
      </c>
      <c r="H178">
        <v>0</v>
      </c>
      <c r="I178">
        <v>0</v>
      </c>
      <c r="J178">
        <v>0</v>
      </c>
      <c r="K178">
        <v>0</v>
      </c>
      <c r="L178">
        <v>0</v>
      </c>
      <c r="M178">
        <v>0</v>
      </c>
      <c r="N178">
        <v>0</v>
      </c>
      <c r="O178">
        <v>0</v>
      </c>
      <c r="P178">
        <v>0</v>
      </c>
      <c r="Q178">
        <v>0</v>
      </c>
      <c r="R178">
        <v>0</v>
      </c>
      <c r="S178">
        <v>0</v>
      </c>
      <c r="T178">
        <v>0</v>
      </c>
      <c r="U178">
        <v>0</v>
      </c>
      <c r="V178">
        <v>0</v>
      </c>
      <c r="W178">
        <v>0</v>
      </c>
      <c r="X178">
        <v>0</v>
      </c>
      <c r="Y178">
        <v>0</v>
      </c>
      <c r="Z178">
        <v>0</v>
      </c>
      <c r="AA178">
        <v>0</v>
      </c>
      <c r="AB178">
        <v>0</v>
      </c>
      <c r="AC178">
        <v>0</v>
      </c>
      <c r="AD178">
        <v>0</v>
      </c>
      <c r="AE178">
        <v>0</v>
      </c>
      <c r="AF178">
        <v>0</v>
      </c>
      <c r="AG178">
        <v>0</v>
      </c>
      <c r="AH178">
        <v>0</v>
      </c>
      <c r="AI178">
        <v>0</v>
      </c>
      <c r="AJ178">
        <v>0</v>
      </c>
      <c r="AK178">
        <v>0</v>
      </c>
      <c r="AL178">
        <v>0</v>
      </c>
      <c r="AM178">
        <v>0</v>
      </c>
      <c r="AN178">
        <v>0</v>
      </c>
      <c r="AO178">
        <v>0</v>
      </c>
      <c r="AP178">
        <v>0</v>
      </c>
      <c r="AQ178">
        <v>0</v>
      </c>
      <c r="AR178">
        <v>0</v>
      </c>
      <c r="AS178">
        <v>0</v>
      </c>
      <c r="AT178">
        <v>0</v>
      </c>
      <c r="AU178">
        <v>0</v>
      </c>
      <c r="AV178">
        <v>0</v>
      </c>
      <c r="AW178">
        <v>0</v>
      </c>
      <c r="AX178">
        <v>15129.5</v>
      </c>
      <c r="AY178">
        <v>132365.5</v>
      </c>
      <c r="AZ178">
        <v>199705</v>
      </c>
      <c r="BA178">
        <v>2819008</v>
      </c>
      <c r="BB178">
        <v>12900</v>
      </c>
      <c r="BC178">
        <v>21812</v>
      </c>
      <c r="BD178">
        <v>27427</v>
      </c>
      <c r="BE178">
        <v>340188</v>
      </c>
      <c r="BF178">
        <v>10</v>
      </c>
      <c r="BG178">
        <v>580</v>
      </c>
      <c r="BH178">
        <v>171</v>
      </c>
      <c r="BI178">
        <v>3090</v>
      </c>
      <c r="BJ178">
        <v>4653</v>
      </c>
      <c r="BK178">
        <v>9959</v>
      </c>
      <c r="BL178">
        <v>13552</v>
      </c>
      <c r="BM178">
        <v>33879</v>
      </c>
      <c r="BN178">
        <v>0</v>
      </c>
      <c r="BO178">
        <v>0</v>
      </c>
      <c r="BP178">
        <v>0</v>
      </c>
      <c r="BQ178">
        <v>1548</v>
      </c>
      <c r="BR178">
        <v>391</v>
      </c>
      <c r="BS178">
        <v>0</v>
      </c>
    </row>
    <row r="179" spans="1:71" x14ac:dyDescent="0.2">
      <c r="A179">
        <v>2800</v>
      </c>
      <c r="B179">
        <v>0</v>
      </c>
      <c r="C179">
        <v>0</v>
      </c>
      <c r="D179">
        <v>0</v>
      </c>
      <c r="E179">
        <v>0</v>
      </c>
      <c r="F179">
        <v>0</v>
      </c>
      <c r="G179">
        <v>0</v>
      </c>
      <c r="H179">
        <v>0</v>
      </c>
      <c r="I179">
        <v>0</v>
      </c>
      <c r="J179">
        <v>0</v>
      </c>
      <c r="K179">
        <v>0</v>
      </c>
      <c r="L179">
        <v>0</v>
      </c>
      <c r="M179">
        <v>0</v>
      </c>
      <c r="N179">
        <v>0</v>
      </c>
      <c r="O179">
        <v>0</v>
      </c>
      <c r="P179">
        <v>0</v>
      </c>
      <c r="Q179">
        <v>0</v>
      </c>
      <c r="R179">
        <v>0</v>
      </c>
      <c r="S179">
        <v>0</v>
      </c>
      <c r="T179">
        <v>0</v>
      </c>
      <c r="U179">
        <v>0</v>
      </c>
      <c r="V179">
        <v>0</v>
      </c>
      <c r="W179">
        <v>0</v>
      </c>
      <c r="X179">
        <v>0</v>
      </c>
      <c r="Y179">
        <v>0</v>
      </c>
      <c r="Z179">
        <v>0</v>
      </c>
      <c r="AA179">
        <v>0</v>
      </c>
      <c r="AB179">
        <v>0</v>
      </c>
      <c r="AC179">
        <v>0</v>
      </c>
      <c r="AD179">
        <v>0</v>
      </c>
      <c r="AE179">
        <v>0</v>
      </c>
      <c r="AF179">
        <v>0</v>
      </c>
      <c r="AG179">
        <v>0</v>
      </c>
      <c r="AH179">
        <v>0</v>
      </c>
      <c r="AI179">
        <v>0</v>
      </c>
      <c r="AJ179">
        <v>0</v>
      </c>
      <c r="AK179">
        <v>0</v>
      </c>
      <c r="AL179">
        <v>0</v>
      </c>
      <c r="AM179">
        <v>0</v>
      </c>
      <c r="AN179">
        <v>0</v>
      </c>
      <c r="AO179">
        <v>0</v>
      </c>
      <c r="AP179">
        <v>0</v>
      </c>
      <c r="AQ179">
        <v>0</v>
      </c>
      <c r="AR179">
        <v>0</v>
      </c>
      <c r="AS179">
        <v>0</v>
      </c>
      <c r="AT179">
        <v>0</v>
      </c>
      <c r="AU179">
        <v>0</v>
      </c>
      <c r="AV179">
        <v>0</v>
      </c>
      <c r="AW179">
        <v>0</v>
      </c>
      <c r="AX179">
        <v>631</v>
      </c>
      <c r="AY179">
        <v>12530</v>
      </c>
      <c r="AZ179">
        <v>17914</v>
      </c>
      <c r="BA179">
        <v>281012</v>
      </c>
      <c r="BB179">
        <v>631</v>
      </c>
      <c r="BC179">
        <v>1564</v>
      </c>
      <c r="BD179">
        <v>3166</v>
      </c>
      <c r="BE179">
        <v>31007</v>
      </c>
      <c r="BF179">
        <v>0</v>
      </c>
      <c r="BG179">
        <v>0</v>
      </c>
      <c r="BH179">
        <v>0</v>
      </c>
      <c r="BI179">
        <v>174</v>
      </c>
      <c r="BJ179">
        <v>592</v>
      </c>
      <c r="BK179">
        <v>853</v>
      </c>
      <c r="BL179">
        <v>2122</v>
      </c>
      <c r="BM179">
        <v>2526</v>
      </c>
      <c r="BN179">
        <v>0</v>
      </c>
      <c r="BO179">
        <v>0</v>
      </c>
      <c r="BP179">
        <v>0</v>
      </c>
      <c r="BQ179">
        <v>0</v>
      </c>
      <c r="BR179">
        <v>27</v>
      </c>
      <c r="BS179">
        <v>0</v>
      </c>
    </row>
    <row r="180" spans="1:71" x14ac:dyDescent="0.2">
      <c r="A180">
        <v>2814</v>
      </c>
      <c r="B180">
        <v>0</v>
      </c>
      <c r="C180">
        <v>0</v>
      </c>
      <c r="D180">
        <v>0</v>
      </c>
      <c r="E180">
        <v>0</v>
      </c>
      <c r="F180">
        <v>0</v>
      </c>
      <c r="G180">
        <v>0</v>
      </c>
      <c r="H180">
        <v>0</v>
      </c>
      <c r="I180">
        <v>0</v>
      </c>
      <c r="J180">
        <v>0</v>
      </c>
      <c r="K180">
        <v>0</v>
      </c>
      <c r="L180">
        <v>0</v>
      </c>
      <c r="M180">
        <v>0</v>
      </c>
      <c r="N180">
        <v>0</v>
      </c>
      <c r="O180">
        <v>0</v>
      </c>
      <c r="P180">
        <v>0</v>
      </c>
      <c r="Q180">
        <v>0</v>
      </c>
      <c r="R180">
        <v>0</v>
      </c>
      <c r="S180">
        <v>0</v>
      </c>
      <c r="T180">
        <v>0</v>
      </c>
      <c r="U180">
        <v>0</v>
      </c>
      <c r="V180">
        <v>0</v>
      </c>
      <c r="W180">
        <v>0</v>
      </c>
      <c r="X180">
        <v>0</v>
      </c>
      <c r="Y180">
        <v>0</v>
      </c>
      <c r="Z180">
        <v>0</v>
      </c>
      <c r="AA180">
        <v>0</v>
      </c>
      <c r="AB180">
        <v>0</v>
      </c>
      <c r="AC180">
        <v>0</v>
      </c>
      <c r="AD180">
        <v>0</v>
      </c>
      <c r="AE180">
        <v>0</v>
      </c>
      <c r="AF180">
        <v>0</v>
      </c>
      <c r="AG180">
        <v>0</v>
      </c>
      <c r="AH180">
        <v>0</v>
      </c>
      <c r="AI180">
        <v>0</v>
      </c>
      <c r="AJ180">
        <v>0</v>
      </c>
      <c r="AK180">
        <v>0</v>
      </c>
      <c r="AL180">
        <v>0</v>
      </c>
      <c r="AM180">
        <v>0</v>
      </c>
      <c r="AN180">
        <v>0</v>
      </c>
      <c r="AO180">
        <v>0</v>
      </c>
      <c r="AP180">
        <v>0</v>
      </c>
      <c r="AQ180">
        <v>0</v>
      </c>
      <c r="AR180">
        <v>0</v>
      </c>
      <c r="AS180">
        <v>0</v>
      </c>
      <c r="AT180">
        <v>0</v>
      </c>
      <c r="AU180">
        <v>0</v>
      </c>
      <c r="AV180">
        <v>0</v>
      </c>
      <c r="AW180">
        <v>0</v>
      </c>
      <c r="AX180">
        <v>1748</v>
      </c>
      <c r="AY180">
        <v>10697</v>
      </c>
      <c r="AZ180">
        <v>7226</v>
      </c>
      <c r="BA180">
        <v>131224</v>
      </c>
      <c r="BB180">
        <v>1748</v>
      </c>
      <c r="BC180">
        <v>3343</v>
      </c>
      <c r="BD180">
        <v>2773</v>
      </c>
      <c r="BE180">
        <v>25711</v>
      </c>
      <c r="BF180">
        <v>0</v>
      </c>
      <c r="BG180">
        <v>172</v>
      </c>
      <c r="BH180">
        <v>0</v>
      </c>
      <c r="BI180">
        <v>852</v>
      </c>
      <c r="BJ180">
        <v>352</v>
      </c>
      <c r="BK180">
        <v>2139</v>
      </c>
      <c r="BL180">
        <v>1720</v>
      </c>
      <c r="BM180">
        <v>4913</v>
      </c>
      <c r="BN180">
        <v>0</v>
      </c>
      <c r="BO180">
        <v>0</v>
      </c>
      <c r="BP180">
        <v>0</v>
      </c>
      <c r="BQ180">
        <v>0</v>
      </c>
      <c r="BR180">
        <v>17</v>
      </c>
      <c r="BS180">
        <v>0</v>
      </c>
    </row>
    <row r="181" spans="1:71" x14ac:dyDescent="0.2">
      <c r="A181">
        <v>2828</v>
      </c>
      <c r="B181">
        <v>0</v>
      </c>
      <c r="C181">
        <v>0</v>
      </c>
      <c r="D181">
        <v>0</v>
      </c>
      <c r="E181">
        <v>0</v>
      </c>
      <c r="F181">
        <v>0</v>
      </c>
      <c r="G181">
        <v>0</v>
      </c>
      <c r="H181">
        <v>0</v>
      </c>
      <c r="I181">
        <v>0</v>
      </c>
      <c r="J181">
        <v>0</v>
      </c>
      <c r="K181">
        <v>0</v>
      </c>
      <c r="L181">
        <v>0</v>
      </c>
      <c r="M181">
        <v>0</v>
      </c>
      <c r="N181">
        <v>0</v>
      </c>
      <c r="O181">
        <v>0</v>
      </c>
      <c r="P181">
        <v>0</v>
      </c>
      <c r="Q181">
        <v>0</v>
      </c>
      <c r="R181">
        <v>0</v>
      </c>
      <c r="S181">
        <v>0</v>
      </c>
      <c r="T181">
        <v>0</v>
      </c>
      <c r="U181">
        <v>0</v>
      </c>
      <c r="V181">
        <v>0</v>
      </c>
      <c r="W181">
        <v>0</v>
      </c>
      <c r="X181">
        <v>0</v>
      </c>
      <c r="Y181">
        <v>0</v>
      </c>
      <c r="Z181">
        <v>0</v>
      </c>
      <c r="AA181">
        <v>0</v>
      </c>
      <c r="AB181">
        <v>0</v>
      </c>
      <c r="AC181">
        <v>0</v>
      </c>
      <c r="AD181">
        <v>0</v>
      </c>
      <c r="AE181">
        <v>0</v>
      </c>
      <c r="AF181">
        <v>0</v>
      </c>
      <c r="AG181">
        <v>0</v>
      </c>
      <c r="AH181">
        <v>0</v>
      </c>
      <c r="AI181">
        <v>0</v>
      </c>
      <c r="AJ181">
        <v>0</v>
      </c>
      <c r="AK181">
        <v>0</v>
      </c>
      <c r="AL181">
        <v>0</v>
      </c>
      <c r="AM181">
        <v>0</v>
      </c>
      <c r="AN181">
        <v>0</v>
      </c>
      <c r="AO181">
        <v>0</v>
      </c>
      <c r="AP181">
        <v>0</v>
      </c>
      <c r="AQ181">
        <v>0</v>
      </c>
      <c r="AR181">
        <v>0</v>
      </c>
      <c r="AS181">
        <v>0</v>
      </c>
      <c r="AT181">
        <v>0</v>
      </c>
      <c r="AU181">
        <v>0</v>
      </c>
      <c r="AV181">
        <v>0</v>
      </c>
      <c r="AW181">
        <v>0</v>
      </c>
      <c r="AX181">
        <v>947</v>
      </c>
      <c r="AY181">
        <v>11151</v>
      </c>
      <c r="AZ181">
        <v>12689</v>
      </c>
      <c r="BA181">
        <v>201228</v>
      </c>
      <c r="BB181">
        <v>947</v>
      </c>
      <c r="BC181">
        <v>1199</v>
      </c>
      <c r="BD181">
        <v>1089</v>
      </c>
      <c r="BE181">
        <v>18106</v>
      </c>
      <c r="BF181">
        <v>0</v>
      </c>
      <c r="BG181">
        <v>0</v>
      </c>
      <c r="BH181">
        <v>0</v>
      </c>
      <c r="BI181">
        <v>724</v>
      </c>
      <c r="BJ181">
        <v>683</v>
      </c>
      <c r="BK181">
        <v>198</v>
      </c>
      <c r="BL181">
        <v>198</v>
      </c>
      <c r="BM181">
        <v>1864</v>
      </c>
      <c r="BN181">
        <v>0</v>
      </c>
      <c r="BO181">
        <v>0</v>
      </c>
      <c r="BP181">
        <v>0</v>
      </c>
      <c r="BQ181">
        <v>0</v>
      </c>
      <c r="BR181">
        <v>31</v>
      </c>
      <c r="BS181">
        <v>0</v>
      </c>
    </row>
    <row r="182" spans="1:71" x14ac:dyDescent="0.2">
      <c r="A182">
        <v>2835</v>
      </c>
      <c r="B182">
        <v>0</v>
      </c>
      <c r="C182">
        <v>0</v>
      </c>
      <c r="D182">
        <v>0</v>
      </c>
      <c r="E182">
        <v>0</v>
      </c>
      <c r="F182">
        <v>0</v>
      </c>
      <c r="G182">
        <v>0</v>
      </c>
      <c r="H182">
        <v>0</v>
      </c>
      <c r="I182">
        <v>0</v>
      </c>
      <c r="J182">
        <v>0</v>
      </c>
      <c r="K182">
        <v>0</v>
      </c>
      <c r="L182">
        <v>0</v>
      </c>
      <c r="M182">
        <v>0</v>
      </c>
      <c r="N182">
        <v>0</v>
      </c>
      <c r="O182">
        <v>0</v>
      </c>
      <c r="P182">
        <v>0</v>
      </c>
      <c r="Q182">
        <v>0</v>
      </c>
      <c r="R182">
        <v>0</v>
      </c>
      <c r="S182">
        <v>0</v>
      </c>
      <c r="T182">
        <v>0</v>
      </c>
      <c r="U182">
        <v>0</v>
      </c>
      <c r="V182">
        <v>0</v>
      </c>
      <c r="W182">
        <v>0</v>
      </c>
      <c r="X182">
        <v>0</v>
      </c>
      <c r="Y182">
        <v>0</v>
      </c>
      <c r="Z182">
        <v>0</v>
      </c>
      <c r="AA182">
        <v>0</v>
      </c>
      <c r="AB182">
        <v>0</v>
      </c>
      <c r="AC182">
        <v>0</v>
      </c>
      <c r="AD182">
        <v>0</v>
      </c>
      <c r="AE182">
        <v>0</v>
      </c>
      <c r="AF182">
        <v>0</v>
      </c>
      <c r="AG182">
        <v>0</v>
      </c>
      <c r="AH182">
        <v>0</v>
      </c>
      <c r="AI182">
        <v>0</v>
      </c>
      <c r="AJ182">
        <v>0</v>
      </c>
      <c r="AK182">
        <v>0</v>
      </c>
      <c r="AL182">
        <v>0</v>
      </c>
      <c r="AM182">
        <v>0</v>
      </c>
      <c r="AN182">
        <v>0</v>
      </c>
      <c r="AO182">
        <v>0</v>
      </c>
      <c r="AP182">
        <v>0</v>
      </c>
      <c r="AQ182">
        <v>0</v>
      </c>
      <c r="AR182">
        <v>0</v>
      </c>
      <c r="AS182">
        <v>0</v>
      </c>
      <c r="AT182">
        <v>0</v>
      </c>
      <c r="AU182">
        <v>0</v>
      </c>
      <c r="AV182">
        <v>0</v>
      </c>
      <c r="AW182">
        <v>0</v>
      </c>
      <c r="AX182">
        <v>1200.5</v>
      </c>
      <c r="AY182">
        <v>22970</v>
      </c>
      <c r="AZ182">
        <v>53583</v>
      </c>
      <c r="BA182">
        <v>796988</v>
      </c>
      <c r="BB182">
        <v>1117</v>
      </c>
      <c r="BC182">
        <v>3163.5</v>
      </c>
      <c r="BD182">
        <v>8860</v>
      </c>
      <c r="BE182">
        <v>104573</v>
      </c>
      <c r="BF182">
        <v>36.5</v>
      </c>
      <c r="BG182">
        <v>85.5</v>
      </c>
      <c r="BH182">
        <v>0</v>
      </c>
      <c r="BI182">
        <v>932</v>
      </c>
      <c r="BJ182">
        <v>424</v>
      </c>
      <c r="BK182">
        <v>1652.5</v>
      </c>
      <c r="BL182">
        <v>5929</v>
      </c>
      <c r="BM182">
        <v>19824</v>
      </c>
      <c r="BN182">
        <v>0</v>
      </c>
      <c r="BO182">
        <v>0</v>
      </c>
      <c r="BP182">
        <v>0</v>
      </c>
      <c r="BQ182">
        <v>896</v>
      </c>
      <c r="BR182">
        <v>146</v>
      </c>
      <c r="BS182">
        <v>0</v>
      </c>
    </row>
    <row r="183" spans="1:71" x14ac:dyDescent="0.2">
      <c r="A183">
        <v>2842</v>
      </c>
      <c r="B183">
        <v>0</v>
      </c>
      <c r="C183">
        <v>0</v>
      </c>
      <c r="D183">
        <v>0</v>
      </c>
      <c r="E183">
        <v>0</v>
      </c>
      <c r="F183">
        <v>0</v>
      </c>
      <c r="G183">
        <v>0</v>
      </c>
      <c r="H183">
        <v>0</v>
      </c>
      <c r="I183">
        <v>0</v>
      </c>
      <c r="J183">
        <v>0</v>
      </c>
      <c r="K183">
        <v>0</v>
      </c>
      <c r="L183">
        <v>0</v>
      </c>
      <c r="M183">
        <v>0</v>
      </c>
      <c r="N183">
        <v>0</v>
      </c>
      <c r="O183">
        <v>0</v>
      </c>
      <c r="P183">
        <v>0</v>
      </c>
      <c r="Q183">
        <v>0</v>
      </c>
      <c r="R183">
        <v>0</v>
      </c>
      <c r="S183">
        <v>0</v>
      </c>
      <c r="T183">
        <v>0</v>
      </c>
      <c r="U183">
        <v>0</v>
      </c>
      <c r="V183">
        <v>0</v>
      </c>
      <c r="W183">
        <v>0</v>
      </c>
      <c r="X183">
        <v>0</v>
      </c>
      <c r="Y183">
        <v>0</v>
      </c>
      <c r="Z183">
        <v>0</v>
      </c>
      <c r="AA183">
        <v>0</v>
      </c>
      <c r="AB183">
        <v>0</v>
      </c>
      <c r="AC183">
        <v>0</v>
      </c>
      <c r="AD183">
        <v>0</v>
      </c>
      <c r="AE183">
        <v>0</v>
      </c>
      <c r="AF183">
        <v>0</v>
      </c>
      <c r="AG183">
        <v>0</v>
      </c>
      <c r="AH183">
        <v>0</v>
      </c>
      <c r="AI183">
        <v>0</v>
      </c>
      <c r="AJ183">
        <v>0</v>
      </c>
      <c r="AK183">
        <v>0</v>
      </c>
      <c r="AL183">
        <v>0</v>
      </c>
      <c r="AM183">
        <v>0</v>
      </c>
      <c r="AN183">
        <v>0</v>
      </c>
      <c r="AO183">
        <v>0</v>
      </c>
      <c r="AP183">
        <v>0</v>
      </c>
      <c r="AQ183">
        <v>0</v>
      </c>
      <c r="AR183">
        <v>0</v>
      </c>
      <c r="AS183">
        <v>0</v>
      </c>
      <c r="AT183">
        <v>0</v>
      </c>
      <c r="AU183">
        <v>0</v>
      </c>
      <c r="AV183">
        <v>0</v>
      </c>
      <c r="AW183">
        <v>0</v>
      </c>
      <c r="AX183">
        <v>362.5</v>
      </c>
      <c r="AY183">
        <v>7391</v>
      </c>
      <c r="AZ183">
        <v>5417</v>
      </c>
      <c r="BA183">
        <v>115495.5</v>
      </c>
      <c r="BB183">
        <v>362.5</v>
      </c>
      <c r="BC183">
        <v>581.5</v>
      </c>
      <c r="BD183">
        <v>283.5</v>
      </c>
      <c r="BE183">
        <v>9315.5</v>
      </c>
      <c r="BF183">
        <v>0</v>
      </c>
      <c r="BG183">
        <v>0</v>
      </c>
      <c r="BH183">
        <v>0</v>
      </c>
      <c r="BI183">
        <v>175.5</v>
      </c>
      <c r="BJ183">
        <v>193</v>
      </c>
      <c r="BK183">
        <v>373.5</v>
      </c>
      <c r="BL183">
        <v>275</v>
      </c>
      <c r="BM183">
        <v>3353.5</v>
      </c>
      <c r="BN183">
        <v>0</v>
      </c>
      <c r="BO183">
        <v>0</v>
      </c>
      <c r="BP183">
        <v>0</v>
      </c>
      <c r="BQ183">
        <v>0</v>
      </c>
      <c r="BR183">
        <v>0</v>
      </c>
      <c r="BS183">
        <v>0</v>
      </c>
    </row>
    <row r="184" spans="1:71" x14ac:dyDescent="0.2">
      <c r="A184">
        <v>2849</v>
      </c>
      <c r="B184">
        <v>0</v>
      </c>
      <c r="C184">
        <v>0</v>
      </c>
      <c r="D184">
        <v>0</v>
      </c>
      <c r="E184">
        <v>0</v>
      </c>
      <c r="F184">
        <v>0</v>
      </c>
      <c r="G184">
        <v>0</v>
      </c>
      <c r="H184">
        <v>0</v>
      </c>
      <c r="I184">
        <v>0</v>
      </c>
      <c r="J184">
        <v>0</v>
      </c>
      <c r="K184">
        <v>0</v>
      </c>
      <c r="L184">
        <v>0</v>
      </c>
      <c r="M184">
        <v>0</v>
      </c>
      <c r="N184">
        <v>0</v>
      </c>
      <c r="O184">
        <v>0</v>
      </c>
      <c r="P184">
        <v>0</v>
      </c>
      <c r="Q184">
        <v>0</v>
      </c>
      <c r="R184">
        <v>0</v>
      </c>
      <c r="S184">
        <v>0</v>
      </c>
      <c r="T184">
        <v>0</v>
      </c>
      <c r="U184">
        <v>0</v>
      </c>
      <c r="V184">
        <v>0</v>
      </c>
      <c r="W184">
        <v>0</v>
      </c>
      <c r="X184">
        <v>0</v>
      </c>
      <c r="Y184">
        <v>0</v>
      </c>
      <c r="Z184">
        <v>0</v>
      </c>
      <c r="AA184">
        <v>0</v>
      </c>
      <c r="AB184">
        <v>0</v>
      </c>
      <c r="AC184">
        <v>0</v>
      </c>
      <c r="AD184">
        <v>0</v>
      </c>
      <c r="AE184">
        <v>0</v>
      </c>
      <c r="AF184">
        <v>0</v>
      </c>
      <c r="AG184">
        <v>0</v>
      </c>
      <c r="AH184">
        <v>0</v>
      </c>
      <c r="AI184">
        <v>0</v>
      </c>
      <c r="AJ184">
        <v>0</v>
      </c>
      <c r="AK184">
        <v>0</v>
      </c>
      <c r="AL184">
        <v>0</v>
      </c>
      <c r="AM184">
        <v>0</v>
      </c>
      <c r="AN184">
        <v>0</v>
      </c>
      <c r="AO184">
        <v>0</v>
      </c>
      <c r="AP184">
        <v>0</v>
      </c>
      <c r="AQ184">
        <v>0</v>
      </c>
      <c r="AR184">
        <v>0</v>
      </c>
      <c r="AS184">
        <v>0</v>
      </c>
      <c r="AT184">
        <v>0</v>
      </c>
      <c r="AU184">
        <v>0</v>
      </c>
      <c r="AV184">
        <v>0</v>
      </c>
      <c r="AW184">
        <v>0</v>
      </c>
      <c r="AX184">
        <v>1925</v>
      </c>
      <c r="AY184">
        <v>33043.5</v>
      </c>
      <c r="AZ184">
        <v>65320</v>
      </c>
      <c r="BA184">
        <v>869722</v>
      </c>
      <c r="BB184">
        <v>1925</v>
      </c>
      <c r="BC184">
        <v>6572.5</v>
      </c>
      <c r="BD184">
        <v>13123</v>
      </c>
      <c r="BE184">
        <v>145156</v>
      </c>
      <c r="BF184">
        <v>87</v>
      </c>
      <c r="BG184">
        <v>0</v>
      </c>
      <c r="BH184">
        <v>0</v>
      </c>
      <c r="BI184">
        <v>2184</v>
      </c>
      <c r="BJ184">
        <v>718</v>
      </c>
      <c r="BK184">
        <v>3015</v>
      </c>
      <c r="BL184">
        <v>6957</v>
      </c>
      <c r="BM184">
        <v>26259</v>
      </c>
      <c r="BN184">
        <v>0</v>
      </c>
      <c r="BO184">
        <v>0</v>
      </c>
      <c r="BP184">
        <v>0</v>
      </c>
      <c r="BQ184">
        <v>348</v>
      </c>
      <c r="BR184">
        <v>169</v>
      </c>
      <c r="BS184">
        <v>0</v>
      </c>
    </row>
    <row r="185" spans="1:71" x14ac:dyDescent="0.2">
      <c r="A185">
        <v>2856</v>
      </c>
      <c r="B185">
        <v>0</v>
      </c>
      <c r="C185">
        <v>0</v>
      </c>
      <c r="D185">
        <v>0</v>
      </c>
      <c r="E185">
        <v>0</v>
      </c>
      <c r="F185">
        <v>0</v>
      </c>
      <c r="G185">
        <v>0</v>
      </c>
      <c r="H185">
        <v>0</v>
      </c>
      <c r="I185">
        <v>0</v>
      </c>
      <c r="J185">
        <v>0</v>
      </c>
      <c r="K185">
        <v>0</v>
      </c>
      <c r="L185">
        <v>0</v>
      </c>
      <c r="M185">
        <v>0</v>
      </c>
      <c r="N185">
        <v>0</v>
      </c>
      <c r="O185">
        <v>0</v>
      </c>
      <c r="P185">
        <v>0</v>
      </c>
      <c r="Q185">
        <v>0</v>
      </c>
      <c r="R185">
        <v>0</v>
      </c>
      <c r="S185">
        <v>0</v>
      </c>
      <c r="T185">
        <v>0</v>
      </c>
      <c r="U185">
        <v>0</v>
      </c>
      <c r="V185">
        <v>0</v>
      </c>
      <c r="W185">
        <v>0</v>
      </c>
      <c r="X185">
        <v>0</v>
      </c>
      <c r="Y185">
        <v>0</v>
      </c>
      <c r="Z185">
        <v>0</v>
      </c>
      <c r="AA185">
        <v>0</v>
      </c>
      <c r="AB185">
        <v>0</v>
      </c>
      <c r="AC185">
        <v>0</v>
      </c>
      <c r="AD185">
        <v>0</v>
      </c>
      <c r="AE185">
        <v>0</v>
      </c>
      <c r="AF185">
        <v>0</v>
      </c>
      <c r="AG185">
        <v>0</v>
      </c>
      <c r="AH185">
        <v>0</v>
      </c>
      <c r="AI185">
        <v>0</v>
      </c>
      <c r="AJ185">
        <v>0</v>
      </c>
      <c r="AK185">
        <v>0</v>
      </c>
      <c r="AL185">
        <v>0</v>
      </c>
      <c r="AM185">
        <v>0</v>
      </c>
      <c r="AN185">
        <v>0</v>
      </c>
      <c r="AO185">
        <v>0</v>
      </c>
      <c r="AP185">
        <v>0</v>
      </c>
      <c r="AQ185">
        <v>0</v>
      </c>
      <c r="AR185">
        <v>0</v>
      </c>
      <c r="AS185">
        <v>0</v>
      </c>
      <c r="AT185">
        <v>0</v>
      </c>
      <c r="AU185">
        <v>0</v>
      </c>
      <c r="AV185">
        <v>0</v>
      </c>
      <c r="AW185">
        <v>0</v>
      </c>
      <c r="AX185">
        <v>0</v>
      </c>
      <c r="AY185">
        <v>6447</v>
      </c>
      <c r="AZ185">
        <v>8149</v>
      </c>
      <c r="BA185">
        <v>110942</v>
      </c>
      <c r="BB185">
        <v>0</v>
      </c>
      <c r="BC185">
        <v>980</v>
      </c>
      <c r="BD185">
        <v>1175</v>
      </c>
      <c r="BE185">
        <v>23034</v>
      </c>
      <c r="BF185">
        <v>0</v>
      </c>
      <c r="BG185">
        <v>0</v>
      </c>
      <c r="BH185">
        <v>0</v>
      </c>
      <c r="BI185">
        <v>350</v>
      </c>
      <c r="BJ185">
        <v>0</v>
      </c>
      <c r="BK185">
        <v>280</v>
      </c>
      <c r="BL185">
        <v>875</v>
      </c>
      <c r="BM185">
        <v>3236</v>
      </c>
      <c r="BN185">
        <v>0</v>
      </c>
      <c r="BO185">
        <v>0</v>
      </c>
      <c r="BP185">
        <v>0</v>
      </c>
      <c r="BQ185">
        <v>459</v>
      </c>
      <c r="BR185">
        <v>35</v>
      </c>
      <c r="BS185">
        <v>0</v>
      </c>
    </row>
    <row r="186" spans="1:71" x14ac:dyDescent="0.2">
      <c r="A186">
        <v>2863</v>
      </c>
      <c r="B186">
        <v>0</v>
      </c>
      <c r="C186">
        <v>0</v>
      </c>
      <c r="D186">
        <v>0</v>
      </c>
      <c r="E186">
        <v>0</v>
      </c>
      <c r="F186">
        <v>0</v>
      </c>
      <c r="G186">
        <v>0</v>
      </c>
      <c r="H186">
        <v>0</v>
      </c>
      <c r="I186">
        <v>0</v>
      </c>
      <c r="J186">
        <v>0</v>
      </c>
      <c r="K186">
        <v>0</v>
      </c>
      <c r="L186">
        <v>0</v>
      </c>
      <c r="M186">
        <v>0</v>
      </c>
      <c r="N186">
        <v>0</v>
      </c>
      <c r="O186">
        <v>0</v>
      </c>
      <c r="P186">
        <v>0</v>
      </c>
      <c r="Q186">
        <v>0</v>
      </c>
      <c r="R186">
        <v>0</v>
      </c>
      <c r="S186">
        <v>0</v>
      </c>
      <c r="T186">
        <v>0</v>
      </c>
      <c r="U186">
        <v>0</v>
      </c>
      <c r="V186">
        <v>0</v>
      </c>
      <c r="W186">
        <v>0</v>
      </c>
      <c r="X186">
        <v>0</v>
      </c>
      <c r="Y186">
        <v>0</v>
      </c>
      <c r="Z186">
        <v>0</v>
      </c>
      <c r="AA186">
        <v>0</v>
      </c>
      <c r="AB186">
        <v>0</v>
      </c>
      <c r="AC186">
        <v>0</v>
      </c>
      <c r="AD186">
        <v>0</v>
      </c>
      <c r="AE186">
        <v>0</v>
      </c>
      <c r="AF186">
        <v>0</v>
      </c>
      <c r="AG186">
        <v>0</v>
      </c>
      <c r="AH186">
        <v>0</v>
      </c>
      <c r="AI186">
        <v>0</v>
      </c>
      <c r="AJ186">
        <v>0</v>
      </c>
      <c r="AK186">
        <v>0</v>
      </c>
      <c r="AL186">
        <v>0</v>
      </c>
      <c r="AM186">
        <v>0</v>
      </c>
      <c r="AN186">
        <v>0</v>
      </c>
      <c r="AO186">
        <v>0</v>
      </c>
      <c r="AP186">
        <v>0</v>
      </c>
      <c r="AQ186">
        <v>0</v>
      </c>
      <c r="AR186">
        <v>0</v>
      </c>
      <c r="AS186">
        <v>0</v>
      </c>
      <c r="AT186">
        <v>0</v>
      </c>
      <c r="AU186">
        <v>0</v>
      </c>
      <c r="AV186">
        <v>0</v>
      </c>
      <c r="AW186">
        <v>0</v>
      </c>
      <c r="AX186">
        <v>0</v>
      </c>
      <c r="AY186">
        <v>2643</v>
      </c>
      <c r="AZ186">
        <v>4772</v>
      </c>
      <c r="BA186">
        <v>36630</v>
      </c>
      <c r="BB186">
        <v>0</v>
      </c>
      <c r="BC186">
        <v>413</v>
      </c>
      <c r="BD186">
        <v>764</v>
      </c>
      <c r="BE186">
        <v>5261</v>
      </c>
      <c r="BF186">
        <v>0</v>
      </c>
      <c r="BG186">
        <v>0</v>
      </c>
      <c r="BH186">
        <v>0</v>
      </c>
      <c r="BI186">
        <v>173</v>
      </c>
      <c r="BJ186">
        <v>0</v>
      </c>
      <c r="BK186">
        <v>413</v>
      </c>
      <c r="BL186">
        <v>691</v>
      </c>
      <c r="BM186">
        <v>240</v>
      </c>
      <c r="BN186">
        <v>0</v>
      </c>
      <c r="BO186">
        <v>0</v>
      </c>
      <c r="BP186">
        <v>0</v>
      </c>
      <c r="BQ186">
        <v>0</v>
      </c>
      <c r="BR186">
        <v>8</v>
      </c>
      <c r="BS186">
        <v>0</v>
      </c>
    </row>
    <row r="187" spans="1:71" x14ac:dyDescent="0.2">
      <c r="A187">
        <v>2884</v>
      </c>
      <c r="B187">
        <v>0</v>
      </c>
      <c r="C187">
        <v>0</v>
      </c>
      <c r="D187">
        <v>0</v>
      </c>
      <c r="E187">
        <v>0</v>
      </c>
      <c r="F187">
        <v>0</v>
      </c>
      <c r="G187">
        <v>0</v>
      </c>
      <c r="H187">
        <v>0</v>
      </c>
      <c r="I187">
        <v>0</v>
      </c>
      <c r="J187">
        <v>0</v>
      </c>
      <c r="K187">
        <v>0</v>
      </c>
      <c r="L187">
        <v>0</v>
      </c>
      <c r="M187">
        <v>0</v>
      </c>
      <c r="N187">
        <v>0</v>
      </c>
      <c r="O187">
        <v>0</v>
      </c>
      <c r="P187">
        <v>0</v>
      </c>
      <c r="Q187">
        <v>0</v>
      </c>
      <c r="R187">
        <v>0</v>
      </c>
      <c r="S187">
        <v>0</v>
      </c>
      <c r="T187">
        <v>0</v>
      </c>
      <c r="U187">
        <v>0</v>
      </c>
      <c r="V187">
        <v>0</v>
      </c>
      <c r="W187">
        <v>0</v>
      </c>
      <c r="X187">
        <v>0</v>
      </c>
      <c r="Y187">
        <v>0</v>
      </c>
      <c r="Z187">
        <v>0</v>
      </c>
      <c r="AA187">
        <v>0</v>
      </c>
      <c r="AB187">
        <v>0</v>
      </c>
      <c r="AC187">
        <v>0</v>
      </c>
      <c r="AD187">
        <v>0</v>
      </c>
      <c r="AE187">
        <v>0</v>
      </c>
      <c r="AF187">
        <v>0</v>
      </c>
      <c r="AG187">
        <v>0</v>
      </c>
      <c r="AH187">
        <v>0</v>
      </c>
      <c r="AI187">
        <v>0</v>
      </c>
      <c r="AJ187">
        <v>0</v>
      </c>
      <c r="AK187">
        <v>0</v>
      </c>
      <c r="AL187">
        <v>0</v>
      </c>
      <c r="AM187">
        <v>0</v>
      </c>
      <c r="AN187">
        <v>0</v>
      </c>
      <c r="AO187">
        <v>0</v>
      </c>
      <c r="AP187">
        <v>0</v>
      </c>
      <c r="AQ187">
        <v>0</v>
      </c>
      <c r="AR187">
        <v>0</v>
      </c>
      <c r="AS187">
        <v>0</v>
      </c>
      <c r="AT187">
        <v>0</v>
      </c>
      <c r="AU187">
        <v>0</v>
      </c>
      <c r="AV187">
        <v>0</v>
      </c>
      <c r="AW187">
        <v>0</v>
      </c>
      <c r="AX187">
        <v>0</v>
      </c>
      <c r="AY187">
        <v>0</v>
      </c>
      <c r="AZ187">
        <v>0</v>
      </c>
      <c r="BA187">
        <v>224378</v>
      </c>
      <c r="BB187">
        <v>0</v>
      </c>
      <c r="BC187">
        <v>0</v>
      </c>
      <c r="BD187">
        <v>0</v>
      </c>
      <c r="BE187">
        <v>24769</v>
      </c>
      <c r="BF187">
        <v>0</v>
      </c>
      <c r="BG187">
        <v>0</v>
      </c>
      <c r="BH187">
        <v>0</v>
      </c>
      <c r="BI187">
        <v>860</v>
      </c>
      <c r="BJ187">
        <v>0</v>
      </c>
      <c r="BK187">
        <v>0</v>
      </c>
      <c r="BL187">
        <v>0</v>
      </c>
      <c r="BM187">
        <v>516</v>
      </c>
      <c r="BN187">
        <v>0</v>
      </c>
      <c r="BO187">
        <v>0</v>
      </c>
      <c r="BP187">
        <v>0</v>
      </c>
      <c r="BQ187">
        <v>172</v>
      </c>
      <c r="BR187">
        <v>17</v>
      </c>
      <c r="BS187">
        <v>0</v>
      </c>
    </row>
    <row r="188" spans="1:71" x14ac:dyDescent="0.2">
      <c r="A188">
        <v>2885</v>
      </c>
      <c r="B188">
        <v>0</v>
      </c>
      <c r="C188">
        <v>0</v>
      </c>
      <c r="D188">
        <v>0</v>
      </c>
      <c r="E188">
        <v>0</v>
      </c>
      <c r="F188">
        <v>0</v>
      </c>
      <c r="G188">
        <v>0</v>
      </c>
      <c r="H188">
        <v>0</v>
      </c>
      <c r="I188">
        <v>0</v>
      </c>
      <c r="J188">
        <v>0</v>
      </c>
      <c r="K188">
        <v>0</v>
      </c>
      <c r="L188">
        <v>0</v>
      </c>
      <c r="M188">
        <v>0</v>
      </c>
      <c r="N188">
        <v>0</v>
      </c>
      <c r="O188">
        <v>0</v>
      </c>
      <c r="P188">
        <v>0</v>
      </c>
      <c r="Q188">
        <v>0</v>
      </c>
      <c r="R188">
        <v>0</v>
      </c>
      <c r="S188">
        <v>0</v>
      </c>
      <c r="T188">
        <v>0</v>
      </c>
      <c r="U188">
        <v>0</v>
      </c>
      <c r="V188">
        <v>0</v>
      </c>
      <c r="W188">
        <v>0</v>
      </c>
      <c r="X188">
        <v>0</v>
      </c>
      <c r="Y188">
        <v>0</v>
      </c>
      <c r="Z188">
        <v>0</v>
      </c>
      <c r="AA188">
        <v>0</v>
      </c>
      <c r="AB188">
        <v>0</v>
      </c>
      <c r="AC188">
        <v>0</v>
      </c>
      <c r="AD188">
        <v>0</v>
      </c>
      <c r="AE188">
        <v>0</v>
      </c>
      <c r="AF188">
        <v>0</v>
      </c>
      <c r="AG188">
        <v>0</v>
      </c>
      <c r="AH188">
        <v>0</v>
      </c>
      <c r="AI188">
        <v>0</v>
      </c>
      <c r="AJ188">
        <v>0</v>
      </c>
      <c r="AK188">
        <v>0</v>
      </c>
      <c r="AL188">
        <v>0</v>
      </c>
      <c r="AM188">
        <v>0</v>
      </c>
      <c r="AN188">
        <v>0</v>
      </c>
      <c r="AO188">
        <v>0</v>
      </c>
      <c r="AP188">
        <v>0</v>
      </c>
      <c r="AQ188">
        <v>0</v>
      </c>
      <c r="AR188">
        <v>0</v>
      </c>
      <c r="AS188">
        <v>0</v>
      </c>
      <c r="AT188">
        <v>0</v>
      </c>
      <c r="AU188">
        <v>0</v>
      </c>
      <c r="AV188">
        <v>0</v>
      </c>
      <c r="AW188">
        <v>0</v>
      </c>
      <c r="AX188">
        <v>956</v>
      </c>
      <c r="AY188">
        <v>27844</v>
      </c>
      <c r="AZ188">
        <v>23085</v>
      </c>
      <c r="BA188">
        <v>252280</v>
      </c>
      <c r="BB188">
        <v>956</v>
      </c>
      <c r="BC188">
        <v>3826</v>
      </c>
      <c r="BD188">
        <v>4494</v>
      </c>
      <c r="BE188">
        <v>32464</v>
      </c>
      <c r="BF188">
        <v>0</v>
      </c>
      <c r="BG188">
        <v>0</v>
      </c>
      <c r="BH188">
        <v>172</v>
      </c>
      <c r="BI188">
        <v>172</v>
      </c>
      <c r="BJ188">
        <v>83</v>
      </c>
      <c r="BK188">
        <v>2236</v>
      </c>
      <c r="BL188">
        <v>2437</v>
      </c>
      <c r="BM188">
        <v>8536</v>
      </c>
      <c r="BN188">
        <v>0</v>
      </c>
      <c r="BO188">
        <v>172</v>
      </c>
      <c r="BP188">
        <v>0</v>
      </c>
      <c r="BQ188">
        <v>0</v>
      </c>
      <c r="BR188">
        <v>87</v>
      </c>
      <c r="BS188">
        <v>0</v>
      </c>
    </row>
    <row r="189" spans="1:71" x14ac:dyDescent="0.2">
      <c r="A189">
        <v>2891</v>
      </c>
      <c r="B189">
        <v>0</v>
      </c>
      <c r="C189">
        <v>0</v>
      </c>
      <c r="D189">
        <v>0</v>
      </c>
      <c r="E189">
        <v>0</v>
      </c>
      <c r="F189">
        <v>0</v>
      </c>
      <c r="G189">
        <v>0</v>
      </c>
      <c r="H189">
        <v>0</v>
      </c>
      <c r="I189">
        <v>0</v>
      </c>
      <c r="J189">
        <v>0</v>
      </c>
      <c r="K189">
        <v>0</v>
      </c>
      <c r="L189">
        <v>0</v>
      </c>
      <c r="M189">
        <v>0</v>
      </c>
      <c r="N189">
        <v>0</v>
      </c>
      <c r="O189">
        <v>0</v>
      </c>
      <c r="P189">
        <v>0</v>
      </c>
      <c r="Q189">
        <v>0</v>
      </c>
      <c r="R189">
        <v>0</v>
      </c>
      <c r="S189">
        <v>0</v>
      </c>
      <c r="T189">
        <v>0</v>
      </c>
      <c r="U189">
        <v>0</v>
      </c>
      <c r="V189">
        <v>0</v>
      </c>
      <c r="W189">
        <v>0</v>
      </c>
      <c r="X189">
        <v>0</v>
      </c>
      <c r="Y189">
        <v>0</v>
      </c>
      <c r="Z189">
        <v>0</v>
      </c>
      <c r="AA189">
        <v>0</v>
      </c>
      <c r="AB189">
        <v>0</v>
      </c>
      <c r="AC189">
        <v>0</v>
      </c>
      <c r="AD189">
        <v>0</v>
      </c>
      <c r="AE189">
        <v>0</v>
      </c>
      <c r="AF189">
        <v>0</v>
      </c>
      <c r="AG189">
        <v>0</v>
      </c>
      <c r="AH189">
        <v>0</v>
      </c>
      <c r="AI189">
        <v>0</v>
      </c>
      <c r="AJ189">
        <v>0</v>
      </c>
      <c r="AK189">
        <v>0</v>
      </c>
      <c r="AL189">
        <v>0</v>
      </c>
      <c r="AM189">
        <v>0</v>
      </c>
      <c r="AN189">
        <v>0</v>
      </c>
      <c r="AO189">
        <v>0</v>
      </c>
      <c r="AP189">
        <v>0</v>
      </c>
      <c r="AQ189">
        <v>0</v>
      </c>
      <c r="AR189">
        <v>0</v>
      </c>
      <c r="AS189">
        <v>0</v>
      </c>
      <c r="AT189">
        <v>0</v>
      </c>
      <c r="AU189">
        <v>0</v>
      </c>
      <c r="AV189">
        <v>0</v>
      </c>
      <c r="AW189">
        <v>0</v>
      </c>
      <c r="AX189">
        <v>311</v>
      </c>
      <c r="AY189">
        <v>2482</v>
      </c>
      <c r="AZ189">
        <v>3313.5</v>
      </c>
      <c r="BA189">
        <v>38066</v>
      </c>
      <c r="BB189">
        <v>311</v>
      </c>
      <c r="BC189">
        <v>310</v>
      </c>
      <c r="BD189">
        <v>688</v>
      </c>
      <c r="BE189">
        <v>7443.5</v>
      </c>
      <c r="BF189">
        <v>0</v>
      </c>
      <c r="BG189">
        <v>0</v>
      </c>
      <c r="BH189">
        <v>0</v>
      </c>
      <c r="BI189">
        <v>343</v>
      </c>
      <c r="BJ189">
        <v>0</v>
      </c>
      <c r="BK189">
        <v>0</v>
      </c>
      <c r="BL189">
        <v>172</v>
      </c>
      <c r="BM189">
        <v>688</v>
      </c>
      <c r="BN189">
        <v>0</v>
      </c>
      <c r="BO189">
        <v>0</v>
      </c>
      <c r="BP189">
        <v>0</v>
      </c>
      <c r="BQ189">
        <v>0</v>
      </c>
      <c r="BR189">
        <v>7</v>
      </c>
      <c r="BS189">
        <v>0</v>
      </c>
    </row>
    <row r="190" spans="1:71" x14ac:dyDescent="0.2">
      <c r="A190">
        <v>2898</v>
      </c>
      <c r="B190">
        <v>0</v>
      </c>
      <c r="C190">
        <v>0</v>
      </c>
      <c r="D190">
        <v>0</v>
      </c>
      <c r="E190">
        <v>0</v>
      </c>
      <c r="F190">
        <v>0</v>
      </c>
      <c r="G190">
        <v>0</v>
      </c>
      <c r="H190">
        <v>0</v>
      </c>
      <c r="I190">
        <v>0</v>
      </c>
      <c r="J190">
        <v>0</v>
      </c>
      <c r="K190">
        <v>0</v>
      </c>
      <c r="L190">
        <v>0</v>
      </c>
      <c r="M190">
        <v>0</v>
      </c>
      <c r="N190">
        <v>0</v>
      </c>
      <c r="O190">
        <v>0</v>
      </c>
      <c r="P190">
        <v>0</v>
      </c>
      <c r="Q190">
        <v>0</v>
      </c>
      <c r="R190">
        <v>0</v>
      </c>
      <c r="S190">
        <v>0</v>
      </c>
      <c r="T190">
        <v>0</v>
      </c>
      <c r="U190">
        <v>0</v>
      </c>
      <c r="V190">
        <v>0</v>
      </c>
      <c r="W190">
        <v>0</v>
      </c>
      <c r="X190">
        <v>0</v>
      </c>
      <c r="Y190">
        <v>0</v>
      </c>
      <c r="Z190">
        <v>0</v>
      </c>
      <c r="AA190">
        <v>0</v>
      </c>
      <c r="AB190">
        <v>0</v>
      </c>
      <c r="AC190">
        <v>0</v>
      </c>
      <c r="AD190">
        <v>0</v>
      </c>
      <c r="AE190">
        <v>0</v>
      </c>
      <c r="AF190">
        <v>0</v>
      </c>
      <c r="AG190">
        <v>0</v>
      </c>
      <c r="AH190">
        <v>0</v>
      </c>
      <c r="AI190">
        <v>0</v>
      </c>
      <c r="AJ190">
        <v>0</v>
      </c>
      <c r="AK190">
        <v>0</v>
      </c>
      <c r="AL190">
        <v>0</v>
      </c>
      <c r="AM190">
        <v>0</v>
      </c>
      <c r="AN190">
        <v>0</v>
      </c>
      <c r="AO190">
        <v>0</v>
      </c>
      <c r="AP190">
        <v>0</v>
      </c>
      <c r="AQ190">
        <v>0</v>
      </c>
      <c r="AR190">
        <v>0</v>
      </c>
      <c r="AS190">
        <v>0</v>
      </c>
      <c r="AT190">
        <v>0</v>
      </c>
      <c r="AU190">
        <v>0</v>
      </c>
      <c r="AV190">
        <v>0</v>
      </c>
      <c r="AW190">
        <v>0</v>
      </c>
      <c r="AX190">
        <v>973</v>
      </c>
      <c r="AY190">
        <v>13026</v>
      </c>
      <c r="AZ190">
        <v>15485</v>
      </c>
      <c r="BA190">
        <v>222948</v>
      </c>
      <c r="BB190">
        <v>973</v>
      </c>
      <c r="BC190">
        <v>3192</v>
      </c>
      <c r="BD190">
        <v>2066</v>
      </c>
      <c r="BE190">
        <v>30959</v>
      </c>
      <c r="BF190">
        <v>0</v>
      </c>
      <c r="BG190">
        <v>162</v>
      </c>
      <c r="BH190">
        <v>0</v>
      </c>
      <c r="BI190">
        <v>688</v>
      </c>
      <c r="BJ190">
        <v>189</v>
      </c>
      <c r="BK190">
        <v>2106</v>
      </c>
      <c r="BL190">
        <v>860</v>
      </c>
      <c r="BM190">
        <v>4125</v>
      </c>
      <c r="BN190">
        <v>0</v>
      </c>
      <c r="BO190">
        <v>0</v>
      </c>
      <c r="BP190">
        <v>0</v>
      </c>
      <c r="BQ190">
        <v>344</v>
      </c>
      <c r="BR190">
        <v>75</v>
      </c>
      <c r="BS190">
        <v>0</v>
      </c>
    </row>
    <row r="191" spans="1:71" x14ac:dyDescent="0.2">
      <c r="A191">
        <v>2912</v>
      </c>
      <c r="B191">
        <v>0</v>
      </c>
      <c r="C191">
        <v>0</v>
      </c>
      <c r="D191">
        <v>0</v>
      </c>
      <c r="E191">
        <v>0</v>
      </c>
      <c r="F191">
        <v>0</v>
      </c>
      <c r="G191">
        <v>0</v>
      </c>
      <c r="H191">
        <v>0</v>
      </c>
      <c r="I191">
        <v>0</v>
      </c>
      <c r="J191">
        <v>0</v>
      </c>
      <c r="K191">
        <v>0</v>
      </c>
      <c r="L191">
        <v>0</v>
      </c>
      <c r="M191">
        <v>0</v>
      </c>
      <c r="N191">
        <v>0</v>
      </c>
      <c r="O191">
        <v>0</v>
      </c>
      <c r="P191">
        <v>0</v>
      </c>
      <c r="Q191">
        <v>0</v>
      </c>
      <c r="R191">
        <v>0</v>
      </c>
      <c r="S191">
        <v>0</v>
      </c>
      <c r="T191">
        <v>0</v>
      </c>
      <c r="U191">
        <v>0</v>
      </c>
      <c r="V191">
        <v>0</v>
      </c>
      <c r="W191">
        <v>0</v>
      </c>
      <c r="X191">
        <v>0</v>
      </c>
      <c r="Y191">
        <v>0</v>
      </c>
      <c r="Z191">
        <v>0</v>
      </c>
      <c r="AA191">
        <v>0</v>
      </c>
      <c r="AB191">
        <v>0</v>
      </c>
      <c r="AC191">
        <v>0</v>
      </c>
      <c r="AD191">
        <v>0</v>
      </c>
      <c r="AE191">
        <v>0</v>
      </c>
      <c r="AF191">
        <v>0</v>
      </c>
      <c r="AG191">
        <v>0</v>
      </c>
      <c r="AH191">
        <v>0</v>
      </c>
      <c r="AI191">
        <v>0</v>
      </c>
      <c r="AJ191">
        <v>0</v>
      </c>
      <c r="AK191">
        <v>0</v>
      </c>
      <c r="AL191">
        <v>0</v>
      </c>
      <c r="AM191">
        <v>0</v>
      </c>
      <c r="AN191">
        <v>0</v>
      </c>
      <c r="AO191">
        <v>0</v>
      </c>
      <c r="AP191">
        <v>0</v>
      </c>
      <c r="AQ191">
        <v>0</v>
      </c>
      <c r="AR191">
        <v>0</v>
      </c>
      <c r="AS191">
        <v>0</v>
      </c>
      <c r="AT191">
        <v>0</v>
      </c>
      <c r="AU191">
        <v>0</v>
      </c>
      <c r="AV191">
        <v>0</v>
      </c>
      <c r="AW191">
        <v>0</v>
      </c>
      <c r="AX191">
        <v>997</v>
      </c>
      <c r="AY191">
        <v>7087</v>
      </c>
      <c r="AZ191">
        <v>9186</v>
      </c>
      <c r="BA191">
        <v>134437</v>
      </c>
      <c r="BB191">
        <v>851</v>
      </c>
      <c r="BC191">
        <v>1436</v>
      </c>
      <c r="BD191">
        <v>3035</v>
      </c>
      <c r="BE191">
        <v>25750</v>
      </c>
      <c r="BF191">
        <v>0</v>
      </c>
      <c r="BG191">
        <v>0</v>
      </c>
      <c r="BH191">
        <v>0</v>
      </c>
      <c r="BI191">
        <v>148</v>
      </c>
      <c r="BJ191">
        <v>615</v>
      </c>
      <c r="BK191">
        <v>1196</v>
      </c>
      <c r="BL191">
        <v>2591</v>
      </c>
      <c r="BM191">
        <v>8209</v>
      </c>
      <c r="BN191">
        <v>0</v>
      </c>
      <c r="BO191">
        <v>0</v>
      </c>
      <c r="BP191">
        <v>0</v>
      </c>
      <c r="BQ191">
        <v>0</v>
      </c>
      <c r="BR191">
        <v>64</v>
      </c>
      <c r="BS191">
        <v>0</v>
      </c>
    </row>
    <row r="192" spans="1:71" x14ac:dyDescent="0.2">
      <c r="A192">
        <v>2940</v>
      </c>
      <c r="B192">
        <v>0</v>
      </c>
      <c r="C192">
        <v>0</v>
      </c>
      <c r="D192">
        <v>0</v>
      </c>
      <c r="E192">
        <v>0</v>
      </c>
      <c r="F192">
        <v>0</v>
      </c>
      <c r="G192">
        <v>0</v>
      </c>
      <c r="H192">
        <v>0</v>
      </c>
      <c r="I192">
        <v>0</v>
      </c>
      <c r="J192">
        <v>0</v>
      </c>
      <c r="K192">
        <v>0</v>
      </c>
      <c r="L192">
        <v>0</v>
      </c>
      <c r="M192">
        <v>0</v>
      </c>
      <c r="N192">
        <v>0</v>
      </c>
      <c r="O192">
        <v>0</v>
      </c>
      <c r="P192">
        <v>0</v>
      </c>
      <c r="Q192">
        <v>0</v>
      </c>
      <c r="R192">
        <v>0</v>
      </c>
      <c r="S192">
        <v>0</v>
      </c>
      <c r="T192">
        <v>0</v>
      </c>
      <c r="U192">
        <v>0</v>
      </c>
      <c r="V192">
        <v>0</v>
      </c>
      <c r="W192">
        <v>0</v>
      </c>
      <c r="X192">
        <v>0</v>
      </c>
      <c r="Y192">
        <v>0</v>
      </c>
      <c r="Z192">
        <v>0</v>
      </c>
      <c r="AA192">
        <v>0</v>
      </c>
      <c r="AB192">
        <v>0</v>
      </c>
      <c r="AC192">
        <v>0</v>
      </c>
      <c r="AD192">
        <v>0</v>
      </c>
      <c r="AE192">
        <v>0</v>
      </c>
      <c r="AF192">
        <v>0</v>
      </c>
      <c r="AG192">
        <v>0</v>
      </c>
      <c r="AH192">
        <v>0</v>
      </c>
      <c r="AI192">
        <v>0</v>
      </c>
      <c r="AJ192">
        <v>0</v>
      </c>
      <c r="AK192">
        <v>0</v>
      </c>
      <c r="AL192">
        <v>0</v>
      </c>
      <c r="AM192">
        <v>0</v>
      </c>
      <c r="AN192">
        <v>0</v>
      </c>
      <c r="AO192">
        <v>0</v>
      </c>
      <c r="AP192">
        <v>0</v>
      </c>
      <c r="AQ192">
        <v>0</v>
      </c>
      <c r="AR192">
        <v>0</v>
      </c>
      <c r="AS192">
        <v>0</v>
      </c>
      <c r="AT192">
        <v>0</v>
      </c>
      <c r="AU192">
        <v>0</v>
      </c>
      <c r="AV192">
        <v>0</v>
      </c>
      <c r="AW192">
        <v>0</v>
      </c>
      <c r="AX192">
        <v>0</v>
      </c>
      <c r="AY192">
        <v>253</v>
      </c>
      <c r="AZ192">
        <v>357</v>
      </c>
      <c r="BA192">
        <v>8218</v>
      </c>
      <c r="BB192">
        <v>0</v>
      </c>
      <c r="BC192">
        <v>93</v>
      </c>
      <c r="BD192">
        <v>84</v>
      </c>
      <c r="BE192">
        <v>1176</v>
      </c>
      <c r="BF192">
        <v>0</v>
      </c>
      <c r="BG192">
        <v>0</v>
      </c>
      <c r="BH192">
        <v>0</v>
      </c>
      <c r="BI192">
        <v>0</v>
      </c>
      <c r="BJ192">
        <v>0</v>
      </c>
      <c r="BK192">
        <v>72</v>
      </c>
      <c r="BL192">
        <v>63</v>
      </c>
      <c r="BM192">
        <v>105</v>
      </c>
      <c r="BN192">
        <v>0</v>
      </c>
      <c r="BO192">
        <v>0</v>
      </c>
      <c r="BP192">
        <v>0</v>
      </c>
      <c r="BQ192">
        <v>0</v>
      </c>
      <c r="BR192">
        <v>0</v>
      </c>
      <c r="BS192">
        <v>0</v>
      </c>
    </row>
    <row r="193" spans="1:71" x14ac:dyDescent="0.2">
      <c r="A193">
        <v>2961</v>
      </c>
      <c r="B193">
        <v>0</v>
      </c>
      <c r="C193">
        <v>0</v>
      </c>
      <c r="D193">
        <v>0</v>
      </c>
      <c r="E193">
        <v>0</v>
      </c>
      <c r="F193">
        <v>0</v>
      </c>
      <c r="G193">
        <v>0</v>
      </c>
      <c r="H193">
        <v>0</v>
      </c>
      <c r="I193">
        <v>0</v>
      </c>
      <c r="J193">
        <v>0</v>
      </c>
      <c r="K193">
        <v>0</v>
      </c>
      <c r="L193">
        <v>0</v>
      </c>
      <c r="M193">
        <v>0</v>
      </c>
      <c r="N193">
        <v>0</v>
      </c>
      <c r="O193">
        <v>0</v>
      </c>
      <c r="P193">
        <v>0</v>
      </c>
      <c r="Q193">
        <v>0</v>
      </c>
      <c r="R193">
        <v>0</v>
      </c>
      <c r="S193">
        <v>0</v>
      </c>
      <c r="T193">
        <v>0</v>
      </c>
      <c r="U193">
        <v>0</v>
      </c>
      <c r="V193">
        <v>0</v>
      </c>
      <c r="W193">
        <v>0</v>
      </c>
      <c r="X193">
        <v>0</v>
      </c>
      <c r="Y193">
        <v>0</v>
      </c>
      <c r="Z193">
        <v>0</v>
      </c>
      <c r="AA193">
        <v>0</v>
      </c>
      <c r="AB193">
        <v>0</v>
      </c>
      <c r="AC193">
        <v>0</v>
      </c>
      <c r="AD193">
        <v>0</v>
      </c>
      <c r="AE193">
        <v>0</v>
      </c>
      <c r="AF193">
        <v>0</v>
      </c>
      <c r="AG193">
        <v>0</v>
      </c>
      <c r="AH193">
        <v>0</v>
      </c>
      <c r="AI193">
        <v>0</v>
      </c>
      <c r="AJ193">
        <v>0</v>
      </c>
      <c r="AK193">
        <v>0</v>
      </c>
      <c r="AL193">
        <v>0</v>
      </c>
      <c r="AM193">
        <v>0</v>
      </c>
      <c r="AN193">
        <v>0</v>
      </c>
      <c r="AO193">
        <v>0</v>
      </c>
      <c r="AP193">
        <v>0</v>
      </c>
      <c r="AQ193">
        <v>0</v>
      </c>
      <c r="AR193">
        <v>0</v>
      </c>
      <c r="AS193">
        <v>0</v>
      </c>
      <c r="AT193">
        <v>0</v>
      </c>
      <c r="AU193">
        <v>0</v>
      </c>
      <c r="AV193">
        <v>0</v>
      </c>
      <c r="AW193">
        <v>0</v>
      </c>
      <c r="AX193">
        <v>315</v>
      </c>
      <c r="AY193">
        <v>4113</v>
      </c>
      <c r="AZ193">
        <v>4754</v>
      </c>
      <c r="BA193">
        <v>61175</v>
      </c>
      <c r="BB193">
        <v>315</v>
      </c>
      <c r="BC193">
        <v>680</v>
      </c>
      <c r="BD193">
        <v>1020</v>
      </c>
      <c r="BE193">
        <v>13273</v>
      </c>
      <c r="BF193">
        <v>0</v>
      </c>
      <c r="BG193">
        <v>0</v>
      </c>
      <c r="BH193">
        <v>0</v>
      </c>
      <c r="BI193">
        <v>0</v>
      </c>
      <c r="BJ193">
        <v>159</v>
      </c>
      <c r="BK193">
        <v>170</v>
      </c>
      <c r="BL193">
        <v>340</v>
      </c>
      <c r="BM193">
        <v>2380</v>
      </c>
      <c r="BN193">
        <v>0</v>
      </c>
      <c r="BO193">
        <v>0</v>
      </c>
      <c r="BP193">
        <v>0</v>
      </c>
      <c r="BQ193">
        <v>0</v>
      </c>
      <c r="BR193">
        <v>9</v>
      </c>
      <c r="BS193">
        <v>0</v>
      </c>
    </row>
    <row r="194" spans="1:71" x14ac:dyDescent="0.2">
      <c r="A194">
        <v>3087</v>
      </c>
      <c r="B194">
        <v>0</v>
      </c>
      <c r="C194">
        <v>0</v>
      </c>
      <c r="D194">
        <v>0</v>
      </c>
      <c r="E194">
        <v>0</v>
      </c>
      <c r="F194">
        <v>0</v>
      </c>
      <c r="G194">
        <v>0</v>
      </c>
      <c r="H194">
        <v>0</v>
      </c>
      <c r="I194">
        <v>0</v>
      </c>
      <c r="J194">
        <v>0</v>
      </c>
      <c r="K194">
        <v>0</v>
      </c>
      <c r="L194">
        <v>0</v>
      </c>
      <c r="M194">
        <v>0</v>
      </c>
      <c r="N194">
        <v>0</v>
      </c>
      <c r="O194">
        <v>0</v>
      </c>
      <c r="P194">
        <v>0</v>
      </c>
      <c r="Q194">
        <v>0</v>
      </c>
      <c r="R194">
        <v>0</v>
      </c>
      <c r="S194">
        <v>0</v>
      </c>
      <c r="T194">
        <v>0</v>
      </c>
      <c r="U194">
        <v>0</v>
      </c>
      <c r="V194">
        <v>0</v>
      </c>
      <c r="W194">
        <v>0</v>
      </c>
      <c r="X194">
        <v>0</v>
      </c>
      <c r="Y194">
        <v>0</v>
      </c>
      <c r="Z194">
        <v>0</v>
      </c>
      <c r="AA194">
        <v>0</v>
      </c>
      <c r="AB194">
        <v>0</v>
      </c>
      <c r="AC194">
        <v>0</v>
      </c>
      <c r="AD194">
        <v>0</v>
      </c>
      <c r="AE194">
        <v>0</v>
      </c>
      <c r="AF194">
        <v>0</v>
      </c>
      <c r="AG194">
        <v>0</v>
      </c>
      <c r="AH194">
        <v>0</v>
      </c>
      <c r="AI194">
        <v>0</v>
      </c>
      <c r="AJ194">
        <v>0</v>
      </c>
      <c r="AK194">
        <v>0</v>
      </c>
      <c r="AL194">
        <v>0</v>
      </c>
      <c r="AM194">
        <v>0</v>
      </c>
      <c r="AN194">
        <v>0</v>
      </c>
      <c r="AO194">
        <v>0</v>
      </c>
      <c r="AP194">
        <v>0</v>
      </c>
      <c r="AQ194">
        <v>0</v>
      </c>
      <c r="AR194">
        <v>0</v>
      </c>
      <c r="AS194">
        <v>0</v>
      </c>
      <c r="AT194">
        <v>0</v>
      </c>
      <c r="AU194">
        <v>0</v>
      </c>
      <c r="AV194">
        <v>0</v>
      </c>
      <c r="AW194">
        <v>0</v>
      </c>
      <c r="AX194">
        <v>169.5</v>
      </c>
      <c r="AY194">
        <v>2203.5</v>
      </c>
      <c r="AZ194">
        <v>1452</v>
      </c>
      <c r="BA194">
        <v>11335.5</v>
      </c>
      <c r="BB194">
        <v>169.5</v>
      </c>
      <c r="BC194">
        <v>339</v>
      </c>
      <c r="BD194">
        <v>339</v>
      </c>
      <c r="BE194">
        <v>2166</v>
      </c>
      <c r="BF194">
        <v>0</v>
      </c>
      <c r="BG194">
        <v>0</v>
      </c>
      <c r="BH194">
        <v>0</v>
      </c>
      <c r="BI194">
        <v>0</v>
      </c>
      <c r="BJ194">
        <v>0</v>
      </c>
      <c r="BK194">
        <v>339</v>
      </c>
      <c r="BL194">
        <v>339</v>
      </c>
      <c r="BM194">
        <v>508.5</v>
      </c>
      <c r="BN194">
        <v>0</v>
      </c>
      <c r="BO194">
        <v>0</v>
      </c>
      <c r="BP194">
        <v>0</v>
      </c>
      <c r="BQ194">
        <v>0</v>
      </c>
      <c r="BR194">
        <v>0</v>
      </c>
      <c r="BS194">
        <v>0</v>
      </c>
    </row>
    <row r="195" spans="1:71" x14ac:dyDescent="0.2">
      <c r="A195">
        <v>3094</v>
      </c>
      <c r="B195">
        <v>0</v>
      </c>
      <c r="C195">
        <v>0</v>
      </c>
      <c r="D195">
        <v>0</v>
      </c>
      <c r="E195">
        <v>0</v>
      </c>
      <c r="F195">
        <v>0</v>
      </c>
      <c r="G195">
        <v>0</v>
      </c>
      <c r="H195">
        <v>0</v>
      </c>
      <c r="I195">
        <v>0</v>
      </c>
      <c r="J195">
        <v>0</v>
      </c>
      <c r="K195">
        <v>0</v>
      </c>
      <c r="L195">
        <v>0</v>
      </c>
      <c r="M195">
        <v>0</v>
      </c>
      <c r="N195">
        <v>0</v>
      </c>
      <c r="O195">
        <v>0</v>
      </c>
      <c r="P195">
        <v>0</v>
      </c>
      <c r="Q195">
        <v>0</v>
      </c>
      <c r="R195">
        <v>0</v>
      </c>
      <c r="S195">
        <v>0</v>
      </c>
      <c r="T195">
        <v>0</v>
      </c>
      <c r="U195">
        <v>0</v>
      </c>
      <c r="V195">
        <v>0</v>
      </c>
      <c r="W195">
        <v>0</v>
      </c>
      <c r="X195">
        <v>0</v>
      </c>
      <c r="Y195">
        <v>0</v>
      </c>
      <c r="Z195">
        <v>0</v>
      </c>
      <c r="AA195">
        <v>0</v>
      </c>
      <c r="AB195">
        <v>0</v>
      </c>
      <c r="AC195">
        <v>0</v>
      </c>
      <c r="AD195">
        <v>0</v>
      </c>
      <c r="AE195">
        <v>0</v>
      </c>
      <c r="AF195">
        <v>0</v>
      </c>
      <c r="AG195">
        <v>0</v>
      </c>
      <c r="AH195">
        <v>0</v>
      </c>
      <c r="AI195">
        <v>0</v>
      </c>
      <c r="AJ195">
        <v>0</v>
      </c>
      <c r="AK195">
        <v>0</v>
      </c>
      <c r="AL195">
        <v>0</v>
      </c>
      <c r="AM195">
        <v>0</v>
      </c>
      <c r="AN195">
        <v>0</v>
      </c>
      <c r="AO195">
        <v>0</v>
      </c>
      <c r="AP195">
        <v>0</v>
      </c>
      <c r="AQ195">
        <v>0</v>
      </c>
      <c r="AR195">
        <v>0</v>
      </c>
      <c r="AS195">
        <v>0</v>
      </c>
      <c r="AT195">
        <v>0</v>
      </c>
      <c r="AU195">
        <v>0</v>
      </c>
      <c r="AV195">
        <v>0</v>
      </c>
      <c r="AW195">
        <v>0</v>
      </c>
      <c r="AX195">
        <v>0</v>
      </c>
      <c r="AY195">
        <v>2448</v>
      </c>
      <c r="AZ195">
        <v>2294</v>
      </c>
      <c r="BA195">
        <v>22137</v>
      </c>
      <c r="BB195">
        <v>0</v>
      </c>
      <c r="BC195">
        <v>174</v>
      </c>
      <c r="BD195">
        <v>348</v>
      </c>
      <c r="BE195">
        <v>1489</v>
      </c>
      <c r="BF195">
        <v>0</v>
      </c>
      <c r="BG195">
        <v>0</v>
      </c>
      <c r="BH195">
        <v>0</v>
      </c>
      <c r="BI195">
        <v>0</v>
      </c>
      <c r="BJ195">
        <v>0</v>
      </c>
      <c r="BK195">
        <v>174</v>
      </c>
      <c r="BL195">
        <v>0</v>
      </c>
      <c r="BM195">
        <v>622</v>
      </c>
      <c r="BN195">
        <v>0</v>
      </c>
      <c r="BO195">
        <v>0</v>
      </c>
      <c r="BP195">
        <v>174</v>
      </c>
      <c r="BQ195">
        <v>0</v>
      </c>
      <c r="BR195">
        <v>0</v>
      </c>
      <c r="BS195">
        <v>0</v>
      </c>
    </row>
    <row r="196" spans="1:71" x14ac:dyDescent="0.2">
      <c r="A196">
        <v>3122</v>
      </c>
      <c r="B196">
        <v>0</v>
      </c>
      <c r="C196">
        <v>0</v>
      </c>
      <c r="D196">
        <v>0</v>
      </c>
      <c r="E196">
        <v>0</v>
      </c>
      <c r="F196">
        <v>0</v>
      </c>
      <c r="G196">
        <v>0</v>
      </c>
      <c r="H196">
        <v>0</v>
      </c>
      <c r="I196">
        <v>0</v>
      </c>
      <c r="J196">
        <v>0</v>
      </c>
      <c r="K196">
        <v>0</v>
      </c>
      <c r="L196">
        <v>0</v>
      </c>
      <c r="M196">
        <v>0</v>
      </c>
      <c r="N196">
        <v>0</v>
      </c>
      <c r="O196">
        <v>0</v>
      </c>
      <c r="P196">
        <v>0</v>
      </c>
      <c r="Q196">
        <v>0</v>
      </c>
      <c r="R196">
        <v>0</v>
      </c>
      <c r="S196">
        <v>0</v>
      </c>
      <c r="T196">
        <v>0</v>
      </c>
      <c r="U196">
        <v>0</v>
      </c>
      <c r="V196">
        <v>0</v>
      </c>
      <c r="W196">
        <v>0</v>
      </c>
      <c r="X196">
        <v>0</v>
      </c>
      <c r="Y196">
        <v>0</v>
      </c>
      <c r="Z196">
        <v>0</v>
      </c>
      <c r="AA196">
        <v>0</v>
      </c>
      <c r="AB196">
        <v>0</v>
      </c>
      <c r="AC196">
        <v>0</v>
      </c>
      <c r="AD196">
        <v>0</v>
      </c>
      <c r="AE196">
        <v>0</v>
      </c>
      <c r="AF196">
        <v>0</v>
      </c>
      <c r="AG196">
        <v>0</v>
      </c>
      <c r="AH196">
        <v>0</v>
      </c>
      <c r="AI196">
        <v>0</v>
      </c>
      <c r="AJ196">
        <v>0</v>
      </c>
      <c r="AK196">
        <v>0</v>
      </c>
      <c r="AL196">
        <v>0</v>
      </c>
      <c r="AM196">
        <v>0</v>
      </c>
      <c r="AN196">
        <v>0</v>
      </c>
      <c r="AO196">
        <v>0</v>
      </c>
      <c r="AP196">
        <v>0</v>
      </c>
      <c r="AQ196">
        <v>0</v>
      </c>
      <c r="AR196">
        <v>0</v>
      </c>
      <c r="AS196">
        <v>0</v>
      </c>
      <c r="AT196">
        <v>0</v>
      </c>
      <c r="AU196">
        <v>0</v>
      </c>
      <c r="AV196">
        <v>0</v>
      </c>
      <c r="AW196">
        <v>0</v>
      </c>
      <c r="AX196">
        <v>176</v>
      </c>
      <c r="AY196">
        <v>6522</v>
      </c>
      <c r="AZ196">
        <v>6096</v>
      </c>
      <c r="BA196">
        <v>60917</v>
      </c>
      <c r="BB196">
        <v>176</v>
      </c>
      <c r="BC196">
        <v>518</v>
      </c>
      <c r="BD196">
        <v>1232</v>
      </c>
      <c r="BE196">
        <v>6056</v>
      </c>
      <c r="BF196">
        <v>0</v>
      </c>
      <c r="BG196">
        <v>0</v>
      </c>
      <c r="BH196">
        <v>0</v>
      </c>
      <c r="BI196">
        <v>0</v>
      </c>
      <c r="BJ196">
        <v>0</v>
      </c>
      <c r="BK196">
        <v>518</v>
      </c>
      <c r="BL196">
        <v>704</v>
      </c>
      <c r="BM196">
        <v>1936</v>
      </c>
      <c r="BN196">
        <v>0</v>
      </c>
      <c r="BO196">
        <v>0</v>
      </c>
      <c r="BP196">
        <v>0</v>
      </c>
      <c r="BQ196">
        <v>0</v>
      </c>
      <c r="BR196">
        <v>13</v>
      </c>
      <c r="BS196">
        <v>0</v>
      </c>
    </row>
    <row r="197" spans="1:71" x14ac:dyDescent="0.2">
      <c r="A197">
        <v>3129</v>
      </c>
      <c r="B197">
        <v>0</v>
      </c>
      <c r="C197">
        <v>0</v>
      </c>
      <c r="D197">
        <v>0</v>
      </c>
      <c r="E197">
        <v>0</v>
      </c>
      <c r="F197">
        <v>0</v>
      </c>
      <c r="G197">
        <v>0</v>
      </c>
      <c r="H197">
        <v>0</v>
      </c>
      <c r="I197">
        <v>0</v>
      </c>
      <c r="J197">
        <v>0</v>
      </c>
      <c r="K197">
        <v>0</v>
      </c>
      <c r="L197">
        <v>0</v>
      </c>
      <c r="M197">
        <v>0</v>
      </c>
      <c r="N197">
        <v>0</v>
      </c>
      <c r="O197">
        <v>0</v>
      </c>
      <c r="P197">
        <v>0</v>
      </c>
      <c r="Q197">
        <v>0</v>
      </c>
      <c r="R197">
        <v>0</v>
      </c>
      <c r="S197">
        <v>0</v>
      </c>
      <c r="T197">
        <v>0</v>
      </c>
      <c r="U197">
        <v>0</v>
      </c>
      <c r="V197">
        <v>0</v>
      </c>
      <c r="W197">
        <v>0</v>
      </c>
      <c r="X197">
        <v>0</v>
      </c>
      <c r="Y197">
        <v>0</v>
      </c>
      <c r="Z197">
        <v>0</v>
      </c>
      <c r="AA197">
        <v>0</v>
      </c>
      <c r="AB197">
        <v>0</v>
      </c>
      <c r="AC197">
        <v>0</v>
      </c>
      <c r="AD197">
        <v>0</v>
      </c>
      <c r="AE197">
        <v>0</v>
      </c>
      <c r="AF197">
        <v>0</v>
      </c>
      <c r="AG197">
        <v>0</v>
      </c>
      <c r="AH197">
        <v>0</v>
      </c>
      <c r="AI197">
        <v>0</v>
      </c>
      <c r="AJ197">
        <v>0</v>
      </c>
      <c r="AK197">
        <v>0</v>
      </c>
      <c r="AL197">
        <v>0</v>
      </c>
      <c r="AM197">
        <v>0</v>
      </c>
      <c r="AN197">
        <v>0</v>
      </c>
      <c r="AO197">
        <v>0</v>
      </c>
      <c r="AP197">
        <v>0</v>
      </c>
      <c r="AQ197">
        <v>0</v>
      </c>
      <c r="AR197">
        <v>0</v>
      </c>
      <c r="AS197">
        <v>0</v>
      </c>
      <c r="AT197">
        <v>0</v>
      </c>
      <c r="AU197">
        <v>0</v>
      </c>
      <c r="AV197">
        <v>0</v>
      </c>
      <c r="AW197">
        <v>0</v>
      </c>
      <c r="AX197">
        <v>246</v>
      </c>
      <c r="AY197">
        <v>5412.5</v>
      </c>
      <c r="AZ197">
        <v>16860</v>
      </c>
      <c r="BA197">
        <v>232093</v>
      </c>
      <c r="BB197">
        <v>223.5</v>
      </c>
      <c r="BC197">
        <v>700</v>
      </c>
      <c r="BD197">
        <v>2747</v>
      </c>
      <c r="BE197">
        <v>34326</v>
      </c>
      <c r="BF197">
        <v>0</v>
      </c>
      <c r="BG197">
        <v>0</v>
      </c>
      <c r="BH197">
        <v>175</v>
      </c>
      <c r="BI197">
        <v>175</v>
      </c>
      <c r="BJ197">
        <v>27.5</v>
      </c>
      <c r="BK197">
        <v>437.5</v>
      </c>
      <c r="BL197">
        <v>875</v>
      </c>
      <c r="BM197">
        <v>2631</v>
      </c>
      <c r="BN197">
        <v>0</v>
      </c>
      <c r="BO197">
        <v>0</v>
      </c>
      <c r="BP197">
        <v>0</v>
      </c>
      <c r="BQ197">
        <v>0</v>
      </c>
      <c r="BR197">
        <v>22</v>
      </c>
      <c r="BS197">
        <v>0</v>
      </c>
    </row>
    <row r="198" spans="1:71" x14ac:dyDescent="0.2">
      <c r="A198">
        <v>3150</v>
      </c>
      <c r="B198">
        <v>0</v>
      </c>
      <c r="C198">
        <v>0</v>
      </c>
      <c r="D198">
        <v>0</v>
      </c>
      <c r="E198">
        <v>0</v>
      </c>
      <c r="F198">
        <v>0</v>
      </c>
      <c r="G198">
        <v>0</v>
      </c>
      <c r="H198">
        <v>0</v>
      </c>
      <c r="I198">
        <v>0</v>
      </c>
      <c r="J198">
        <v>0</v>
      </c>
      <c r="K198">
        <v>0</v>
      </c>
      <c r="L198">
        <v>0</v>
      </c>
      <c r="M198">
        <v>0</v>
      </c>
      <c r="N198">
        <v>0</v>
      </c>
      <c r="O198">
        <v>0</v>
      </c>
      <c r="P198">
        <v>0</v>
      </c>
      <c r="Q198">
        <v>0</v>
      </c>
      <c r="R198">
        <v>0</v>
      </c>
      <c r="S198">
        <v>0</v>
      </c>
      <c r="T198">
        <v>0</v>
      </c>
      <c r="U198">
        <v>0</v>
      </c>
      <c r="V198">
        <v>0</v>
      </c>
      <c r="W198">
        <v>0</v>
      </c>
      <c r="X198">
        <v>0</v>
      </c>
      <c r="Y198">
        <v>0</v>
      </c>
      <c r="Z198">
        <v>0</v>
      </c>
      <c r="AA198">
        <v>0</v>
      </c>
      <c r="AB198">
        <v>0</v>
      </c>
      <c r="AC198">
        <v>0</v>
      </c>
      <c r="AD198">
        <v>0</v>
      </c>
      <c r="AE198">
        <v>0</v>
      </c>
      <c r="AF198">
        <v>0</v>
      </c>
      <c r="AG198">
        <v>0</v>
      </c>
      <c r="AH198">
        <v>0</v>
      </c>
      <c r="AI198">
        <v>0</v>
      </c>
      <c r="AJ198">
        <v>0</v>
      </c>
      <c r="AK198">
        <v>0</v>
      </c>
      <c r="AL198">
        <v>0</v>
      </c>
      <c r="AM198">
        <v>0</v>
      </c>
      <c r="AN198">
        <v>0</v>
      </c>
      <c r="AO198">
        <v>0</v>
      </c>
      <c r="AP198">
        <v>0</v>
      </c>
      <c r="AQ198">
        <v>0</v>
      </c>
      <c r="AR198">
        <v>0</v>
      </c>
      <c r="AS198">
        <v>0</v>
      </c>
      <c r="AT198">
        <v>0</v>
      </c>
      <c r="AU198">
        <v>0</v>
      </c>
      <c r="AV198">
        <v>0</v>
      </c>
      <c r="AW198">
        <v>0</v>
      </c>
      <c r="AX198">
        <v>364</v>
      </c>
      <c r="AY198">
        <v>13138</v>
      </c>
      <c r="AZ198">
        <v>15321</v>
      </c>
      <c r="BA198">
        <v>220396</v>
      </c>
      <c r="BB198">
        <v>364</v>
      </c>
      <c r="BC198">
        <v>3161</v>
      </c>
      <c r="BD198">
        <v>4644</v>
      </c>
      <c r="BE198">
        <v>37690</v>
      </c>
      <c r="BF198">
        <v>0</v>
      </c>
      <c r="BG198">
        <v>0</v>
      </c>
      <c r="BH198">
        <v>0</v>
      </c>
      <c r="BI198">
        <v>172</v>
      </c>
      <c r="BJ198">
        <v>186.5</v>
      </c>
      <c r="BK198">
        <v>2585</v>
      </c>
      <c r="BL198">
        <v>3956</v>
      </c>
      <c r="BM198">
        <v>9804</v>
      </c>
      <c r="BN198">
        <v>0</v>
      </c>
      <c r="BO198">
        <v>0</v>
      </c>
      <c r="BP198">
        <v>0</v>
      </c>
      <c r="BQ198">
        <v>0</v>
      </c>
      <c r="BR198">
        <v>80</v>
      </c>
      <c r="BS198">
        <v>0</v>
      </c>
    </row>
    <row r="199" spans="1:71" x14ac:dyDescent="0.2">
      <c r="A199">
        <v>3171</v>
      </c>
      <c r="B199">
        <v>0</v>
      </c>
      <c r="C199">
        <v>0</v>
      </c>
      <c r="D199">
        <v>0</v>
      </c>
      <c r="E199">
        <v>0</v>
      </c>
      <c r="F199">
        <v>0</v>
      </c>
      <c r="G199">
        <v>0</v>
      </c>
      <c r="H199">
        <v>0</v>
      </c>
      <c r="I199">
        <v>0</v>
      </c>
      <c r="J199">
        <v>0</v>
      </c>
      <c r="K199">
        <v>0</v>
      </c>
      <c r="L199">
        <v>0</v>
      </c>
      <c r="M199">
        <v>0</v>
      </c>
      <c r="N199">
        <v>0</v>
      </c>
      <c r="O199">
        <v>0</v>
      </c>
      <c r="P199">
        <v>0</v>
      </c>
      <c r="Q199">
        <v>0</v>
      </c>
      <c r="R199">
        <v>0</v>
      </c>
      <c r="S199">
        <v>0</v>
      </c>
      <c r="T199">
        <v>0</v>
      </c>
      <c r="U199">
        <v>0</v>
      </c>
      <c r="V199">
        <v>0</v>
      </c>
      <c r="W199">
        <v>0</v>
      </c>
      <c r="X199">
        <v>0</v>
      </c>
      <c r="Y199">
        <v>0</v>
      </c>
      <c r="Z199">
        <v>0</v>
      </c>
      <c r="AA199">
        <v>0</v>
      </c>
      <c r="AB199">
        <v>0</v>
      </c>
      <c r="AC199">
        <v>0</v>
      </c>
      <c r="AD199">
        <v>0</v>
      </c>
      <c r="AE199">
        <v>0</v>
      </c>
      <c r="AF199">
        <v>0</v>
      </c>
      <c r="AG199">
        <v>0</v>
      </c>
      <c r="AH199">
        <v>0</v>
      </c>
      <c r="AI199">
        <v>0</v>
      </c>
      <c r="AJ199">
        <v>0</v>
      </c>
      <c r="AK199">
        <v>0</v>
      </c>
      <c r="AL199">
        <v>0</v>
      </c>
      <c r="AM199">
        <v>0</v>
      </c>
      <c r="AN199">
        <v>0</v>
      </c>
      <c r="AO199">
        <v>0</v>
      </c>
      <c r="AP199">
        <v>0</v>
      </c>
      <c r="AQ199">
        <v>0</v>
      </c>
      <c r="AR199">
        <v>0</v>
      </c>
      <c r="AS199">
        <v>0</v>
      </c>
      <c r="AT199">
        <v>0</v>
      </c>
      <c r="AU199">
        <v>0</v>
      </c>
      <c r="AV199">
        <v>0</v>
      </c>
      <c r="AW199">
        <v>0</v>
      </c>
      <c r="AX199">
        <v>6</v>
      </c>
      <c r="AY199">
        <v>107</v>
      </c>
      <c r="AZ199">
        <v>192</v>
      </c>
      <c r="BA199">
        <v>80134</v>
      </c>
      <c r="BB199">
        <v>6</v>
      </c>
      <c r="BC199">
        <v>69</v>
      </c>
      <c r="BD199">
        <v>24</v>
      </c>
      <c r="BE199">
        <v>9324</v>
      </c>
      <c r="BF199">
        <v>0</v>
      </c>
      <c r="BG199">
        <v>0</v>
      </c>
      <c r="BH199">
        <v>0</v>
      </c>
      <c r="BI199">
        <v>1054</v>
      </c>
      <c r="BJ199">
        <v>0</v>
      </c>
      <c r="BK199">
        <v>51</v>
      </c>
      <c r="BL199">
        <v>18</v>
      </c>
      <c r="BM199">
        <v>576</v>
      </c>
      <c r="BN199">
        <v>0</v>
      </c>
      <c r="BO199">
        <v>0</v>
      </c>
      <c r="BP199">
        <v>0</v>
      </c>
      <c r="BQ199">
        <v>0</v>
      </c>
      <c r="BR199">
        <v>51</v>
      </c>
      <c r="BS199">
        <v>0</v>
      </c>
    </row>
    <row r="200" spans="1:71" x14ac:dyDescent="0.2">
      <c r="A200">
        <v>3206</v>
      </c>
      <c r="B200">
        <v>0</v>
      </c>
      <c r="C200">
        <v>0</v>
      </c>
      <c r="D200">
        <v>0</v>
      </c>
      <c r="E200">
        <v>0</v>
      </c>
      <c r="F200">
        <v>0</v>
      </c>
      <c r="G200">
        <v>0</v>
      </c>
      <c r="H200">
        <v>0</v>
      </c>
      <c r="I200">
        <v>0</v>
      </c>
      <c r="J200">
        <v>0</v>
      </c>
      <c r="K200">
        <v>0</v>
      </c>
      <c r="L200">
        <v>0</v>
      </c>
      <c r="M200">
        <v>0</v>
      </c>
      <c r="N200">
        <v>0</v>
      </c>
      <c r="O200">
        <v>0</v>
      </c>
      <c r="P200">
        <v>0</v>
      </c>
      <c r="Q200">
        <v>0</v>
      </c>
      <c r="R200">
        <v>0</v>
      </c>
      <c r="S200">
        <v>0</v>
      </c>
      <c r="T200">
        <v>0</v>
      </c>
      <c r="U200">
        <v>0</v>
      </c>
      <c r="V200">
        <v>0</v>
      </c>
      <c r="W200">
        <v>0</v>
      </c>
      <c r="X200">
        <v>0</v>
      </c>
      <c r="Y200">
        <v>0</v>
      </c>
      <c r="Z200">
        <v>0</v>
      </c>
      <c r="AA200">
        <v>0</v>
      </c>
      <c r="AB200">
        <v>0</v>
      </c>
      <c r="AC200">
        <v>0</v>
      </c>
      <c r="AD200">
        <v>0</v>
      </c>
      <c r="AE200">
        <v>0</v>
      </c>
      <c r="AF200">
        <v>0</v>
      </c>
      <c r="AG200">
        <v>0</v>
      </c>
      <c r="AH200">
        <v>0</v>
      </c>
      <c r="AI200">
        <v>0</v>
      </c>
      <c r="AJ200">
        <v>0</v>
      </c>
      <c r="AK200">
        <v>0</v>
      </c>
      <c r="AL200">
        <v>0</v>
      </c>
      <c r="AM200">
        <v>0</v>
      </c>
      <c r="AN200">
        <v>0</v>
      </c>
      <c r="AO200">
        <v>0</v>
      </c>
      <c r="AP200">
        <v>0</v>
      </c>
      <c r="AQ200">
        <v>0</v>
      </c>
      <c r="AR200">
        <v>0</v>
      </c>
      <c r="AS200">
        <v>0</v>
      </c>
      <c r="AT200">
        <v>0</v>
      </c>
      <c r="AU200">
        <v>0</v>
      </c>
      <c r="AV200">
        <v>0</v>
      </c>
      <c r="AW200">
        <v>0</v>
      </c>
      <c r="AX200">
        <v>52.5</v>
      </c>
      <c r="AY200">
        <v>4260</v>
      </c>
      <c r="AZ200">
        <v>5218</v>
      </c>
      <c r="BA200">
        <v>71549</v>
      </c>
      <c r="BB200">
        <v>52.5</v>
      </c>
      <c r="BC200">
        <v>426</v>
      </c>
      <c r="BD200">
        <v>582</v>
      </c>
      <c r="BE200">
        <v>8184</v>
      </c>
      <c r="BF200">
        <v>0</v>
      </c>
      <c r="BG200">
        <v>0</v>
      </c>
      <c r="BH200">
        <v>0</v>
      </c>
      <c r="BI200">
        <v>339</v>
      </c>
      <c r="BJ200">
        <v>43</v>
      </c>
      <c r="BK200">
        <v>426</v>
      </c>
      <c r="BL200">
        <v>411</v>
      </c>
      <c r="BM200">
        <v>1197</v>
      </c>
      <c r="BN200">
        <v>0</v>
      </c>
      <c r="BO200">
        <v>0</v>
      </c>
      <c r="BP200">
        <v>0</v>
      </c>
      <c r="BQ200">
        <v>0</v>
      </c>
      <c r="BR200">
        <v>28</v>
      </c>
      <c r="BS200">
        <v>0</v>
      </c>
    </row>
    <row r="201" spans="1:71" x14ac:dyDescent="0.2">
      <c r="A201">
        <v>3213</v>
      </c>
      <c r="B201">
        <v>0</v>
      </c>
      <c r="C201">
        <v>0</v>
      </c>
      <c r="D201">
        <v>0</v>
      </c>
      <c r="E201">
        <v>0</v>
      </c>
      <c r="F201">
        <v>0</v>
      </c>
      <c r="G201">
        <v>0</v>
      </c>
      <c r="H201">
        <v>0</v>
      </c>
      <c r="I201">
        <v>0</v>
      </c>
      <c r="J201">
        <v>0</v>
      </c>
      <c r="K201">
        <v>0</v>
      </c>
      <c r="L201">
        <v>0</v>
      </c>
      <c r="M201">
        <v>0</v>
      </c>
      <c r="N201">
        <v>0</v>
      </c>
      <c r="O201">
        <v>0</v>
      </c>
      <c r="P201">
        <v>0</v>
      </c>
      <c r="Q201">
        <v>0</v>
      </c>
      <c r="R201">
        <v>0</v>
      </c>
      <c r="S201">
        <v>0</v>
      </c>
      <c r="T201">
        <v>0</v>
      </c>
      <c r="U201">
        <v>0</v>
      </c>
      <c r="V201">
        <v>0</v>
      </c>
      <c r="W201">
        <v>0</v>
      </c>
      <c r="X201">
        <v>0</v>
      </c>
      <c r="Y201">
        <v>0</v>
      </c>
      <c r="Z201">
        <v>0</v>
      </c>
      <c r="AA201">
        <v>0</v>
      </c>
      <c r="AB201">
        <v>0</v>
      </c>
      <c r="AC201">
        <v>0</v>
      </c>
      <c r="AD201">
        <v>0</v>
      </c>
      <c r="AE201">
        <v>0</v>
      </c>
      <c r="AF201">
        <v>0</v>
      </c>
      <c r="AG201">
        <v>0</v>
      </c>
      <c r="AH201">
        <v>0</v>
      </c>
      <c r="AI201">
        <v>0</v>
      </c>
      <c r="AJ201">
        <v>0</v>
      </c>
      <c r="AK201">
        <v>0</v>
      </c>
      <c r="AL201">
        <v>0</v>
      </c>
      <c r="AM201">
        <v>0</v>
      </c>
      <c r="AN201">
        <v>0</v>
      </c>
      <c r="AO201">
        <v>0</v>
      </c>
      <c r="AP201">
        <v>0</v>
      </c>
      <c r="AQ201">
        <v>0</v>
      </c>
      <c r="AR201">
        <v>0</v>
      </c>
      <c r="AS201">
        <v>0</v>
      </c>
      <c r="AT201">
        <v>0</v>
      </c>
      <c r="AU201">
        <v>0</v>
      </c>
      <c r="AV201">
        <v>0</v>
      </c>
      <c r="AW201">
        <v>0</v>
      </c>
      <c r="AX201">
        <v>0</v>
      </c>
      <c r="AY201">
        <v>4630</v>
      </c>
      <c r="AZ201">
        <v>4402</v>
      </c>
      <c r="BA201">
        <v>54225.5</v>
      </c>
      <c r="BB201">
        <v>0</v>
      </c>
      <c r="BC201">
        <v>1020</v>
      </c>
      <c r="BD201">
        <v>680</v>
      </c>
      <c r="BE201">
        <v>7543</v>
      </c>
      <c r="BF201">
        <v>0</v>
      </c>
      <c r="BG201">
        <v>0</v>
      </c>
      <c r="BH201">
        <v>0</v>
      </c>
      <c r="BI201">
        <v>170</v>
      </c>
      <c r="BJ201">
        <v>0</v>
      </c>
      <c r="BK201">
        <v>510</v>
      </c>
      <c r="BL201">
        <v>510</v>
      </c>
      <c r="BM201">
        <v>1189</v>
      </c>
      <c r="BN201">
        <v>0</v>
      </c>
      <c r="BO201">
        <v>0</v>
      </c>
      <c r="BP201">
        <v>0</v>
      </c>
      <c r="BQ201">
        <v>0</v>
      </c>
      <c r="BR201">
        <v>42</v>
      </c>
      <c r="BS201">
        <v>0</v>
      </c>
    </row>
    <row r="202" spans="1:71" x14ac:dyDescent="0.2">
      <c r="A202">
        <v>3220</v>
      </c>
      <c r="B202">
        <v>0</v>
      </c>
      <c r="C202">
        <v>0</v>
      </c>
      <c r="D202">
        <v>0</v>
      </c>
      <c r="E202">
        <v>0</v>
      </c>
      <c r="F202">
        <v>0</v>
      </c>
      <c r="G202">
        <v>0</v>
      </c>
      <c r="H202">
        <v>0</v>
      </c>
      <c r="I202">
        <v>0</v>
      </c>
      <c r="J202">
        <v>0</v>
      </c>
      <c r="K202">
        <v>0</v>
      </c>
      <c r="L202">
        <v>0</v>
      </c>
      <c r="M202">
        <v>0</v>
      </c>
      <c r="N202">
        <v>0</v>
      </c>
      <c r="O202">
        <v>0</v>
      </c>
      <c r="P202">
        <v>0</v>
      </c>
      <c r="Q202">
        <v>0</v>
      </c>
      <c r="R202">
        <v>0</v>
      </c>
      <c r="S202">
        <v>0</v>
      </c>
      <c r="T202">
        <v>0</v>
      </c>
      <c r="U202">
        <v>0</v>
      </c>
      <c r="V202">
        <v>0</v>
      </c>
      <c r="W202">
        <v>0</v>
      </c>
      <c r="X202">
        <v>0</v>
      </c>
      <c r="Y202">
        <v>0</v>
      </c>
      <c r="Z202">
        <v>0</v>
      </c>
      <c r="AA202">
        <v>0</v>
      </c>
      <c r="AB202">
        <v>0</v>
      </c>
      <c r="AC202">
        <v>0</v>
      </c>
      <c r="AD202">
        <v>0</v>
      </c>
      <c r="AE202">
        <v>0</v>
      </c>
      <c r="AF202">
        <v>0</v>
      </c>
      <c r="AG202">
        <v>0</v>
      </c>
      <c r="AH202">
        <v>0</v>
      </c>
      <c r="AI202">
        <v>0</v>
      </c>
      <c r="AJ202">
        <v>0</v>
      </c>
      <c r="AK202">
        <v>0</v>
      </c>
      <c r="AL202">
        <v>0</v>
      </c>
      <c r="AM202">
        <v>0</v>
      </c>
      <c r="AN202">
        <v>0</v>
      </c>
      <c r="AO202">
        <v>0</v>
      </c>
      <c r="AP202">
        <v>0</v>
      </c>
      <c r="AQ202">
        <v>0</v>
      </c>
      <c r="AR202">
        <v>0</v>
      </c>
      <c r="AS202">
        <v>0</v>
      </c>
      <c r="AT202">
        <v>0</v>
      </c>
      <c r="AU202">
        <v>0</v>
      </c>
      <c r="AV202">
        <v>0</v>
      </c>
      <c r="AW202">
        <v>0</v>
      </c>
      <c r="AX202">
        <v>2840</v>
      </c>
      <c r="AY202">
        <v>17375</v>
      </c>
      <c r="AZ202">
        <v>20298</v>
      </c>
      <c r="BA202">
        <v>300393</v>
      </c>
      <c r="BB202">
        <v>2671</v>
      </c>
      <c r="BC202">
        <v>4279</v>
      </c>
      <c r="BD202">
        <v>2831</v>
      </c>
      <c r="BE202">
        <v>34611</v>
      </c>
      <c r="BF202">
        <v>0</v>
      </c>
      <c r="BG202">
        <v>0</v>
      </c>
      <c r="BH202">
        <v>0</v>
      </c>
      <c r="BI202">
        <v>507</v>
      </c>
      <c r="BJ202">
        <v>1677</v>
      </c>
      <c r="BK202">
        <v>2366</v>
      </c>
      <c r="BL202">
        <v>1014</v>
      </c>
      <c r="BM202">
        <v>3549</v>
      </c>
      <c r="BN202">
        <v>0</v>
      </c>
      <c r="BO202">
        <v>0</v>
      </c>
      <c r="BP202">
        <v>0</v>
      </c>
      <c r="BQ202">
        <v>0</v>
      </c>
      <c r="BR202">
        <v>22</v>
      </c>
      <c r="BS202">
        <v>0</v>
      </c>
    </row>
    <row r="203" spans="1:71" x14ac:dyDescent="0.2">
      <c r="A203">
        <v>3269</v>
      </c>
      <c r="B203">
        <v>0</v>
      </c>
      <c r="C203">
        <v>0</v>
      </c>
      <c r="D203">
        <v>0</v>
      </c>
      <c r="E203">
        <v>0</v>
      </c>
      <c r="F203">
        <v>0</v>
      </c>
      <c r="G203">
        <v>0</v>
      </c>
      <c r="H203">
        <v>0</v>
      </c>
      <c r="I203">
        <v>0</v>
      </c>
      <c r="J203">
        <v>0</v>
      </c>
      <c r="K203">
        <v>0</v>
      </c>
      <c r="L203">
        <v>0</v>
      </c>
      <c r="M203">
        <v>0</v>
      </c>
      <c r="N203">
        <v>0</v>
      </c>
      <c r="O203">
        <v>0</v>
      </c>
      <c r="P203">
        <v>0</v>
      </c>
      <c r="Q203">
        <v>0</v>
      </c>
      <c r="R203">
        <v>0</v>
      </c>
      <c r="S203">
        <v>0</v>
      </c>
      <c r="T203">
        <v>0</v>
      </c>
      <c r="U203">
        <v>0</v>
      </c>
      <c r="V203">
        <v>0</v>
      </c>
      <c r="W203">
        <v>0</v>
      </c>
      <c r="X203">
        <v>0</v>
      </c>
      <c r="Y203">
        <v>0</v>
      </c>
      <c r="Z203">
        <v>0</v>
      </c>
      <c r="AA203">
        <v>0</v>
      </c>
      <c r="AB203">
        <v>0</v>
      </c>
      <c r="AC203">
        <v>0</v>
      </c>
      <c r="AD203">
        <v>0</v>
      </c>
      <c r="AE203">
        <v>0</v>
      </c>
      <c r="AF203">
        <v>0</v>
      </c>
      <c r="AG203">
        <v>0</v>
      </c>
      <c r="AH203">
        <v>0</v>
      </c>
      <c r="AI203">
        <v>0</v>
      </c>
      <c r="AJ203">
        <v>0</v>
      </c>
      <c r="AK203">
        <v>0</v>
      </c>
      <c r="AL203">
        <v>0</v>
      </c>
      <c r="AM203">
        <v>0</v>
      </c>
      <c r="AN203">
        <v>0</v>
      </c>
      <c r="AO203">
        <v>0</v>
      </c>
      <c r="AP203">
        <v>0</v>
      </c>
      <c r="AQ203">
        <v>0</v>
      </c>
      <c r="AR203">
        <v>0</v>
      </c>
      <c r="AS203">
        <v>0</v>
      </c>
      <c r="AT203">
        <v>0</v>
      </c>
      <c r="AU203">
        <v>0</v>
      </c>
      <c r="AV203">
        <v>0</v>
      </c>
      <c r="AW203">
        <v>0</v>
      </c>
      <c r="AX203">
        <v>7648</v>
      </c>
      <c r="AY203">
        <v>198568</v>
      </c>
      <c r="AZ203">
        <v>304937</v>
      </c>
      <c r="BA203">
        <v>3663043</v>
      </c>
      <c r="BB203">
        <v>1859</v>
      </c>
      <c r="BC203">
        <v>28958</v>
      </c>
      <c r="BD203">
        <v>38534</v>
      </c>
      <c r="BE203">
        <v>554399.5</v>
      </c>
      <c r="BF203">
        <v>140</v>
      </c>
      <c r="BG203">
        <v>0</v>
      </c>
      <c r="BH203">
        <v>169</v>
      </c>
      <c r="BI203">
        <v>4168</v>
      </c>
      <c r="BJ203">
        <v>137</v>
      </c>
      <c r="BK203">
        <v>10911</v>
      </c>
      <c r="BL203">
        <v>17546</v>
      </c>
      <c r="BM203">
        <v>65438</v>
      </c>
      <c r="BN203">
        <v>0</v>
      </c>
      <c r="BO203">
        <v>0</v>
      </c>
      <c r="BP203">
        <v>169</v>
      </c>
      <c r="BQ203">
        <v>1481</v>
      </c>
      <c r="BR203">
        <v>264</v>
      </c>
      <c r="BS203">
        <v>0</v>
      </c>
    </row>
    <row r="204" spans="1:71" x14ac:dyDescent="0.2">
      <c r="A204">
        <v>3276</v>
      </c>
      <c r="B204">
        <v>0</v>
      </c>
      <c r="C204">
        <v>0</v>
      </c>
      <c r="D204">
        <v>0</v>
      </c>
      <c r="E204">
        <v>0</v>
      </c>
      <c r="F204">
        <v>0</v>
      </c>
      <c r="G204">
        <v>0</v>
      </c>
      <c r="H204">
        <v>0</v>
      </c>
      <c r="I204">
        <v>0</v>
      </c>
      <c r="J204">
        <v>0</v>
      </c>
      <c r="K204">
        <v>0</v>
      </c>
      <c r="L204">
        <v>0</v>
      </c>
      <c r="M204">
        <v>0</v>
      </c>
      <c r="N204">
        <v>0</v>
      </c>
      <c r="O204">
        <v>0</v>
      </c>
      <c r="P204">
        <v>0</v>
      </c>
      <c r="Q204">
        <v>0</v>
      </c>
      <c r="R204">
        <v>0</v>
      </c>
      <c r="S204">
        <v>0</v>
      </c>
      <c r="T204">
        <v>0</v>
      </c>
      <c r="U204">
        <v>0</v>
      </c>
      <c r="V204">
        <v>0</v>
      </c>
      <c r="W204">
        <v>0</v>
      </c>
      <c r="X204">
        <v>0</v>
      </c>
      <c r="Y204">
        <v>0</v>
      </c>
      <c r="Z204">
        <v>0</v>
      </c>
      <c r="AA204">
        <v>0</v>
      </c>
      <c r="AB204">
        <v>0</v>
      </c>
      <c r="AC204">
        <v>0</v>
      </c>
      <c r="AD204">
        <v>0</v>
      </c>
      <c r="AE204">
        <v>0</v>
      </c>
      <c r="AF204">
        <v>0</v>
      </c>
      <c r="AG204">
        <v>0</v>
      </c>
      <c r="AH204">
        <v>0</v>
      </c>
      <c r="AI204">
        <v>0</v>
      </c>
      <c r="AJ204">
        <v>0</v>
      </c>
      <c r="AK204">
        <v>0</v>
      </c>
      <c r="AL204">
        <v>0</v>
      </c>
      <c r="AM204">
        <v>0</v>
      </c>
      <c r="AN204">
        <v>0</v>
      </c>
      <c r="AO204">
        <v>0</v>
      </c>
      <c r="AP204">
        <v>0</v>
      </c>
      <c r="AQ204">
        <v>0</v>
      </c>
      <c r="AR204">
        <v>0</v>
      </c>
      <c r="AS204">
        <v>0</v>
      </c>
      <c r="AT204">
        <v>0</v>
      </c>
      <c r="AU204">
        <v>0</v>
      </c>
      <c r="AV204">
        <v>0</v>
      </c>
      <c r="AW204">
        <v>0</v>
      </c>
      <c r="AX204">
        <v>917</v>
      </c>
      <c r="AY204">
        <v>4775</v>
      </c>
      <c r="AZ204">
        <v>3971</v>
      </c>
      <c r="BA204">
        <v>76406</v>
      </c>
      <c r="BB204">
        <v>783</v>
      </c>
      <c r="BC204">
        <v>1547</v>
      </c>
      <c r="BD204">
        <v>850</v>
      </c>
      <c r="BE204">
        <v>11475</v>
      </c>
      <c r="BF204">
        <v>0</v>
      </c>
      <c r="BG204">
        <v>0</v>
      </c>
      <c r="BH204">
        <v>0</v>
      </c>
      <c r="BI204">
        <v>0</v>
      </c>
      <c r="BJ204">
        <v>0</v>
      </c>
      <c r="BK204">
        <v>474</v>
      </c>
      <c r="BL204">
        <v>170</v>
      </c>
      <c r="BM204">
        <v>2861</v>
      </c>
      <c r="BN204">
        <v>0</v>
      </c>
      <c r="BO204">
        <v>0</v>
      </c>
      <c r="BP204">
        <v>0</v>
      </c>
      <c r="BQ204">
        <v>0</v>
      </c>
      <c r="BR204">
        <v>11</v>
      </c>
      <c r="BS204">
        <v>0</v>
      </c>
    </row>
    <row r="205" spans="1:71" x14ac:dyDescent="0.2">
      <c r="A205">
        <v>3290</v>
      </c>
      <c r="B205">
        <v>0</v>
      </c>
      <c r="C205">
        <v>0</v>
      </c>
      <c r="D205">
        <v>0</v>
      </c>
      <c r="E205">
        <v>0</v>
      </c>
      <c r="F205">
        <v>0</v>
      </c>
      <c r="G205">
        <v>0</v>
      </c>
      <c r="H205">
        <v>0</v>
      </c>
      <c r="I205">
        <v>0</v>
      </c>
      <c r="J205">
        <v>0</v>
      </c>
      <c r="K205">
        <v>0</v>
      </c>
      <c r="L205">
        <v>0</v>
      </c>
      <c r="M205">
        <v>0</v>
      </c>
      <c r="N205">
        <v>0</v>
      </c>
      <c r="O205">
        <v>0</v>
      </c>
      <c r="P205">
        <v>0</v>
      </c>
      <c r="Q205">
        <v>0</v>
      </c>
      <c r="R205">
        <v>0</v>
      </c>
      <c r="S205">
        <v>0</v>
      </c>
      <c r="T205">
        <v>0</v>
      </c>
      <c r="U205">
        <v>0</v>
      </c>
      <c r="V205">
        <v>0</v>
      </c>
      <c r="W205">
        <v>0</v>
      </c>
      <c r="X205">
        <v>0</v>
      </c>
      <c r="Y205">
        <v>0</v>
      </c>
      <c r="Z205">
        <v>0</v>
      </c>
      <c r="AA205">
        <v>0</v>
      </c>
      <c r="AB205">
        <v>0</v>
      </c>
      <c r="AC205">
        <v>0</v>
      </c>
      <c r="AD205">
        <v>0</v>
      </c>
      <c r="AE205">
        <v>0</v>
      </c>
      <c r="AF205">
        <v>0</v>
      </c>
      <c r="AG205">
        <v>0</v>
      </c>
      <c r="AH205">
        <v>0</v>
      </c>
      <c r="AI205">
        <v>0</v>
      </c>
      <c r="AJ205">
        <v>0</v>
      </c>
      <c r="AK205">
        <v>0</v>
      </c>
      <c r="AL205">
        <v>0</v>
      </c>
      <c r="AM205">
        <v>0</v>
      </c>
      <c r="AN205">
        <v>0</v>
      </c>
      <c r="AO205">
        <v>0</v>
      </c>
      <c r="AP205">
        <v>0</v>
      </c>
      <c r="AQ205">
        <v>0</v>
      </c>
      <c r="AR205">
        <v>0</v>
      </c>
      <c r="AS205">
        <v>0</v>
      </c>
      <c r="AT205">
        <v>0</v>
      </c>
      <c r="AU205">
        <v>0</v>
      </c>
      <c r="AV205">
        <v>0</v>
      </c>
      <c r="AW205">
        <v>0</v>
      </c>
      <c r="AX205">
        <v>6251</v>
      </c>
      <c r="AY205">
        <v>38056</v>
      </c>
      <c r="AZ205">
        <v>47774</v>
      </c>
      <c r="BA205">
        <v>707606</v>
      </c>
      <c r="BB205">
        <v>5641</v>
      </c>
      <c r="BC205">
        <v>6094</v>
      </c>
      <c r="BD205">
        <v>9183</v>
      </c>
      <c r="BE205">
        <v>124396</v>
      </c>
      <c r="BF205">
        <v>0</v>
      </c>
      <c r="BG205">
        <v>0</v>
      </c>
      <c r="BH205">
        <v>0</v>
      </c>
      <c r="BI205">
        <v>2880</v>
      </c>
      <c r="BJ205">
        <v>2336</v>
      </c>
      <c r="BK205">
        <v>2699</v>
      </c>
      <c r="BL205">
        <v>3893</v>
      </c>
      <c r="BM205">
        <v>10735</v>
      </c>
      <c r="BN205">
        <v>0</v>
      </c>
      <c r="BO205">
        <v>0</v>
      </c>
      <c r="BP205">
        <v>0</v>
      </c>
      <c r="BQ205">
        <v>876</v>
      </c>
      <c r="BR205">
        <v>108</v>
      </c>
      <c r="BS205">
        <v>0</v>
      </c>
    </row>
    <row r="206" spans="1:71" x14ac:dyDescent="0.2">
      <c r="A206">
        <v>3297</v>
      </c>
      <c r="B206">
        <v>0</v>
      </c>
      <c r="C206">
        <v>0</v>
      </c>
      <c r="D206">
        <v>0</v>
      </c>
      <c r="E206">
        <v>0</v>
      </c>
      <c r="F206">
        <v>0</v>
      </c>
      <c r="G206">
        <v>0</v>
      </c>
      <c r="H206">
        <v>0</v>
      </c>
      <c r="I206">
        <v>0</v>
      </c>
      <c r="J206">
        <v>0</v>
      </c>
      <c r="K206">
        <v>0</v>
      </c>
      <c r="L206">
        <v>0</v>
      </c>
      <c r="M206">
        <v>0</v>
      </c>
      <c r="N206">
        <v>0</v>
      </c>
      <c r="O206">
        <v>0</v>
      </c>
      <c r="P206">
        <v>0</v>
      </c>
      <c r="Q206">
        <v>0</v>
      </c>
      <c r="R206">
        <v>0</v>
      </c>
      <c r="S206">
        <v>0</v>
      </c>
      <c r="T206">
        <v>0</v>
      </c>
      <c r="U206">
        <v>0</v>
      </c>
      <c r="V206">
        <v>0</v>
      </c>
      <c r="W206">
        <v>0</v>
      </c>
      <c r="X206">
        <v>0</v>
      </c>
      <c r="Y206">
        <v>0</v>
      </c>
      <c r="Z206">
        <v>0</v>
      </c>
      <c r="AA206">
        <v>0</v>
      </c>
      <c r="AB206">
        <v>0</v>
      </c>
      <c r="AC206">
        <v>0</v>
      </c>
      <c r="AD206">
        <v>0</v>
      </c>
      <c r="AE206">
        <v>0</v>
      </c>
      <c r="AF206">
        <v>0</v>
      </c>
      <c r="AG206">
        <v>0</v>
      </c>
      <c r="AH206">
        <v>0</v>
      </c>
      <c r="AI206">
        <v>0</v>
      </c>
      <c r="AJ206">
        <v>0</v>
      </c>
      <c r="AK206">
        <v>0</v>
      </c>
      <c r="AL206">
        <v>0</v>
      </c>
      <c r="AM206">
        <v>0</v>
      </c>
      <c r="AN206">
        <v>0</v>
      </c>
      <c r="AO206">
        <v>0</v>
      </c>
      <c r="AP206">
        <v>0</v>
      </c>
      <c r="AQ206">
        <v>0</v>
      </c>
      <c r="AR206">
        <v>0</v>
      </c>
      <c r="AS206">
        <v>0</v>
      </c>
      <c r="AT206">
        <v>0</v>
      </c>
      <c r="AU206">
        <v>0</v>
      </c>
      <c r="AV206">
        <v>0</v>
      </c>
      <c r="AW206">
        <v>0</v>
      </c>
      <c r="AX206">
        <v>680</v>
      </c>
      <c r="AY206">
        <v>5803</v>
      </c>
      <c r="AZ206">
        <v>15086</v>
      </c>
      <c r="BA206">
        <v>183347</v>
      </c>
      <c r="BB206">
        <v>680</v>
      </c>
      <c r="BC206">
        <v>1161</v>
      </c>
      <c r="BD206">
        <v>3060</v>
      </c>
      <c r="BE206">
        <v>28084</v>
      </c>
      <c r="BF206">
        <v>0</v>
      </c>
      <c r="BG206">
        <v>0</v>
      </c>
      <c r="BH206">
        <v>0</v>
      </c>
      <c r="BI206">
        <v>0</v>
      </c>
      <c r="BJ206">
        <v>345</v>
      </c>
      <c r="BK206">
        <v>819</v>
      </c>
      <c r="BL206">
        <v>1870</v>
      </c>
      <c r="BM206">
        <v>5824</v>
      </c>
      <c r="BN206">
        <v>0</v>
      </c>
      <c r="BO206">
        <v>0</v>
      </c>
      <c r="BP206">
        <v>0</v>
      </c>
      <c r="BQ206">
        <v>0</v>
      </c>
      <c r="BR206">
        <v>28</v>
      </c>
      <c r="BS206">
        <v>0</v>
      </c>
    </row>
    <row r="207" spans="1:71" x14ac:dyDescent="0.2">
      <c r="A207">
        <v>3304</v>
      </c>
      <c r="B207">
        <v>0</v>
      </c>
      <c r="C207">
        <v>0</v>
      </c>
      <c r="D207">
        <v>0</v>
      </c>
      <c r="E207">
        <v>0</v>
      </c>
      <c r="F207">
        <v>0</v>
      </c>
      <c r="G207">
        <v>0</v>
      </c>
      <c r="H207">
        <v>0</v>
      </c>
      <c r="I207">
        <v>0</v>
      </c>
      <c r="J207">
        <v>0</v>
      </c>
      <c r="K207">
        <v>0</v>
      </c>
      <c r="L207">
        <v>0</v>
      </c>
      <c r="M207">
        <v>0</v>
      </c>
      <c r="N207">
        <v>0</v>
      </c>
      <c r="O207">
        <v>0</v>
      </c>
      <c r="P207">
        <v>0</v>
      </c>
      <c r="Q207">
        <v>0</v>
      </c>
      <c r="R207">
        <v>0</v>
      </c>
      <c r="S207">
        <v>0</v>
      </c>
      <c r="T207">
        <v>0</v>
      </c>
      <c r="U207">
        <v>0</v>
      </c>
      <c r="V207">
        <v>0</v>
      </c>
      <c r="W207">
        <v>0</v>
      </c>
      <c r="X207">
        <v>0</v>
      </c>
      <c r="Y207">
        <v>0</v>
      </c>
      <c r="Z207">
        <v>0</v>
      </c>
      <c r="AA207">
        <v>0</v>
      </c>
      <c r="AB207">
        <v>0</v>
      </c>
      <c r="AC207">
        <v>0</v>
      </c>
      <c r="AD207">
        <v>0</v>
      </c>
      <c r="AE207">
        <v>0</v>
      </c>
      <c r="AF207">
        <v>0</v>
      </c>
      <c r="AG207">
        <v>0</v>
      </c>
      <c r="AH207">
        <v>0</v>
      </c>
      <c r="AI207">
        <v>0</v>
      </c>
      <c r="AJ207">
        <v>0</v>
      </c>
      <c r="AK207">
        <v>0</v>
      </c>
      <c r="AL207">
        <v>0</v>
      </c>
      <c r="AM207">
        <v>0</v>
      </c>
      <c r="AN207">
        <v>0</v>
      </c>
      <c r="AO207">
        <v>0</v>
      </c>
      <c r="AP207">
        <v>0</v>
      </c>
      <c r="AQ207">
        <v>0</v>
      </c>
      <c r="AR207">
        <v>0</v>
      </c>
      <c r="AS207">
        <v>0</v>
      </c>
      <c r="AT207">
        <v>0</v>
      </c>
      <c r="AU207">
        <v>0</v>
      </c>
      <c r="AV207">
        <v>0</v>
      </c>
      <c r="AW207">
        <v>0</v>
      </c>
      <c r="AX207">
        <v>0</v>
      </c>
      <c r="AY207">
        <v>2990</v>
      </c>
      <c r="AZ207">
        <v>6796</v>
      </c>
      <c r="BA207">
        <v>119557</v>
      </c>
      <c r="BB207">
        <v>0</v>
      </c>
      <c r="BC207">
        <v>430</v>
      </c>
      <c r="BD207">
        <v>1566</v>
      </c>
      <c r="BE207">
        <v>12831</v>
      </c>
      <c r="BF207">
        <v>0</v>
      </c>
      <c r="BG207">
        <v>0</v>
      </c>
      <c r="BH207">
        <v>0</v>
      </c>
      <c r="BI207">
        <v>348</v>
      </c>
      <c r="BJ207">
        <v>0</v>
      </c>
      <c r="BK207">
        <v>288</v>
      </c>
      <c r="BL207">
        <v>1218</v>
      </c>
      <c r="BM207">
        <v>2088</v>
      </c>
      <c r="BN207">
        <v>0</v>
      </c>
      <c r="BO207">
        <v>0</v>
      </c>
      <c r="BP207">
        <v>174</v>
      </c>
      <c r="BQ207">
        <v>174</v>
      </c>
      <c r="BR207">
        <v>18</v>
      </c>
      <c r="BS207">
        <v>0</v>
      </c>
    </row>
    <row r="208" spans="1:71" x14ac:dyDescent="0.2">
      <c r="A208">
        <v>3311</v>
      </c>
      <c r="B208">
        <v>0</v>
      </c>
      <c r="C208">
        <v>0</v>
      </c>
      <c r="D208">
        <v>0</v>
      </c>
      <c r="E208">
        <v>0</v>
      </c>
      <c r="F208">
        <v>0</v>
      </c>
      <c r="G208">
        <v>0</v>
      </c>
      <c r="H208">
        <v>0</v>
      </c>
      <c r="I208">
        <v>0</v>
      </c>
      <c r="J208">
        <v>0</v>
      </c>
      <c r="K208">
        <v>0</v>
      </c>
      <c r="L208">
        <v>0</v>
      </c>
      <c r="M208">
        <v>0</v>
      </c>
      <c r="N208">
        <v>0</v>
      </c>
      <c r="O208">
        <v>0</v>
      </c>
      <c r="P208">
        <v>0</v>
      </c>
      <c r="Q208">
        <v>0</v>
      </c>
      <c r="R208">
        <v>0</v>
      </c>
      <c r="S208">
        <v>0</v>
      </c>
      <c r="T208">
        <v>0</v>
      </c>
      <c r="U208">
        <v>0</v>
      </c>
      <c r="V208">
        <v>0</v>
      </c>
      <c r="W208">
        <v>0</v>
      </c>
      <c r="X208">
        <v>0</v>
      </c>
      <c r="Y208">
        <v>0</v>
      </c>
      <c r="Z208">
        <v>0</v>
      </c>
      <c r="AA208">
        <v>0</v>
      </c>
      <c r="AB208">
        <v>0</v>
      </c>
      <c r="AC208">
        <v>0</v>
      </c>
      <c r="AD208">
        <v>0</v>
      </c>
      <c r="AE208">
        <v>0</v>
      </c>
      <c r="AF208">
        <v>0</v>
      </c>
      <c r="AG208">
        <v>0</v>
      </c>
      <c r="AH208">
        <v>0</v>
      </c>
      <c r="AI208">
        <v>0</v>
      </c>
      <c r="AJ208">
        <v>0</v>
      </c>
      <c r="AK208">
        <v>0</v>
      </c>
      <c r="AL208">
        <v>0</v>
      </c>
      <c r="AM208">
        <v>0</v>
      </c>
      <c r="AN208">
        <v>0</v>
      </c>
      <c r="AO208">
        <v>0</v>
      </c>
      <c r="AP208">
        <v>0</v>
      </c>
      <c r="AQ208">
        <v>0</v>
      </c>
      <c r="AR208">
        <v>0</v>
      </c>
      <c r="AS208">
        <v>0</v>
      </c>
      <c r="AT208">
        <v>0</v>
      </c>
      <c r="AU208">
        <v>0</v>
      </c>
      <c r="AV208">
        <v>0</v>
      </c>
      <c r="AW208">
        <v>0</v>
      </c>
      <c r="AX208">
        <v>2909</v>
      </c>
      <c r="AY208">
        <v>19803</v>
      </c>
      <c r="AZ208">
        <v>19394</v>
      </c>
      <c r="BA208">
        <v>293481</v>
      </c>
      <c r="BB208">
        <v>2909</v>
      </c>
      <c r="BC208">
        <v>4433</v>
      </c>
      <c r="BD208">
        <v>3905</v>
      </c>
      <c r="BE208">
        <v>53254</v>
      </c>
      <c r="BF208">
        <v>0</v>
      </c>
      <c r="BG208">
        <v>342</v>
      </c>
      <c r="BH208">
        <v>0</v>
      </c>
      <c r="BI208">
        <v>1216</v>
      </c>
      <c r="BJ208">
        <v>0</v>
      </c>
      <c r="BK208">
        <v>1906</v>
      </c>
      <c r="BL208">
        <v>1246</v>
      </c>
      <c r="BM208">
        <v>4278</v>
      </c>
      <c r="BN208">
        <v>0</v>
      </c>
      <c r="BO208">
        <v>0</v>
      </c>
      <c r="BP208">
        <v>0</v>
      </c>
      <c r="BQ208">
        <v>0</v>
      </c>
      <c r="BR208">
        <v>27</v>
      </c>
      <c r="BS208">
        <v>0</v>
      </c>
    </row>
    <row r="209" spans="1:71" x14ac:dyDescent="0.2">
      <c r="A209">
        <v>3318</v>
      </c>
      <c r="B209">
        <v>0</v>
      </c>
      <c r="C209">
        <v>0</v>
      </c>
      <c r="D209">
        <v>0</v>
      </c>
      <c r="E209">
        <v>0</v>
      </c>
      <c r="F209">
        <v>0</v>
      </c>
      <c r="G209">
        <v>0</v>
      </c>
      <c r="H209">
        <v>0</v>
      </c>
      <c r="I209">
        <v>0</v>
      </c>
      <c r="J209">
        <v>0</v>
      </c>
      <c r="K209">
        <v>0</v>
      </c>
      <c r="L209">
        <v>0</v>
      </c>
      <c r="M209">
        <v>0</v>
      </c>
      <c r="N209">
        <v>0</v>
      </c>
      <c r="O209">
        <v>0</v>
      </c>
      <c r="P209">
        <v>0</v>
      </c>
      <c r="Q209">
        <v>0</v>
      </c>
      <c r="R209">
        <v>0</v>
      </c>
      <c r="S209">
        <v>0</v>
      </c>
      <c r="T209">
        <v>0</v>
      </c>
      <c r="U209">
        <v>0</v>
      </c>
      <c r="V209">
        <v>0</v>
      </c>
      <c r="W209">
        <v>0</v>
      </c>
      <c r="X209">
        <v>0</v>
      </c>
      <c r="Y209">
        <v>0</v>
      </c>
      <c r="Z209">
        <v>0</v>
      </c>
      <c r="AA209">
        <v>0</v>
      </c>
      <c r="AB209">
        <v>0</v>
      </c>
      <c r="AC209">
        <v>0</v>
      </c>
      <c r="AD209">
        <v>0</v>
      </c>
      <c r="AE209">
        <v>0</v>
      </c>
      <c r="AF209">
        <v>0</v>
      </c>
      <c r="AG209">
        <v>0</v>
      </c>
      <c r="AH209">
        <v>0</v>
      </c>
      <c r="AI209">
        <v>0</v>
      </c>
      <c r="AJ209">
        <v>0</v>
      </c>
      <c r="AK209">
        <v>0</v>
      </c>
      <c r="AL209">
        <v>0</v>
      </c>
      <c r="AM209">
        <v>0</v>
      </c>
      <c r="AN209">
        <v>0</v>
      </c>
      <c r="AO209">
        <v>0</v>
      </c>
      <c r="AP209">
        <v>0</v>
      </c>
      <c r="AQ209">
        <v>0</v>
      </c>
      <c r="AR209">
        <v>0</v>
      </c>
      <c r="AS209">
        <v>0</v>
      </c>
      <c r="AT209">
        <v>0</v>
      </c>
      <c r="AU209">
        <v>0</v>
      </c>
      <c r="AV209">
        <v>0</v>
      </c>
      <c r="AW209">
        <v>0</v>
      </c>
      <c r="AX209">
        <v>67</v>
      </c>
      <c r="AY209">
        <v>3509.5</v>
      </c>
      <c r="AZ209">
        <v>5428.5</v>
      </c>
      <c r="BA209">
        <v>68408</v>
      </c>
      <c r="BB209">
        <v>67</v>
      </c>
      <c r="BC209">
        <v>502.5</v>
      </c>
      <c r="BD209">
        <v>1593</v>
      </c>
      <c r="BE209">
        <v>10315.5</v>
      </c>
      <c r="BF209">
        <v>0</v>
      </c>
      <c r="BG209">
        <v>0</v>
      </c>
      <c r="BH209">
        <v>0</v>
      </c>
      <c r="BI209">
        <v>167.5</v>
      </c>
      <c r="BJ209">
        <v>0</v>
      </c>
      <c r="BK209">
        <v>335</v>
      </c>
      <c r="BL209">
        <v>670</v>
      </c>
      <c r="BM209">
        <v>1433.5</v>
      </c>
      <c r="BN209">
        <v>0</v>
      </c>
      <c r="BO209">
        <v>0</v>
      </c>
      <c r="BP209">
        <v>0</v>
      </c>
      <c r="BQ209">
        <v>0</v>
      </c>
      <c r="BR209">
        <v>10</v>
      </c>
      <c r="BS209">
        <v>0</v>
      </c>
    </row>
    <row r="210" spans="1:71" x14ac:dyDescent="0.2">
      <c r="A210">
        <v>3325</v>
      </c>
      <c r="B210">
        <v>0</v>
      </c>
      <c r="C210">
        <v>0</v>
      </c>
      <c r="D210">
        <v>0</v>
      </c>
      <c r="E210">
        <v>0</v>
      </c>
      <c r="F210">
        <v>0</v>
      </c>
      <c r="G210">
        <v>0</v>
      </c>
      <c r="H210">
        <v>0</v>
      </c>
      <c r="I210">
        <v>0</v>
      </c>
      <c r="J210">
        <v>0</v>
      </c>
      <c r="K210">
        <v>0</v>
      </c>
      <c r="L210">
        <v>0</v>
      </c>
      <c r="M210">
        <v>0</v>
      </c>
      <c r="N210">
        <v>0</v>
      </c>
      <c r="O210">
        <v>0</v>
      </c>
      <c r="P210">
        <v>0</v>
      </c>
      <c r="Q210">
        <v>0</v>
      </c>
      <c r="R210">
        <v>0</v>
      </c>
      <c r="S210">
        <v>0</v>
      </c>
      <c r="T210">
        <v>0</v>
      </c>
      <c r="U210">
        <v>0</v>
      </c>
      <c r="V210">
        <v>0</v>
      </c>
      <c r="W210">
        <v>0</v>
      </c>
      <c r="X210">
        <v>0</v>
      </c>
      <c r="Y210">
        <v>0</v>
      </c>
      <c r="Z210">
        <v>0</v>
      </c>
      <c r="AA210">
        <v>0</v>
      </c>
      <c r="AB210">
        <v>0</v>
      </c>
      <c r="AC210">
        <v>0</v>
      </c>
      <c r="AD210">
        <v>0</v>
      </c>
      <c r="AE210">
        <v>0</v>
      </c>
      <c r="AF210">
        <v>0</v>
      </c>
      <c r="AG210">
        <v>0</v>
      </c>
      <c r="AH210">
        <v>0</v>
      </c>
      <c r="AI210">
        <v>0</v>
      </c>
      <c r="AJ210">
        <v>0</v>
      </c>
      <c r="AK210">
        <v>0</v>
      </c>
      <c r="AL210">
        <v>0</v>
      </c>
      <c r="AM210">
        <v>0</v>
      </c>
      <c r="AN210">
        <v>0</v>
      </c>
      <c r="AO210">
        <v>0</v>
      </c>
      <c r="AP210">
        <v>0</v>
      </c>
      <c r="AQ210">
        <v>0</v>
      </c>
      <c r="AR210">
        <v>0</v>
      </c>
      <c r="AS210">
        <v>0</v>
      </c>
      <c r="AT210">
        <v>0</v>
      </c>
      <c r="AU210">
        <v>0</v>
      </c>
      <c r="AV210">
        <v>0</v>
      </c>
      <c r="AW210">
        <v>0</v>
      </c>
      <c r="AX210">
        <v>872</v>
      </c>
      <c r="AY210">
        <v>7891</v>
      </c>
      <c r="AZ210">
        <v>6389</v>
      </c>
      <c r="BA210">
        <v>115662</v>
      </c>
      <c r="BB210">
        <v>349</v>
      </c>
      <c r="BC210">
        <v>700</v>
      </c>
      <c r="BD210">
        <v>875</v>
      </c>
      <c r="BE210">
        <v>13406</v>
      </c>
      <c r="BF210">
        <v>0</v>
      </c>
      <c r="BG210">
        <v>0</v>
      </c>
      <c r="BH210">
        <v>0</v>
      </c>
      <c r="BI210">
        <v>270</v>
      </c>
      <c r="BJ210">
        <v>175</v>
      </c>
      <c r="BK210">
        <v>175</v>
      </c>
      <c r="BL210">
        <v>525</v>
      </c>
      <c r="BM210">
        <v>1785</v>
      </c>
      <c r="BN210">
        <v>0</v>
      </c>
      <c r="BO210">
        <v>0</v>
      </c>
      <c r="BP210">
        <v>0</v>
      </c>
      <c r="BQ210">
        <v>0</v>
      </c>
      <c r="BR210">
        <v>18</v>
      </c>
      <c r="BS210">
        <v>0</v>
      </c>
    </row>
    <row r="211" spans="1:71" x14ac:dyDescent="0.2">
      <c r="A211">
        <v>3332</v>
      </c>
      <c r="B211">
        <v>0</v>
      </c>
      <c r="C211">
        <v>0</v>
      </c>
      <c r="D211">
        <v>0</v>
      </c>
      <c r="E211">
        <v>0</v>
      </c>
      <c r="F211">
        <v>0</v>
      </c>
      <c r="G211">
        <v>0</v>
      </c>
      <c r="H211">
        <v>0</v>
      </c>
      <c r="I211">
        <v>0</v>
      </c>
      <c r="J211">
        <v>0</v>
      </c>
      <c r="K211">
        <v>0</v>
      </c>
      <c r="L211">
        <v>0</v>
      </c>
      <c r="M211">
        <v>0</v>
      </c>
      <c r="N211">
        <v>0</v>
      </c>
      <c r="O211">
        <v>0</v>
      </c>
      <c r="P211">
        <v>0</v>
      </c>
      <c r="Q211">
        <v>0</v>
      </c>
      <c r="R211">
        <v>0</v>
      </c>
      <c r="S211">
        <v>0</v>
      </c>
      <c r="T211">
        <v>0</v>
      </c>
      <c r="U211">
        <v>0</v>
      </c>
      <c r="V211">
        <v>0</v>
      </c>
      <c r="W211">
        <v>0</v>
      </c>
      <c r="X211">
        <v>0</v>
      </c>
      <c r="Y211">
        <v>0</v>
      </c>
      <c r="Z211">
        <v>0</v>
      </c>
      <c r="AA211">
        <v>0</v>
      </c>
      <c r="AB211">
        <v>0</v>
      </c>
      <c r="AC211">
        <v>0</v>
      </c>
      <c r="AD211">
        <v>0</v>
      </c>
      <c r="AE211">
        <v>0</v>
      </c>
      <c r="AF211">
        <v>0</v>
      </c>
      <c r="AG211">
        <v>0</v>
      </c>
      <c r="AH211">
        <v>0</v>
      </c>
      <c r="AI211">
        <v>0</v>
      </c>
      <c r="AJ211">
        <v>0</v>
      </c>
      <c r="AK211">
        <v>0</v>
      </c>
      <c r="AL211">
        <v>0</v>
      </c>
      <c r="AM211">
        <v>0</v>
      </c>
      <c r="AN211">
        <v>0</v>
      </c>
      <c r="AO211">
        <v>0</v>
      </c>
      <c r="AP211">
        <v>0</v>
      </c>
      <c r="AQ211">
        <v>0</v>
      </c>
      <c r="AR211">
        <v>0</v>
      </c>
      <c r="AS211">
        <v>0</v>
      </c>
      <c r="AT211">
        <v>0</v>
      </c>
      <c r="AU211">
        <v>0</v>
      </c>
      <c r="AV211">
        <v>0</v>
      </c>
      <c r="AW211">
        <v>0</v>
      </c>
      <c r="AX211">
        <v>146</v>
      </c>
      <c r="AY211">
        <v>4955.5</v>
      </c>
      <c r="AZ211">
        <v>9482</v>
      </c>
      <c r="BA211">
        <v>140110</v>
      </c>
      <c r="BB211">
        <v>146</v>
      </c>
      <c r="BC211">
        <v>1166.5</v>
      </c>
      <c r="BD211">
        <v>1720</v>
      </c>
      <c r="BE211">
        <v>13990</v>
      </c>
      <c r="BF211">
        <v>0</v>
      </c>
      <c r="BG211">
        <v>0</v>
      </c>
      <c r="BH211">
        <v>0</v>
      </c>
      <c r="BI211">
        <v>0</v>
      </c>
      <c r="BJ211">
        <v>0</v>
      </c>
      <c r="BK211">
        <v>602</v>
      </c>
      <c r="BL211">
        <v>1032</v>
      </c>
      <c r="BM211">
        <v>2351</v>
      </c>
      <c r="BN211">
        <v>0</v>
      </c>
      <c r="BO211">
        <v>0</v>
      </c>
      <c r="BP211">
        <v>0</v>
      </c>
      <c r="BQ211">
        <v>346</v>
      </c>
      <c r="BR211">
        <v>60</v>
      </c>
      <c r="BS211">
        <v>0</v>
      </c>
    </row>
    <row r="212" spans="1:71" x14ac:dyDescent="0.2">
      <c r="A212">
        <v>3339</v>
      </c>
      <c r="B212">
        <v>0</v>
      </c>
      <c r="C212">
        <v>0</v>
      </c>
      <c r="D212">
        <v>0</v>
      </c>
      <c r="E212">
        <v>0</v>
      </c>
      <c r="F212">
        <v>0</v>
      </c>
      <c r="G212">
        <v>0</v>
      </c>
      <c r="H212">
        <v>0</v>
      </c>
      <c r="I212">
        <v>0</v>
      </c>
      <c r="J212">
        <v>0</v>
      </c>
      <c r="K212">
        <v>0</v>
      </c>
      <c r="L212">
        <v>0</v>
      </c>
      <c r="M212">
        <v>0</v>
      </c>
      <c r="N212">
        <v>0</v>
      </c>
      <c r="O212">
        <v>0</v>
      </c>
      <c r="P212">
        <v>0</v>
      </c>
      <c r="Q212">
        <v>0</v>
      </c>
      <c r="R212">
        <v>0</v>
      </c>
      <c r="S212">
        <v>0</v>
      </c>
      <c r="T212">
        <v>0</v>
      </c>
      <c r="U212">
        <v>0</v>
      </c>
      <c r="V212">
        <v>0</v>
      </c>
      <c r="W212">
        <v>0</v>
      </c>
      <c r="X212">
        <v>0</v>
      </c>
      <c r="Y212">
        <v>0</v>
      </c>
      <c r="Z212">
        <v>0</v>
      </c>
      <c r="AA212">
        <v>0</v>
      </c>
      <c r="AB212">
        <v>0</v>
      </c>
      <c r="AC212">
        <v>0</v>
      </c>
      <c r="AD212">
        <v>0</v>
      </c>
      <c r="AE212">
        <v>0</v>
      </c>
      <c r="AF212">
        <v>0</v>
      </c>
      <c r="AG212">
        <v>0</v>
      </c>
      <c r="AH212">
        <v>0</v>
      </c>
      <c r="AI212">
        <v>0</v>
      </c>
      <c r="AJ212">
        <v>0</v>
      </c>
      <c r="AK212">
        <v>0</v>
      </c>
      <c r="AL212">
        <v>0</v>
      </c>
      <c r="AM212">
        <v>0</v>
      </c>
      <c r="AN212">
        <v>0</v>
      </c>
      <c r="AO212">
        <v>0</v>
      </c>
      <c r="AP212">
        <v>0</v>
      </c>
      <c r="AQ212">
        <v>0</v>
      </c>
      <c r="AR212">
        <v>0</v>
      </c>
      <c r="AS212">
        <v>0</v>
      </c>
      <c r="AT212">
        <v>0</v>
      </c>
      <c r="AU212">
        <v>0</v>
      </c>
      <c r="AV212">
        <v>0</v>
      </c>
      <c r="AW212">
        <v>0</v>
      </c>
      <c r="AX212">
        <v>0</v>
      </c>
      <c r="AY212">
        <v>12498.5</v>
      </c>
      <c r="AZ212">
        <v>35873</v>
      </c>
      <c r="BA212">
        <v>511560</v>
      </c>
      <c r="BB212">
        <v>0</v>
      </c>
      <c r="BC212">
        <v>1783</v>
      </c>
      <c r="BD212">
        <v>6109</v>
      </c>
      <c r="BE212">
        <v>70140</v>
      </c>
      <c r="BF212">
        <v>0</v>
      </c>
      <c r="BG212">
        <v>0</v>
      </c>
      <c r="BH212">
        <v>0</v>
      </c>
      <c r="BI212">
        <v>1041</v>
      </c>
      <c r="BJ212">
        <v>0</v>
      </c>
      <c r="BK212">
        <v>956.5</v>
      </c>
      <c r="BL212">
        <v>3584</v>
      </c>
      <c r="BM212">
        <v>9788</v>
      </c>
      <c r="BN212">
        <v>0</v>
      </c>
      <c r="BO212">
        <v>0</v>
      </c>
      <c r="BP212">
        <v>0</v>
      </c>
      <c r="BQ212">
        <v>174</v>
      </c>
      <c r="BR212">
        <v>126</v>
      </c>
      <c r="BS212">
        <v>0</v>
      </c>
    </row>
    <row r="213" spans="1:71" x14ac:dyDescent="0.2">
      <c r="A213">
        <v>3360</v>
      </c>
      <c r="B213">
        <v>0</v>
      </c>
      <c r="C213">
        <v>0</v>
      </c>
      <c r="D213">
        <v>0</v>
      </c>
      <c r="E213">
        <v>0</v>
      </c>
      <c r="F213">
        <v>0</v>
      </c>
      <c r="G213">
        <v>0</v>
      </c>
      <c r="H213">
        <v>0</v>
      </c>
      <c r="I213">
        <v>0</v>
      </c>
      <c r="J213">
        <v>0</v>
      </c>
      <c r="K213">
        <v>0</v>
      </c>
      <c r="L213">
        <v>0</v>
      </c>
      <c r="M213">
        <v>0</v>
      </c>
      <c r="N213">
        <v>0</v>
      </c>
      <c r="O213">
        <v>0</v>
      </c>
      <c r="P213">
        <v>0</v>
      </c>
      <c r="Q213">
        <v>0</v>
      </c>
      <c r="R213">
        <v>0</v>
      </c>
      <c r="S213">
        <v>0</v>
      </c>
      <c r="T213">
        <v>0</v>
      </c>
      <c r="U213">
        <v>0</v>
      </c>
      <c r="V213">
        <v>0</v>
      </c>
      <c r="W213">
        <v>0</v>
      </c>
      <c r="X213">
        <v>0</v>
      </c>
      <c r="Y213">
        <v>0</v>
      </c>
      <c r="Z213">
        <v>0</v>
      </c>
      <c r="AA213">
        <v>0</v>
      </c>
      <c r="AB213">
        <v>0</v>
      </c>
      <c r="AC213">
        <v>0</v>
      </c>
      <c r="AD213">
        <v>0</v>
      </c>
      <c r="AE213">
        <v>0</v>
      </c>
      <c r="AF213">
        <v>0</v>
      </c>
      <c r="AG213">
        <v>0</v>
      </c>
      <c r="AH213">
        <v>0</v>
      </c>
      <c r="AI213">
        <v>0</v>
      </c>
      <c r="AJ213">
        <v>0</v>
      </c>
      <c r="AK213">
        <v>0</v>
      </c>
      <c r="AL213">
        <v>0</v>
      </c>
      <c r="AM213">
        <v>0</v>
      </c>
      <c r="AN213">
        <v>0</v>
      </c>
      <c r="AO213">
        <v>0</v>
      </c>
      <c r="AP213">
        <v>0</v>
      </c>
      <c r="AQ213">
        <v>0</v>
      </c>
      <c r="AR213">
        <v>0</v>
      </c>
      <c r="AS213">
        <v>0</v>
      </c>
      <c r="AT213">
        <v>0</v>
      </c>
      <c r="AU213">
        <v>0</v>
      </c>
      <c r="AV213">
        <v>0</v>
      </c>
      <c r="AW213">
        <v>0</v>
      </c>
      <c r="AX213">
        <v>72</v>
      </c>
      <c r="AY213">
        <v>13021</v>
      </c>
      <c r="AZ213">
        <v>15220</v>
      </c>
      <c r="BA213">
        <v>206952</v>
      </c>
      <c r="BB213">
        <v>29</v>
      </c>
      <c r="BC213">
        <v>2725</v>
      </c>
      <c r="BD213">
        <v>2128</v>
      </c>
      <c r="BE213">
        <v>32374</v>
      </c>
      <c r="BF213">
        <v>0</v>
      </c>
      <c r="BG213">
        <v>0</v>
      </c>
      <c r="BH213">
        <v>0</v>
      </c>
      <c r="BI213">
        <v>0</v>
      </c>
      <c r="BJ213">
        <v>29</v>
      </c>
      <c r="BK213">
        <v>423</v>
      </c>
      <c r="BL213">
        <v>684</v>
      </c>
      <c r="BM213">
        <v>2565</v>
      </c>
      <c r="BN213">
        <v>0</v>
      </c>
      <c r="BO213">
        <v>0</v>
      </c>
      <c r="BP213">
        <v>0</v>
      </c>
      <c r="BQ213">
        <v>160</v>
      </c>
      <c r="BR213">
        <v>95</v>
      </c>
      <c r="BS213">
        <v>0</v>
      </c>
    </row>
    <row r="214" spans="1:71" x14ac:dyDescent="0.2">
      <c r="A214">
        <v>3367</v>
      </c>
      <c r="B214">
        <v>0</v>
      </c>
      <c r="C214">
        <v>0</v>
      </c>
      <c r="D214">
        <v>0</v>
      </c>
      <c r="E214">
        <v>0</v>
      </c>
      <c r="F214">
        <v>0</v>
      </c>
      <c r="G214">
        <v>0</v>
      </c>
      <c r="H214">
        <v>0</v>
      </c>
      <c r="I214">
        <v>0</v>
      </c>
      <c r="J214">
        <v>0</v>
      </c>
      <c r="K214">
        <v>0</v>
      </c>
      <c r="L214">
        <v>0</v>
      </c>
      <c r="M214">
        <v>0</v>
      </c>
      <c r="N214">
        <v>0</v>
      </c>
      <c r="O214">
        <v>0</v>
      </c>
      <c r="P214">
        <v>0</v>
      </c>
      <c r="Q214">
        <v>0</v>
      </c>
      <c r="R214">
        <v>0</v>
      </c>
      <c r="S214">
        <v>0</v>
      </c>
      <c r="T214">
        <v>0</v>
      </c>
      <c r="U214">
        <v>0</v>
      </c>
      <c r="V214">
        <v>0</v>
      </c>
      <c r="W214">
        <v>0</v>
      </c>
      <c r="X214">
        <v>0</v>
      </c>
      <c r="Y214">
        <v>0</v>
      </c>
      <c r="Z214">
        <v>0</v>
      </c>
      <c r="AA214">
        <v>0</v>
      </c>
      <c r="AB214">
        <v>0</v>
      </c>
      <c r="AC214">
        <v>0</v>
      </c>
      <c r="AD214">
        <v>0</v>
      </c>
      <c r="AE214">
        <v>0</v>
      </c>
      <c r="AF214">
        <v>0</v>
      </c>
      <c r="AG214">
        <v>0</v>
      </c>
      <c r="AH214">
        <v>0</v>
      </c>
      <c r="AI214">
        <v>0</v>
      </c>
      <c r="AJ214">
        <v>0</v>
      </c>
      <c r="AK214">
        <v>0</v>
      </c>
      <c r="AL214">
        <v>0</v>
      </c>
      <c r="AM214">
        <v>0</v>
      </c>
      <c r="AN214">
        <v>0</v>
      </c>
      <c r="AO214">
        <v>0</v>
      </c>
      <c r="AP214">
        <v>0</v>
      </c>
      <c r="AQ214">
        <v>0</v>
      </c>
      <c r="AR214">
        <v>0</v>
      </c>
      <c r="AS214">
        <v>0</v>
      </c>
      <c r="AT214">
        <v>0</v>
      </c>
      <c r="AU214">
        <v>0</v>
      </c>
      <c r="AV214">
        <v>0</v>
      </c>
      <c r="AW214">
        <v>0</v>
      </c>
      <c r="AX214">
        <v>1398</v>
      </c>
      <c r="AY214">
        <v>6694</v>
      </c>
      <c r="AZ214">
        <v>7204</v>
      </c>
      <c r="BA214">
        <v>144473</v>
      </c>
      <c r="BB214">
        <v>983</v>
      </c>
      <c r="BC214">
        <v>1984</v>
      </c>
      <c r="BD214">
        <v>1118</v>
      </c>
      <c r="BE214">
        <v>17831</v>
      </c>
      <c r="BF214">
        <v>0</v>
      </c>
      <c r="BG214">
        <v>0</v>
      </c>
      <c r="BH214">
        <v>169</v>
      </c>
      <c r="BI214">
        <v>338</v>
      </c>
      <c r="BJ214">
        <v>312</v>
      </c>
      <c r="BK214">
        <v>714</v>
      </c>
      <c r="BL214">
        <v>507</v>
      </c>
      <c r="BM214">
        <v>1691</v>
      </c>
      <c r="BN214">
        <v>0</v>
      </c>
      <c r="BO214">
        <v>0</v>
      </c>
      <c r="BP214">
        <v>0</v>
      </c>
      <c r="BQ214">
        <v>0</v>
      </c>
      <c r="BR214">
        <v>28</v>
      </c>
      <c r="BS214">
        <v>0</v>
      </c>
    </row>
    <row r="215" spans="1:71" x14ac:dyDescent="0.2">
      <c r="A215">
        <v>3381</v>
      </c>
      <c r="B215">
        <v>0</v>
      </c>
      <c r="C215">
        <v>0</v>
      </c>
      <c r="D215">
        <v>0</v>
      </c>
      <c r="E215">
        <v>0</v>
      </c>
      <c r="F215">
        <v>0</v>
      </c>
      <c r="G215">
        <v>0</v>
      </c>
      <c r="H215">
        <v>0</v>
      </c>
      <c r="I215">
        <v>0</v>
      </c>
      <c r="J215">
        <v>0</v>
      </c>
      <c r="K215">
        <v>0</v>
      </c>
      <c r="L215">
        <v>0</v>
      </c>
      <c r="M215">
        <v>0</v>
      </c>
      <c r="N215">
        <v>0</v>
      </c>
      <c r="O215">
        <v>0</v>
      </c>
      <c r="P215">
        <v>0</v>
      </c>
      <c r="Q215">
        <v>0</v>
      </c>
      <c r="R215">
        <v>0</v>
      </c>
      <c r="S215">
        <v>0</v>
      </c>
      <c r="T215">
        <v>0</v>
      </c>
      <c r="U215">
        <v>0</v>
      </c>
      <c r="V215">
        <v>0</v>
      </c>
      <c r="W215">
        <v>0</v>
      </c>
      <c r="X215">
        <v>0</v>
      </c>
      <c r="Y215">
        <v>0</v>
      </c>
      <c r="Z215">
        <v>0</v>
      </c>
      <c r="AA215">
        <v>0</v>
      </c>
      <c r="AB215">
        <v>0</v>
      </c>
      <c r="AC215">
        <v>0</v>
      </c>
      <c r="AD215">
        <v>0</v>
      </c>
      <c r="AE215">
        <v>0</v>
      </c>
      <c r="AF215">
        <v>0</v>
      </c>
      <c r="AG215">
        <v>0</v>
      </c>
      <c r="AH215">
        <v>0</v>
      </c>
      <c r="AI215">
        <v>0</v>
      </c>
      <c r="AJ215">
        <v>0</v>
      </c>
      <c r="AK215">
        <v>0</v>
      </c>
      <c r="AL215">
        <v>0</v>
      </c>
      <c r="AM215">
        <v>0</v>
      </c>
      <c r="AN215">
        <v>0</v>
      </c>
      <c r="AO215">
        <v>0</v>
      </c>
      <c r="AP215">
        <v>0</v>
      </c>
      <c r="AQ215">
        <v>0</v>
      </c>
      <c r="AR215">
        <v>0</v>
      </c>
      <c r="AS215">
        <v>0</v>
      </c>
      <c r="AT215">
        <v>0</v>
      </c>
      <c r="AU215">
        <v>0</v>
      </c>
      <c r="AV215">
        <v>0</v>
      </c>
      <c r="AW215">
        <v>0</v>
      </c>
      <c r="AX215">
        <v>1065</v>
      </c>
      <c r="AY215">
        <v>17884</v>
      </c>
      <c r="AZ215">
        <v>37291</v>
      </c>
      <c r="BA215">
        <v>919274</v>
      </c>
      <c r="BB215">
        <v>1065</v>
      </c>
      <c r="BC215">
        <v>1928</v>
      </c>
      <c r="BD215">
        <v>5176</v>
      </c>
      <c r="BE215">
        <v>151513</v>
      </c>
      <c r="BF215">
        <v>0</v>
      </c>
      <c r="BG215">
        <v>0</v>
      </c>
      <c r="BH215">
        <v>0</v>
      </c>
      <c r="BI215">
        <v>2432</v>
      </c>
      <c r="BJ215">
        <v>701</v>
      </c>
      <c r="BK215">
        <v>1332</v>
      </c>
      <c r="BL215">
        <v>3192</v>
      </c>
      <c r="BM215">
        <v>13281</v>
      </c>
      <c r="BN215">
        <v>0</v>
      </c>
      <c r="BO215">
        <v>0</v>
      </c>
      <c r="BP215">
        <v>170</v>
      </c>
      <c r="BQ215">
        <v>514</v>
      </c>
      <c r="BR215">
        <v>39</v>
      </c>
      <c r="BS215">
        <v>0</v>
      </c>
    </row>
    <row r="216" spans="1:71" x14ac:dyDescent="0.2">
      <c r="A216">
        <v>3409</v>
      </c>
      <c r="B216">
        <v>0</v>
      </c>
      <c r="C216">
        <v>0</v>
      </c>
      <c r="D216">
        <v>0</v>
      </c>
      <c r="E216">
        <v>0</v>
      </c>
      <c r="F216">
        <v>0</v>
      </c>
      <c r="G216">
        <v>0</v>
      </c>
      <c r="H216">
        <v>0</v>
      </c>
      <c r="I216">
        <v>0</v>
      </c>
      <c r="J216">
        <v>0</v>
      </c>
      <c r="K216">
        <v>0</v>
      </c>
      <c r="L216">
        <v>0</v>
      </c>
      <c r="M216">
        <v>0</v>
      </c>
      <c r="N216">
        <v>0</v>
      </c>
      <c r="O216">
        <v>0</v>
      </c>
      <c r="P216">
        <v>0</v>
      </c>
      <c r="Q216">
        <v>0</v>
      </c>
      <c r="R216">
        <v>0</v>
      </c>
      <c r="S216">
        <v>0</v>
      </c>
      <c r="T216">
        <v>0</v>
      </c>
      <c r="U216">
        <v>0</v>
      </c>
      <c r="V216">
        <v>0</v>
      </c>
      <c r="W216">
        <v>0</v>
      </c>
      <c r="X216">
        <v>0</v>
      </c>
      <c r="Y216">
        <v>0</v>
      </c>
      <c r="Z216">
        <v>0</v>
      </c>
      <c r="AA216">
        <v>0</v>
      </c>
      <c r="AB216">
        <v>0</v>
      </c>
      <c r="AC216">
        <v>0</v>
      </c>
      <c r="AD216">
        <v>0</v>
      </c>
      <c r="AE216">
        <v>0</v>
      </c>
      <c r="AF216">
        <v>0</v>
      </c>
      <c r="AG216">
        <v>0</v>
      </c>
      <c r="AH216">
        <v>0</v>
      </c>
      <c r="AI216">
        <v>0</v>
      </c>
      <c r="AJ216">
        <v>0</v>
      </c>
      <c r="AK216">
        <v>0</v>
      </c>
      <c r="AL216">
        <v>0</v>
      </c>
      <c r="AM216">
        <v>0</v>
      </c>
      <c r="AN216">
        <v>0</v>
      </c>
      <c r="AO216">
        <v>0</v>
      </c>
      <c r="AP216">
        <v>0</v>
      </c>
      <c r="AQ216">
        <v>0</v>
      </c>
      <c r="AR216">
        <v>0</v>
      </c>
      <c r="AS216">
        <v>0</v>
      </c>
      <c r="AT216">
        <v>0</v>
      </c>
      <c r="AU216">
        <v>0</v>
      </c>
      <c r="AV216">
        <v>0</v>
      </c>
      <c r="AW216">
        <v>0</v>
      </c>
      <c r="AX216">
        <v>228</v>
      </c>
      <c r="AY216">
        <v>23004</v>
      </c>
      <c r="AZ216">
        <v>28678</v>
      </c>
      <c r="BA216">
        <v>488818</v>
      </c>
      <c r="BB216">
        <v>228</v>
      </c>
      <c r="BC216">
        <v>2914</v>
      </c>
      <c r="BD216">
        <v>4598</v>
      </c>
      <c r="BE216">
        <v>89574</v>
      </c>
      <c r="BF216">
        <v>0</v>
      </c>
      <c r="BG216">
        <v>0</v>
      </c>
      <c r="BH216">
        <v>0</v>
      </c>
      <c r="BI216">
        <v>1147</v>
      </c>
      <c r="BJ216">
        <v>40</v>
      </c>
      <c r="BK216">
        <v>730</v>
      </c>
      <c r="BL216">
        <v>2208</v>
      </c>
      <c r="BM216">
        <v>9428</v>
      </c>
      <c r="BN216">
        <v>0</v>
      </c>
      <c r="BO216">
        <v>0</v>
      </c>
      <c r="BP216">
        <v>0</v>
      </c>
      <c r="BQ216">
        <v>168</v>
      </c>
      <c r="BR216">
        <v>106</v>
      </c>
      <c r="BS216">
        <v>0</v>
      </c>
    </row>
    <row r="217" spans="1:71" x14ac:dyDescent="0.2">
      <c r="A217">
        <v>3427</v>
      </c>
      <c r="B217">
        <v>0</v>
      </c>
      <c r="C217">
        <v>0</v>
      </c>
      <c r="D217">
        <v>0</v>
      </c>
      <c r="E217">
        <v>0</v>
      </c>
      <c r="F217">
        <v>0</v>
      </c>
      <c r="G217">
        <v>0</v>
      </c>
      <c r="H217">
        <v>0</v>
      </c>
      <c r="I217">
        <v>0</v>
      </c>
      <c r="J217">
        <v>0</v>
      </c>
      <c r="K217">
        <v>0</v>
      </c>
      <c r="L217">
        <v>0</v>
      </c>
      <c r="M217">
        <v>0</v>
      </c>
      <c r="N217">
        <v>0</v>
      </c>
      <c r="O217">
        <v>0</v>
      </c>
      <c r="P217">
        <v>0</v>
      </c>
      <c r="Q217">
        <v>0</v>
      </c>
      <c r="R217">
        <v>0</v>
      </c>
      <c r="S217">
        <v>0</v>
      </c>
      <c r="T217">
        <v>0</v>
      </c>
      <c r="U217">
        <v>0</v>
      </c>
      <c r="V217">
        <v>0</v>
      </c>
      <c r="W217">
        <v>0</v>
      </c>
      <c r="X217">
        <v>0</v>
      </c>
      <c r="Y217">
        <v>0</v>
      </c>
      <c r="Z217">
        <v>0</v>
      </c>
      <c r="AA217">
        <v>0</v>
      </c>
      <c r="AB217">
        <v>0</v>
      </c>
      <c r="AC217">
        <v>0</v>
      </c>
      <c r="AD217">
        <v>0</v>
      </c>
      <c r="AE217">
        <v>0</v>
      </c>
      <c r="AF217">
        <v>0</v>
      </c>
      <c r="AG217">
        <v>0</v>
      </c>
      <c r="AH217">
        <v>0</v>
      </c>
      <c r="AI217">
        <v>0</v>
      </c>
      <c r="AJ217">
        <v>0</v>
      </c>
      <c r="AK217">
        <v>0</v>
      </c>
      <c r="AL217">
        <v>0</v>
      </c>
      <c r="AM217">
        <v>0</v>
      </c>
      <c r="AN217">
        <v>0</v>
      </c>
      <c r="AO217">
        <v>0</v>
      </c>
      <c r="AP217">
        <v>0</v>
      </c>
      <c r="AQ217">
        <v>0</v>
      </c>
      <c r="AR217">
        <v>0</v>
      </c>
      <c r="AS217">
        <v>0</v>
      </c>
      <c r="AT217">
        <v>0</v>
      </c>
      <c r="AU217">
        <v>0</v>
      </c>
      <c r="AV217">
        <v>0</v>
      </c>
      <c r="AW217">
        <v>0</v>
      </c>
      <c r="AX217">
        <v>0</v>
      </c>
      <c r="AY217">
        <v>935</v>
      </c>
      <c r="AZ217">
        <v>3275</v>
      </c>
      <c r="BA217">
        <v>41418</v>
      </c>
      <c r="BB217">
        <v>0</v>
      </c>
      <c r="BC217">
        <v>0</v>
      </c>
      <c r="BD217">
        <v>689</v>
      </c>
      <c r="BE217">
        <v>6643</v>
      </c>
      <c r="BF217">
        <v>0</v>
      </c>
      <c r="BG217">
        <v>0</v>
      </c>
      <c r="BH217">
        <v>0</v>
      </c>
      <c r="BI217">
        <v>0</v>
      </c>
      <c r="BJ217">
        <v>0</v>
      </c>
      <c r="BK217">
        <v>0</v>
      </c>
      <c r="BL217">
        <v>476</v>
      </c>
      <c r="BM217">
        <v>712</v>
      </c>
      <c r="BN217">
        <v>0</v>
      </c>
      <c r="BO217">
        <v>0</v>
      </c>
      <c r="BP217">
        <v>0</v>
      </c>
      <c r="BQ217">
        <v>0</v>
      </c>
      <c r="BR217">
        <v>4</v>
      </c>
      <c r="BS217">
        <v>0</v>
      </c>
    </row>
    <row r="218" spans="1:71" x14ac:dyDescent="0.2">
      <c r="A218">
        <v>3428</v>
      </c>
      <c r="B218">
        <v>0</v>
      </c>
      <c r="C218">
        <v>0</v>
      </c>
      <c r="D218">
        <v>0</v>
      </c>
      <c r="E218">
        <v>0</v>
      </c>
      <c r="F218">
        <v>0</v>
      </c>
      <c r="G218">
        <v>0</v>
      </c>
      <c r="H218">
        <v>0</v>
      </c>
      <c r="I218">
        <v>0</v>
      </c>
      <c r="J218">
        <v>0</v>
      </c>
      <c r="K218">
        <v>0</v>
      </c>
      <c r="L218">
        <v>0</v>
      </c>
      <c r="M218">
        <v>0</v>
      </c>
      <c r="N218">
        <v>0</v>
      </c>
      <c r="O218">
        <v>0</v>
      </c>
      <c r="P218">
        <v>0</v>
      </c>
      <c r="Q218">
        <v>0</v>
      </c>
      <c r="R218">
        <v>0</v>
      </c>
      <c r="S218">
        <v>0</v>
      </c>
      <c r="T218">
        <v>0</v>
      </c>
      <c r="U218">
        <v>0</v>
      </c>
      <c r="V218">
        <v>0</v>
      </c>
      <c r="W218">
        <v>0</v>
      </c>
      <c r="X218">
        <v>0</v>
      </c>
      <c r="Y218">
        <v>0</v>
      </c>
      <c r="Z218">
        <v>0</v>
      </c>
      <c r="AA218">
        <v>0</v>
      </c>
      <c r="AB218">
        <v>0</v>
      </c>
      <c r="AC218">
        <v>0</v>
      </c>
      <c r="AD218">
        <v>0</v>
      </c>
      <c r="AE218">
        <v>0</v>
      </c>
      <c r="AF218">
        <v>0</v>
      </c>
      <c r="AG218">
        <v>0</v>
      </c>
      <c r="AH218">
        <v>0</v>
      </c>
      <c r="AI218">
        <v>0</v>
      </c>
      <c r="AJ218">
        <v>0</v>
      </c>
      <c r="AK218">
        <v>0</v>
      </c>
      <c r="AL218">
        <v>0</v>
      </c>
      <c r="AM218">
        <v>0</v>
      </c>
      <c r="AN218">
        <v>0</v>
      </c>
      <c r="AO218">
        <v>0</v>
      </c>
      <c r="AP218">
        <v>0</v>
      </c>
      <c r="AQ218">
        <v>0</v>
      </c>
      <c r="AR218">
        <v>0</v>
      </c>
      <c r="AS218">
        <v>0</v>
      </c>
      <c r="AT218">
        <v>0</v>
      </c>
      <c r="AU218">
        <v>0</v>
      </c>
      <c r="AV218">
        <v>0</v>
      </c>
      <c r="AW218">
        <v>0</v>
      </c>
      <c r="AX218">
        <v>68</v>
      </c>
      <c r="AY218">
        <v>2693</v>
      </c>
      <c r="AZ218">
        <v>7312</v>
      </c>
      <c r="BA218">
        <v>111632</v>
      </c>
      <c r="BB218">
        <v>68</v>
      </c>
      <c r="BC218">
        <v>498</v>
      </c>
      <c r="BD218">
        <v>1750</v>
      </c>
      <c r="BE218">
        <v>16046</v>
      </c>
      <c r="BF218">
        <v>0</v>
      </c>
      <c r="BG218">
        <v>0</v>
      </c>
      <c r="BH218">
        <v>0</v>
      </c>
      <c r="BI218">
        <v>350</v>
      </c>
      <c r="BJ218">
        <v>32</v>
      </c>
      <c r="BK218">
        <v>355</v>
      </c>
      <c r="BL218">
        <v>1225</v>
      </c>
      <c r="BM218">
        <v>3083</v>
      </c>
      <c r="BN218">
        <v>0</v>
      </c>
      <c r="BO218">
        <v>0</v>
      </c>
      <c r="BP218">
        <v>0</v>
      </c>
      <c r="BQ218">
        <v>175</v>
      </c>
      <c r="BR218">
        <v>27</v>
      </c>
      <c r="BS218">
        <v>0</v>
      </c>
    </row>
    <row r="219" spans="1:71" x14ac:dyDescent="0.2">
      <c r="A219">
        <v>3430</v>
      </c>
      <c r="B219">
        <v>0</v>
      </c>
      <c r="C219">
        <v>0</v>
      </c>
      <c r="D219">
        <v>0</v>
      </c>
      <c r="E219">
        <v>0</v>
      </c>
      <c r="F219">
        <v>0</v>
      </c>
      <c r="G219">
        <v>0</v>
      </c>
      <c r="H219">
        <v>0</v>
      </c>
      <c r="I219">
        <v>0</v>
      </c>
      <c r="J219">
        <v>0</v>
      </c>
      <c r="K219">
        <v>0</v>
      </c>
      <c r="L219">
        <v>0</v>
      </c>
      <c r="M219">
        <v>0</v>
      </c>
      <c r="N219">
        <v>0</v>
      </c>
      <c r="O219">
        <v>0</v>
      </c>
      <c r="P219">
        <v>0</v>
      </c>
      <c r="Q219">
        <v>0</v>
      </c>
      <c r="R219">
        <v>0</v>
      </c>
      <c r="S219">
        <v>0</v>
      </c>
      <c r="T219">
        <v>0</v>
      </c>
      <c r="U219">
        <v>0</v>
      </c>
      <c r="V219">
        <v>0</v>
      </c>
      <c r="W219">
        <v>0</v>
      </c>
      <c r="X219">
        <v>0</v>
      </c>
      <c r="Y219">
        <v>0</v>
      </c>
      <c r="Z219">
        <v>0</v>
      </c>
      <c r="AA219">
        <v>0</v>
      </c>
      <c r="AB219">
        <v>0</v>
      </c>
      <c r="AC219">
        <v>0</v>
      </c>
      <c r="AD219">
        <v>0</v>
      </c>
      <c r="AE219">
        <v>0</v>
      </c>
      <c r="AF219">
        <v>0</v>
      </c>
      <c r="AG219">
        <v>0</v>
      </c>
      <c r="AH219">
        <v>0</v>
      </c>
      <c r="AI219">
        <v>0</v>
      </c>
      <c r="AJ219">
        <v>0</v>
      </c>
      <c r="AK219">
        <v>0</v>
      </c>
      <c r="AL219">
        <v>0</v>
      </c>
      <c r="AM219">
        <v>0</v>
      </c>
      <c r="AN219">
        <v>0</v>
      </c>
      <c r="AO219">
        <v>0</v>
      </c>
      <c r="AP219">
        <v>0</v>
      </c>
      <c r="AQ219">
        <v>0</v>
      </c>
      <c r="AR219">
        <v>0</v>
      </c>
      <c r="AS219">
        <v>0</v>
      </c>
      <c r="AT219">
        <v>0</v>
      </c>
      <c r="AU219">
        <v>0</v>
      </c>
      <c r="AV219">
        <v>0</v>
      </c>
      <c r="AW219">
        <v>0</v>
      </c>
      <c r="AX219">
        <v>1101.5</v>
      </c>
      <c r="AY219">
        <v>16890.5</v>
      </c>
      <c r="AZ219">
        <v>35840</v>
      </c>
      <c r="BA219">
        <v>472523</v>
      </c>
      <c r="BB219">
        <v>1070.5</v>
      </c>
      <c r="BC219">
        <v>2046.5</v>
      </c>
      <c r="BD219">
        <v>7886</v>
      </c>
      <c r="BE219">
        <v>91697</v>
      </c>
      <c r="BF219">
        <v>0</v>
      </c>
      <c r="BG219">
        <v>0</v>
      </c>
      <c r="BH219">
        <v>0</v>
      </c>
      <c r="BI219">
        <v>735</v>
      </c>
      <c r="BJ219">
        <v>353</v>
      </c>
      <c r="BK219">
        <v>891.5</v>
      </c>
      <c r="BL219">
        <v>3816</v>
      </c>
      <c r="BM219">
        <v>9699</v>
      </c>
      <c r="BN219">
        <v>0</v>
      </c>
      <c r="BO219">
        <v>0</v>
      </c>
      <c r="BP219">
        <v>0</v>
      </c>
      <c r="BQ219">
        <v>589</v>
      </c>
      <c r="BR219">
        <v>60</v>
      </c>
      <c r="BS219">
        <v>0</v>
      </c>
    </row>
    <row r="220" spans="1:71" x14ac:dyDescent="0.2">
      <c r="A220">
        <v>3434</v>
      </c>
      <c r="B220">
        <v>0</v>
      </c>
      <c r="C220">
        <v>0</v>
      </c>
      <c r="D220">
        <v>0</v>
      </c>
      <c r="E220">
        <v>0</v>
      </c>
      <c r="F220">
        <v>0</v>
      </c>
      <c r="G220">
        <v>0</v>
      </c>
      <c r="H220">
        <v>0</v>
      </c>
      <c r="I220">
        <v>0</v>
      </c>
      <c r="J220">
        <v>0</v>
      </c>
      <c r="K220">
        <v>0</v>
      </c>
      <c r="L220">
        <v>0</v>
      </c>
      <c r="M220">
        <v>0</v>
      </c>
      <c r="N220">
        <v>0</v>
      </c>
      <c r="O220">
        <v>0</v>
      </c>
      <c r="P220">
        <v>0</v>
      </c>
      <c r="Q220">
        <v>0</v>
      </c>
      <c r="R220">
        <v>0</v>
      </c>
      <c r="S220">
        <v>0</v>
      </c>
      <c r="T220">
        <v>0</v>
      </c>
      <c r="U220">
        <v>0</v>
      </c>
      <c r="V220">
        <v>0</v>
      </c>
      <c r="W220">
        <v>0</v>
      </c>
      <c r="X220">
        <v>0</v>
      </c>
      <c r="Y220">
        <v>0</v>
      </c>
      <c r="Z220">
        <v>0</v>
      </c>
      <c r="AA220">
        <v>0</v>
      </c>
      <c r="AB220">
        <v>0</v>
      </c>
      <c r="AC220">
        <v>0</v>
      </c>
      <c r="AD220">
        <v>0</v>
      </c>
      <c r="AE220">
        <v>0</v>
      </c>
      <c r="AF220">
        <v>0</v>
      </c>
      <c r="AG220">
        <v>0</v>
      </c>
      <c r="AH220">
        <v>0</v>
      </c>
      <c r="AI220">
        <v>0</v>
      </c>
      <c r="AJ220">
        <v>0</v>
      </c>
      <c r="AK220">
        <v>0</v>
      </c>
      <c r="AL220">
        <v>0</v>
      </c>
      <c r="AM220">
        <v>0</v>
      </c>
      <c r="AN220">
        <v>0</v>
      </c>
      <c r="AO220">
        <v>0</v>
      </c>
      <c r="AP220">
        <v>0</v>
      </c>
      <c r="AQ220">
        <v>0</v>
      </c>
      <c r="AR220">
        <v>0</v>
      </c>
      <c r="AS220">
        <v>0</v>
      </c>
      <c r="AT220">
        <v>0</v>
      </c>
      <c r="AU220">
        <v>0</v>
      </c>
      <c r="AV220">
        <v>0</v>
      </c>
      <c r="AW220">
        <v>0</v>
      </c>
      <c r="AX220">
        <v>0</v>
      </c>
      <c r="AY220">
        <v>5888</v>
      </c>
      <c r="AZ220">
        <v>11810</v>
      </c>
      <c r="BA220">
        <v>144578</v>
      </c>
      <c r="BB220">
        <v>0</v>
      </c>
      <c r="BC220">
        <v>1320</v>
      </c>
      <c r="BD220">
        <v>2277</v>
      </c>
      <c r="BE220">
        <v>30825</v>
      </c>
      <c r="BF220">
        <v>0</v>
      </c>
      <c r="BG220">
        <v>0</v>
      </c>
      <c r="BH220">
        <v>0</v>
      </c>
      <c r="BI220">
        <v>655</v>
      </c>
      <c r="BJ220">
        <v>0</v>
      </c>
      <c r="BK220">
        <v>664</v>
      </c>
      <c r="BL220">
        <v>982</v>
      </c>
      <c r="BM220">
        <v>4333</v>
      </c>
      <c r="BN220">
        <v>0</v>
      </c>
      <c r="BO220">
        <v>0</v>
      </c>
      <c r="BP220">
        <v>0</v>
      </c>
      <c r="BQ220">
        <v>0</v>
      </c>
      <c r="BR220">
        <v>32</v>
      </c>
      <c r="BS220">
        <v>0</v>
      </c>
    </row>
    <row r="221" spans="1:71" x14ac:dyDescent="0.2">
      <c r="A221">
        <v>3437</v>
      </c>
      <c r="B221">
        <v>0</v>
      </c>
      <c r="C221">
        <v>0</v>
      </c>
      <c r="D221">
        <v>0</v>
      </c>
      <c r="E221">
        <v>0</v>
      </c>
      <c r="F221">
        <v>0</v>
      </c>
      <c r="G221">
        <v>0</v>
      </c>
      <c r="H221">
        <v>0</v>
      </c>
      <c r="I221">
        <v>0</v>
      </c>
      <c r="J221">
        <v>0</v>
      </c>
      <c r="K221">
        <v>0</v>
      </c>
      <c r="L221">
        <v>0</v>
      </c>
      <c r="M221">
        <v>0</v>
      </c>
      <c r="N221">
        <v>0</v>
      </c>
      <c r="O221">
        <v>0</v>
      </c>
      <c r="P221">
        <v>0</v>
      </c>
      <c r="Q221">
        <v>0</v>
      </c>
      <c r="R221">
        <v>0</v>
      </c>
      <c r="S221">
        <v>0</v>
      </c>
      <c r="T221">
        <v>0</v>
      </c>
      <c r="U221">
        <v>0</v>
      </c>
      <c r="V221">
        <v>0</v>
      </c>
      <c r="W221">
        <v>0</v>
      </c>
      <c r="X221">
        <v>0</v>
      </c>
      <c r="Y221">
        <v>0</v>
      </c>
      <c r="Z221">
        <v>0</v>
      </c>
      <c r="AA221">
        <v>0</v>
      </c>
      <c r="AB221">
        <v>0</v>
      </c>
      <c r="AC221">
        <v>0</v>
      </c>
      <c r="AD221">
        <v>0</v>
      </c>
      <c r="AE221">
        <v>0</v>
      </c>
      <c r="AF221">
        <v>0</v>
      </c>
      <c r="AG221">
        <v>0</v>
      </c>
      <c r="AH221">
        <v>0</v>
      </c>
      <c r="AI221">
        <v>0</v>
      </c>
      <c r="AJ221">
        <v>0</v>
      </c>
      <c r="AK221">
        <v>0</v>
      </c>
      <c r="AL221">
        <v>0</v>
      </c>
      <c r="AM221">
        <v>0</v>
      </c>
      <c r="AN221">
        <v>0</v>
      </c>
      <c r="AO221">
        <v>0</v>
      </c>
      <c r="AP221">
        <v>0</v>
      </c>
      <c r="AQ221">
        <v>0</v>
      </c>
      <c r="AR221">
        <v>0</v>
      </c>
      <c r="AS221">
        <v>0</v>
      </c>
      <c r="AT221">
        <v>0</v>
      </c>
      <c r="AU221">
        <v>0</v>
      </c>
      <c r="AV221">
        <v>0</v>
      </c>
      <c r="AW221">
        <v>0</v>
      </c>
      <c r="AX221">
        <v>2447.5</v>
      </c>
      <c r="AY221">
        <v>20408</v>
      </c>
      <c r="AZ221">
        <v>42001</v>
      </c>
      <c r="BA221">
        <v>595718.5</v>
      </c>
      <c r="BB221">
        <v>2416</v>
      </c>
      <c r="BC221">
        <v>3205.5</v>
      </c>
      <c r="BD221">
        <v>6073</v>
      </c>
      <c r="BE221">
        <v>74069.5</v>
      </c>
      <c r="BF221">
        <v>0</v>
      </c>
      <c r="BG221">
        <v>87</v>
      </c>
      <c r="BH221">
        <v>0</v>
      </c>
      <c r="BI221">
        <v>697</v>
      </c>
      <c r="BJ221">
        <v>1264</v>
      </c>
      <c r="BK221">
        <v>1818.5</v>
      </c>
      <c r="BL221">
        <v>2784</v>
      </c>
      <c r="BM221">
        <v>8713</v>
      </c>
      <c r="BN221">
        <v>0</v>
      </c>
      <c r="BO221">
        <v>0</v>
      </c>
      <c r="BP221">
        <v>0</v>
      </c>
      <c r="BQ221">
        <v>174</v>
      </c>
      <c r="BR221">
        <v>76</v>
      </c>
      <c r="BS221">
        <v>0</v>
      </c>
    </row>
    <row r="222" spans="1:71" x14ac:dyDescent="0.2">
      <c r="A222">
        <v>3444</v>
      </c>
      <c r="B222">
        <v>0</v>
      </c>
      <c r="C222">
        <v>0</v>
      </c>
      <c r="D222">
        <v>0</v>
      </c>
      <c r="E222">
        <v>0</v>
      </c>
      <c r="F222">
        <v>0</v>
      </c>
      <c r="G222">
        <v>0</v>
      </c>
      <c r="H222">
        <v>0</v>
      </c>
      <c r="I222">
        <v>0</v>
      </c>
      <c r="J222">
        <v>0</v>
      </c>
      <c r="K222">
        <v>0</v>
      </c>
      <c r="L222">
        <v>0</v>
      </c>
      <c r="M222">
        <v>0</v>
      </c>
      <c r="N222">
        <v>0</v>
      </c>
      <c r="O222">
        <v>0</v>
      </c>
      <c r="P222">
        <v>0</v>
      </c>
      <c r="Q222">
        <v>0</v>
      </c>
      <c r="R222">
        <v>0</v>
      </c>
      <c r="S222">
        <v>0</v>
      </c>
      <c r="T222">
        <v>0</v>
      </c>
      <c r="U222">
        <v>0</v>
      </c>
      <c r="V222">
        <v>0</v>
      </c>
      <c r="W222">
        <v>0</v>
      </c>
      <c r="X222">
        <v>0</v>
      </c>
      <c r="Y222">
        <v>0</v>
      </c>
      <c r="Z222">
        <v>0</v>
      </c>
      <c r="AA222">
        <v>0</v>
      </c>
      <c r="AB222">
        <v>0</v>
      </c>
      <c r="AC222">
        <v>0</v>
      </c>
      <c r="AD222">
        <v>0</v>
      </c>
      <c r="AE222">
        <v>0</v>
      </c>
      <c r="AF222">
        <v>0</v>
      </c>
      <c r="AG222">
        <v>0</v>
      </c>
      <c r="AH222">
        <v>0</v>
      </c>
      <c r="AI222">
        <v>0</v>
      </c>
      <c r="AJ222">
        <v>0</v>
      </c>
      <c r="AK222">
        <v>0</v>
      </c>
      <c r="AL222">
        <v>0</v>
      </c>
      <c r="AM222">
        <v>0</v>
      </c>
      <c r="AN222">
        <v>0</v>
      </c>
      <c r="AO222">
        <v>0</v>
      </c>
      <c r="AP222">
        <v>0</v>
      </c>
      <c r="AQ222">
        <v>0</v>
      </c>
      <c r="AR222">
        <v>0</v>
      </c>
      <c r="AS222">
        <v>0</v>
      </c>
      <c r="AT222">
        <v>0</v>
      </c>
      <c r="AU222">
        <v>0</v>
      </c>
      <c r="AV222">
        <v>0</v>
      </c>
      <c r="AW222">
        <v>0</v>
      </c>
      <c r="AX222">
        <v>855</v>
      </c>
      <c r="AY222">
        <v>25982</v>
      </c>
      <c r="AZ222">
        <v>32840</v>
      </c>
      <c r="BA222">
        <v>482535</v>
      </c>
      <c r="BB222">
        <v>855</v>
      </c>
      <c r="BC222">
        <v>4450</v>
      </c>
      <c r="BD222">
        <v>6204</v>
      </c>
      <c r="BE222">
        <v>81094</v>
      </c>
      <c r="BF222">
        <v>0</v>
      </c>
      <c r="BG222">
        <v>0</v>
      </c>
      <c r="BH222">
        <v>174</v>
      </c>
      <c r="BI222">
        <v>1204</v>
      </c>
      <c r="BJ222">
        <v>0</v>
      </c>
      <c r="BK222">
        <v>1994</v>
      </c>
      <c r="BL222">
        <v>2385</v>
      </c>
      <c r="BM222">
        <v>3694</v>
      </c>
      <c r="BN222">
        <v>0</v>
      </c>
      <c r="BO222">
        <v>0</v>
      </c>
      <c r="BP222">
        <v>0</v>
      </c>
      <c r="BQ222">
        <v>0</v>
      </c>
      <c r="BR222">
        <v>264</v>
      </c>
      <c r="BS222">
        <v>0</v>
      </c>
    </row>
    <row r="223" spans="1:71" x14ac:dyDescent="0.2">
      <c r="A223">
        <v>3479</v>
      </c>
      <c r="B223">
        <v>0</v>
      </c>
      <c r="C223">
        <v>0</v>
      </c>
      <c r="D223">
        <v>0</v>
      </c>
      <c r="E223">
        <v>0</v>
      </c>
      <c r="F223">
        <v>0</v>
      </c>
      <c r="G223">
        <v>0</v>
      </c>
      <c r="H223">
        <v>0</v>
      </c>
      <c r="I223">
        <v>0</v>
      </c>
      <c r="J223">
        <v>0</v>
      </c>
      <c r="K223">
        <v>0</v>
      </c>
      <c r="L223">
        <v>0</v>
      </c>
      <c r="M223">
        <v>0</v>
      </c>
      <c r="N223">
        <v>0</v>
      </c>
      <c r="O223">
        <v>0</v>
      </c>
      <c r="P223">
        <v>0</v>
      </c>
      <c r="Q223">
        <v>0</v>
      </c>
      <c r="R223">
        <v>0</v>
      </c>
      <c r="S223">
        <v>0</v>
      </c>
      <c r="T223">
        <v>0</v>
      </c>
      <c r="U223">
        <v>0</v>
      </c>
      <c r="V223">
        <v>0</v>
      </c>
      <c r="W223">
        <v>0</v>
      </c>
      <c r="X223">
        <v>0</v>
      </c>
      <c r="Y223">
        <v>0</v>
      </c>
      <c r="Z223">
        <v>0</v>
      </c>
      <c r="AA223">
        <v>0</v>
      </c>
      <c r="AB223">
        <v>0</v>
      </c>
      <c r="AC223">
        <v>0</v>
      </c>
      <c r="AD223">
        <v>0</v>
      </c>
      <c r="AE223">
        <v>0</v>
      </c>
      <c r="AF223">
        <v>0</v>
      </c>
      <c r="AG223">
        <v>0</v>
      </c>
      <c r="AH223">
        <v>0</v>
      </c>
      <c r="AI223">
        <v>0</v>
      </c>
      <c r="AJ223">
        <v>0</v>
      </c>
      <c r="AK223">
        <v>0</v>
      </c>
      <c r="AL223">
        <v>0</v>
      </c>
      <c r="AM223">
        <v>0</v>
      </c>
      <c r="AN223">
        <v>0</v>
      </c>
      <c r="AO223">
        <v>0</v>
      </c>
      <c r="AP223">
        <v>0</v>
      </c>
      <c r="AQ223">
        <v>0</v>
      </c>
      <c r="AR223">
        <v>0</v>
      </c>
      <c r="AS223">
        <v>0</v>
      </c>
      <c r="AT223">
        <v>0</v>
      </c>
      <c r="AU223">
        <v>0</v>
      </c>
      <c r="AV223">
        <v>0</v>
      </c>
      <c r="AW223">
        <v>0</v>
      </c>
      <c r="AX223">
        <v>1732</v>
      </c>
      <c r="AY223">
        <v>29145</v>
      </c>
      <c r="AZ223">
        <v>38583</v>
      </c>
      <c r="BA223">
        <v>547861</v>
      </c>
      <c r="BB223">
        <v>1708</v>
      </c>
      <c r="BC223">
        <v>3868</v>
      </c>
      <c r="BD223">
        <v>5504</v>
      </c>
      <c r="BE223">
        <v>54612</v>
      </c>
      <c r="BF223">
        <v>65</v>
      </c>
      <c r="BG223">
        <v>0</v>
      </c>
      <c r="BH223">
        <v>344</v>
      </c>
      <c r="BI223">
        <v>1732</v>
      </c>
      <c r="BJ223">
        <v>790</v>
      </c>
      <c r="BK223">
        <v>1761</v>
      </c>
      <c r="BL223">
        <v>2236</v>
      </c>
      <c r="BM223">
        <v>5025</v>
      </c>
      <c r="BN223">
        <v>0</v>
      </c>
      <c r="BO223">
        <v>0</v>
      </c>
      <c r="BP223">
        <v>0</v>
      </c>
      <c r="BQ223">
        <v>172</v>
      </c>
      <c r="BR223">
        <v>0</v>
      </c>
      <c r="BS223">
        <v>0</v>
      </c>
    </row>
    <row r="224" spans="1:71" x14ac:dyDescent="0.2">
      <c r="A224">
        <v>3484</v>
      </c>
      <c r="B224">
        <v>0</v>
      </c>
      <c r="C224">
        <v>0</v>
      </c>
      <c r="D224">
        <v>0</v>
      </c>
      <c r="E224">
        <v>0</v>
      </c>
      <c r="F224">
        <v>0</v>
      </c>
      <c r="G224">
        <v>0</v>
      </c>
      <c r="H224">
        <v>0</v>
      </c>
      <c r="I224">
        <v>0</v>
      </c>
      <c r="J224">
        <v>0</v>
      </c>
      <c r="K224">
        <v>0</v>
      </c>
      <c r="L224">
        <v>0</v>
      </c>
      <c r="M224">
        <v>0</v>
      </c>
      <c r="N224">
        <v>0</v>
      </c>
      <c r="O224">
        <v>0</v>
      </c>
      <c r="P224">
        <v>0</v>
      </c>
      <c r="Q224">
        <v>0</v>
      </c>
      <c r="R224">
        <v>0</v>
      </c>
      <c r="S224">
        <v>0</v>
      </c>
      <c r="T224">
        <v>0</v>
      </c>
      <c r="U224">
        <v>0</v>
      </c>
      <c r="V224">
        <v>0</v>
      </c>
      <c r="W224">
        <v>0</v>
      </c>
      <c r="X224">
        <v>0</v>
      </c>
      <c r="Y224">
        <v>0</v>
      </c>
      <c r="Z224">
        <v>0</v>
      </c>
      <c r="AA224">
        <v>0</v>
      </c>
      <c r="AB224">
        <v>0</v>
      </c>
      <c r="AC224">
        <v>0</v>
      </c>
      <c r="AD224">
        <v>0</v>
      </c>
      <c r="AE224">
        <v>0</v>
      </c>
      <c r="AF224">
        <v>0</v>
      </c>
      <c r="AG224">
        <v>0</v>
      </c>
      <c r="AH224">
        <v>0</v>
      </c>
      <c r="AI224">
        <v>0</v>
      </c>
      <c r="AJ224">
        <v>0</v>
      </c>
      <c r="AK224">
        <v>0</v>
      </c>
      <c r="AL224">
        <v>0</v>
      </c>
      <c r="AM224">
        <v>0</v>
      </c>
      <c r="AN224">
        <v>0</v>
      </c>
      <c r="AO224">
        <v>0</v>
      </c>
      <c r="AP224">
        <v>0</v>
      </c>
      <c r="AQ224">
        <v>0</v>
      </c>
      <c r="AR224">
        <v>0</v>
      </c>
      <c r="AS224">
        <v>0</v>
      </c>
      <c r="AT224">
        <v>0</v>
      </c>
      <c r="AU224">
        <v>0</v>
      </c>
      <c r="AV224">
        <v>0</v>
      </c>
      <c r="AW224">
        <v>0</v>
      </c>
      <c r="AX224">
        <v>0</v>
      </c>
      <c r="AY224">
        <v>1803</v>
      </c>
      <c r="AZ224">
        <v>1026</v>
      </c>
      <c r="BA224">
        <v>13980</v>
      </c>
      <c r="BB224">
        <v>0</v>
      </c>
      <c r="BC224">
        <v>374</v>
      </c>
      <c r="BD224">
        <v>171</v>
      </c>
      <c r="BE224">
        <v>3030</v>
      </c>
      <c r="BF224">
        <v>0</v>
      </c>
      <c r="BG224">
        <v>0</v>
      </c>
      <c r="BH224">
        <v>0</v>
      </c>
      <c r="BI224">
        <v>0</v>
      </c>
      <c r="BJ224">
        <v>0</v>
      </c>
      <c r="BK224">
        <v>203</v>
      </c>
      <c r="BL224">
        <v>0</v>
      </c>
      <c r="BM224">
        <v>270</v>
      </c>
      <c r="BN224">
        <v>0</v>
      </c>
      <c r="BO224">
        <v>0</v>
      </c>
      <c r="BP224">
        <v>0</v>
      </c>
      <c r="BQ224">
        <v>0</v>
      </c>
      <c r="BR224">
        <v>0</v>
      </c>
      <c r="BS224">
        <v>0</v>
      </c>
    </row>
    <row r="225" spans="1:71" x14ac:dyDescent="0.2">
      <c r="A225">
        <v>3500</v>
      </c>
      <c r="B225">
        <v>0</v>
      </c>
      <c r="C225">
        <v>0</v>
      </c>
      <c r="D225">
        <v>0</v>
      </c>
      <c r="E225">
        <v>0</v>
      </c>
      <c r="F225">
        <v>0</v>
      </c>
      <c r="G225">
        <v>0</v>
      </c>
      <c r="H225">
        <v>0</v>
      </c>
      <c r="I225">
        <v>0</v>
      </c>
      <c r="J225">
        <v>0</v>
      </c>
      <c r="K225">
        <v>0</v>
      </c>
      <c r="L225">
        <v>0</v>
      </c>
      <c r="M225">
        <v>0</v>
      </c>
      <c r="N225">
        <v>0</v>
      </c>
      <c r="O225">
        <v>0</v>
      </c>
      <c r="P225">
        <v>0</v>
      </c>
      <c r="Q225">
        <v>0</v>
      </c>
      <c r="R225">
        <v>0</v>
      </c>
      <c r="S225">
        <v>0</v>
      </c>
      <c r="T225">
        <v>0</v>
      </c>
      <c r="U225">
        <v>0</v>
      </c>
      <c r="V225">
        <v>0</v>
      </c>
      <c r="W225">
        <v>0</v>
      </c>
      <c r="X225">
        <v>0</v>
      </c>
      <c r="Y225">
        <v>0</v>
      </c>
      <c r="Z225">
        <v>0</v>
      </c>
      <c r="AA225">
        <v>0</v>
      </c>
      <c r="AB225">
        <v>0</v>
      </c>
      <c r="AC225">
        <v>0</v>
      </c>
      <c r="AD225">
        <v>0</v>
      </c>
      <c r="AE225">
        <v>0</v>
      </c>
      <c r="AF225">
        <v>0</v>
      </c>
      <c r="AG225">
        <v>0</v>
      </c>
      <c r="AH225">
        <v>0</v>
      </c>
      <c r="AI225">
        <v>0</v>
      </c>
      <c r="AJ225">
        <v>0</v>
      </c>
      <c r="AK225">
        <v>0</v>
      </c>
      <c r="AL225">
        <v>0</v>
      </c>
      <c r="AM225">
        <v>0</v>
      </c>
      <c r="AN225">
        <v>0</v>
      </c>
      <c r="AO225">
        <v>0</v>
      </c>
      <c r="AP225">
        <v>0</v>
      </c>
      <c r="AQ225">
        <v>0</v>
      </c>
      <c r="AR225">
        <v>0</v>
      </c>
      <c r="AS225">
        <v>0</v>
      </c>
      <c r="AT225">
        <v>0</v>
      </c>
      <c r="AU225">
        <v>0</v>
      </c>
      <c r="AV225">
        <v>0</v>
      </c>
      <c r="AW225">
        <v>0</v>
      </c>
      <c r="AX225">
        <v>2114</v>
      </c>
      <c r="AY225">
        <v>21470</v>
      </c>
      <c r="AZ225">
        <v>23166</v>
      </c>
      <c r="BA225">
        <v>388695</v>
      </c>
      <c r="BB225">
        <v>1623</v>
      </c>
      <c r="BC225">
        <v>3692</v>
      </c>
      <c r="BD225">
        <v>3995</v>
      </c>
      <c r="BE225">
        <v>66986</v>
      </c>
      <c r="BF225">
        <v>0</v>
      </c>
      <c r="BG225">
        <v>0</v>
      </c>
      <c r="BH225">
        <v>0</v>
      </c>
      <c r="BI225">
        <v>435</v>
      </c>
      <c r="BJ225">
        <v>961</v>
      </c>
      <c r="BK225">
        <v>2939</v>
      </c>
      <c r="BL225">
        <v>2874</v>
      </c>
      <c r="BM225">
        <v>7385</v>
      </c>
      <c r="BN225">
        <v>0</v>
      </c>
      <c r="BO225">
        <v>0</v>
      </c>
      <c r="BP225">
        <v>0</v>
      </c>
      <c r="BQ225">
        <v>165</v>
      </c>
      <c r="BR225">
        <v>18</v>
      </c>
      <c r="BS225">
        <v>0</v>
      </c>
    </row>
    <row r="226" spans="1:71" x14ac:dyDescent="0.2">
      <c r="A226">
        <v>3510</v>
      </c>
      <c r="B226">
        <v>0</v>
      </c>
      <c r="C226">
        <v>0</v>
      </c>
      <c r="D226">
        <v>0</v>
      </c>
      <c r="E226">
        <v>0</v>
      </c>
      <c r="F226">
        <v>0</v>
      </c>
      <c r="G226">
        <v>0</v>
      </c>
      <c r="H226">
        <v>0</v>
      </c>
      <c r="I226">
        <v>0</v>
      </c>
      <c r="J226">
        <v>0</v>
      </c>
      <c r="K226">
        <v>0</v>
      </c>
      <c r="L226">
        <v>0</v>
      </c>
      <c r="M226">
        <v>0</v>
      </c>
      <c r="N226">
        <v>0</v>
      </c>
      <c r="O226">
        <v>0</v>
      </c>
      <c r="P226">
        <v>0</v>
      </c>
      <c r="Q226">
        <v>0</v>
      </c>
      <c r="R226">
        <v>0</v>
      </c>
      <c r="S226">
        <v>0</v>
      </c>
      <c r="T226">
        <v>0</v>
      </c>
      <c r="U226">
        <v>0</v>
      </c>
      <c r="V226">
        <v>0</v>
      </c>
      <c r="W226">
        <v>0</v>
      </c>
      <c r="X226">
        <v>0</v>
      </c>
      <c r="Y226">
        <v>0</v>
      </c>
      <c r="Z226">
        <v>0</v>
      </c>
      <c r="AA226">
        <v>0</v>
      </c>
      <c r="AB226">
        <v>0</v>
      </c>
      <c r="AC226">
        <v>0</v>
      </c>
      <c r="AD226">
        <v>0</v>
      </c>
      <c r="AE226">
        <v>0</v>
      </c>
      <c r="AF226">
        <v>0</v>
      </c>
      <c r="AG226">
        <v>0</v>
      </c>
      <c r="AH226">
        <v>0</v>
      </c>
      <c r="AI226">
        <v>0</v>
      </c>
      <c r="AJ226">
        <v>0</v>
      </c>
      <c r="AK226">
        <v>0</v>
      </c>
      <c r="AL226">
        <v>0</v>
      </c>
      <c r="AM226">
        <v>0</v>
      </c>
      <c r="AN226">
        <v>0</v>
      </c>
      <c r="AO226">
        <v>0</v>
      </c>
      <c r="AP226">
        <v>0</v>
      </c>
      <c r="AQ226">
        <v>0</v>
      </c>
      <c r="AR226">
        <v>0</v>
      </c>
      <c r="AS226">
        <v>0</v>
      </c>
      <c r="AT226">
        <v>0</v>
      </c>
      <c r="AU226">
        <v>0</v>
      </c>
      <c r="AV226">
        <v>0</v>
      </c>
      <c r="AW226">
        <v>0</v>
      </c>
      <c r="AX226">
        <v>0</v>
      </c>
      <c r="AY226">
        <v>5070</v>
      </c>
      <c r="AZ226">
        <v>5602</v>
      </c>
      <c r="BA226">
        <v>64782</v>
      </c>
      <c r="BB226">
        <v>0</v>
      </c>
      <c r="BC226">
        <v>845</v>
      </c>
      <c r="BD226">
        <v>338</v>
      </c>
      <c r="BE226">
        <v>6591</v>
      </c>
      <c r="BF226">
        <v>0</v>
      </c>
      <c r="BG226">
        <v>0</v>
      </c>
      <c r="BH226">
        <v>0</v>
      </c>
      <c r="BI226">
        <v>0</v>
      </c>
      <c r="BJ226">
        <v>0</v>
      </c>
      <c r="BK226">
        <v>338</v>
      </c>
      <c r="BL226">
        <v>0</v>
      </c>
      <c r="BM226">
        <v>1859</v>
      </c>
      <c r="BN226">
        <v>0</v>
      </c>
      <c r="BO226">
        <v>0</v>
      </c>
      <c r="BP226">
        <v>0</v>
      </c>
      <c r="BQ226">
        <v>0</v>
      </c>
      <c r="BR226">
        <v>10</v>
      </c>
      <c r="BS226">
        <v>0</v>
      </c>
    </row>
    <row r="227" spans="1:71" x14ac:dyDescent="0.2">
      <c r="A227">
        <v>3514</v>
      </c>
      <c r="B227">
        <v>0</v>
      </c>
      <c r="C227">
        <v>0</v>
      </c>
      <c r="D227">
        <v>0</v>
      </c>
      <c r="E227">
        <v>0</v>
      </c>
      <c r="F227">
        <v>0</v>
      </c>
      <c r="G227">
        <v>0</v>
      </c>
      <c r="H227">
        <v>0</v>
      </c>
      <c r="I227">
        <v>0</v>
      </c>
      <c r="J227">
        <v>0</v>
      </c>
      <c r="K227">
        <v>0</v>
      </c>
      <c r="L227">
        <v>0</v>
      </c>
      <c r="M227">
        <v>0</v>
      </c>
      <c r="N227">
        <v>0</v>
      </c>
      <c r="O227">
        <v>0</v>
      </c>
      <c r="P227">
        <v>0</v>
      </c>
      <c r="Q227">
        <v>0</v>
      </c>
      <c r="R227">
        <v>0</v>
      </c>
      <c r="S227">
        <v>0</v>
      </c>
      <c r="T227">
        <v>0</v>
      </c>
      <c r="U227">
        <v>0</v>
      </c>
      <c r="V227">
        <v>0</v>
      </c>
      <c r="W227">
        <v>0</v>
      </c>
      <c r="X227">
        <v>0</v>
      </c>
      <c r="Y227">
        <v>0</v>
      </c>
      <c r="Z227">
        <v>0</v>
      </c>
      <c r="AA227">
        <v>0</v>
      </c>
      <c r="AB227">
        <v>0</v>
      </c>
      <c r="AC227">
        <v>0</v>
      </c>
      <c r="AD227">
        <v>0</v>
      </c>
      <c r="AE227">
        <v>0</v>
      </c>
      <c r="AF227">
        <v>0</v>
      </c>
      <c r="AG227">
        <v>0</v>
      </c>
      <c r="AH227">
        <v>0</v>
      </c>
      <c r="AI227">
        <v>0</v>
      </c>
      <c r="AJ227">
        <v>0</v>
      </c>
      <c r="AK227">
        <v>0</v>
      </c>
      <c r="AL227">
        <v>0</v>
      </c>
      <c r="AM227">
        <v>0</v>
      </c>
      <c r="AN227">
        <v>0</v>
      </c>
      <c r="AO227">
        <v>0</v>
      </c>
      <c r="AP227">
        <v>0</v>
      </c>
      <c r="AQ227">
        <v>0</v>
      </c>
      <c r="AR227">
        <v>0</v>
      </c>
      <c r="AS227">
        <v>0</v>
      </c>
      <c r="AT227">
        <v>0</v>
      </c>
      <c r="AU227">
        <v>0</v>
      </c>
      <c r="AV227">
        <v>0</v>
      </c>
      <c r="AW227">
        <v>0</v>
      </c>
      <c r="AX227">
        <v>4309</v>
      </c>
      <c r="AY227">
        <v>0</v>
      </c>
      <c r="AZ227">
        <v>6439</v>
      </c>
      <c r="BA227">
        <v>50352</v>
      </c>
      <c r="BB227">
        <v>1109</v>
      </c>
      <c r="BC227">
        <v>0</v>
      </c>
      <c r="BD227">
        <v>1051</v>
      </c>
      <c r="BE227">
        <v>3828</v>
      </c>
      <c r="BF227">
        <v>0</v>
      </c>
      <c r="BG227">
        <v>0</v>
      </c>
      <c r="BH227">
        <v>0</v>
      </c>
      <c r="BI227">
        <v>0</v>
      </c>
      <c r="BJ227">
        <v>1109</v>
      </c>
      <c r="BK227">
        <v>0</v>
      </c>
      <c r="BL227">
        <v>1050</v>
      </c>
      <c r="BM227">
        <v>1575</v>
      </c>
      <c r="BN227">
        <v>0</v>
      </c>
      <c r="BO227">
        <v>0</v>
      </c>
      <c r="BP227">
        <v>0</v>
      </c>
      <c r="BQ227">
        <v>0</v>
      </c>
      <c r="BR227">
        <v>11</v>
      </c>
      <c r="BS227">
        <v>0</v>
      </c>
    </row>
    <row r="228" spans="1:71" x14ac:dyDescent="0.2">
      <c r="A228">
        <v>3528</v>
      </c>
      <c r="B228">
        <v>0</v>
      </c>
      <c r="C228">
        <v>0</v>
      </c>
      <c r="D228">
        <v>0</v>
      </c>
      <c r="E228">
        <v>0</v>
      </c>
      <c r="F228">
        <v>0</v>
      </c>
      <c r="G228">
        <v>0</v>
      </c>
      <c r="H228">
        <v>0</v>
      </c>
      <c r="I228">
        <v>0</v>
      </c>
      <c r="J228">
        <v>0</v>
      </c>
      <c r="K228">
        <v>0</v>
      </c>
      <c r="L228">
        <v>0</v>
      </c>
      <c r="M228">
        <v>0</v>
      </c>
      <c r="N228">
        <v>0</v>
      </c>
      <c r="O228">
        <v>0</v>
      </c>
      <c r="P228">
        <v>0</v>
      </c>
      <c r="Q228">
        <v>0</v>
      </c>
      <c r="R228">
        <v>0</v>
      </c>
      <c r="S228">
        <v>0</v>
      </c>
      <c r="T228">
        <v>0</v>
      </c>
      <c r="U228">
        <v>0</v>
      </c>
      <c r="V228">
        <v>0</v>
      </c>
      <c r="W228">
        <v>0</v>
      </c>
      <c r="X228">
        <v>0</v>
      </c>
      <c r="Y228">
        <v>0</v>
      </c>
      <c r="Z228">
        <v>0</v>
      </c>
      <c r="AA228">
        <v>0</v>
      </c>
      <c r="AB228">
        <v>0</v>
      </c>
      <c r="AC228">
        <v>0</v>
      </c>
      <c r="AD228">
        <v>0</v>
      </c>
      <c r="AE228">
        <v>0</v>
      </c>
      <c r="AF228">
        <v>0</v>
      </c>
      <c r="AG228">
        <v>0</v>
      </c>
      <c r="AH228">
        <v>0</v>
      </c>
      <c r="AI228">
        <v>0</v>
      </c>
      <c r="AJ228">
        <v>0</v>
      </c>
      <c r="AK228">
        <v>0</v>
      </c>
      <c r="AL228">
        <v>0</v>
      </c>
      <c r="AM228">
        <v>0</v>
      </c>
      <c r="AN228">
        <v>0</v>
      </c>
      <c r="AO228">
        <v>0</v>
      </c>
      <c r="AP228">
        <v>0</v>
      </c>
      <c r="AQ228">
        <v>0</v>
      </c>
      <c r="AR228">
        <v>0</v>
      </c>
      <c r="AS228">
        <v>0</v>
      </c>
      <c r="AT228">
        <v>0</v>
      </c>
      <c r="AU228">
        <v>0</v>
      </c>
      <c r="AV228">
        <v>0</v>
      </c>
      <c r="AW228">
        <v>0</v>
      </c>
      <c r="AX228">
        <v>256</v>
      </c>
      <c r="AY228">
        <v>13137</v>
      </c>
      <c r="AZ228">
        <v>13090</v>
      </c>
      <c r="BA228">
        <v>127389.5</v>
      </c>
      <c r="BB228">
        <v>256</v>
      </c>
      <c r="BC228">
        <v>1700</v>
      </c>
      <c r="BD228">
        <v>1190</v>
      </c>
      <c r="BE228">
        <v>10511</v>
      </c>
      <c r="BF228">
        <v>0</v>
      </c>
      <c r="BG228">
        <v>0</v>
      </c>
      <c r="BH228">
        <v>0</v>
      </c>
      <c r="BI228">
        <v>0</v>
      </c>
      <c r="BJ228">
        <v>0</v>
      </c>
      <c r="BK228">
        <v>680</v>
      </c>
      <c r="BL228">
        <v>680</v>
      </c>
      <c r="BM228">
        <v>3060</v>
      </c>
      <c r="BN228">
        <v>0</v>
      </c>
      <c r="BO228">
        <v>0</v>
      </c>
      <c r="BP228">
        <v>0</v>
      </c>
      <c r="BQ228">
        <v>0</v>
      </c>
      <c r="BR228">
        <v>29</v>
      </c>
      <c r="BS228">
        <v>0</v>
      </c>
    </row>
    <row r="229" spans="1:71" x14ac:dyDescent="0.2">
      <c r="A229">
        <v>3542</v>
      </c>
      <c r="B229">
        <v>0</v>
      </c>
      <c r="C229">
        <v>0</v>
      </c>
      <c r="D229">
        <v>0</v>
      </c>
      <c r="E229">
        <v>0</v>
      </c>
      <c r="F229">
        <v>0</v>
      </c>
      <c r="G229">
        <v>0</v>
      </c>
      <c r="H229">
        <v>0</v>
      </c>
      <c r="I229">
        <v>0</v>
      </c>
      <c r="J229">
        <v>0</v>
      </c>
      <c r="K229">
        <v>0</v>
      </c>
      <c r="L229">
        <v>0</v>
      </c>
      <c r="M229">
        <v>0</v>
      </c>
      <c r="N229">
        <v>0</v>
      </c>
      <c r="O229">
        <v>0</v>
      </c>
      <c r="P229">
        <v>0</v>
      </c>
      <c r="Q229">
        <v>0</v>
      </c>
      <c r="R229">
        <v>0</v>
      </c>
      <c r="S229">
        <v>0</v>
      </c>
      <c r="T229">
        <v>0</v>
      </c>
      <c r="U229">
        <v>0</v>
      </c>
      <c r="V229">
        <v>0</v>
      </c>
      <c r="W229">
        <v>0</v>
      </c>
      <c r="X229">
        <v>0</v>
      </c>
      <c r="Y229">
        <v>0</v>
      </c>
      <c r="Z229">
        <v>0</v>
      </c>
      <c r="AA229">
        <v>0</v>
      </c>
      <c r="AB229">
        <v>0</v>
      </c>
      <c r="AC229">
        <v>0</v>
      </c>
      <c r="AD229">
        <v>0</v>
      </c>
      <c r="AE229">
        <v>0</v>
      </c>
      <c r="AF229">
        <v>0</v>
      </c>
      <c r="AG229">
        <v>0</v>
      </c>
      <c r="AH229">
        <v>0</v>
      </c>
      <c r="AI229">
        <v>0</v>
      </c>
      <c r="AJ229">
        <v>0</v>
      </c>
      <c r="AK229">
        <v>0</v>
      </c>
      <c r="AL229">
        <v>0</v>
      </c>
      <c r="AM229">
        <v>0</v>
      </c>
      <c r="AN229">
        <v>0</v>
      </c>
      <c r="AO229">
        <v>0</v>
      </c>
      <c r="AP229">
        <v>0</v>
      </c>
      <c r="AQ229">
        <v>0</v>
      </c>
      <c r="AR229">
        <v>0</v>
      </c>
      <c r="AS229">
        <v>0</v>
      </c>
      <c r="AT229">
        <v>0</v>
      </c>
      <c r="AU229">
        <v>0</v>
      </c>
      <c r="AV229">
        <v>0</v>
      </c>
      <c r="AW229">
        <v>0</v>
      </c>
      <c r="AX229">
        <v>0</v>
      </c>
      <c r="AY229">
        <v>4926</v>
      </c>
      <c r="AZ229">
        <v>3344</v>
      </c>
      <c r="BA229">
        <v>40514</v>
      </c>
      <c r="BB229">
        <v>0</v>
      </c>
      <c r="BC229">
        <v>350</v>
      </c>
      <c r="BD229">
        <v>704</v>
      </c>
      <c r="BE229">
        <v>3696</v>
      </c>
      <c r="BF229">
        <v>0</v>
      </c>
      <c r="BG229">
        <v>0</v>
      </c>
      <c r="BH229">
        <v>0</v>
      </c>
      <c r="BI229">
        <v>0</v>
      </c>
      <c r="BJ229">
        <v>0</v>
      </c>
      <c r="BK229">
        <v>350</v>
      </c>
      <c r="BL229">
        <v>352</v>
      </c>
      <c r="BM229">
        <v>1056</v>
      </c>
      <c r="BN229">
        <v>0</v>
      </c>
      <c r="BO229">
        <v>0</v>
      </c>
      <c r="BP229">
        <v>0</v>
      </c>
      <c r="BQ229">
        <v>0</v>
      </c>
      <c r="BR229">
        <v>11</v>
      </c>
      <c r="BS229">
        <v>0</v>
      </c>
    </row>
    <row r="230" spans="1:71" x14ac:dyDescent="0.2">
      <c r="A230">
        <v>3549</v>
      </c>
      <c r="B230">
        <v>0</v>
      </c>
      <c r="C230">
        <v>0</v>
      </c>
      <c r="D230">
        <v>0</v>
      </c>
      <c r="E230">
        <v>0</v>
      </c>
      <c r="F230">
        <v>0</v>
      </c>
      <c r="G230">
        <v>0</v>
      </c>
      <c r="H230">
        <v>0</v>
      </c>
      <c r="I230">
        <v>0</v>
      </c>
      <c r="J230">
        <v>0</v>
      </c>
      <c r="K230">
        <v>0</v>
      </c>
      <c r="L230">
        <v>0</v>
      </c>
      <c r="M230">
        <v>0</v>
      </c>
      <c r="N230">
        <v>0</v>
      </c>
      <c r="O230">
        <v>0</v>
      </c>
      <c r="P230">
        <v>0</v>
      </c>
      <c r="Q230">
        <v>0</v>
      </c>
      <c r="R230">
        <v>0</v>
      </c>
      <c r="S230">
        <v>0</v>
      </c>
      <c r="T230">
        <v>0</v>
      </c>
      <c r="U230">
        <v>0</v>
      </c>
      <c r="V230">
        <v>0</v>
      </c>
      <c r="W230">
        <v>0</v>
      </c>
      <c r="X230">
        <v>0</v>
      </c>
      <c r="Y230">
        <v>0</v>
      </c>
      <c r="Z230">
        <v>0</v>
      </c>
      <c r="AA230">
        <v>0</v>
      </c>
      <c r="AB230">
        <v>0</v>
      </c>
      <c r="AC230">
        <v>0</v>
      </c>
      <c r="AD230">
        <v>0</v>
      </c>
      <c r="AE230">
        <v>0</v>
      </c>
      <c r="AF230">
        <v>0</v>
      </c>
      <c r="AG230">
        <v>0</v>
      </c>
      <c r="AH230">
        <v>0</v>
      </c>
      <c r="AI230">
        <v>0</v>
      </c>
      <c r="AJ230">
        <v>0</v>
      </c>
      <c r="AK230">
        <v>0</v>
      </c>
      <c r="AL230">
        <v>0</v>
      </c>
      <c r="AM230">
        <v>0</v>
      </c>
      <c r="AN230">
        <v>0</v>
      </c>
      <c r="AO230">
        <v>0</v>
      </c>
      <c r="AP230">
        <v>0</v>
      </c>
      <c r="AQ230">
        <v>0</v>
      </c>
      <c r="AR230">
        <v>0</v>
      </c>
      <c r="AS230">
        <v>0</v>
      </c>
      <c r="AT230">
        <v>0</v>
      </c>
      <c r="AU230">
        <v>0</v>
      </c>
      <c r="AV230">
        <v>0</v>
      </c>
      <c r="AW230">
        <v>0</v>
      </c>
      <c r="AX230">
        <v>3412</v>
      </c>
      <c r="AY230">
        <v>42541</v>
      </c>
      <c r="AZ230">
        <v>65471</v>
      </c>
      <c r="BA230">
        <v>1078724</v>
      </c>
      <c r="BB230">
        <v>3412</v>
      </c>
      <c r="BC230">
        <v>5377</v>
      </c>
      <c r="BD230">
        <v>7820</v>
      </c>
      <c r="BE230">
        <v>113677</v>
      </c>
      <c r="BF230">
        <v>161</v>
      </c>
      <c r="BG230">
        <v>9</v>
      </c>
      <c r="BH230">
        <v>0</v>
      </c>
      <c r="BI230">
        <v>1006</v>
      </c>
      <c r="BJ230">
        <v>2084</v>
      </c>
      <c r="BK230">
        <v>2824</v>
      </c>
      <c r="BL230">
        <v>4137</v>
      </c>
      <c r="BM230">
        <v>17409</v>
      </c>
      <c r="BN230">
        <v>87</v>
      </c>
      <c r="BO230">
        <v>0</v>
      </c>
      <c r="BP230">
        <v>0</v>
      </c>
      <c r="BQ230">
        <v>531</v>
      </c>
      <c r="BR230">
        <v>51</v>
      </c>
      <c r="BS230">
        <v>0</v>
      </c>
    </row>
    <row r="231" spans="1:71" x14ac:dyDescent="0.2">
      <c r="A231">
        <v>3612</v>
      </c>
      <c r="B231">
        <v>0</v>
      </c>
      <c r="C231">
        <v>0</v>
      </c>
      <c r="D231">
        <v>0</v>
      </c>
      <c r="E231">
        <v>0</v>
      </c>
      <c r="F231">
        <v>0</v>
      </c>
      <c r="G231">
        <v>0</v>
      </c>
      <c r="H231">
        <v>0</v>
      </c>
      <c r="I231">
        <v>0</v>
      </c>
      <c r="J231">
        <v>0</v>
      </c>
      <c r="K231">
        <v>0</v>
      </c>
      <c r="L231">
        <v>0</v>
      </c>
      <c r="M231">
        <v>0</v>
      </c>
      <c r="N231">
        <v>0</v>
      </c>
      <c r="O231">
        <v>0</v>
      </c>
      <c r="P231">
        <v>0</v>
      </c>
      <c r="Q231">
        <v>0</v>
      </c>
      <c r="R231">
        <v>0</v>
      </c>
      <c r="S231">
        <v>0</v>
      </c>
      <c r="T231">
        <v>0</v>
      </c>
      <c r="U231">
        <v>0</v>
      </c>
      <c r="V231">
        <v>0</v>
      </c>
      <c r="W231">
        <v>0</v>
      </c>
      <c r="X231">
        <v>0</v>
      </c>
      <c r="Y231">
        <v>0</v>
      </c>
      <c r="Z231">
        <v>0</v>
      </c>
      <c r="AA231">
        <v>0</v>
      </c>
      <c r="AB231">
        <v>0</v>
      </c>
      <c r="AC231">
        <v>0</v>
      </c>
      <c r="AD231">
        <v>0</v>
      </c>
      <c r="AE231">
        <v>0</v>
      </c>
      <c r="AF231">
        <v>0</v>
      </c>
      <c r="AG231">
        <v>0</v>
      </c>
      <c r="AH231">
        <v>0</v>
      </c>
      <c r="AI231">
        <v>0</v>
      </c>
      <c r="AJ231">
        <v>0</v>
      </c>
      <c r="AK231">
        <v>0</v>
      </c>
      <c r="AL231">
        <v>0</v>
      </c>
      <c r="AM231">
        <v>0</v>
      </c>
      <c r="AN231">
        <v>0</v>
      </c>
      <c r="AO231">
        <v>0</v>
      </c>
      <c r="AP231">
        <v>0</v>
      </c>
      <c r="AQ231">
        <v>0</v>
      </c>
      <c r="AR231">
        <v>0</v>
      </c>
      <c r="AS231">
        <v>0</v>
      </c>
      <c r="AT231">
        <v>0</v>
      </c>
      <c r="AU231">
        <v>0</v>
      </c>
      <c r="AV231">
        <v>0</v>
      </c>
      <c r="AW231">
        <v>0</v>
      </c>
      <c r="AX231">
        <v>1005</v>
      </c>
      <c r="AY231">
        <v>12048.5</v>
      </c>
      <c r="AZ231">
        <v>40667</v>
      </c>
      <c r="BA231">
        <v>528068</v>
      </c>
      <c r="BB231">
        <v>974</v>
      </c>
      <c r="BC231">
        <v>2540</v>
      </c>
      <c r="BD231">
        <v>7732</v>
      </c>
      <c r="BE231">
        <v>58076</v>
      </c>
      <c r="BF231">
        <v>0</v>
      </c>
      <c r="BG231">
        <v>69.5</v>
      </c>
      <c r="BH231">
        <v>0</v>
      </c>
      <c r="BI231">
        <v>1059</v>
      </c>
      <c r="BJ231">
        <v>384.5</v>
      </c>
      <c r="BK231">
        <v>1706</v>
      </c>
      <c r="BL231">
        <v>5295</v>
      </c>
      <c r="BM231">
        <v>14774</v>
      </c>
      <c r="BN231">
        <v>0</v>
      </c>
      <c r="BO231">
        <v>0</v>
      </c>
      <c r="BP231">
        <v>0</v>
      </c>
      <c r="BQ231">
        <v>0</v>
      </c>
      <c r="BR231">
        <v>66</v>
      </c>
      <c r="BS231">
        <v>0</v>
      </c>
    </row>
    <row r="232" spans="1:71" x14ac:dyDescent="0.2">
      <c r="A232">
        <v>3619</v>
      </c>
      <c r="B232">
        <v>0</v>
      </c>
      <c r="C232">
        <v>0</v>
      </c>
      <c r="D232">
        <v>0</v>
      </c>
      <c r="E232">
        <v>0</v>
      </c>
      <c r="F232">
        <v>0</v>
      </c>
      <c r="G232">
        <v>0</v>
      </c>
      <c r="H232">
        <v>0</v>
      </c>
      <c r="I232">
        <v>0</v>
      </c>
      <c r="J232">
        <v>0</v>
      </c>
      <c r="K232">
        <v>0</v>
      </c>
      <c r="L232">
        <v>0</v>
      </c>
      <c r="M232">
        <v>0</v>
      </c>
      <c r="N232">
        <v>0</v>
      </c>
      <c r="O232">
        <v>0</v>
      </c>
      <c r="P232">
        <v>0</v>
      </c>
      <c r="Q232">
        <v>0</v>
      </c>
      <c r="R232">
        <v>0</v>
      </c>
      <c r="S232">
        <v>0</v>
      </c>
      <c r="T232">
        <v>0</v>
      </c>
      <c r="U232">
        <v>0</v>
      </c>
      <c r="V232">
        <v>0</v>
      </c>
      <c r="W232">
        <v>0</v>
      </c>
      <c r="X232">
        <v>0</v>
      </c>
      <c r="Y232">
        <v>0</v>
      </c>
      <c r="Z232">
        <v>0</v>
      </c>
      <c r="AA232">
        <v>0</v>
      </c>
      <c r="AB232">
        <v>0</v>
      </c>
      <c r="AC232">
        <v>0</v>
      </c>
      <c r="AD232">
        <v>0</v>
      </c>
      <c r="AE232">
        <v>0</v>
      </c>
      <c r="AF232">
        <v>0</v>
      </c>
      <c r="AG232">
        <v>0</v>
      </c>
      <c r="AH232">
        <v>0</v>
      </c>
      <c r="AI232">
        <v>0</v>
      </c>
      <c r="AJ232">
        <v>0</v>
      </c>
      <c r="AK232">
        <v>0</v>
      </c>
      <c r="AL232">
        <v>0</v>
      </c>
      <c r="AM232">
        <v>0</v>
      </c>
      <c r="AN232">
        <v>0</v>
      </c>
      <c r="AO232">
        <v>0</v>
      </c>
      <c r="AP232">
        <v>0</v>
      </c>
      <c r="AQ232">
        <v>0</v>
      </c>
      <c r="AR232">
        <v>0</v>
      </c>
      <c r="AS232">
        <v>0</v>
      </c>
      <c r="AT232">
        <v>0</v>
      </c>
      <c r="AU232">
        <v>0</v>
      </c>
      <c r="AV232">
        <v>0</v>
      </c>
      <c r="AW232">
        <v>0</v>
      </c>
      <c r="AX232">
        <v>127165</v>
      </c>
      <c r="AY232">
        <v>769096</v>
      </c>
      <c r="AZ232">
        <v>867908</v>
      </c>
      <c r="BA232">
        <v>9859359</v>
      </c>
      <c r="BB232">
        <v>114228</v>
      </c>
      <c r="BC232">
        <v>166543</v>
      </c>
      <c r="BD232">
        <v>190303</v>
      </c>
      <c r="BE232">
        <v>1973438</v>
      </c>
      <c r="BF232">
        <v>613</v>
      </c>
      <c r="BG232">
        <v>1164</v>
      </c>
      <c r="BH232">
        <v>174</v>
      </c>
      <c r="BI232">
        <v>21654</v>
      </c>
      <c r="BJ232">
        <v>45195</v>
      </c>
      <c r="BK232">
        <v>74154</v>
      </c>
      <c r="BL232">
        <v>76247</v>
      </c>
      <c r="BM232">
        <v>175181</v>
      </c>
      <c r="BN232">
        <v>0</v>
      </c>
      <c r="BO232">
        <v>0</v>
      </c>
      <c r="BP232">
        <v>0</v>
      </c>
      <c r="BQ232">
        <v>3348</v>
      </c>
      <c r="BR232">
        <v>113</v>
      </c>
      <c r="BS232">
        <v>0</v>
      </c>
    </row>
    <row r="233" spans="1:71" x14ac:dyDescent="0.2">
      <c r="A233">
        <v>3633</v>
      </c>
      <c r="B233">
        <v>0</v>
      </c>
      <c r="C233">
        <v>0</v>
      </c>
      <c r="D233">
        <v>0</v>
      </c>
      <c r="E233">
        <v>0</v>
      </c>
      <c r="F233">
        <v>0</v>
      </c>
      <c r="G233">
        <v>0</v>
      </c>
      <c r="H233">
        <v>0</v>
      </c>
      <c r="I233">
        <v>0</v>
      </c>
      <c r="J233">
        <v>0</v>
      </c>
      <c r="K233">
        <v>0</v>
      </c>
      <c r="L233">
        <v>0</v>
      </c>
      <c r="M233">
        <v>0</v>
      </c>
      <c r="N233">
        <v>0</v>
      </c>
      <c r="O233">
        <v>0</v>
      </c>
      <c r="P233">
        <v>0</v>
      </c>
      <c r="Q233">
        <v>0</v>
      </c>
      <c r="R233">
        <v>0</v>
      </c>
      <c r="S233">
        <v>0</v>
      </c>
      <c r="T233">
        <v>0</v>
      </c>
      <c r="U233">
        <v>0</v>
      </c>
      <c r="V233">
        <v>0</v>
      </c>
      <c r="W233">
        <v>0</v>
      </c>
      <c r="X233">
        <v>0</v>
      </c>
      <c r="Y233">
        <v>0</v>
      </c>
      <c r="Z233">
        <v>0</v>
      </c>
      <c r="AA233">
        <v>0</v>
      </c>
      <c r="AB233">
        <v>0</v>
      </c>
      <c r="AC233">
        <v>0</v>
      </c>
      <c r="AD233">
        <v>0</v>
      </c>
      <c r="AE233">
        <v>0</v>
      </c>
      <c r="AF233">
        <v>0</v>
      </c>
      <c r="AG233">
        <v>0</v>
      </c>
      <c r="AH233">
        <v>0</v>
      </c>
      <c r="AI233">
        <v>0</v>
      </c>
      <c r="AJ233">
        <v>0</v>
      </c>
      <c r="AK233">
        <v>0</v>
      </c>
      <c r="AL233">
        <v>0</v>
      </c>
      <c r="AM233">
        <v>0</v>
      </c>
      <c r="AN233">
        <v>0</v>
      </c>
      <c r="AO233">
        <v>0</v>
      </c>
      <c r="AP233">
        <v>0</v>
      </c>
      <c r="AQ233">
        <v>0</v>
      </c>
      <c r="AR233">
        <v>0</v>
      </c>
      <c r="AS233">
        <v>0</v>
      </c>
      <c r="AT233">
        <v>0</v>
      </c>
      <c r="AU233">
        <v>0</v>
      </c>
      <c r="AV233">
        <v>0</v>
      </c>
      <c r="AW233">
        <v>0</v>
      </c>
      <c r="AX233">
        <v>1158</v>
      </c>
      <c r="AY233">
        <v>6560</v>
      </c>
      <c r="AZ233">
        <v>7580</v>
      </c>
      <c r="BA233">
        <v>117828</v>
      </c>
      <c r="BB233">
        <v>1158</v>
      </c>
      <c r="BC233">
        <v>1248</v>
      </c>
      <c r="BD233">
        <v>788</v>
      </c>
      <c r="BE233">
        <v>18731</v>
      </c>
      <c r="BF233">
        <v>0</v>
      </c>
      <c r="BG233">
        <v>0</v>
      </c>
      <c r="BH233">
        <v>0</v>
      </c>
      <c r="BI233">
        <v>695</v>
      </c>
      <c r="BJ233">
        <v>997</v>
      </c>
      <c r="BK233">
        <v>831</v>
      </c>
      <c r="BL233">
        <v>346</v>
      </c>
      <c r="BM233">
        <v>3290</v>
      </c>
      <c r="BN233">
        <v>0</v>
      </c>
      <c r="BO233">
        <v>0</v>
      </c>
      <c r="BP233">
        <v>0</v>
      </c>
      <c r="BQ233">
        <v>0</v>
      </c>
      <c r="BR233">
        <v>26</v>
      </c>
      <c r="BS233">
        <v>0</v>
      </c>
    </row>
    <row r="234" spans="1:71" x14ac:dyDescent="0.2">
      <c r="A234">
        <v>3640</v>
      </c>
      <c r="B234">
        <v>0</v>
      </c>
      <c r="C234">
        <v>0</v>
      </c>
      <c r="D234">
        <v>0</v>
      </c>
      <c r="E234">
        <v>0</v>
      </c>
      <c r="F234">
        <v>0</v>
      </c>
      <c r="G234">
        <v>0</v>
      </c>
      <c r="H234">
        <v>0</v>
      </c>
      <c r="I234">
        <v>0</v>
      </c>
      <c r="J234">
        <v>0</v>
      </c>
      <c r="K234">
        <v>0</v>
      </c>
      <c r="L234">
        <v>0</v>
      </c>
      <c r="M234">
        <v>0</v>
      </c>
      <c r="N234">
        <v>0</v>
      </c>
      <c r="O234">
        <v>0</v>
      </c>
      <c r="P234">
        <v>0</v>
      </c>
      <c r="Q234">
        <v>0</v>
      </c>
      <c r="R234">
        <v>0</v>
      </c>
      <c r="S234">
        <v>0</v>
      </c>
      <c r="T234">
        <v>0</v>
      </c>
      <c r="U234">
        <v>0</v>
      </c>
      <c r="V234">
        <v>0</v>
      </c>
      <c r="W234">
        <v>0</v>
      </c>
      <c r="X234">
        <v>0</v>
      </c>
      <c r="Y234">
        <v>0</v>
      </c>
      <c r="Z234">
        <v>0</v>
      </c>
      <c r="AA234">
        <v>0</v>
      </c>
      <c r="AB234">
        <v>0</v>
      </c>
      <c r="AC234">
        <v>0</v>
      </c>
      <c r="AD234">
        <v>0</v>
      </c>
      <c r="AE234">
        <v>0</v>
      </c>
      <c r="AF234">
        <v>0</v>
      </c>
      <c r="AG234">
        <v>0</v>
      </c>
      <c r="AH234">
        <v>0</v>
      </c>
      <c r="AI234">
        <v>0</v>
      </c>
      <c r="AJ234">
        <v>0</v>
      </c>
      <c r="AK234">
        <v>0</v>
      </c>
      <c r="AL234">
        <v>0</v>
      </c>
      <c r="AM234">
        <v>0</v>
      </c>
      <c r="AN234">
        <v>0</v>
      </c>
      <c r="AO234">
        <v>0</v>
      </c>
      <c r="AP234">
        <v>0</v>
      </c>
      <c r="AQ234">
        <v>0</v>
      </c>
      <c r="AR234">
        <v>0</v>
      </c>
      <c r="AS234">
        <v>0</v>
      </c>
      <c r="AT234">
        <v>0</v>
      </c>
      <c r="AU234">
        <v>0</v>
      </c>
      <c r="AV234">
        <v>0</v>
      </c>
      <c r="AW234">
        <v>0</v>
      </c>
      <c r="AX234">
        <v>30</v>
      </c>
      <c r="AY234">
        <v>7481</v>
      </c>
      <c r="AZ234">
        <v>9331</v>
      </c>
      <c r="BA234">
        <v>77097</v>
      </c>
      <c r="BB234">
        <v>30</v>
      </c>
      <c r="BC234">
        <v>1010</v>
      </c>
      <c r="BD234">
        <v>863</v>
      </c>
      <c r="BE234">
        <v>9661</v>
      </c>
      <c r="BF234">
        <v>0</v>
      </c>
      <c r="BG234">
        <v>0</v>
      </c>
      <c r="BH234">
        <v>0</v>
      </c>
      <c r="BI234">
        <v>0</v>
      </c>
      <c r="BJ234">
        <v>0</v>
      </c>
      <c r="BK234">
        <v>342</v>
      </c>
      <c r="BL234">
        <v>342</v>
      </c>
      <c r="BM234">
        <v>1535</v>
      </c>
      <c r="BN234">
        <v>0</v>
      </c>
      <c r="BO234">
        <v>0</v>
      </c>
      <c r="BP234">
        <v>0</v>
      </c>
      <c r="BQ234">
        <v>0</v>
      </c>
      <c r="BR234">
        <v>10</v>
      </c>
      <c r="BS234">
        <v>0</v>
      </c>
    </row>
    <row r="235" spans="1:71" x14ac:dyDescent="0.2">
      <c r="A235">
        <v>3647</v>
      </c>
      <c r="B235">
        <v>0</v>
      </c>
      <c r="C235">
        <v>0</v>
      </c>
      <c r="D235">
        <v>0</v>
      </c>
      <c r="E235">
        <v>0</v>
      </c>
      <c r="F235">
        <v>0</v>
      </c>
      <c r="G235">
        <v>0</v>
      </c>
      <c r="H235">
        <v>0</v>
      </c>
      <c r="I235">
        <v>0</v>
      </c>
      <c r="J235">
        <v>0</v>
      </c>
      <c r="K235">
        <v>0</v>
      </c>
      <c r="L235">
        <v>0</v>
      </c>
      <c r="M235">
        <v>0</v>
      </c>
      <c r="N235">
        <v>0</v>
      </c>
      <c r="O235">
        <v>0</v>
      </c>
      <c r="P235">
        <v>0</v>
      </c>
      <c r="Q235">
        <v>0</v>
      </c>
      <c r="R235">
        <v>0</v>
      </c>
      <c r="S235">
        <v>0</v>
      </c>
      <c r="T235">
        <v>0</v>
      </c>
      <c r="U235">
        <v>0</v>
      </c>
      <c r="V235">
        <v>0</v>
      </c>
      <c r="W235">
        <v>0</v>
      </c>
      <c r="X235">
        <v>0</v>
      </c>
      <c r="Y235">
        <v>0</v>
      </c>
      <c r="Z235">
        <v>0</v>
      </c>
      <c r="AA235">
        <v>0</v>
      </c>
      <c r="AB235">
        <v>0</v>
      </c>
      <c r="AC235">
        <v>0</v>
      </c>
      <c r="AD235">
        <v>0</v>
      </c>
      <c r="AE235">
        <v>0</v>
      </c>
      <c r="AF235">
        <v>0</v>
      </c>
      <c r="AG235">
        <v>0</v>
      </c>
      <c r="AH235">
        <v>0</v>
      </c>
      <c r="AI235">
        <v>0</v>
      </c>
      <c r="AJ235">
        <v>0</v>
      </c>
      <c r="AK235">
        <v>0</v>
      </c>
      <c r="AL235">
        <v>0</v>
      </c>
      <c r="AM235">
        <v>0</v>
      </c>
      <c r="AN235">
        <v>0</v>
      </c>
      <c r="AO235">
        <v>0</v>
      </c>
      <c r="AP235">
        <v>0</v>
      </c>
      <c r="AQ235">
        <v>0</v>
      </c>
      <c r="AR235">
        <v>0</v>
      </c>
      <c r="AS235">
        <v>0</v>
      </c>
      <c r="AT235">
        <v>0</v>
      </c>
      <c r="AU235">
        <v>0</v>
      </c>
      <c r="AV235">
        <v>0</v>
      </c>
      <c r="AW235">
        <v>0</v>
      </c>
      <c r="AX235">
        <v>0</v>
      </c>
      <c r="AY235">
        <v>0</v>
      </c>
      <c r="AZ235">
        <v>0</v>
      </c>
      <c r="BA235">
        <v>120569</v>
      </c>
      <c r="BB235">
        <v>0</v>
      </c>
      <c r="BC235">
        <v>0</v>
      </c>
      <c r="BD235">
        <v>0</v>
      </c>
      <c r="BE235">
        <v>18123</v>
      </c>
      <c r="BF235">
        <v>0</v>
      </c>
      <c r="BG235">
        <v>0</v>
      </c>
      <c r="BH235">
        <v>0</v>
      </c>
      <c r="BI235">
        <v>329</v>
      </c>
      <c r="BJ235">
        <v>0</v>
      </c>
      <c r="BK235">
        <v>0</v>
      </c>
      <c r="BL235">
        <v>0</v>
      </c>
      <c r="BM235">
        <v>0</v>
      </c>
      <c r="BN235">
        <v>0</v>
      </c>
      <c r="BO235">
        <v>0</v>
      </c>
      <c r="BP235">
        <v>0</v>
      </c>
      <c r="BQ235">
        <v>167</v>
      </c>
      <c r="BR235">
        <v>6</v>
      </c>
      <c r="BS235">
        <v>0</v>
      </c>
    </row>
    <row r="236" spans="1:71" x14ac:dyDescent="0.2">
      <c r="A236">
        <v>3654</v>
      </c>
      <c r="B236">
        <v>0</v>
      </c>
      <c r="C236">
        <v>0</v>
      </c>
      <c r="D236">
        <v>0</v>
      </c>
      <c r="E236">
        <v>0</v>
      </c>
      <c r="F236">
        <v>0</v>
      </c>
      <c r="G236">
        <v>0</v>
      </c>
      <c r="H236">
        <v>0</v>
      </c>
      <c r="I236">
        <v>0</v>
      </c>
      <c r="J236">
        <v>0</v>
      </c>
      <c r="K236">
        <v>0</v>
      </c>
      <c r="L236">
        <v>0</v>
      </c>
      <c r="M236">
        <v>0</v>
      </c>
      <c r="N236">
        <v>0</v>
      </c>
      <c r="O236">
        <v>0</v>
      </c>
      <c r="P236">
        <v>0</v>
      </c>
      <c r="Q236">
        <v>0</v>
      </c>
      <c r="R236">
        <v>0</v>
      </c>
      <c r="S236">
        <v>0</v>
      </c>
      <c r="T236">
        <v>0</v>
      </c>
      <c r="U236">
        <v>0</v>
      </c>
      <c r="V236">
        <v>0</v>
      </c>
      <c r="W236">
        <v>0</v>
      </c>
      <c r="X236">
        <v>0</v>
      </c>
      <c r="Y236">
        <v>0</v>
      </c>
      <c r="Z236">
        <v>0</v>
      </c>
      <c r="AA236">
        <v>0</v>
      </c>
      <c r="AB236">
        <v>0</v>
      </c>
      <c r="AC236">
        <v>0</v>
      </c>
      <c r="AD236">
        <v>0</v>
      </c>
      <c r="AE236">
        <v>0</v>
      </c>
      <c r="AF236">
        <v>0</v>
      </c>
      <c r="AG236">
        <v>0</v>
      </c>
      <c r="AH236">
        <v>0</v>
      </c>
      <c r="AI236">
        <v>0</v>
      </c>
      <c r="AJ236">
        <v>0</v>
      </c>
      <c r="AK236">
        <v>0</v>
      </c>
      <c r="AL236">
        <v>0</v>
      </c>
      <c r="AM236">
        <v>0</v>
      </c>
      <c r="AN236">
        <v>0</v>
      </c>
      <c r="AO236">
        <v>0</v>
      </c>
      <c r="AP236">
        <v>0</v>
      </c>
      <c r="AQ236">
        <v>0</v>
      </c>
      <c r="AR236">
        <v>0</v>
      </c>
      <c r="AS236">
        <v>0</v>
      </c>
      <c r="AT236">
        <v>0</v>
      </c>
      <c r="AU236">
        <v>0</v>
      </c>
      <c r="AV236">
        <v>0</v>
      </c>
      <c r="AW236">
        <v>0</v>
      </c>
      <c r="AX236">
        <v>1507</v>
      </c>
      <c r="AY236">
        <v>2283</v>
      </c>
      <c r="AZ236">
        <v>1850</v>
      </c>
      <c r="BA236">
        <v>30114</v>
      </c>
      <c r="BB236">
        <v>203</v>
      </c>
      <c r="BC236">
        <v>200</v>
      </c>
      <c r="BD236">
        <v>100</v>
      </c>
      <c r="BE236">
        <v>4807</v>
      </c>
      <c r="BF236">
        <v>0</v>
      </c>
      <c r="BG236">
        <v>0</v>
      </c>
      <c r="BH236">
        <v>0</v>
      </c>
      <c r="BI236">
        <v>100</v>
      </c>
      <c r="BJ236">
        <v>203</v>
      </c>
      <c r="BK236">
        <v>0</v>
      </c>
      <c r="BL236">
        <v>0</v>
      </c>
      <c r="BM236">
        <v>500</v>
      </c>
      <c r="BN236">
        <v>0</v>
      </c>
      <c r="BO236">
        <v>0</v>
      </c>
      <c r="BP236">
        <v>0</v>
      </c>
      <c r="BQ236">
        <v>0</v>
      </c>
      <c r="BR236">
        <v>0</v>
      </c>
      <c r="BS236">
        <v>0</v>
      </c>
    </row>
    <row r="237" spans="1:71" x14ac:dyDescent="0.2">
      <c r="A237">
        <v>3661</v>
      </c>
      <c r="B237">
        <v>0</v>
      </c>
      <c r="C237">
        <v>0</v>
      </c>
      <c r="D237">
        <v>0</v>
      </c>
      <c r="E237">
        <v>0</v>
      </c>
      <c r="F237">
        <v>0</v>
      </c>
      <c r="G237">
        <v>0</v>
      </c>
      <c r="H237">
        <v>0</v>
      </c>
      <c r="I237">
        <v>0</v>
      </c>
      <c r="J237">
        <v>0</v>
      </c>
      <c r="K237">
        <v>0</v>
      </c>
      <c r="L237">
        <v>0</v>
      </c>
      <c r="M237">
        <v>0</v>
      </c>
      <c r="N237">
        <v>0</v>
      </c>
      <c r="O237">
        <v>0</v>
      </c>
      <c r="P237">
        <v>0</v>
      </c>
      <c r="Q237">
        <v>0</v>
      </c>
      <c r="R237">
        <v>0</v>
      </c>
      <c r="S237">
        <v>0</v>
      </c>
      <c r="T237">
        <v>0</v>
      </c>
      <c r="U237">
        <v>0</v>
      </c>
      <c r="V237">
        <v>0</v>
      </c>
      <c r="W237">
        <v>0</v>
      </c>
      <c r="X237">
        <v>0</v>
      </c>
      <c r="Y237">
        <v>0</v>
      </c>
      <c r="Z237">
        <v>0</v>
      </c>
      <c r="AA237">
        <v>0</v>
      </c>
      <c r="AB237">
        <v>0</v>
      </c>
      <c r="AC237">
        <v>0</v>
      </c>
      <c r="AD237">
        <v>0</v>
      </c>
      <c r="AE237">
        <v>0</v>
      </c>
      <c r="AF237">
        <v>0</v>
      </c>
      <c r="AG237">
        <v>0</v>
      </c>
      <c r="AH237">
        <v>0</v>
      </c>
      <c r="AI237">
        <v>0</v>
      </c>
      <c r="AJ237">
        <v>0</v>
      </c>
      <c r="AK237">
        <v>0</v>
      </c>
      <c r="AL237">
        <v>0</v>
      </c>
      <c r="AM237">
        <v>0</v>
      </c>
      <c r="AN237">
        <v>0</v>
      </c>
      <c r="AO237">
        <v>0</v>
      </c>
      <c r="AP237">
        <v>0</v>
      </c>
      <c r="AQ237">
        <v>0</v>
      </c>
      <c r="AR237">
        <v>0</v>
      </c>
      <c r="AS237">
        <v>0</v>
      </c>
      <c r="AT237">
        <v>0</v>
      </c>
      <c r="AU237">
        <v>0</v>
      </c>
      <c r="AV237">
        <v>0</v>
      </c>
      <c r="AW237">
        <v>0</v>
      </c>
      <c r="AX237">
        <v>854</v>
      </c>
      <c r="AY237">
        <v>4058.5</v>
      </c>
      <c r="AZ237">
        <v>10589</v>
      </c>
      <c r="BA237">
        <v>145347</v>
      </c>
      <c r="BB237">
        <v>845</v>
      </c>
      <c r="BC237">
        <v>649.5</v>
      </c>
      <c r="BD237">
        <v>2327</v>
      </c>
      <c r="BE237">
        <v>21376</v>
      </c>
      <c r="BF237">
        <v>0</v>
      </c>
      <c r="BG237">
        <v>0</v>
      </c>
      <c r="BH237">
        <v>0</v>
      </c>
      <c r="BI237">
        <v>179</v>
      </c>
      <c r="BJ237">
        <v>258</v>
      </c>
      <c r="BK237">
        <v>216.5</v>
      </c>
      <c r="BL237">
        <v>1611</v>
      </c>
      <c r="BM237">
        <v>4475</v>
      </c>
      <c r="BN237">
        <v>0</v>
      </c>
      <c r="BO237">
        <v>0</v>
      </c>
      <c r="BP237">
        <v>0</v>
      </c>
      <c r="BQ237">
        <v>0</v>
      </c>
      <c r="BR237">
        <v>20</v>
      </c>
      <c r="BS237">
        <v>0</v>
      </c>
    </row>
    <row r="238" spans="1:71" x14ac:dyDescent="0.2">
      <c r="A238">
        <v>3668</v>
      </c>
      <c r="B238">
        <v>0</v>
      </c>
      <c r="C238">
        <v>0</v>
      </c>
      <c r="D238">
        <v>0</v>
      </c>
      <c r="E238">
        <v>0</v>
      </c>
      <c r="F238">
        <v>0</v>
      </c>
      <c r="G238">
        <v>0</v>
      </c>
      <c r="H238">
        <v>0</v>
      </c>
      <c r="I238">
        <v>0</v>
      </c>
      <c r="J238">
        <v>0</v>
      </c>
      <c r="K238">
        <v>0</v>
      </c>
      <c r="L238">
        <v>0</v>
      </c>
      <c r="M238">
        <v>0</v>
      </c>
      <c r="N238">
        <v>0</v>
      </c>
      <c r="O238">
        <v>0</v>
      </c>
      <c r="P238">
        <v>0</v>
      </c>
      <c r="Q238">
        <v>0</v>
      </c>
      <c r="R238">
        <v>0</v>
      </c>
      <c r="S238">
        <v>0</v>
      </c>
      <c r="T238">
        <v>0</v>
      </c>
      <c r="U238">
        <v>0</v>
      </c>
      <c r="V238">
        <v>0</v>
      </c>
      <c r="W238">
        <v>0</v>
      </c>
      <c r="X238">
        <v>0</v>
      </c>
      <c r="Y238">
        <v>0</v>
      </c>
      <c r="Z238">
        <v>0</v>
      </c>
      <c r="AA238">
        <v>0</v>
      </c>
      <c r="AB238">
        <v>0</v>
      </c>
      <c r="AC238">
        <v>0</v>
      </c>
      <c r="AD238">
        <v>0</v>
      </c>
      <c r="AE238">
        <v>0</v>
      </c>
      <c r="AF238">
        <v>0</v>
      </c>
      <c r="AG238">
        <v>0</v>
      </c>
      <c r="AH238">
        <v>0</v>
      </c>
      <c r="AI238">
        <v>0</v>
      </c>
      <c r="AJ238">
        <v>0</v>
      </c>
      <c r="AK238">
        <v>0</v>
      </c>
      <c r="AL238">
        <v>0</v>
      </c>
      <c r="AM238">
        <v>0</v>
      </c>
      <c r="AN238">
        <v>0</v>
      </c>
      <c r="AO238">
        <v>0</v>
      </c>
      <c r="AP238">
        <v>0</v>
      </c>
      <c r="AQ238">
        <v>0</v>
      </c>
      <c r="AR238">
        <v>0</v>
      </c>
      <c r="AS238">
        <v>0</v>
      </c>
      <c r="AT238">
        <v>0</v>
      </c>
      <c r="AU238">
        <v>0</v>
      </c>
      <c r="AV238">
        <v>0</v>
      </c>
      <c r="AW238">
        <v>0</v>
      </c>
      <c r="AX238">
        <v>487</v>
      </c>
      <c r="AY238">
        <v>4077</v>
      </c>
      <c r="AZ238">
        <v>13370</v>
      </c>
      <c r="BA238">
        <v>141546</v>
      </c>
      <c r="BB238">
        <v>487</v>
      </c>
      <c r="BC238">
        <v>584.5</v>
      </c>
      <c r="BD238">
        <v>2962</v>
      </c>
      <c r="BE238">
        <v>20572.5</v>
      </c>
      <c r="BF238">
        <v>0</v>
      </c>
      <c r="BG238">
        <v>0</v>
      </c>
      <c r="BH238">
        <v>0</v>
      </c>
      <c r="BI238">
        <v>280</v>
      </c>
      <c r="BJ238">
        <v>292</v>
      </c>
      <c r="BK238">
        <v>343.5</v>
      </c>
      <c r="BL238">
        <v>1967</v>
      </c>
      <c r="BM238">
        <v>1336</v>
      </c>
      <c r="BN238">
        <v>0</v>
      </c>
      <c r="BO238">
        <v>0</v>
      </c>
      <c r="BP238">
        <v>0</v>
      </c>
      <c r="BQ238">
        <v>0</v>
      </c>
      <c r="BR238">
        <v>36</v>
      </c>
      <c r="BS238">
        <v>0</v>
      </c>
    </row>
    <row r="239" spans="1:71" x14ac:dyDescent="0.2">
      <c r="A239">
        <v>3675</v>
      </c>
      <c r="B239">
        <v>0</v>
      </c>
      <c r="C239">
        <v>0</v>
      </c>
      <c r="D239">
        <v>0</v>
      </c>
      <c r="E239">
        <v>0</v>
      </c>
      <c r="F239">
        <v>0</v>
      </c>
      <c r="G239">
        <v>0</v>
      </c>
      <c r="H239">
        <v>0</v>
      </c>
      <c r="I239">
        <v>0</v>
      </c>
      <c r="J239">
        <v>0</v>
      </c>
      <c r="K239">
        <v>0</v>
      </c>
      <c r="L239">
        <v>0</v>
      </c>
      <c r="M239">
        <v>0</v>
      </c>
      <c r="N239">
        <v>0</v>
      </c>
      <c r="O239">
        <v>0</v>
      </c>
      <c r="P239">
        <v>0</v>
      </c>
      <c r="Q239">
        <v>0</v>
      </c>
      <c r="R239">
        <v>0</v>
      </c>
      <c r="S239">
        <v>0</v>
      </c>
      <c r="T239">
        <v>0</v>
      </c>
      <c r="U239">
        <v>0</v>
      </c>
      <c r="V239">
        <v>0</v>
      </c>
      <c r="W239">
        <v>0</v>
      </c>
      <c r="X239">
        <v>0</v>
      </c>
      <c r="Y239">
        <v>0</v>
      </c>
      <c r="Z239">
        <v>0</v>
      </c>
      <c r="AA239">
        <v>0</v>
      </c>
      <c r="AB239">
        <v>0</v>
      </c>
      <c r="AC239">
        <v>0</v>
      </c>
      <c r="AD239">
        <v>0</v>
      </c>
      <c r="AE239">
        <v>0</v>
      </c>
      <c r="AF239">
        <v>0</v>
      </c>
      <c r="AG239">
        <v>0</v>
      </c>
      <c r="AH239">
        <v>0</v>
      </c>
      <c r="AI239">
        <v>0</v>
      </c>
      <c r="AJ239">
        <v>0</v>
      </c>
      <c r="AK239">
        <v>0</v>
      </c>
      <c r="AL239">
        <v>0</v>
      </c>
      <c r="AM239">
        <v>0</v>
      </c>
      <c r="AN239">
        <v>0</v>
      </c>
      <c r="AO239">
        <v>0</v>
      </c>
      <c r="AP239">
        <v>0</v>
      </c>
      <c r="AQ239">
        <v>0</v>
      </c>
      <c r="AR239">
        <v>0</v>
      </c>
      <c r="AS239">
        <v>0</v>
      </c>
      <c r="AT239">
        <v>0</v>
      </c>
      <c r="AU239">
        <v>0</v>
      </c>
      <c r="AV239">
        <v>0</v>
      </c>
      <c r="AW239">
        <v>0</v>
      </c>
      <c r="AX239">
        <v>707.5</v>
      </c>
      <c r="AY239">
        <v>14109</v>
      </c>
      <c r="AZ239">
        <v>39477</v>
      </c>
      <c r="BA239">
        <v>561333</v>
      </c>
      <c r="BB239">
        <v>688.5</v>
      </c>
      <c r="BC239">
        <v>1371.5</v>
      </c>
      <c r="BD239">
        <v>4670</v>
      </c>
      <c r="BE239">
        <v>56764</v>
      </c>
      <c r="BF239">
        <v>0</v>
      </c>
      <c r="BG239">
        <v>0</v>
      </c>
      <c r="BH239">
        <v>0</v>
      </c>
      <c r="BI239">
        <v>1202</v>
      </c>
      <c r="BJ239">
        <v>418.5</v>
      </c>
      <c r="BK239">
        <v>815</v>
      </c>
      <c r="BL239">
        <v>2496</v>
      </c>
      <c r="BM239">
        <v>7765</v>
      </c>
      <c r="BN239">
        <v>0</v>
      </c>
      <c r="BO239">
        <v>0</v>
      </c>
      <c r="BP239">
        <v>0</v>
      </c>
      <c r="BQ239">
        <v>172</v>
      </c>
      <c r="BR239">
        <v>52</v>
      </c>
      <c r="BS239">
        <v>0</v>
      </c>
    </row>
    <row r="240" spans="1:71" x14ac:dyDescent="0.2">
      <c r="A240">
        <v>3682</v>
      </c>
      <c r="B240">
        <v>0</v>
      </c>
      <c r="C240">
        <v>0</v>
      </c>
      <c r="D240">
        <v>0</v>
      </c>
      <c r="E240">
        <v>0</v>
      </c>
      <c r="F240">
        <v>0</v>
      </c>
      <c r="G240">
        <v>0</v>
      </c>
      <c r="H240">
        <v>0</v>
      </c>
      <c r="I240">
        <v>0</v>
      </c>
      <c r="J240">
        <v>0</v>
      </c>
      <c r="K240">
        <v>0</v>
      </c>
      <c r="L240">
        <v>0</v>
      </c>
      <c r="M240">
        <v>0</v>
      </c>
      <c r="N240">
        <v>0</v>
      </c>
      <c r="O240">
        <v>0</v>
      </c>
      <c r="P240">
        <v>0</v>
      </c>
      <c r="Q240">
        <v>0</v>
      </c>
      <c r="R240">
        <v>0</v>
      </c>
      <c r="S240">
        <v>0</v>
      </c>
      <c r="T240">
        <v>0</v>
      </c>
      <c r="U240">
        <v>0</v>
      </c>
      <c r="V240">
        <v>0</v>
      </c>
      <c r="W240">
        <v>0</v>
      </c>
      <c r="X240">
        <v>0</v>
      </c>
      <c r="Y240">
        <v>0</v>
      </c>
      <c r="Z240">
        <v>0</v>
      </c>
      <c r="AA240">
        <v>0</v>
      </c>
      <c r="AB240">
        <v>0</v>
      </c>
      <c r="AC240">
        <v>0</v>
      </c>
      <c r="AD240">
        <v>0</v>
      </c>
      <c r="AE240">
        <v>0</v>
      </c>
      <c r="AF240">
        <v>0</v>
      </c>
      <c r="AG240">
        <v>0</v>
      </c>
      <c r="AH240">
        <v>0</v>
      </c>
      <c r="AI240">
        <v>0</v>
      </c>
      <c r="AJ240">
        <v>0</v>
      </c>
      <c r="AK240">
        <v>0</v>
      </c>
      <c r="AL240">
        <v>0</v>
      </c>
      <c r="AM240">
        <v>0</v>
      </c>
      <c r="AN240">
        <v>0</v>
      </c>
      <c r="AO240">
        <v>0</v>
      </c>
      <c r="AP240">
        <v>0</v>
      </c>
      <c r="AQ240">
        <v>0</v>
      </c>
      <c r="AR240">
        <v>0</v>
      </c>
      <c r="AS240">
        <v>0</v>
      </c>
      <c r="AT240">
        <v>0</v>
      </c>
      <c r="AU240">
        <v>0</v>
      </c>
      <c r="AV240">
        <v>0</v>
      </c>
      <c r="AW240">
        <v>0</v>
      </c>
      <c r="AX240">
        <v>1667</v>
      </c>
      <c r="AY240">
        <v>18198</v>
      </c>
      <c r="AZ240">
        <v>24135</v>
      </c>
      <c r="BA240">
        <v>326644</v>
      </c>
      <c r="BB240">
        <v>1615</v>
      </c>
      <c r="BC240">
        <v>2085</v>
      </c>
      <c r="BD240">
        <v>4678</v>
      </c>
      <c r="BE240">
        <v>49303</v>
      </c>
      <c r="BF240">
        <v>0</v>
      </c>
      <c r="BG240">
        <v>0</v>
      </c>
      <c r="BH240">
        <v>173</v>
      </c>
      <c r="BI240">
        <v>173</v>
      </c>
      <c r="BJ240">
        <v>841</v>
      </c>
      <c r="BK240">
        <v>1251</v>
      </c>
      <c r="BL240">
        <v>3143</v>
      </c>
      <c r="BM240">
        <v>7776</v>
      </c>
      <c r="BN240">
        <v>0</v>
      </c>
      <c r="BO240">
        <v>0</v>
      </c>
      <c r="BP240">
        <v>0</v>
      </c>
      <c r="BQ240">
        <v>173</v>
      </c>
      <c r="BR240">
        <v>79</v>
      </c>
      <c r="BS240">
        <v>0</v>
      </c>
    </row>
    <row r="241" spans="1:71" x14ac:dyDescent="0.2">
      <c r="A241">
        <v>3689</v>
      </c>
      <c r="B241">
        <v>0</v>
      </c>
      <c r="C241">
        <v>0</v>
      </c>
      <c r="D241">
        <v>0</v>
      </c>
      <c r="E241">
        <v>0</v>
      </c>
      <c r="F241">
        <v>0</v>
      </c>
      <c r="G241">
        <v>0</v>
      </c>
      <c r="H241">
        <v>0</v>
      </c>
      <c r="I241">
        <v>0</v>
      </c>
      <c r="J241">
        <v>0</v>
      </c>
      <c r="K241">
        <v>0</v>
      </c>
      <c r="L241">
        <v>0</v>
      </c>
      <c r="M241">
        <v>0</v>
      </c>
      <c r="N241">
        <v>0</v>
      </c>
      <c r="O241">
        <v>0</v>
      </c>
      <c r="P241">
        <v>0</v>
      </c>
      <c r="Q241">
        <v>0</v>
      </c>
      <c r="R241">
        <v>0</v>
      </c>
      <c r="S241">
        <v>0</v>
      </c>
      <c r="T241">
        <v>0</v>
      </c>
      <c r="U241">
        <v>0</v>
      </c>
      <c r="V241">
        <v>0</v>
      </c>
      <c r="W241">
        <v>0</v>
      </c>
      <c r="X241">
        <v>0</v>
      </c>
      <c r="Y241">
        <v>0</v>
      </c>
      <c r="Z241">
        <v>0</v>
      </c>
      <c r="AA241">
        <v>0</v>
      </c>
      <c r="AB241">
        <v>0</v>
      </c>
      <c r="AC241">
        <v>0</v>
      </c>
      <c r="AD241">
        <v>0</v>
      </c>
      <c r="AE241">
        <v>0</v>
      </c>
      <c r="AF241">
        <v>0</v>
      </c>
      <c r="AG241">
        <v>0</v>
      </c>
      <c r="AH241">
        <v>0</v>
      </c>
      <c r="AI241">
        <v>0</v>
      </c>
      <c r="AJ241">
        <v>0</v>
      </c>
      <c r="AK241">
        <v>0</v>
      </c>
      <c r="AL241">
        <v>0</v>
      </c>
      <c r="AM241">
        <v>0</v>
      </c>
      <c r="AN241">
        <v>0</v>
      </c>
      <c r="AO241">
        <v>0</v>
      </c>
      <c r="AP241">
        <v>0</v>
      </c>
      <c r="AQ241">
        <v>0</v>
      </c>
      <c r="AR241">
        <v>0</v>
      </c>
      <c r="AS241">
        <v>0</v>
      </c>
      <c r="AT241">
        <v>0</v>
      </c>
      <c r="AU241">
        <v>0</v>
      </c>
      <c r="AV241">
        <v>0</v>
      </c>
      <c r="AW241">
        <v>0</v>
      </c>
      <c r="AX241">
        <v>469</v>
      </c>
      <c r="AY241">
        <v>7609</v>
      </c>
      <c r="AZ241">
        <v>5781</v>
      </c>
      <c r="BA241">
        <v>83428</v>
      </c>
      <c r="BB241">
        <v>469</v>
      </c>
      <c r="BC241">
        <v>681</v>
      </c>
      <c r="BD241">
        <v>916</v>
      </c>
      <c r="BE241">
        <v>12869</v>
      </c>
      <c r="BF241">
        <v>0</v>
      </c>
      <c r="BG241">
        <v>0</v>
      </c>
      <c r="BH241">
        <v>0</v>
      </c>
      <c r="BI241">
        <v>168</v>
      </c>
      <c r="BJ241">
        <v>262</v>
      </c>
      <c r="BK241">
        <v>320</v>
      </c>
      <c r="BL241">
        <v>667</v>
      </c>
      <c r="BM241">
        <v>2396</v>
      </c>
      <c r="BN241">
        <v>0</v>
      </c>
      <c r="BO241">
        <v>0</v>
      </c>
      <c r="BP241">
        <v>0</v>
      </c>
      <c r="BQ241">
        <v>0</v>
      </c>
      <c r="BR241">
        <v>12</v>
      </c>
      <c r="BS241">
        <v>0</v>
      </c>
    </row>
    <row r="242" spans="1:71" x14ac:dyDescent="0.2">
      <c r="A242">
        <v>3696</v>
      </c>
      <c r="B242">
        <v>0</v>
      </c>
      <c r="C242">
        <v>0</v>
      </c>
      <c r="D242">
        <v>0</v>
      </c>
      <c r="E242">
        <v>0</v>
      </c>
      <c r="F242">
        <v>0</v>
      </c>
      <c r="G242">
        <v>0</v>
      </c>
      <c r="H242">
        <v>0</v>
      </c>
      <c r="I242">
        <v>0</v>
      </c>
      <c r="J242">
        <v>0</v>
      </c>
      <c r="K242">
        <v>0</v>
      </c>
      <c r="L242">
        <v>0</v>
      </c>
      <c r="M242">
        <v>0</v>
      </c>
      <c r="N242">
        <v>0</v>
      </c>
      <c r="O242">
        <v>0</v>
      </c>
      <c r="P242">
        <v>0</v>
      </c>
      <c r="Q242">
        <v>0</v>
      </c>
      <c r="R242">
        <v>0</v>
      </c>
      <c r="S242">
        <v>0</v>
      </c>
      <c r="T242">
        <v>0</v>
      </c>
      <c r="U242">
        <v>0</v>
      </c>
      <c r="V242">
        <v>0</v>
      </c>
      <c r="W242">
        <v>0</v>
      </c>
      <c r="X242">
        <v>0</v>
      </c>
      <c r="Y242">
        <v>0</v>
      </c>
      <c r="Z242">
        <v>0</v>
      </c>
      <c r="AA242">
        <v>0</v>
      </c>
      <c r="AB242">
        <v>0</v>
      </c>
      <c r="AC242">
        <v>0</v>
      </c>
      <c r="AD242">
        <v>0</v>
      </c>
      <c r="AE242">
        <v>0</v>
      </c>
      <c r="AF242">
        <v>0</v>
      </c>
      <c r="AG242">
        <v>0</v>
      </c>
      <c r="AH242">
        <v>0</v>
      </c>
      <c r="AI242">
        <v>0</v>
      </c>
      <c r="AJ242">
        <v>0</v>
      </c>
      <c r="AK242">
        <v>0</v>
      </c>
      <c r="AL242">
        <v>0</v>
      </c>
      <c r="AM242">
        <v>0</v>
      </c>
      <c r="AN242">
        <v>0</v>
      </c>
      <c r="AO242">
        <v>0</v>
      </c>
      <c r="AP242">
        <v>0</v>
      </c>
      <c r="AQ242">
        <v>0</v>
      </c>
      <c r="AR242">
        <v>0</v>
      </c>
      <c r="AS242">
        <v>0</v>
      </c>
      <c r="AT242">
        <v>0</v>
      </c>
      <c r="AU242">
        <v>0</v>
      </c>
      <c r="AV242">
        <v>0</v>
      </c>
      <c r="AW242">
        <v>0</v>
      </c>
      <c r="AX242">
        <v>0</v>
      </c>
      <c r="AY242">
        <v>1988</v>
      </c>
      <c r="AZ242">
        <v>4058</v>
      </c>
      <c r="BA242">
        <v>42201.5</v>
      </c>
      <c r="BB242">
        <v>0</v>
      </c>
      <c r="BC242">
        <v>426</v>
      </c>
      <c r="BD242">
        <v>852.5</v>
      </c>
      <c r="BE242">
        <v>5879.5</v>
      </c>
      <c r="BF242">
        <v>0</v>
      </c>
      <c r="BG242">
        <v>0</v>
      </c>
      <c r="BH242">
        <v>0</v>
      </c>
      <c r="BI242">
        <v>0</v>
      </c>
      <c r="BJ242">
        <v>0</v>
      </c>
      <c r="BK242">
        <v>284</v>
      </c>
      <c r="BL242">
        <v>852.5</v>
      </c>
      <c r="BM242">
        <v>1534.5</v>
      </c>
      <c r="BN242">
        <v>0</v>
      </c>
      <c r="BO242">
        <v>0</v>
      </c>
      <c r="BP242">
        <v>0</v>
      </c>
      <c r="BQ242">
        <v>0</v>
      </c>
      <c r="BR242">
        <v>11</v>
      </c>
      <c r="BS242">
        <v>0</v>
      </c>
    </row>
    <row r="243" spans="1:71" x14ac:dyDescent="0.2">
      <c r="A243">
        <v>3787</v>
      </c>
      <c r="B243">
        <v>0</v>
      </c>
      <c r="C243">
        <v>0</v>
      </c>
      <c r="D243">
        <v>0</v>
      </c>
      <c r="E243">
        <v>0</v>
      </c>
      <c r="F243">
        <v>0</v>
      </c>
      <c r="G243">
        <v>0</v>
      </c>
      <c r="H243">
        <v>0</v>
      </c>
      <c r="I243">
        <v>0</v>
      </c>
      <c r="J243">
        <v>0</v>
      </c>
      <c r="K243">
        <v>0</v>
      </c>
      <c r="L243">
        <v>0</v>
      </c>
      <c r="M243">
        <v>0</v>
      </c>
      <c r="N243">
        <v>0</v>
      </c>
      <c r="O243">
        <v>0</v>
      </c>
      <c r="P243">
        <v>0</v>
      </c>
      <c r="Q243">
        <v>0</v>
      </c>
      <c r="R243">
        <v>0</v>
      </c>
      <c r="S243">
        <v>0</v>
      </c>
      <c r="T243">
        <v>0</v>
      </c>
      <c r="U243">
        <v>0</v>
      </c>
      <c r="V243">
        <v>0</v>
      </c>
      <c r="W243">
        <v>0</v>
      </c>
      <c r="X243">
        <v>0</v>
      </c>
      <c r="Y243">
        <v>0</v>
      </c>
      <c r="Z243">
        <v>0</v>
      </c>
      <c r="AA243">
        <v>0</v>
      </c>
      <c r="AB243">
        <v>0</v>
      </c>
      <c r="AC243">
        <v>0</v>
      </c>
      <c r="AD243">
        <v>0</v>
      </c>
      <c r="AE243">
        <v>0</v>
      </c>
      <c r="AF243">
        <v>0</v>
      </c>
      <c r="AG243">
        <v>0</v>
      </c>
      <c r="AH243">
        <v>0</v>
      </c>
      <c r="AI243">
        <v>0</v>
      </c>
      <c r="AJ243">
        <v>0</v>
      </c>
      <c r="AK243">
        <v>0</v>
      </c>
      <c r="AL243">
        <v>0</v>
      </c>
      <c r="AM243">
        <v>0</v>
      </c>
      <c r="AN243">
        <v>0</v>
      </c>
      <c r="AO243">
        <v>0</v>
      </c>
      <c r="AP243">
        <v>0</v>
      </c>
      <c r="AQ243">
        <v>0</v>
      </c>
      <c r="AR243">
        <v>0</v>
      </c>
      <c r="AS243">
        <v>0</v>
      </c>
      <c r="AT243">
        <v>0</v>
      </c>
      <c r="AU243">
        <v>0</v>
      </c>
      <c r="AV243">
        <v>0</v>
      </c>
      <c r="AW243">
        <v>0</v>
      </c>
      <c r="AX243">
        <v>1533</v>
      </c>
      <c r="AY243">
        <v>17374</v>
      </c>
      <c r="AZ243">
        <v>25281</v>
      </c>
      <c r="BA243">
        <v>317636</v>
      </c>
      <c r="BB243">
        <v>1533</v>
      </c>
      <c r="BC243">
        <v>4656</v>
      </c>
      <c r="BD243">
        <v>4462</v>
      </c>
      <c r="BE243">
        <v>51914</v>
      </c>
      <c r="BF243">
        <v>257</v>
      </c>
      <c r="BG243">
        <v>0</v>
      </c>
      <c r="BH243">
        <v>388</v>
      </c>
      <c r="BI243">
        <v>388</v>
      </c>
      <c r="BJ243">
        <v>413</v>
      </c>
      <c r="BK243">
        <v>2328</v>
      </c>
      <c r="BL243">
        <v>1940</v>
      </c>
      <c r="BM243">
        <v>4053</v>
      </c>
      <c r="BN243">
        <v>0</v>
      </c>
      <c r="BO243">
        <v>0</v>
      </c>
      <c r="BP243">
        <v>0</v>
      </c>
      <c r="BQ243">
        <v>0</v>
      </c>
      <c r="BR243">
        <v>42</v>
      </c>
      <c r="BS243">
        <v>0</v>
      </c>
    </row>
    <row r="244" spans="1:71" x14ac:dyDescent="0.2">
      <c r="A244">
        <v>3794</v>
      </c>
      <c r="B244">
        <v>0</v>
      </c>
      <c r="C244">
        <v>0</v>
      </c>
      <c r="D244">
        <v>0</v>
      </c>
      <c r="E244">
        <v>0</v>
      </c>
      <c r="F244">
        <v>0</v>
      </c>
      <c r="G244">
        <v>0</v>
      </c>
      <c r="H244">
        <v>0</v>
      </c>
      <c r="I244">
        <v>0</v>
      </c>
      <c r="J244">
        <v>0</v>
      </c>
      <c r="K244">
        <v>0</v>
      </c>
      <c r="L244">
        <v>0</v>
      </c>
      <c r="M244">
        <v>0</v>
      </c>
      <c r="N244">
        <v>0</v>
      </c>
      <c r="O244">
        <v>0</v>
      </c>
      <c r="P244">
        <v>0</v>
      </c>
      <c r="Q244">
        <v>0</v>
      </c>
      <c r="R244">
        <v>0</v>
      </c>
      <c r="S244">
        <v>0</v>
      </c>
      <c r="T244">
        <v>0</v>
      </c>
      <c r="U244">
        <v>0</v>
      </c>
      <c r="V244">
        <v>0</v>
      </c>
      <c r="W244">
        <v>0</v>
      </c>
      <c r="X244">
        <v>0</v>
      </c>
      <c r="Y244">
        <v>0</v>
      </c>
      <c r="Z244">
        <v>0</v>
      </c>
      <c r="AA244">
        <v>0</v>
      </c>
      <c r="AB244">
        <v>0</v>
      </c>
      <c r="AC244">
        <v>0</v>
      </c>
      <c r="AD244">
        <v>0</v>
      </c>
      <c r="AE244">
        <v>0</v>
      </c>
      <c r="AF244">
        <v>0</v>
      </c>
      <c r="AG244">
        <v>0</v>
      </c>
      <c r="AH244">
        <v>0</v>
      </c>
      <c r="AI244">
        <v>0</v>
      </c>
      <c r="AJ244">
        <v>0</v>
      </c>
      <c r="AK244">
        <v>0</v>
      </c>
      <c r="AL244">
        <v>0</v>
      </c>
      <c r="AM244">
        <v>0</v>
      </c>
      <c r="AN244">
        <v>0</v>
      </c>
      <c r="AO244">
        <v>0</v>
      </c>
      <c r="AP244">
        <v>0</v>
      </c>
      <c r="AQ244">
        <v>0</v>
      </c>
      <c r="AR244">
        <v>0</v>
      </c>
      <c r="AS244">
        <v>0</v>
      </c>
      <c r="AT244">
        <v>0</v>
      </c>
      <c r="AU244">
        <v>0</v>
      </c>
      <c r="AV244">
        <v>0</v>
      </c>
      <c r="AW244">
        <v>0</v>
      </c>
      <c r="AX244">
        <v>345.5</v>
      </c>
      <c r="AY244">
        <v>10187</v>
      </c>
      <c r="AZ244">
        <v>23463</v>
      </c>
      <c r="BA244">
        <v>365388</v>
      </c>
      <c r="BB244">
        <v>345.5</v>
      </c>
      <c r="BC244">
        <v>1584</v>
      </c>
      <c r="BD244">
        <v>3549</v>
      </c>
      <c r="BE244">
        <v>50835</v>
      </c>
      <c r="BF244">
        <v>0</v>
      </c>
      <c r="BG244">
        <v>72</v>
      </c>
      <c r="BH244">
        <v>0</v>
      </c>
      <c r="BI244">
        <v>702</v>
      </c>
      <c r="BJ244">
        <v>55</v>
      </c>
      <c r="BK244">
        <v>1296</v>
      </c>
      <c r="BL244">
        <v>2367</v>
      </c>
      <c r="BM244">
        <v>7945</v>
      </c>
      <c r="BN244">
        <v>0</v>
      </c>
      <c r="BO244">
        <v>0</v>
      </c>
      <c r="BP244">
        <v>0</v>
      </c>
      <c r="BQ244">
        <v>348</v>
      </c>
      <c r="BR244">
        <v>24</v>
      </c>
      <c r="BS244">
        <v>0</v>
      </c>
    </row>
    <row r="245" spans="1:71" x14ac:dyDescent="0.2">
      <c r="A245">
        <v>3822</v>
      </c>
      <c r="B245">
        <v>0</v>
      </c>
      <c r="C245">
        <v>0</v>
      </c>
      <c r="D245">
        <v>0</v>
      </c>
      <c r="E245">
        <v>0</v>
      </c>
      <c r="F245">
        <v>0</v>
      </c>
      <c r="G245">
        <v>0</v>
      </c>
      <c r="H245">
        <v>0</v>
      </c>
      <c r="I245">
        <v>0</v>
      </c>
      <c r="J245">
        <v>0</v>
      </c>
      <c r="K245">
        <v>0</v>
      </c>
      <c r="L245">
        <v>0</v>
      </c>
      <c r="M245">
        <v>0</v>
      </c>
      <c r="N245">
        <v>0</v>
      </c>
      <c r="O245">
        <v>0</v>
      </c>
      <c r="P245">
        <v>0</v>
      </c>
      <c r="Q245">
        <v>0</v>
      </c>
      <c r="R245">
        <v>0</v>
      </c>
      <c r="S245">
        <v>0</v>
      </c>
      <c r="T245">
        <v>0</v>
      </c>
      <c r="U245">
        <v>0</v>
      </c>
      <c r="V245">
        <v>0</v>
      </c>
      <c r="W245">
        <v>0</v>
      </c>
      <c r="X245">
        <v>0</v>
      </c>
      <c r="Y245">
        <v>0</v>
      </c>
      <c r="Z245">
        <v>0</v>
      </c>
      <c r="AA245">
        <v>0</v>
      </c>
      <c r="AB245">
        <v>0</v>
      </c>
      <c r="AC245">
        <v>0</v>
      </c>
      <c r="AD245">
        <v>0</v>
      </c>
      <c r="AE245">
        <v>0</v>
      </c>
      <c r="AF245">
        <v>0</v>
      </c>
      <c r="AG245">
        <v>0</v>
      </c>
      <c r="AH245">
        <v>0</v>
      </c>
      <c r="AI245">
        <v>0</v>
      </c>
      <c r="AJ245">
        <v>0</v>
      </c>
      <c r="AK245">
        <v>0</v>
      </c>
      <c r="AL245">
        <v>0</v>
      </c>
      <c r="AM245">
        <v>0</v>
      </c>
      <c r="AN245">
        <v>0</v>
      </c>
      <c r="AO245">
        <v>0</v>
      </c>
      <c r="AP245">
        <v>0</v>
      </c>
      <c r="AQ245">
        <v>0</v>
      </c>
      <c r="AR245">
        <v>0</v>
      </c>
      <c r="AS245">
        <v>0</v>
      </c>
      <c r="AT245">
        <v>0</v>
      </c>
      <c r="AU245">
        <v>0</v>
      </c>
      <c r="AV245">
        <v>0</v>
      </c>
      <c r="AW245">
        <v>0</v>
      </c>
      <c r="AX245">
        <v>1662</v>
      </c>
      <c r="AY245">
        <v>19435</v>
      </c>
      <c r="AZ245">
        <v>49949</v>
      </c>
      <c r="BA245">
        <v>771373.5</v>
      </c>
      <c r="BB245">
        <v>1644</v>
      </c>
      <c r="BC245">
        <v>3137</v>
      </c>
      <c r="BD245">
        <v>11002</v>
      </c>
      <c r="BE245">
        <v>84186</v>
      </c>
      <c r="BF245">
        <v>0</v>
      </c>
      <c r="BG245">
        <v>0</v>
      </c>
      <c r="BH245">
        <v>0</v>
      </c>
      <c r="BI245">
        <v>880</v>
      </c>
      <c r="BJ245">
        <v>1168.5</v>
      </c>
      <c r="BK245">
        <v>2169</v>
      </c>
      <c r="BL245">
        <v>7744</v>
      </c>
      <c r="BM245">
        <v>17542</v>
      </c>
      <c r="BN245">
        <v>0</v>
      </c>
      <c r="BO245">
        <v>0</v>
      </c>
      <c r="BP245">
        <v>0</v>
      </c>
      <c r="BQ245">
        <v>706</v>
      </c>
      <c r="BR245">
        <v>110</v>
      </c>
      <c r="BS245">
        <v>0</v>
      </c>
    </row>
    <row r="246" spans="1:71" x14ac:dyDescent="0.2">
      <c r="A246">
        <v>3850</v>
      </c>
      <c r="B246">
        <v>0</v>
      </c>
      <c r="C246">
        <v>0</v>
      </c>
      <c r="D246">
        <v>0</v>
      </c>
      <c r="E246">
        <v>0</v>
      </c>
      <c r="F246">
        <v>0</v>
      </c>
      <c r="G246">
        <v>0</v>
      </c>
      <c r="H246">
        <v>0</v>
      </c>
      <c r="I246">
        <v>0</v>
      </c>
      <c r="J246">
        <v>0</v>
      </c>
      <c r="K246">
        <v>0</v>
      </c>
      <c r="L246">
        <v>0</v>
      </c>
      <c r="M246">
        <v>0</v>
      </c>
      <c r="N246">
        <v>0</v>
      </c>
      <c r="O246">
        <v>0</v>
      </c>
      <c r="P246">
        <v>0</v>
      </c>
      <c r="Q246">
        <v>0</v>
      </c>
      <c r="R246">
        <v>0</v>
      </c>
      <c r="S246">
        <v>0</v>
      </c>
      <c r="T246">
        <v>0</v>
      </c>
      <c r="U246">
        <v>0</v>
      </c>
      <c r="V246">
        <v>0</v>
      </c>
      <c r="W246">
        <v>0</v>
      </c>
      <c r="X246">
        <v>0</v>
      </c>
      <c r="Y246">
        <v>0</v>
      </c>
      <c r="Z246">
        <v>0</v>
      </c>
      <c r="AA246">
        <v>0</v>
      </c>
      <c r="AB246">
        <v>0</v>
      </c>
      <c r="AC246">
        <v>0</v>
      </c>
      <c r="AD246">
        <v>0</v>
      </c>
      <c r="AE246">
        <v>0</v>
      </c>
      <c r="AF246">
        <v>0</v>
      </c>
      <c r="AG246">
        <v>0</v>
      </c>
      <c r="AH246">
        <v>0</v>
      </c>
      <c r="AI246">
        <v>0</v>
      </c>
      <c r="AJ246">
        <v>0</v>
      </c>
      <c r="AK246">
        <v>0</v>
      </c>
      <c r="AL246">
        <v>0</v>
      </c>
      <c r="AM246">
        <v>0</v>
      </c>
      <c r="AN246">
        <v>0</v>
      </c>
      <c r="AO246">
        <v>0</v>
      </c>
      <c r="AP246">
        <v>0</v>
      </c>
      <c r="AQ246">
        <v>0</v>
      </c>
      <c r="AR246">
        <v>0</v>
      </c>
      <c r="AS246">
        <v>0</v>
      </c>
      <c r="AT246">
        <v>0</v>
      </c>
      <c r="AU246">
        <v>0</v>
      </c>
      <c r="AV246">
        <v>0</v>
      </c>
      <c r="AW246">
        <v>0</v>
      </c>
      <c r="AX246">
        <v>767</v>
      </c>
      <c r="AY246">
        <v>8414</v>
      </c>
      <c r="AZ246">
        <v>5990</v>
      </c>
      <c r="BA246">
        <v>92344</v>
      </c>
      <c r="BB246">
        <v>767</v>
      </c>
      <c r="BC246">
        <v>1274</v>
      </c>
      <c r="BD246">
        <v>1541</v>
      </c>
      <c r="BE246">
        <v>20387</v>
      </c>
      <c r="BF246">
        <v>0</v>
      </c>
      <c r="BG246">
        <v>0</v>
      </c>
      <c r="BH246">
        <v>0</v>
      </c>
      <c r="BI246">
        <v>172</v>
      </c>
      <c r="BJ246">
        <v>688</v>
      </c>
      <c r="BK246">
        <v>1114</v>
      </c>
      <c r="BL246">
        <v>1291</v>
      </c>
      <c r="BM246">
        <v>4723</v>
      </c>
      <c r="BN246">
        <v>0</v>
      </c>
      <c r="BO246">
        <v>0</v>
      </c>
      <c r="BP246">
        <v>0</v>
      </c>
      <c r="BQ246">
        <v>0</v>
      </c>
      <c r="BR246">
        <v>17</v>
      </c>
      <c r="BS246">
        <v>0</v>
      </c>
    </row>
    <row r="247" spans="1:71" x14ac:dyDescent="0.2">
      <c r="A247">
        <v>3857</v>
      </c>
      <c r="B247">
        <v>0</v>
      </c>
      <c r="C247">
        <v>0</v>
      </c>
      <c r="D247">
        <v>0</v>
      </c>
      <c r="E247">
        <v>0</v>
      </c>
      <c r="F247">
        <v>0</v>
      </c>
      <c r="G247">
        <v>0</v>
      </c>
      <c r="H247">
        <v>0</v>
      </c>
      <c r="I247">
        <v>0</v>
      </c>
      <c r="J247">
        <v>0</v>
      </c>
      <c r="K247">
        <v>0</v>
      </c>
      <c r="L247">
        <v>0</v>
      </c>
      <c r="M247">
        <v>0</v>
      </c>
      <c r="N247">
        <v>0</v>
      </c>
      <c r="O247">
        <v>0</v>
      </c>
      <c r="P247">
        <v>0</v>
      </c>
      <c r="Q247">
        <v>0</v>
      </c>
      <c r="R247">
        <v>0</v>
      </c>
      <c r="S247">
        <v>0</v>
      </c>
      <c r="T247">
        <v>0</v>
      </c>
      <c r="U247">
        <v>0</v>
      </c>
      <c r="V247">
        <v>0</v>
      </c>
      <c r="W247">
        <v>0</v>
      </c>
      <c r="X247">
        <v>0</v>
      </c>
      <c r="Y247">
        <v>0</v>
      </c>
      <c r="Z247">
        <v>0</v>
      </c>
      <c r="AA247">
        <v>0</v>
      </c>
      <c r="AB247">
        <v>0</v>
      </c>
      <c r="AC247">
        <v>0</v>
      </c>
      <c r="AD247">
        <v>0</v>
      </c>
      <c r="AE247">
        <v>0</v>
      </c>
      <c r="AF247">
        <v>0</v>
      </c>
      <c r="AG247">
        <v>0</v>
      </c>
      <c r="AH247">
        <v>0</v>
      </c>
      <c r="AI247">
        <v>0</v>
      </c>
      <c r="AJ247">
        <v>0</v>
      </c>
      <c r="AK247">
        <v>0</v>
      </c>
      <c r="AL247">
        <v>0</v>
      </c>
      <c r="AM247">
        <v>0</v>
      </c>
      <c r="AN247">
        <v>0</v>
      </c>
      <c r="AO247">
        <v>0</v>
      </c>
      <c r="AP247">
        <v>0</v>
      </c>
      <c r="AQ247">
        <v>0</v>
      </c>
      <c r="AR247">
        <v>0</v>
      </c>
      <c r="AS247">
        <v>0</v>
      </c>
      <c r="AT247">
        <v>0</v>
      </c>
      <c r="AU247">
        <v>0</v>
      </c>
      <c r="AV247">
        <v>0</v>
      </c>
      <c r="AW247">
        <v>0</v>
      </c>
      <c r="AX247">
        <v>3740</v>
      </c>
      <c r="AY247">
        <v>15234.5</v>
      </c>
      <c r="AZ247">
        <v>45161</v>
      </c>
      <c r="BA247">
        <v>740045.5</v>
      </c>
      <c r="BB247">
        <v>3576</v>
      </c>
      <c r="BC247">
        <v>1939.5</v>
      </c>
      <c r="BD247">
        <v>6368</v>
      </c>
      <c r="BE247">
        <v>83498.5</v>
      </c>
      <c r="BF247">
        <v>0</v>
      </c>
      <c r="BG247">
        <v>0</v>
      </c>
      <c r="BH247">
        <v>0</v>
      </c>
      <c r="BI247">
        <v>177</v>
      </c>
      <c r="BJ247">
        <v>2266</v>
      </c>
      <c r="BK247">
        <v>1239</v>
      </c>
      <c r="BL247">
        <v>3363</v>
      </c>
      <c r="BM247">
        <v>12465</v>
      </c>
      <c r="BN247">
        <v>0</v>
      </c>
      <c r="BO247">
        <v>0</v>
      </c>
      <c r="BP247">
        <v>0</v>
      </c>
      <c r="BQ247">
        <v>708</v>
      </c>
      <c r="BR247">
        <v>150</v>
      </c>
      <c r="BS247">
        <v>0</v>
      </c>
    </row>
    <row r="248" spans="1:71" x14ac:dyDescent="0.2">
      <c r="A248">
        <v>3862</v>
      </c>
      <c r="B248">
        <v>0</v>
      </c>
      <c r="C248">
        <v>0</v>
      </c>
      <c r="D248">
        <v>0</v>
      </c>
      <c r="E248">
        <v>0</v>
      </c>
      <c r="F248">
        <v>0</v>
      </c>
      <c r="G248">
        <v>0</v>
      </c>
      <c r="H248">
        <v>0</v>
      </c>
      <c r="I248">
        <v>0</v>
      </c>
      <c r="J248">
        <v>0</v>
      </c>
      <c r="K248">
        <v>0</v>
      </c>
      <c r="L248">
        <v>0</v>
      </c>
      <c r="M248">
        <v>0</v>
      </c>
      <c r="N248">
        <v>0</v>
      </c>
      <c r="O248">
        <v>0</v>
      </c>
      <c r="P248">
        <v>0</v>
      </c>
      <c r="Q248">
        <v>0</v>
      </c>
      <c r="R248">
        <v>0</v>
      </c>
      <c r="S248">
        <v>0</v>
      </c>
      <c r="T248">
        <v>0</v>
      </c>
      <c r="U248">
        <v>0</v>
      </c>
      <c r="V248">
        <v>0</v>
      </c>
      <c r="W248">
        <v>0</v>
      </c>
      <c r="X248">
        <v>0</v>
      </c>
      <c r="Y248">
        <v>0</v>
      </c>
      <c r="Z248">
        <v>0</v>
      </c>
      <c r="AA248">
        <v>0</v>
      </c>
      <c r="AB248">
        <v>0</v>
      </c>
      <c r="AC248">
        <v>0</v>
      </c>
      <c r="AD248">
        <v>0</v>
      </c>
      <c r="AE248">
        <v>0</v>
      </c>
      <c r="AF248">
        <v>0</v>
      </c>
      <c r="AG248">
        <v>0</v>
      </c>
      <c r="AH248">
        <v>0</v>
      </c>
      <c r="AI248">
        <v>0</v>
      </c>
      <c r="AJ248">
        <v>0</v>
      </c>
      <c r="AK248">
        <v>0</v>
      </c>
      <c r="AL248">
        <v>0</v>
      </c>
      <c r="AM248">
        <v>0</v>
      </c>
      <c r="AN248">
        <v>0</v>
      </c>
      <c r="AO248">
        <v>0</v>
      </c>
      <c r="AP248">
        <v>0</v>
      </c>
      <c r="AQ248">
        <v>0</v>
      </c>
      <c r="AR248">
        <v>0</v>
      </c>
      <c r="AS248">
        <v>0</v>
      </c>
      <c r="AT248">
        <v>0</v>
      </c>
      <c r="AU248">
        <v>0</v>
      </c>
      <c r="AV248">
        <v>0</v>
      </c>
      <c r="AW248">
        <v>0</v>
      </c>
      <c r="AX248">
        <v>202</v>
      </c>
      <c r="AY248">
        <v>5186</v>
      </c>
      <c r="AZ248">
        <v>7098</v>
      </c>
      <c r="BA248">
        <v>67932</v>
      </c>
      <c r="BB248">
        <v>185</v>
      </c>
      <c r="BC248">
        <v>865</v>
      </c>
      <c r="BD248">
        <v>1211</v>
      </c>
      <c r="BE248">
        <v>5190</v>
      </c>
      <c r="BF248">
        <v>0</v>
      </c>
      <c r="BG248">
        <v>0</v>
      </c>
      <c r="BH248">
        <v>0</v>
      </c>
      <c r="BI248">
        <v>0</v>
      </c>
      <c r="BJ248">
        <v>123</v>
      </c>
      <c r="BK248">
        <v>519</v>
      </c>
      <c r="BL248">
        <v>1038</v>
      </c>
      <c r="BM248">
        <v>2249</v>
      </c>
      <c r="BN248">
        <v>0</v>
      </c>
      <c r="BO248">
        <v>0</v>
      </c>
      <c r="BP248">
        <v>0</v>
      </c>
      <c r="BQ248">
        <v>0</v>
      </c>
      <c r="BR248">
        <v>11</v>
      </c>
      <c r="BS248">
        <v>0</v>
      </c>
    </row>
    <row r="249" spans="1:71" x14ac:dyDescent="0.2">
      <c r="A249">
        <v>3871</v>
      </c>
      <c r="B249">
        <v>0</v>
      </c>
      <c r="C249">
        <v>0</v>
      </c>
      <c r="D249">
        <v>0</v>
      </c>
      <c r="E249">
        <v>0</v>
      </c>
      <c r="F249">
        <v>0</v>
      </c>
      <c r="G249">
        <v>0</v>
      </c>
      <c r="H249">
        <v>0</v>
      </c>
      <c r="I249">
        <v>0</v>
      </c>
      <c r="J249">
        <v>0</v>
      </c>
      <c r="K249">
        <v>0</v>
      </c>
      <c r="L249">
        <v>0</v>
      </c>
      <c r="M249">
        <v>0</v>
      </c>
      <c r="N249">
        <v>0</v>
      </c>
      <c r="O249">
        <v>0</v>
      </c>
      <c r="P249">
        <v>0</v>
      </c>
      <c r="Q249">
        <v>0</v>
      </c>
      <c r="R249">
        <v>0</v>
      </c>
      <c r="S249">
        <v>0</v>
      </c>
      <c r="T249">
        <v>0</v>
      </c>
      <c r="U249">
        <v>0</v>
      </c>
      <c r="V249">
        <v>0</v>
      </c>
      <c r="W249">
        <v>0</v>
      </c>
      <c r="X249">
        <v>0</v>
      </c>
      <c r="Y249">
        <v>0</v>
      </c>
      <c r="Z249">
        <v>0</v>
      </c>
      <c r="AA249">
        <v>0</v>
      </c>
      <c r="AB249">
        <v>0</v>
      </c>
      <c r="AC249">
        <v>0</v>
      </c>
      <c r="AD249">
        <v>0</v>
      </c>
      <c r="AE249">
        <v>0</v>
      </c>
      <c r="AF249">
        <v>0</v>
      </c>
      <c r="AG249">
        <v>0</v>
      </c>
      <c r="AH249">
        <v>0</v>
      </c>
      <c r="AI249">
        <v>0</v>
      </c>
      <c r="AJ249">
        <v>0</v>
      </c>
      <c r="AK249">
        <v>0</v>
      </c>
      <c r="AL249">
        <v>0</v>
      </c>
      <c r="AM249">
        <v>0</v>
      </c>
      <c r="AN249">
        <v>0</v>
      </c>
      <c r="AO249">
        <v>0</v>
      </c>
      <c r="AP249">
        <v>0</v>
      </c>
      <c r="AQ249">
        <v>0</v>
      </c>
      <c r="AR249">
        <v>0</v>
      </c>
      <c r="AS249">
        <v>0</v>
      </c>
      <c r="AT249">
        <v>0</v>
      </c>
      <c r="AU249">
        <v>0</v>
      </c>
      <c r="AV249">
        <v>0</v>
      </c>
      <c r="AW249">
        <v>0</v>
      </c>
      <c r="AX249">
        <v>194</v>
      </c>
      <c r="AY249">
        <v>7501</v>
      </c>
      <c r="AZ249">
        <v>6058</v>
      </c>
      <c r="BA249">
        <v>100708</v>
      </c>
      <c r="BB249">
        <v>194</v>
      </c>
      <c r="BC249">
        <v>1609</v>
      </c>
      <c r="BD249">
        <v>1566</v>
      </c>
      <c r="BE249">
        <v>20267</v>
      </c>
      <c r="BF249">
        <v>0</v>
      </c>
      <c r="BG249">
        <v>0</v>
      </c>
      <c r="BH249">
        <v>0</v>
      </c>
      <c r="BI249">
        <v>166</v>
      </c>
      <c r="BJ249">
        <v>0</v>
      </c>
      <c r="BK249">
        <v>670</v>
      </c>
      <c r="BL249">
        <v>830</v>
      </c>
      <c r="BM249">
        <v>1354</v>
      </c>
      <c r="BN249">
        <v>0</v>
      </c>
      <c r="BO249">
        <v>0</v>
      </c>
      <c r="BP249">
        <v>0</v>
      </c>
      <c r="BQ249">
        <v>166</v>
      </c>
      <c r="BR249">
        <v>43</v>
      </c>
      <c r="BS249">
        <v>0</v>
      </c>
    </row>
    <row r="250" spans="1:71" x14ac:dyDescent="0.2">
      <c r="A250">
        <v>3892</v>
      </c>
      <c r="B250">
        <v>0</v>
      </c>
      <c r="C250">
        <v>0</v>
      </c>
      <c r="D250">
        <v>0</v>
      </c>
      <c r="E250">
        <v>0</v>
      </c>
      <c r="F250">
        <v>0</v>
      </c>
      <c r="G250">
        <v>0</v>
      </c>
      <c r="H250">
        <v>0</v>
      </c>
      <c r="I250">
        <v>0</v>
      </c>
      <c r="J250">
        <v>0</v>
      </c>
      <c r="K250">
        <v>0</v>
      </c>
      <c r="L250">
        <v>0</v>
      </c>
      <c r="M250">
        <v>0</v>
      </c>
      <c r="N250">
        <v>0</v>
      </c>
      <c r="O250">
        <v>0</v>
      </c>
      <c r="P250">
        <v>0</v>
      </c>
      <c r="Q250">
        <v>0</v>
      </c>
      <c r="R250">
        <v>0</v>
      </c>
      <c r="S250">
        <v>0</v>
      </c>
      <c r="T250">
        <v>0</v>
      </c>
      <c r="U250">
        <v>0</v>
      </c>
      <c r="V250">
        <v>0</v>
      </c>
      <c r="W250">
        <v>0</v>
      </c>
      <c r="X250">
        <v>0</v>
      </c>
      <c r="Y250">
        <v>0</v>
      </c>
      <c r="Z250">
        <v>0</v>
      </c>
      <c r="AA250">
        <v>0</v>
      </c>
      <c r="AB250">
        <v>0</v>
      </c>
      <c r="AC250">
        <v>0</v>
      </c>
      <c r="AD250">
        <v>0</v>
      </c>
      <c r="AE250">
        <v>0</v>
      </c>
      <c r="AF250">
        <v>0</v>
      </c>
      <c r="AG250">
        <v>0</v>
      </c>
      <c r="AH250">
        <v>0</v>
      </c>
      <c r="AI250">
        <v>0</v>
      </c>
      <c r="AJ250">
        <v>0</v>
      </c>
      <c r="AK250">
        <v>0</v>
      </c>
      <c r="AL250">
        <v>0</v>
      </c>
      <c r="AM250">
        <v>0</v>
      </c>
      <c r="AN250">
        <v>0</v>
      </c>
      <c r="AO250">
        <v>0</v>
      </c>
      <c r="AP250">
        <v>0</v>
      </c>
      <c r="AQ250">
        <v>0</v>
      </c>
      <c r="AR250">
        <v>0</v>
      </c>
      <c r="AS250">
        <v>0</v>
      </c>
      <c r="AT250">
        <v>0</v>
      </c>
      <c r="AU250">
        <v>0</v>
      </c>
      <c r="AV250">
        <v>0</v>
      </c>
      <c r="AW250">
        <v>0</v>
      </c>
      <c r="AX250">
        <v>3305.5</v>
      </c>
      <c r="AY250">
        <v>25377</v>
      </c>
      <c r="AZ250">
        <v>78626</v>
      </c>
      <c r="BA250">
        <v>973299</v>
      </c>
      <c r="BB250">
        <v>3305.5</v>
      </c>
      <c r="BC250">
        <v>4957.5</v>
      </c>
      <c r="BD250">
        <v>15293</v>
      </c>
      <c r="BE250">
        <v>166699</v>
      </c>
      <c r="BF250">
        <v>0</v>
      </c>
      <c r="BG250">
        <v>0</v>
      </c>
      <c r="BH250">
        <v>342</v>
      </c>
      <c r="BI250">
        <v>2121</v>
      </c>
      <c r="BJ250">
        <v>2043</v>
      </c>
      <c r="BK250">
        <v>3136.5</v>
      </c>
      <c r="BL250">
        <v>8208</v>
      </c>
      <c r="BM250">
        <v>34521</v>
      </c>
      <c r="BN250">
        <v>0</v>
      </c>
      <c r="BO250">
        <v>0</v>
      </c>
      <c r="BP250">
        <v>0</v>
      </c>
      <c r="BQ250">
        <v>511</v>
      </c>
      <c r="BR250">
        <v>113</v>
      </c>
      <c r="BS250">
        <v>0</v>
      </c>
    </row>
    <row r="251" spans="1:71" x14ac:dyDescent="0.2">
      <c r="A251">
        <v>3899</v>
      </c>
      <c r="B251">
        <v>0</v>
      </c>
      <c r="C251">
        <v>0</v>
      </c>
      <c r="D251">
        <v>0</v>
      </c>
      <c r="E251">
        <v>0</v>
      </c>
      <c r="F251">
        <v>0</v>
      </c>
      <c r="G251">
        <v>0</v>
      </c>
      <c r="H251">
        <v>0</v>
      </c>
      <c r="I251">
        <v>0</v>
      </c>
      <c r="J251">
        <v>0</v>
      </c>
      <c r="K251">
        <v>0</v>
      </c>
      <c r="L251">
        <v>0</v>
      </c>
      <c r="M251">
        <v>0</v>
      </c>
      <c r="N251">
        <v>0</v>
      </c>
      <c r="O251">
        <v>0</v>
      </c>
      <c r="P251">
        <v>0</v>
      </c>
      <c r="Q251">
        <v>0</v>
      </c>
      <c r="R251">
        <v>0</v>
      </c>
      <c r="S251">
        <v>0</v>
      </c>
      <c r="T251">
        <v>0</v>
      </c>
      <c r="U251">
        <v>0</v>
      </c>
      <c r="V251">
        <v>0</v>
      </c>
      <c r="W251">
        <v>0</v>
      </c>
      <c r="X251">
        <v>0</v>
      </c>
      <c r="Y251">
        <v>0</v>
      </c>
      <c r="Z251">
        <v>0</v>
      </c>
      <c r="AA251">
        <v>0</v>
      </c>
      <c r="AB251">
        <v>0</v>
      </c>
      <c r="AC251">
        <v>0</v>
      </c>
      <c r="AD251">
        <v>0</v>
      </c>
      <c r="AE251">
        <v>0</v>
      </c>
      <c r="AF251">
        <v>0</v>
      </c>
      <c r="AG251">
        <v>0</v>
      </c>
      <c r="AH251">
        <v>0</v>
      </c>
      <c r="AI251">
        <v>0</v>
      </c>
      <c r="AJ251">
        <v>0</v>
      </c>
      <c r="AK251">
        <v>0</v>
      </c>
      <c r="AL251">
        <v>0</v>
      </c>
      <c r="AM251">
        <v>0</v>
      </c>
      <c r="AN251">
        <v>0</v>
      </c>
      <c r="AO251">
        <v>0</v>
      </c>
      <c r="AP251">
        <v>0</v>
      </c>
      <c r="AQ251">
        <v>0</v>
      </c>
      <c r="AR251">
        <v>0</v>
      </c>
      <c r="AS251">
        <v>0</v>
      </c>
      <c r="AT251">
        <v>0</v>
      </c>
      <c r="AU251">
        <v>0</v>
      </c>
      <c r="AV251">
        <v>0</v>
      </c>
      <c r="AW251">
        <v>0</v>
      </c>
      <c r="AX251">
        <v>0</v>
      </c>
      <c r="AY251">
        <v>4304.5</v>
      </c>
      <c r="AZ251">
        <v>8717</v>
      </c>
      <c r="BA251">
        <v>126851</v>
      </c>
      <c r="BB251">
        <v>0</v>
      </c>
      <c r="BC251">
        <v>556</v>
      </c>
      <c r="BD251">
        <v>1204</v>
      </c>
      <c r="BE251">
        <v>23930</v>
      </c>
      <c r="BF251">
        <v>0</v>
      </c>
      <c r="BG251">
        <v>0</v>
      </c>
      <c r="BH251">
        <v>0</v>
      </c>
      <c r="BI251">
        <v>348</v>
      </c>
      <c r="BJ251">
        <v>0</v>
      </c>
      <c r="BK251">
        <v>344</v>
      </c>
      <c r="BL251">
        <v>344</v>
      </c>
      <c r="BM251">
        <v>3252</v>
      </c>
      <c r="BN251">
        <v>0</v>
      </c>
      <c r="BO251">
        <v>0</v>
      </c>
      <c r="BP251">
        <v>0</v>
      </c>
      <c r="BQ251">
        <v>0</v>
      </c>
      <c r="BR251">
        <v>23</v>
      </c>
      <c r="BS251">
        <v>0</v>
      </c>
    </row>
    <row r="252" spans="1:71" x14ac:dyDescent="0.2">
      <c r="A252">
        <v>3906</v>
      </c>
      <c r="B252">
        <v>0</v>
      </c>
      <c r="C252">
        <v>0</v>
      </c>
      <c r="D252">
        <v>0</v>
      </c>
      <c r="E252">
        <v>0</v>
      </c>
      <c r="F252">
        <v>0</v>
      </c>
      <c r="G252">
        <v>0</v>
      </c>
      <c r="H252">
        <v>0</v>
      </c>
      <c r="I252">
        <v>0</v>
      </c>
      <c r="J252">
        <v>0</v>
      </c>
      <c r="K252">
        <v>0</v>
      </c>
      <c r="L252">
        <v>0</v>
      </c>
      <c r="M252">
        <v>0</v>
      </c>
      <c r="N252">
        <v>0</v>
      </c>
      <c r="O252">
        <v>0</v>
      </c>
      <c r="P252">
        <v>0</v>
      </c>
      <c r="Q252">
        <v>0</v>
      </c>
      <c r="R252">
        <v>0</v>
      </c>
      <c r="S252">
        <v>0</v>
      </c>
      <c r="T252">
        <v>0</v>
      </c>
      <c r="U252">
        <v>0</v>
      </c>
      <c r="V252">
        <v>0</v>
      </c>
      <c r="W252">
        <v>0</v>
      </c>
      <c r="X252">
        <v>0</v>
      </c>
      <c r="Y252">
        <v>0</v>
      </c>
      <c r="Z252">
        <v>0</v>
      </c>
      <c r="AA252">
        <v>0</v>
      </c>
      <c r="AB252">
        <v>0</v>
      </c>
      <c r="AC252">
        <v>0</v>
      </c>
      <c r="AD252">
        <v>0</v>
      </c>
      <c r="AE252">
        <v>0</v>
      </c>
      <c r="AF252">
        <v>0</v>
      </c>
      <c r="AG252">
        <v>0</v>
      </c>
      <c r="AH252">
        <v>0</v>
      </c>
      <c r="AI252">
        <v>0</v>
      </c>
      <c r="AJ252">
        <v>0</v>
      </c>
      <c r="AK252">
        <v>0</v>
      </c>
      <c r="AL252">
        <v>0</v>
      </c>
      <c r="AM252">
        <v>0</v>
      </c>
      <c r="AN252">
        <v>0</v>
      </c>
      <c r="AO252">
        <v>0</v>
      </c>
      <c r="AP252">
        <v>0</v>
      </c>
      <c r="AQ252">
        <v>0</v>
      </c>
      <c r="AR252">
        <v>0</v>
      </c>
      <c r="AS252">
        <v>0</v>
      </c>
      <c r="AT252">
        <v>0</v>
      </c>
      <c r="AU252">
        <v>0</v>
      </c>
      <c r="AV252">
        <v>0</v>
      </c>
      <c r="AW252">
        <v>0</v>
      </c>
      <c r="AX252">
        <v>1457</v>
      </c>
      <c r="AY252">
        <v>13045</v>
      </c>
      <c r="AZ252">
        <v>14861</v>
      </c>
      <c r="BA252">
        <v>178359</v>
      </c>
      <c r="BB252">
        <v>1457</v>
      </c>
      <c r="BC252">
        <v>1190</v>
      </c>
      <c r="BD252">
        <v>1628</v>
      </c>
      <c r="BE252">
        <v>18340</v>
      </c>
      <c r="BF252">
        <v>0</v>
      </c>
      <c r="BG252">
        <v>0</v>
      </c>
      <c r="BH252">
        <v>0</v>
      </c>
      <c r="BI252">
        <v>0</v>
      </c>
      <c r="BJ252">
        <v>1304</v>
      </c>
      <c r="BK252">
        <v>340</v>
      </c>
      <c r="BL252">
        <v>1020</v>
      </c>
      <c r="BM252">
        <v>2179</v>
      </c>
      <c r="BN252">
        <v>0</v>
      </c>
      <c r="BO252">
        <v>0</v>
      </c>
      <c r="BP252">
        <v>170</v>
      </c>
      <c r="BQ252">
        <v>170</v>
      </c>
      <c r="BR252">
        <v>12</v>
      </c>
      <c r="BS252">
        <v>0</v>
      </c>
    </row>
    <row r="253" spans="1:71" x14ac:dyDescent="0.2">
      <c r="A253">
        <v>3920</v>
      </c>
      <c r="B253">
        <v>0</v>
      </c>
      <c r="C253">
        <v>0</v>
      </c>
      <c r="D253">
        <v>0</v>
      </c>
      <c r="E253">
        <v>0</v>
      </c>
      <c r="F253">
        <v>0</v>
      </c>
      <c r="G253">
        <v>0</v>
      </c>
      <c r="H253">
        <v>0</v>
      </c>
      <c r="I253">
        <v>0</v>
      </c>
      <c r="J253">
        <v>0</v>
      </c>
      <c r="K253">
        <v>0</v>
      </c>
      <c r="L253">
        <v>0</v>
      </c>
      <c r="M253">
        <v>0</v>
      </c>
      <c r="N253">
        <v>0</v>
      </c>
      <c r="O253">
        <v>0</v>
      </c>
      <c r="P253">
        <v>0</v>
      </c>
      <c r="Q253">
        <v>0</v>
      </c>
      <c r="R253">
        <v>0</v>
      </c>
      <c r="S253">
        <v>0</v>
      </c>
      <c r="T253">
        <v>0</v>
      </c>
      <c r="U253">
        <v>0</v>
      </c>
      <c r="V253">
        <v>0</v>
      </c>
      <c r="W253">
        <v>0</v>
      </c>
      <c r="X253">
        <v>0</v>
      </c>
      <c r="Y253">
        <v>0</v>
      </c>
      <c r="Z253">
        <v>0</v>
      </c>
      <c r="AA253">
        <v>0</v>
      </c>
      <c r="AB253">
        <v>0</v>
      </c>
      <c r="AC253">
        <v>0</v>
      </c>
      <c r="AD253">
        <v>0</v>
      </c>
      <c r="AE253">
        <v>0</v>
      </c>
      <c r="AF253">
        <v>0</v>
      </c>
      <c r="AG253">
        <v>0</v>
      </c>
      <c r="AH253">
        <v>0</v>
      </c>
      <c r="AI253">
        <v>0</v>
      </c>
      <c r="AJ253">
        <v>0</v>
      </c>
      <c r="AK253">
        <v>0</v>
      </c>
      <c r="AL253">
        <v>0</v>
      </c>
      <c r="AM253">
        <v>0</v>
      </c>
      <c r="AN253">
        <v>0</v>
      </c>
      <c r="AO253">
        <v>0</v>
      </c>
      <c r="AP253">
        <v>0</v>
      </c>
      <c r="AQ253">
        <v>0</v>
      </c>
      <c r="AR253">
        <v>0</v>
      </c>
      <c r="AS253">
        <v>0</v>
      </c>
      <c r="AT253">
        <v>0</v>
      </c>
      <c r="AU253">
        <v>0</v>
      </c>
      <c r="AV253">
        <v>0</v>
      </c>
      <c r="AW253">
        <v>0</v>
      </c>
      <c r="AX253">
        <v>5394</v>
      </c>
      <c r="AY253">
        <v>0</v>
      </c>
      <c r="AZ253">
        <v>2229</v>
      </c>
      <c r="BA253">
        <v>40397</v>
      </c>
      <c r="BB253">
        <v>2489</v>
      </c>
      <c r="BC253">
        <v>0</v>
      </c>
      <c r="BD253">
        <v>160</v>
      </c>
      <c r="BE253">
        <v>6727</v>
      </c>
      <c r="BF253">
        <v>175</v>
      </c>
      <c r="BG253">
        <v>0</v>
      </c>
      <c r="BH253">
        <v>0</v>
      </c>
      <c r="BI253">
        <v>175</v>
      </c>
      <c r="BJ253">
        <v>1246</v>
      </c>
      <c r="BK253">
        <v>0</v>
      </c>
      <c r="BL253">
        <v>160</v>
      </c>
      <c r="BM253">
        <v>1157</v>
      </c>
      <c r="BN253">
        <v>0</v>
      </c>
      <c r="BO253">
        <v>0</v>
      </c>
      <c r="BP253">
        <v>0</v>
      </c>
      <c r="BQ253">
        <v>0</v>
      </c>
      <c r="BR253">
        <v>5</v>
      </c>
      <c r="BS253">
        <v>0</v>
      </c>
    </row>
    <row r="254" spans="1:71" x14ac:dyDescent="0.2">
      <c r="A254">
        <v>3925</v>
      </c>
      <c r="B254">
        <v>0</v>
      </c>
      <c r="C254">
        <v>0</v>
      </c>
      <c r="D254">
        <v>0</v>
      </c>
      <c r="E254">
        <v>0</v>
      </c>
      <c r="F254">
        <v>0</v>
      </c>
      <c r="G254">
        <v>0</v>
      </c>
      <c r="H254">
        <v>0</v>
      </c>
      <c r="I254">
        <v>0</v>
      </c>
      <c r="J254">
        <v>0</v>
      </c>
      <c r="K254">
        <v>0</v>
      </c>
      <c r="L254">
        <v>0</v>
      </c>
      <c r="M254">
        <v>0</v>
      </c>
      <c r="N254">
        <v>0</v>
      </c>
      <c r="O254">
        <v>0</v>
      </c>
      <c r="P254">
        <v>0</v>
      </c>
      <c r="Q254">
        <v>0</v>
      </c>
      <c r="R254">
        <v>0</v>
      </c>
      <c r="S254">
        <v>0</v>
      </c>
      <c r="T254">
        <v>0</v>
      </c>
      <c r="U254">
        <v>0</v>
      </c>
      <c r="V254">
        <v>0</v>
      </c>
      <c r="W254">
        <v>0</v>
      </c>
      <c r="X254">
        <v>0</v>
      </c>
      <c r="Y254">
        <v>0</v>
      </c>
      <c r="Z254">
        <v>0</v>
      </c>
      <c r="AA254">
        <v>0</v>
      </c>
      <c r="AB254">
        <v>0</v>
      </c>
      <c r="AC254">
        <v>0</v>
      </c>
      <c r="AD254">
        <v>0</v>
      </c>
      <c r="AE254">
        <v>0</v>
      </c>
      <c r="AF254">
        <v>0</v>
      </c>
      <c r="AG254">
        <v>0</v>
      </c>
      <c r="AH254">
        <v>0</v>
      </c>
      <c r="AI254">
        <v>0</v>
      </c>
      <c r="AJ254">
        <v>0</v>
      </c>
      <c r="AK254">
        <v>0</v>
      </c>
      <c r="AL254">
        <v>0</v>
      </c>
      <c r="AM254">
        <v>0</v>
      </c>
      <c r="AN254">
        <v>0</v>
      </c>
      <c r="AO254">
        <v>0</v>
      </c>
      <c r="AP254">
        <v>0</v>
      </c>
      <c r="AQ254">
        <v>0</v>
      </c>
      <c r="AR254">
        <v>0</v>
      </c>
      <c r="AS254">
        <v>0</v>
      </c>
      <c r="AT254">
        <v>0</v>
      </c>
      <c r="AU254">
        <v>0</v>
      </c>
      <c r="AV254">
        <v>0</v>
      </c>
      <c r="AW254">
        <v>0</v>
      </c>
      <c r="AX254">
        <v>6489</v>
      </c>
      <c r="AY254">
        <v>0</v>
      </c>
      <c r="AZ254">
        <v>50305</v>
      </c>
      <c r="BA254">
        <v>689763</v>
      </c>
      <c r="BB254">
        <v>6106</v>
      </c>
      <c r="BC254">
        <v>0</v>
      </c>
      <c r="BD254">
        <v>6864</v>
      </c>
      <c r="BE254">
        <v>67952</v>
      </c>
      <c r="BF254">
        <v>0</v>
      </c>
      <c r="BG254">
        <v>0</v>
      </c>
      <c r="BH254">
        <v>0</v>
      </c>
      <c r="BI254">
        <v>704</v>
      </c>
      <c r="BJ254">
        <v>3283</v>
      </c>
      <c r="BK254">
        <v>0</v>
      </c>
      <c r="BL254">
        <v>2112</v>
      </c>
      <c r="BM254">
        <v>9058</v>
      </c>
      <c r="BN254">
        <v>0</v>
      </c>
      <c r="BO254">
        <v>0</v>
      </c>
      <c r="BP254">
        <v>0</v>
      </c>
      <c r="BQ254">
        <v>0</v>
      </c>
      <c r="BR254">
        <v>45</v>
      </c>
      <c r="BS254">
        <v>0</v>
      </c>
    </row>
    <row r="255" spans="1:71" x14ac:dyDescent="0.2">
      <c r="A255">
        <v>3934</v>
      </c>
      <c r="B255">
        <v>0</v>
      </c>
      <c r="C255">
        <v>0</v>
      </c>
      <c r="D255">
        <v>0</v>
      </c>
      <c r="E255">
        <v>0</v>
      </c>
      <c r="F255">
        <v>0</v>
      </c>
      <c r="G255">
        <v>0</v>
      </c>
      <c r="H255">
        <v>0</v>
      </c>
      <c r="I255">
        <v>0</v>
      </c>
      <c r="J255">
        <v>0</v>
      </c>
      <c r="K255">
        <v>0</v>
      </c>
      <c r="L255">
        <v>0</v>
      </c>
      <c r="M255">
        <v>0</v>
      </c>
      <c r="N255">
        <v>0</v>
      </c>
      <c r="O255">
        <v>0</v>
      </c>
      <c r="P255">
        <v>0</v>
      </c>
      <c r="Q255">
        <v>0</v>
      </c>
      <c r="R255">
        <v>0</v>
      </c>
      <c r="S255">
        <v>0</v>
      </c>
      <c r="T255">
        <v>0</v>
      </c>
      <c r="U255">
        <v>0</v>
      </c>
      <c r="V255">
        <v>0</v>
      </c>
      <c r="W255">
        <v>0</v>
      </c>
      <c r="X255">
        <v>0</v>
      </c>
      <c r="Y255">
        <v>0</v>
      </c>
      <c r="Z255">
        <v>0</v>
      </c>
      <c r="AA255">
        <v>0</v>
      </c>
      <c r="AB255">
        <v>0</v>
      </c>
      <c r="AC255">
        <v>0</v>
      </c>
      <c r="AD255">
        <v>0</v>
      </c>
      <c r="AE255">
        <v>0</v>
      </c>
      <c r="AF255">
        <v>0</v>
      </c>
      <c r="AG255">
        <v>0</v>
      </c>
      <c r="AH255">
        <v>0</v>
      </c>
      <c r="AI255">
        <v>0</v>
      </c>
      <c r="AJ255">
        <v>0</v>
      </c>
      <c r="AK255">
        <v>0</v>
      </c>
      <c r="AL255">
        <v>0</v>
      </c>
      <c r="AM255">
        <v>0</v>
      </c>
      <c r="AN255">
        <v>0</v>
      </c>
      <c r="AO255">
        <v>0</v>
      </c>
      <c r="AP255">
        <v>0</v>
      </c>
      <c r="AQ255">
        <v>0</v>
      </c>
      <c r="AR255">
        <v>0</v>
      </c>
      <c r="AS255">
        <v>0</v>
      </c>
      <c r="AT255">
        <v>0</v>
      </c>
      <c r="AU255">
        <v>0</v>
      </c>
      <c r="AV255">
        <v>0</v>
      </c>
      <c r="AW255">
        <v>0</v>
      </c>
      <c r="AX255">
        <v>844</v>
      </c>
      <c r="AY255">
        <v>3333.5</v>
      </c>
      <c r="AZ255">
        <v>10910</v>
      </c>
      <c r="BA255">
        <v>147226</v>
      </c>
      <c r="BB255">
        <v>844</v>
      </c>
      <c r="BC255">
        <v>929</v>
      </c>
      <c r="BD255">
        <v>1772</v>
      </c>
      <c r="BE255">
        <v>18403</v>
      </c>
      <c r="BF255">
        <v>202</v>
      </c>
      <c r="BG255">
        <v>0</v>
      </c>
      <c r="BH255">
        <v>0</v>
      </c>
      <c r="BI255">
        <v>528</v>
      </c>
      <c r="BJ255">
        <v>282</v>
      </c>
      <c r="BK255">
        <v>370</v>
      </c>
      <c r="BL255">
        <v>1068</v>
      </c>
      <c r="BM255">
        <v>7704</v>
      </c>
      <c r="BN255">
        <v>0</v>
      </c>
      <c r="BO255">
        <v>0</v>
      </c>
      <c r="BP255">
        <v>176</v>
      </c>
      <c r="BQ255">
        <v>176</v>
      </c>
      <c r="BR255">
        <v>27</v>
      </c>
      <c r="BS255">
        <v>0</v>
      </c>
    </row>
    <row r="256" spans="1:71" x14ac:dyDescent="0.2">
      <c r="A256">
        <v>3941</v>
      </c>
      <c r="B256">
        <v>0</v>
      </c>
      <c r="C256">
        <v>0</v>
      </c>
      <c r="D256">
        <v>0</v>
      </c>
      <c r="E256">
        <v>0</v>
      </c>
      <c r="F256">
        <v>0</v>
      </c>
      <c r="G256">
        <v>0</v>
      </c>
      <c r="H256">
        <v>0</v>
      </c>
      <c r="I256">
        <v>0</v>
      </c>
      <c r="J256">
        <v>0</v>
      </c>
      <c r="K256">
        <v>0</v>
      </c>
      <c r="L256">
        <v>0</v>
      </c>
      <c r="M256">
        <v>0</v>
      </c>
      <c r="N256">
        <v>0</v>
      </c>
      <c r="O256">
        <v>0</v>
      </c>
      <c r="P256">
        <v>0</v>
      </c>
      <c r="Q256">
        <v>0</v>
      </c>
      <c r="R256">
        <v>0</v>
      </c>
      <c r="S256">
        <v>0</v>
      </c>
      <c r="T256">
        <v>0</v>
      </c>
      <c r="U256">
        <v>0</v>
      </c>
      <c r="V256">
        <v>0</v>
      </c>
      <c r="W256">
        <v>0</v>
      </c>
      <c r="X256">
        <v>0</v>
      </c>
      <c r="Y256">
        <v>0</v>
      </c>
      <c r="Z256">
        <v>0</v>
      </c>
      <c r="AA256">
        <v>0</v>
      </c>
      <c r="AB256">
        <v>0</v>
      </c>
      <c r="AC256">
        <v>0</v>
      </c>
      <c r="AD256">
        <v>0</v>
      </c>
      <c r="AE256">
        <v>0</v>
      </c>
      <c r="AF256">
        <v>0</v>
      </c>
      <c r="AG256">
        <v>0</v>
      </c>
      <c r="AH256">
        <v>0</v>
      </c>
      <c r="AI256">
        <v>0</v>
      </c>
      <c r="AJ256">
        <v>0</v>
      </c>
      <c r="AK256">
        <v>0</v>
      </c>
      <c r="AL256">
        <v>0</v>
      </c>
      <c r="AM256">
        <v>0</v>
      </c>
      <c r="AN256">
        <v>0</v>
      </c>
      <c r="AO256">
        <v>0</v>
      </c>
      <c r="AP256">
        <v>0</v>
      </c>
      <c r="AQ256">
        <v>0</v>
      </c>
      <c r="AR256">
        <v>0</v>
      </c>
      <c r="AS256">
        <v>0</v>
      </c>
      <c r="AT256">
        <v>0</v>
      </c>
      <c r="AU256">
        <v>0</v>
      </c>
      <c r="AV256">
        <v>0</v>
      </c>
      <c r="AW256">
        <v>0</v>
      </c>
      <c r="AX256">
        <v>546</v>
      </c>
      <c r="AY256">
        <v>6618</v>
      </c>
      <c r="AZ256">
        <v>10670</v>
      </c>
      <c r="BA256">
        <v>153089</v>
      </c>
      <c r="BB256">
        <v>546</v>
      </c>
      <c r="BC256">
        <v>1505</v>
      </c>
      <c r="BD256">
        <v>2275</v>
      </c>
      <c r="BE256">
        <v>21443</v>
      </c>
      <c r="BF256">
        <v>0</v>
      </c>
      <c r="BG256">
        <v>0</v>
      </c>
      <c r="BH256">
        <v>0</v>
      </c>
      <c r="BI256">
        <v>525</v>
      </c>
      <c r="BJ256">
        <v>0</v>
      </c>
      <c r="BK256">
        <v>931</v>
      </c>
      <c r="BL256">
        <v>1750</v>
      </c>
      <c r="BM256">
        <v>3563</v>
      </c>
      <c r="BN256">
        <v>0</v>
      </c>
      <c r="BO256">
        <v>0</v>
      </c>
      <c r="BP256">
        <v>0</v>
      </c>
      <c r="BQ256">
        <v>525</v>
      </c>
      <c r="BR256">
        <v>31</v>
      </c>
      <c r="BS256">
        <v>0</v>
      </c>
    </row>
    <row r="257" spans="1:71" x14ac:dyDescent="0.2">
      <c r="A257">
        <v>3948</v>
      </c>
      <c r="B257">
        <v>0</v>
      </c>
      <c r="C257">
        <v>0</v>
      </c>
      <c r="D257">
        <v>0</v>
      </c>
      <c r="E257">
        <v>0</v>
      </c>
      <c r="F257">
        <v>0</v>
      </c>
      <c r="G257">
        <v>0</v>
      </c>
      <c r="H257">
        <v>0</v>
      </c>
      <c r="I257">
        <v>0</v>
      </c>
      <c r="J257">
        <v>0</v>
      </c>
      <c r="K257">
        <v>0</v>
      </c>
      <c r="L257">
        <v>0</v>
      </c>
      <c r="M257">
        <v>0</v>
      </c>
      <c r="N257">
        <v>0</v>
      </c>
      <c r="O257">
        <v>0</v>
      </c>
      <c r="P257">
        <v>0</v>
      </c>
      <c r="Q257">
        <v>0</v>
      </c>
      <c r="R257">
        <v>0</v>
      </c>
      <c r="S257">
        <v>0</v>
      </c>
      <c r="T257">
        <v>0</v>
      </c>
      <c r="U257">
        <v>0</v>
      </c>
      <c r="V257">
        <v>0</v>
      </c>
      <c r="W257">
        <v>0</v>
      </c>
      <c r="X257">
        <v>0</v>
      </c>
      <c r="Y257">
        <v>0</v>
      </c>
      <c r="Z257">
        <v>0</v>
      </c>
      <c r="AA257">
        <v>0</v>
      </c>
      <c r="AB257">
        <v>0</v>
      </c>
      <c r="AC257">
        <v>0</v>
      </c>
      <c r="AD257">
        <v>0</v>
      </c>
      <c r="AE257">
        <v>0</v>
      </c>
      <c r="AF257">
        <v>0</v>
      </c>
      <c r="AG257">
        <v>0</v>
      </c>
      <c r="AH257">
        <v>0</v>
      </c>
      <c r="AI257">
        <v>0</v>
      </c>
      <c r="AJ257">
        <v>0</v>
      </c>
      <c r="AK257">
        <v>0</v>
      </c>
      <c r="AL257">
        <v>0</v>
      </c>
      <c r="AM257">
        <v>0</v>
      </c>
      <c r="AN257">
        <v>0</v>
      </c>
      <c r="AO257">
        <v>0</v>
      </c>
      <c r="AP257">
        <v>0</v>
      </c>
      <c r="AQ257">
        <v>0</v>
      </c>
      <c r="AR257">
        <v>0</v>
      </c>
      <c r="AS257">
        <v>0</v>
      </c>
      <c r="AT257">
        <v>0</v>
      </c>
      <c r="AU257">
        <v>0</v>
      </c>
      <c r="AV257">
        <v>0</v>
      </c>
      <c r="AW257">
        <v>0</v>
      </c>
      <c r="AX257">
        <v>410</v>
      </c>
      <c r="AY257">
        <v>3962</v>
      </c>
      <c r="AZ257">
        <v>6232</v>
      </c>
      <c r="BA257">
        <v>81566</v>
      </c>
      <c r="BB257">
        <v>410</v>
      </c>
      <c r="BC257">
        <v>585</v>
      </c>
      <c r="BD257">
        <v>1211</v>
      </c>
      <c r="BE257">
        <v>13416</v>
      </c>
      <c r="BF257">
        <v>0</v>
      </c>
      <c r="BG257">
        <v>0</v>
      </c>
      <c r="BH257">
        <v>0</v>
      </c>
      <c r="BI257">
        <v>0</v>
      </c>
      <c r="BJ257">
        <v>182</v>
      </c>
      <c r="BK257">
        <v>306</v>
      </c>
      <c r="BL257">
        <v>346</v>
      </c>
      <c r="BM257">
        <v>1557</v>
      </c>
      <c r="BN257">
        <v>0</v>
      </c>
      <c r="BO257">
        <v>0</v>
      </c>
      <c r="BP257">
        <v>0</v>
      </c>
      <c r="BQ257">
        <v>0</v>
      </c>
      <c r="BR257">
        <v>16</v>
      </c>
      <c r="BS257">
        <v>0</v>
      </c>
    </row>
    <row r="258" spans="1:71" x14ac:dyDescent="0.2">
      <c r="A258">
        <v>3955</v>
      </c>
      <c r="B258">
        <v>0</v>
      </c>
      <c r="C258">
        <v>0</v>
      </c>
      <c r="D258">
        <v>0</v>
      </c>
      <c r="E258">
        <v>0</v>
      </c>
      <c r="F258">
        <v>0</v>
      </c>
      <c r="G258">
        <v>0</v>
      </c>
      <c r="H258">
        <v>0</v>
      </c>
      <c r="I258">
        <v>0</v>
      </c>
      <c r="J258">
        <v>0</v>
      </c>
      <c r="K258">
        <v>0</v>
      </c>
      <c r="L258">
        <v>0</v>
      </c>
      <c r="M258">
        <v>0</v>
      </c>
      <c r="N258">
        <v>0</v>
      </c>
      <c r="O258">
        <v>0</v>
      </c>
      <c r="P258">
        <v>0</v>
      </c>
      <c r="Q258">
        <v>0</v>
      </c>
      <c r="R258">
        <v>0</v>
      </c>
      <c r="S258">
        <v>0</v>
      </c>
      <c r="T258">
        <v>0</v>
      </c>
      <c r="U258">
        <v>0</v>
      </c>
      <c r="V258">
        <v>0</v>
      </c>
      <c r="W258">
        <v>0</v>
      </c>
      <c r="X258">
        <v>0</v>
      </c>
      <c r="Y258">
        <v>0</v>
      </c>
      <c r="Z258">
        <v>0</v>
      </c>
      <c r="AA258">
        <v>0</v>
      </c>
      <c r="AB258">
        <v>0</v>
      </c>
      <c r="AC258">
        <v>0</v>
      </c>
      <c r="AD258">
        <v>0</v>
      </c>
      <c r="AE258">
        <v>0</v>
      </c>
      <c r="AF258">
        <v>0</v>
      </c>
      <c r="AG258">
        <v>0</v>
      </c>
      <c r="AH258">
        <v>0</v>
      </c>
      <c r="AI258">
        <v>0</v>
      </c>
      <c r="AJ258">
        <v>0</v>
      </c>
      <c r="AK258">
        <v>0</v>
      </c>
      <c r="AL258">
        <v>0</v>
      </c>
      <c r="AM258">
        <v>0</v>
      </c>
      <c r="AN258">
        <v>0</v>
      </c>
      <c r="AO258">
        <v>0</v>
      </c>
      <c r="AP258">
        <v>0</v>
      </c>
      <c r="AQ258">
        <v>0</v>
      </c>
      <c r="AR258">
        <v>0</v>
      </c>
      <c r="AS258">
        <v>0</v>
      </c>
      <c r="AT258">
        <v>0</v>
      </c>
      <c r="AU258">
        <v>0</v>
      </c>
      <c r="AV258">
        <v>0</v>
      </c>
      <c r="AW258">
        <v>0</v>
      </c>
      <c r="AX258">
        <v>444.5</v>
      </c>
      <c r="AY258">
        <v>8531.5</v>
      </c>
      <c r="AZ258">
        <v>21987</v>
      </c>
      <c r="BA258">
        <v>312251</v>
      </c>
      <c r="BB258">
        <v>444.5</v>
      </c>
      <c r="BC258">
        <v>2052.5</v>
      </c>
      <c r="BD258">
        <v>4294</v>
      </c>
      <c r="BE258">
        <v>53073</v>
      </c>
      <c r="BF258">
        <v>0</v>
      </c>
      <c r="BG258">
        <v>0</v>
      </c>
      <c r="BH258">
        <v>0</v>
      </c>
      <c r="BI258">
        <v>875</v>
      </c>
      <c r="BJ258">
        <v>28.5</v>
      </c>
      <c r="BK258">
        <v>888.5</v>
      </c>
      <c r="BL258">
        <v>2100</v>
      </c>
      <c r="BM258">
        <v>6162</v>
      </c>
      <c r="BN258">
        <v>0</v>
      </c>
      <c r="BO258">
        <v>0</v>
      </c>
      <c r="BP258">
        <v>0</v>
      </c>
      <c r="BQ258">
        <v>175</v>
      </c>
      <c r="BR258">
        <v>34</v>
      </c>
      <c r="BS258">
        <v>0</v>
      </c>
    </row>
    <row r="259" spans="1:71" x14ac:dyDescent="0.2">
      <c r="A259">
        <v>3962</v>
      </c>
      <c r="B259">
        <v>0</v>
      </c>
      <c r="C259">
        <v>0</v>
      </c>
      <c r="D259">
        <v>0</v>
      </c>
      <c r="E259">
        <v>0</v>
      </c>
      <c r="F259">
        <v>0</v>
      </c>
      <c r="G259">
        <v>0</v>
      </c>
      <c r="H259">
        <v>0</v>
      </c>
      <c r="I259">
        <v>0</v>
      </c>
      <c r="J259">
        <v>0</v>
      </c>
      <c r="K259">
        <v>0</v>
      </c>
      <c r="L259">
        <v>0</v>
      </c>
      <c r="M259">
        <v>0</v>
      </c>
      <c r="N259">
        <v>0</v>
      </c>
      <c r="O259">
        <v>0</v>
      </c>
      <c r="P259">
        <v>0</v>
      </c>
      <c r="Q259">
        <v>0</v>
      </c>
      <c r="R259">
        <v>0</v>
      </c>
      <c r="S259">
        <v>0</v>
      </c>
      <c r="T259">
        <v>0</v>
      </c>
      <c r="U259">
        <v>0</v>
      </c>
      <c r="V259">
        <v>0</v>
      </c>
      <c r="W259">
        <v>0</v>
      </c>
      <c r="X259">
        <v>0</v>
      </c>
      <c r="Y259">
        <v>0</v>
      </c>
      <c r="Z259">
        <v>0</v>
      </c>
      <c r="AA259">
        <v>0</v>
      </c>
      <c r="AB259">
        <v>0</v>
      </c>
      <c r="AC259">
        <v>0</v>
      </c>
      <c r="AD259">
        <v>0</v>
      </c>
      <c r="AE259">
        <v>0</v>
      </c>
      <c r="AF259">
        <v>0</v>
      </c>
      <c r="AG259">
        <v>0</v>
      </c>
      <c r="AH259">
        <v>0</v>
      </c>
      <c r="AI259">
        <v>0</v>
      </c>
      <c r="AJ259">
        <v>0</v>
      </c>
      <c r="AK259">
        <v>0</v>
      </c>
      <c r="AL259">
        <v>0</v>
      </c>
      <c r="AM259">
        <v>0</v>
      </c>
      <c r="AN259">
        <v>0</v>
      </c>
      <c r="AO259">
        <v>0</v>
      </c>
      <c r="AP259">
        <v>0</v>
      </c>
      <c r="AQ259">
        <v>0</v>
      </c>
      <c r="AR259">
        <v>0</v>
      </c>
      <c r="AS259">
        <v>0</v>
      </c>
      <c r="AT259">
        <v>0</v>
      </c>
      <c r="AU259">
        <v>0</v>
      </c>
      <c r="AV259">
        <v>0</v>
      </c>
      <c r="AW259">
        <v>0</v>
      </c>
      <c r="AX259">
        <v>1370</v>
      </c>
      <c r="AY259">
        <v>34927</v>
      </c>
      <c r="AZ259">
        <v>39635</v>
      </c>
      <c r="BA259">
        <v>508762</v>
      </c>
      <c r="BB259">
        <v>1370</v>
      </c>
      <c r="BC259">
        <v>3925</v>
      </c>
      <c r="BD259">
        <v>6268</v>
      </c>
      <c r="BE259">
        <v>72989</v>
      </c>
      <c r="BF259">
        <v>0</v>
      </c>
      <c r="BG259">
        <v>0</v>
      </c>
      <c r="BH259">
        <v>170</v>
      </c>
      <c r="BI259">
        <v>850</v>
      </c>
      <c r="BJ259">
        <v>547</v>
      </c>
      <c r="BK259">
        <v>2002</v>
      </c>
      <c r="BL259">
        <v>2719</v>
      </c>
      <c r="BM259">
        <v>13005</v>
      </c>
      <c r="BN259">
        <v>0</v>
      </c>
      <c r="BO259">
        <v>0</v>
      </c>
      <c r="BP259">
        <v>0</v>
      </c>
      <c r="BQ259">
        <v>0</v>
      </c>
      <c r="BR259">
        <v>142</v>
      </c>
      <c r="BS259">
        <v>0</v>
      </c>
    </row>
    <row r="260" spans="1:71" x14ac:dyDescent="0.2">
      <c r="A260">
        <v>3969</v>
      </c>
      <c r="B260">
        <v>0</v>
      </c>
      <c r="C260">
        <v>0</v>
      </c>
      <c r="D260">
        <v>0</v>
      </c>
      <c r="E260">
        <v>0</v>
      </c>
      <c r="F260">
        <v>0</v>
      </c>
      <c r="G260">
        <v>0</v>
      </c>
      <c r="H260">
        <v>0</v>
      </c>
      <c r="I260">
        <v>0</v>
      </c>
      <c r="J260">
        <v>0</v>
      </c>
      <c r="K260">
        <v>0</v>
      </c>
      <c r="L260">
        <v>0</v>
      </c>
      <c r="M260">
        <v>0</v>
      </c>
      <c r="N260">
        <v>0</v>
      </c>
      <c r="O260">
        <v>0</v>
      </c>
      <c r="P260">
        <v>0</v>
      </c>
      <c r="Q260">
        <v>0</v>
      </c>
      <c r="R260">
        <v>0</v>
      </c>
      <c r="S260">
        <v>0</v>
      </c>
      <c r="T260">
        <v>0</v>
      </c>
      <c r="U260">
        <v>0</v>
      </c>
      <c r="V260">
        <v>0</v>
      </c>
      <c r="W260">
        <v>0</v>
      </c>
      <c r="X260">
        <v>0</v>
      </c>
      <c r="Y260">
        <v>0</v>
      </c>
      <c r="Z260">
        <v>0</v>
      </c>
      <c r="AA260">
        <v>0</v>
      </c>
      <c r="AB260">
        <v>0</v>
      </c>
      <c r="AC260">
        <v>0</v>
      </c>
      <c r="AD260">
        <v>0</v>
      </c>
      <c r="AE260">
        <v>0</v>
      </c>
      <c r="AF260">
        <v>0</v>
      </c>
      <c r="AG260">
        <v>0</v>
      </c>
      <c r="AH260">
        <v>0</v>
      </c>
      <c r="AI260">
        <v>0</v>
      </c>
      <c r="AJ260">
        <v>0</v>
      </c>
      <c r="AK260">
        <v>0</v>
      </c>
      <c r="AL260">
        <v>0</v>
      </c>
      <c r="AM260">
        <v>0</v>
      </c>
      <c r="AN260">
        <v>0</v>
      </c>
      <c r="AO260">
        <v>0</v>
      </c>
      <c r="AP260">
        <v>0</v>
      </c>
      <c r="AQ260">
        <v>0</v>
      </c>
      <c r="AR260">
        <v>0</v>
      </c>
      <c r="AS260">
        <v>0</v>
      </c>
      <c r="AT260">
        <v>0</v>
      </c>
      <c r="AU260">
        <v>0</v>
      </c>
      <c r="AV260">
        <v>0</v>
      </c>
      <c r="AW260">
        <v>0</v>
      </c>
      <c r="AX260">
        <v>469</v>
      </c>
      <c r="AY260">
        <v>3435</v>
      </c>
      <c r="AZ260">
        <v>5564</v>
      </c>
      <c r="BA260">
        <v>62641</v>
      </c>
      <c r="BB260">
        <v>469</v>
      </c>
      <c r="BC260">
        <v>676</v>
      </c>
      <c r="BD260">
        <v>676</v>
      </c>
      <c r="BE260">
        <v>10353</v>
      </c>
      <c r="BF260">
        <v>0</v>
      </c>
      <c r="BG260">
        <v>0</v>
      </c>
      <c r="BH260">
        <v>0</v>
      </c>
      <c r="BI260">
        <v>166</v>
      </c>
      <c r="BJ260">
        <v>469</v>
      </c>
      <c r="BK260">
        <v>385</v>
      </c>
      <c r="BL260">
        <v>338</v>
      </c>
      <c r="BM260">
        <v>2369</v>
      </c>
      <c r="BN260">
        <v>0</v>
      </c>
      <c r="BO260">
        <v>0</v>
      </c>
      <c r="BP260">
        <v>0</v>
      </c>
      <c r="BQ260">
        <v>169</v>
      </c>
      <c r="BR260">
        <v>4</v>
      </c>
      <c r="BS260">
        <v>0</v>
      </c>
    </row>
    <row r="261" spans="1:71" x14ac:dyDescent="0.2">
      <c r="A261">
        <v>3976</v>
      </c>
      <c r="B261">
        <v>0</v>
      </c>
      <c r="C261">
        <v>0</v>
      </c>
      <c r="D261">
        <v>0</v>
      </c>
      <c r="E261">
        <v>0</v>
      </c>
      <c r="F261">
        <v>0</v>
      </c>
      <c r="G261">
        <v>0</v>
      </c>
      <c r="H261">
        <v>0</v>
      </c>
      <c r="I261">
        <v>0</v>
      </c>
      <c r="J261">
        <v>0</v>
      </c>
      <c r="K261">
        <v>0</v>
      </c>
      <c r="L261">
        <v>0</v>
      </c>
      <c r="M261">
        <v>0</v>
      </c>
      <c r="N261">
        <v>0</v>
      </c>
      <c r="O261">
        <v>0</v>
      </c>
      <c r="P261">
        <v>0</v>
      </c>
      <c r="Q261">
        <v>0</v>
      </c>
      <c r="R261">
        <v>0</v>
      </c>
      <c r="S261">
        <v>0</v>
      </c>
      <c r="T261">
        <v>0</v>
      </c>
      <c r="U261">
        <v>0</v>
      </c>
      <c r="V261">
        <v>0</v>
      </c>
      <c r="W261">
        <v>0</v>
      </c>
      <c r="X261">
        <v>0</v>
      </c>
      <c r="Y261">
        <v>0</v>
      </c>
      <c r="Z261">
        <v>0</v>
      </c>
      <c r="AA261">
        <v>0</v>
      </c>
      <c r="AB261">
        <v>0</v>
      </c>
      <c r="AC261">
        <v>0</v>
      </c>
      <c r="AD261">
        <v>0</v>
      </c>
      <c r="AE261">
        <v>0</v>
      </c>
      <c r="AF261">
        <v>0</v>
      </c>
      <c r="AG261">
        <v>0</v>
      </c>
      <c r="AH261">
        <v>0</v>
      </c>
      <c r="AI261">
        <v>0</v>
      </c>
      <c r="AJ261">
        <v>0</v>
      </c>
      <c r="AK261">
        <v>0</v>
      </c>
      <c r="AL261">
        <v>0</v>
      </c>
      <c r="AM261">
        <v>0</v>
      </c>
      <c r="AN261">
        <v>0</v>
      </c>
      <c r="AO261">
        <v>0</v>
      </c>
      <c r="AP261">
        <v>0</v>
      </c>
      <c r="AQ261">
        <v>0</v>
      </c>
      <c r="AR261">
        <v>0</v>
      </c>
      <c r="AS261">
        <v>0</v>
      </c>
      <c r="AT261">
        <v>0</v>
      </c>
      <c r="AU261">
        <v>0</v>
      </c>
      <c r="AV261">
        <v>0</v>
      </c>
      <c r="AW261">
        <v>0</v>
      </c>
      <c r="AX261">
        <v>0</v>
      </c>
      <c r="AY261">
        <v>0</v>
      </c>
      <c r="AZ261">
        <v>0</v>
      </c>
      <c r="BA261">
        <v>10265</v>
      </c>
      <c r="BB261">
        <v>0</v>
      </c>
      <c r="BC261">
        <v>0</v>
      </c>
      <c r="BD261">
        <v>0</v>
      </c>
      <c r="BE261">
        <v>1633</v>
      </c>
      <c r="BF261">
        <v>0</v>
      </c>
      <c r="BG261">
        <v>0</v>
      </c>
      <c r="BH261">
        <v>0</v>
      </c>
      <c r="BI261">
        <v>0</v>
      </c>
      <c r="BJ261">
        <v>0</v>
      </c>
      <c r="BK261">
        <v>0</v>
      </c>
      <c r="BL261">
        <v>0</v>
      </c>
      <c r="BM261">
        <v>0</v>
      </c>
      <c r="BN261">
        <v>0</v>
      </c>
      <c r="BO261">
        <v>0</v>
      </c>
      <c r="BP261">
        <v>0</v>
      </c>
      <c r="BQ261">
        <v>0</v>
      </c>
      <c r="BR261">
        <v>0</v>
      </c>
      <c r="BS261">
        <v>0</v>
      </c>
    </row>
    <row r="262" spans="1:71" x14ac:dyDescent="0.2">
      <c r="A262">
        <v>3983</v>
      </c>
      <c r="B262">
        <v>0</v>
      </c>
      <c r="C262">
        <v>0</v>
      </c>
      <c r="D262">
        <v>0</v>
      </c>
      <c r="E262">
        <v>0</v>
      </c>
      <c r="F262">
        <v>0</v>
      </c>
      <c r="G262">
        <v>0</v>
      </c>
      <c r="H262">
        <v>0</v>
      </c>
      <c r="I262">
        <v>0</v>
      </c>
      <c r="J262">
        <v>0</v>
      </c>
      <c r="K262">
        <v>0</v>
      </c>
      <c r="L262">
        <v>0</v>
      </c>
      <c r="M262">
        <v>0</v>
      </c>
      <c r="N262">
        <v>0</v>
      </c>
      <c r="O262">
        <v>0</v>
      </c>
      <c r="P262">
        <v>0</v>
      </c>
      <c r="Q262">
        <v>0</v>
      </c>
      <c r="R262">
        <v>0</v>
      </c>
      <c r="S262">
        <v>0</v>
      </c>
      <c r="T262">
        <v>0</v>
      </c>
      <c r="U262">
        <v>0</v>
      </c>
      <c r="V262">
        <v>0</v>
      </c>
      <c r="W262">
        <v>0</v>
      </c>
      <c r="X262">
        <v>0</v>
      </c>
      <c r="Y262">
        <v>0</v>
      </c>
      <c r="Z262">
        <v>0</v>
      </c>
      <c r="AA262">
        <v>0</v>
      </c>
      <c r="AB262">
        <v>0</v>
      </c>
      <c r="AC262">
        <v>0</v>
      </c>
      <c r="AD262">
        <v>0</v>
      </c>
      <c r="AE262">
        <v>0</v>
      </c>
      <c r="AF262">
        <v>0</v>
      </c>
      <c r="AG262">
        <v>0</v>
      </c>
      <c r="AH262">
        <v>0</v>
      </c>
      <c r="AI262">
        <v>0</v>
      </c>
      <c r="AJ262">
        <v>0</v>
      </c>
      <c r="AK262">
        <v>0</v>
      </c>
      <c r="AL262">
        <v>0</v>
      </c>
      <c r="AM262">
        <v>0</v>
      </c>
      <c r="AN262">
        <v>0</v>
      </c>
      <c r="AO262">
        <v>0</v>
      </c>
      <c r="AP262">
        <v>0</v>
      </c>
      <c r="AQ262">
        <v>0</v>
      </c>
      <c r="AR262">
        <v>0</v>
      </c>
      <c r="AS262">
        <v>0</v>
      </c>
      <c r="AT262">
        <v>0</v>
      </c>
      <c r="AU262">
        <v>0</v>
      </c>
      <c r="AV262">
        <v>0</v>
      </c>
      <c r="AW262">
        <v>0</v>
      </c>
      <c r="AX262">
        <v>0</v>
      </c>
      <c r="AY262">
        <v>11008</v>
      </c>
      <c r="AZ262">
        <v>16183</v>
      </c>
      <c r="BA262">
        <v>234180</v>
      </c>
      <c r="BB262">
        <v>0</v>
      </c>
      <c r="BC262">
        <v>1885</v>
      </c>
      <c r="BD262">
        <v>2907</v>
      </c>
      <c r="BE262">
        <v>40724</v>
      </c>
      <c r="BF262">
        <v>0</v>
      </c>
      <c r="BG262">
        <v>0</v>
      </c>
      <c r="BH262">
        <v>0</v>
      </c>
      <c r="BI262">
        <v>515</v>
      </c>
      <c r="BJ262">
        <v>0</v>
      </c>
      <c r="BK262">
        <v>870</v>
      </c>
      <c r="BL262">
        <v>1881</v>
      </c>
      <c r="BM262">
        <v>6212</v>
      </c>
      <c r="BN262">
        <v>0</v>
      </c>
      <c r="BO262">
        <v>0</v>
      </c>
      <c r="BP262">
        <v>0</v>
      </c>
      <c r="BQ262">
        <v>173</v>
      </c>
      <c r="BR262">
        <v>14</v>
      </c>
      <c r="BS262">
        <v>0</v>
      </c>
    </row>
    <row r="263" spans="1:71" x14ac:dyDescent="0.2">
      <c r="A263">
        <v>3990</v>
      </c>
      <c r="B263">
        <v>0</v>
      </c>
      <c r="C263">
        <v>0</v>
      </c>
      <c r="D263">
        <v>0</v>
      </c>
      <c r="E263">
        <v>0</v>
      </c>
      <c r="F263">
        <v>0</v>
      </c>
      <c r="G263">
        <v>0</v>
      </c>
      <c r="H263">
        <v>0</v>
      </c>
      <c r="I263">
        <v>0</v>
      </c>
      <c r="J263">
        <v>0</v>
      </c>
      <c r="K263">
        <v>0</v>
      </c>
      <c r="L263">
        <v>0</v>
      </c>
      <c r="M263">
        <v>0</v>
      </c>
      <c r="N263">
        <v>0</v>
      </c>
      <c r="O263">
        <v>0</v>
      </c>
      <c r="P263">
        <v>0</v>
      </c>
      <c r="Q263">
        <v>0</v>
      </c>
      <c r="R263">
        <v>0</v>
      </c>
      <c r="S263">
        <v>0</v>
      </c>
      <c r="T263">
        <v>0</v>
      </c>
      <c r="U263">
        <v>0</v>
      </c>
      <c r="V263">
        <v>0</v>
      </c>
      <c r="W263">
        <v>0</v>
      </c>
      <c r="X263">
        <v>0</v>
      </c>
      <c r="Y263">
        <v>0</v>
      </c>
      <c r="Z263">
        <v>0</v>
      </c>
      <c r="AA263">
        <v>0</v>
      </c>
      <c r="AB263">
        <v>0</v>
      </c>
      <c r="AC263">
        <v>0</v>
      </c>
      <c r="AD263">
        <v>0</v>
      </c>
      <c r="AE263">
        <v>0</v>
      </c>
      <c r="AF263">
        <v>0</v>
      </c>
      <c r="AG263">
        <v>0</v>
      </c>
      <c r="AH263">
        <v>0</v>
      </c>
      <c r="AI263">
        <v>0</v>
      </c>
      <c r="AJ263">
        <v>0</v>
      </c>
      <c r="AK263">
        <v>0</v>
      </c>
      <c r="AL263">
        <v>0</v>
      </c>
      <c r="AM263">
        <v>0</v>
      </c>
      <c r="AN263">
        <v>0</v>
      </c>
      <c r="AO263">
        <v>0</v>
      </c>
      <c r="AP263">
        <v>0</v>
      </c>
      <c r="AQ263">
        <v>0</v>
      </c>
      <c r="AR263">
        <v>0</v>
      </c>
      <c r="AS263">
        <v>0</v>
      </c>
      <c r="AT263">
        <v>0</v>
      </c>
      <c r="AU263">
        <v>0</v>
      </c>
      <c r="AV263">
        <v>0</v>
      </c>
      <c r="AW263">
        <v>0</v>
      </c>
      <c r="AX263">
        <v>469</v>
      </c>
      <c r="AY263">
        <v>2914</v>
      </c>
      <c r="AZ263">
        <v>6460</v>
      </c>
      <c r="BA263">
        <v>88811</v>
      </c>
      <c r="BB263">
        <v>469</v>
      </c>
      <c r="BC263">
        <v>1064</v>
      </c>
      <c r="BD263">
        <v>2114</v>
      </c>
      <c r="BE263">
        <v>16814</v>
      </c>
      <c r="BF263">
        <v>0</v>
      </c>
      <c r="BG263">
        <v>0</v>
      </c>
      <c r="BH263">
        <v>0</v>
      </c>
      <c r="BI263">
        <v>0</v>
      </c>
      <c r="BJ263">
        <v>164</v>
      </c>
      <c r="BK263">
        <v>550</v>
      </c>
      <c r="BL263">
        <v>947</v>
      </c>
      <c r="BM263">
        <v>2289</v>
      </c>
      <c r="BN263">
        <v>0</v>
      </c>
      <c r="BO263">
        <v>0</v>
      </c>
      <c r="BP263">
        <v>0</v>
      </c>
      <c r="BQ263">
        <v>173</v>
      </c>
      <c r="BR263">
        <v>3</v>
      </c>
      <c r="BS263">
        <v>0</v>
      </c>
    </row>
    <row r="264" spans="1:71" x14ac:dyDescent="0.2">
      <c r="A264">
        <v>4011</v>
      </c>
      <c r="B264">
        <v>0</v>
      </c>
      <c r="C264">
        <v>0</v>
      </c>
      <c r="D264">
        <v>0</v>
      </c>
      <c r="E264">
        <v>0</v>
      </c>
      <c r="F264">
        <v>0</v>
      </c>
      <c r="G264">
        <v>0</v>
      </c>
      <c r="H264">
        <v>0</v>
      </c>
      <c r="I264">
        <v>0</v>
      </c>
      <c r="J264">
        <v>0</v>
      </c>
      <c r="K264">
        <v>0</v>
      </c>
      <c r="L264">
        <v>0</v>
      </c>
      <c r="M264">
        <v>0</v>
      </c>
      <c r="N264">
        <v>0</v>
      </c>
      <c r="O264">
        <v>0</v>
      </c>
      <c r="P264">
        <v>0</v>
      </c>
      <c r="Q264">
        <v>0</v>
      </c>
      <c r="R264">
        <v>0</v>
      </c>
      <c r="S264">
        <v>0</v>
      </c>
      <c r="T264">
        <v>0</v>
      </c>
      <c r="U264">
        <v>0</v>
      </c>
      <c r="V264">
        <v>0</v>
      </c>
      <c r="W264">
        <v>0</v>
      </c>
      <c r="X264">
        <v>0</v>
      </c>
      <c r="Y264">
        <v>0</v>
      </c>
      <c r="Z264">
        <v>0</v>
      </c>
      <c r="AA264">
        <v>0</v>
      </c>
      <c r="AB264">
        <v>0</v>
      </c>
      <c r="AC264">
        <v>0</v>
      </c>
      <c r="AD264">
        <v>0</v>
      </c>
      <c r="AE264">
        <v>0</v>
      </c>
      <c r="AF264">
        <v>0</v>
      </c>
      <c r="AG264">
        <v>0</v>
      </c>
      <c r="AH264">
        <v>0</v>
      </c>
      <c r="AI264">
        <v>0</v>
      </c>
      <c r="AJ264">
        <v>0</v>
      </c>
      <c r="AK264">
        <v>0</v>
      </c>
      <c r="AL264">
        <v>0</v>
      </c>
      <c r="AM264">
        <v>0</v>
      </c>
      <c r="AN264">
        <v>0</v>
      </c>
      <c r="AO264">
        <v>0</v>
      </c>
      <c r="AP264">
        <v>0</v>
      </c>
      <c r="AQ264">
        <v>0</v>
      </c>
      <c r="AR264">
        <v>0</v>
      </c>
      <c r="AS264">
        <v>0</v>
      </c>
      <c r="AT264">
        <v>0</v>
      </c>
      <c r="AU264">
        <v>0</v>
      </c>
      <c r="AV264">
        <v>0</v>
      </c>
      <c r="AW264">
        <v>0</v>
      </c>
      <c r="AX264">
        <v>0</v>
      </c>
      <c r="AY264">
        <v>2058</v>
      </c>
      <c r="AZ264">
        <v>1806</v>
      </c>
      <c r="BA264">
        <v>13005</v>
      </c>
      <c r="BB264">
        <v>0</v>
      </c>
      <c r="BC264">
        <v>0</v>
      </c>
      <c r="BD264">
        <v>0</v>
      </c>
      <c r="BE264">
        <v>0</v>
      </c>
      <c r="BF264">
        <v>0</v>
      </c>
      <c r="BG264">
        <v>0</v>
      </c>
      <c r="BH264">
        <v>0</v>
      </c>
      <c r="BI264">
        <v>0</v>
      </c>
      <c r="BJ264">
        <v>0</v>
      </c>
      <c r="BK264">
        <v>0</v>
      </c>
      <c r="BL264">
        <v>0</v>
      </c>
      <c r="BM264">
        <v>0</v>
      </c>
      <c r="BN264">
        <v>0</v>
      </c>
      <c r="BO264">
        <v>0</v>
      </c>
      <c r="BP264">
        <v>0</v>
      </c>
      <c r="BQ264">
        <v>0</v>
      </c>
      <c r="BR264">
        <v>0</v>
      </c>
      <c r="BS264">
        <v>0</v>
      </c>
    </row>
    <row r="265" spans="1:71" x14ac:dyDescent="0.2">
      <c r="A265">
        <v>4018</v>
      </c>
      <c r="B265">
        <v>0</v>
      </c>
      <c r="C265">
        <v>0</v>
      </c>
      <c r="D265">
        <v>0</v>
      </c>
      <c r="E265">
        <v>0</v>
      </c>
      <c r="F265">
        <v>0</v>
      </c>
      <c r="G265">
        <v>0</v>
      </c>
      <c r="H265">
        <v>0</v>
      </c>
      <c r="I265">
        <v>0</v>
      </c>
      <c r="J265">
        <v>0</v>
      </c>
      <c r="K265">
        <v>0</v>
      </c>
      <c r="L265">
        <v>0</v>
      </c>
      <c r="M265">
        <v>0</v>
      </c>
      <c r="N265">
        <v>0</v>
      </c>
      <c r="O265">
        <v>0</v>
      </c>
      <c r="P265">
        <v>0</v>
      </c>
      <c r="Q265">
        <v>0</v>
      </c>
      <c r="R265">
        <v>0</v>
      </c>
      <c r="S265">
        <v>0</v>
      </c>
      <c r="T265">
        <v>0</v>
      </c>
      <c r="U265">
        <v>0</v>
      </c>
      <c r="V265">
        <v>0</v>
      </c>
      <c r="W265">
        <v>0</v>
      </c>
      <c r="X265">
        <v>0</v>
      </c>
      <c r="Y265">
        <v>0</v>
      </c>
      <c r="Z265">
        <v>0</v>
      </c>
      <c r="AA265">
        <v>0</v>
      </c>
      <c r="AB265">
        <v>0</v>
      </c>
      <c r="AC265">
        <v>0</v>
      </c>
      <c r="AD265">
        <v>0</v>
      </c>
      <c r="AE265">
        <v>0</v>
      </c>
      <c r="AF265">
        <v>0</v>
      </c>
      <c r="AG265">
        <v>0</v>
      </c>
      <c r="AH265">
        <v>0</v>
      </c>
      <c r="AI265">
        <v>0</v>
      </c>
      <c r="AJ265">
        <v>0</v>
      </c>
      <c r="AK265">
        <v>0</v>
      </c>
      <c r="AL265">
        <v>0</v>
      </c>
      <c r="AM265">
        <v>0</v>
      </c>
      <c r="AN265">
        <v>0</v>
      </c>
      <c r="AO265">
        <v>0</v>
      </c>
      <c r="AP265">
        <v>0</v>
      </c>
      <c r="AQ265">
        <v>0</v>
      </c>
      <c r="AR265">
        <v>0</v>
      </c>
      <c r="AS265">
        <v>0</v>
      </c>
      <c r="AT265">
        <v>0</v>
      </c>
      <c r="AU265">
        <v>0</v>
      </c>
      <c r="AV265">
        <v>0</v>
      </c>
      <c r="AW265">
        <v>0</v>
      </c>
      <c r="AX265">
        <v>1134.5</v>
      </c>
      <c r="AY265">
        <v>23692.5</v>
      </c>
      <c r="AZ265">
        <v>66150</v>
      </c>
      <c r="BA265">
        <v>1010327</v>
      </c>
      <c r="BB265">
        <v>1076.5</v>
      </c>
      <c r="BC265">
        <v>3999</v>
      </c>
      <c r="BD265">
        <v>10660</v>
      </c>
      <c r="BE265">
        <v>108553</v>
      </c>
      <c r="BF265">
        <v>34.5</v>
      </c>
      <c r="BG265">
        <v>0</v>
      </c>
      <c r="BH265">
        <v>174</v>
      </c>
      <c r="BI265">
        <v>2610</v>
      </c>
      <c r="BJ265">
        <v>527</v>
      </c>
      <c r="BK265">
        <v>2431.5</v>
      </c>
      <c r="BL265">
        <v>6232</v>
      </c>
      <c r="BM265">
        <v>10649</v>
      </c>
      <c r="BN265">
        <v>0</v>
      </c>
      <c r="BO265">
        <v>0</v>
      </c>
      <c r="BP265">
        <v>0</v>
      </c>
      <c r="BQ265">
        <v>348</v>
      </c>
      <c r="BR265">
        <v>130</v>
      </c>
      <c r="BS265">
        <v>0</v>
      </c>
    </row>
    <row r="266" spans="1:71" x14ac:dyDescent="0.2">
      <c r="A266">
        <v>4025</v>
      </c>
      <c r="B266">
        <v>0</v>
      </c>
      <c r="C266">
        <v>0</v>
      </c>
      <c r="D266">
        <v>0</v>
      </c>
      <c r="E266">
        <v>0</v>
      </c>
      <c r="F266">
        <v>0</v>
      </c>
      <c r="G266">
        <v>0</v>
      </c>
      <c r="H266">
        <v>0</v>
      </c>
      <c r="I266">
        <v>0</v>
      </c>
      <c r="J266">
        <v>0</v>
      </c>
      <c r="K266">
        <v>0</v>
      </c>
      <c r="L266">
        <v>0</v>
      </c>
      <c r="M266">
        <v>0</v>
      </c>
      <c r="N266">
        <v>0</v>
      </c>
      <c r="O266">
        <v>0</v>
      </c>
      <c r="P266">
        <v>0</v>
      </c>
      <c r="Q266">
        <v>0</v>
      </c>
      <c r="R266">
        <v>0</v>
      </c>
      <c r="S266">
        <v>0</v>
      </c>
      <c r="T266">
        <v>0</v>
      </c>
      <c r="U266">
        <v>0</v>
      </c>
      <c r="V266">
        <v>0</v>
      </c>
      <c r="W266">
        <v>0</v>
      </c>
      <c r="X266">
        <v>0</v>
      </c>
      <c r="Y266">
        <v>0</v>
      </c>
      <c r="Z266">
        <v>0</v>
      </c>
      <c r="AA266">
        <v>0</v>
      </c>
      <c r="AB266">
        <v>0</v>
      </c>
      <c r="AC266">
        <v>0</v>
      </c>
      <c r="AD266">
        <v>0</v>
      </c>
      <c r="AE266">
        <v>0</v>
      </c>
      <c r="AF266">
        <v>0</v>
      </c>
      <c r="AG266">
        <v>0</v>
      </c>
      <c r="AH266">
        <v>0</v>
      </c>
      <c r="AI266">
        <v>0</v>
      </c>
      <c r="AJ266">
        <v>0</v>
      </c>
      <c r="AK266">
        <v>0</v>
      </c>
      <c r="AL266">
        <v>0</v>
      </c>
      <c r="AM266">
        <v>0</v>
      </c>
      <c r="AN266">
        <v>0</v>
      </c>
      <c r="AO266">
        <v>0</v>
      </c>
      <c r="AP266">
        <v>0</v>
      </c>
      <c r="AQ266">
        <v>0</v>
      </c>
      <c r="AR266">
        <v>0</v>
      </c>
      <c r="AS266">
        <v>0</v>
      </c>
      <c r="AT266">
        <v>0</v>
      </c>
      <c r="AU266">
        <v>0</v>
      </c>
      <c r="AV266">
        <v>0</v>
      </c>
      <c r="AW266">
        <v>0</v>
      </c>
      <c r="AX266">
        <v>321</v>
      </c>
      <c r="AY266">
        <v>5168</v>
      </c>
      <c r="AZ266">
        <v>5010</v>
      </c>
      <c r="BA266">
        <v>71721</v>
      </c>
      <c r="BB266">
        <v>321</v>
      </c>
      <c r="BC266">
        <v>940</v>
      </c>
      <c r="BD266">
        <v>1106</v>
      </c>
      <c r="BE266">
        <v>10855</v>
      </c>
      <c r="BF266">
        <v>0</v>
      </c>
      <c r="BG266">
        <v>0</v>
      </c>
      <c r="BH266">
        <v>0</v>
      </c>
      <c r="BI266">
        <v>154</v>
      </c>
      <c r="BJ266">
        <v>288</v>
      </c>
      <c r="BK266">
        <v>620</v>
      </c>
      <c r="BL266">
        <v>951</v>
      </c>
      <c r="BM266">
        <v>3872</v>
      </c>
      <c r="BN266">
        <v>33</v>
      </c>
      <c r="BO266">
        <v>0</v>
      </c>
      <c r="BP266">
        <v>0</v>
      </c>
      <c r="BQ266">
        <v>0</v>
      </c>
      <c r="BR266">
        <v>17</v>
      </c>
      <c r="BS266">
        <v>0</v>
      </c>
    </row>
    <row r="267" spans="1:71" x14ac:dyDescent="0.2">
      <c r="A267">
        <v>4060</v>
      </c>
      <c r="B267">
        <v>0</v>
      </c>
      <c r="C267">
        <v>0</v>
      </c>
      <c r="D267">
        <v>0</v>
      </c>
      <c r="E267">
        <v>0</v>
      </c>
      <c r="F267">
        <v>0</v>
      </c>
      <c r="G267">
        <v>0</v>
      </c>
      <c r="H267">
        <v>0</v>
      </c>
      <c r="I267">
        <v>0</v>
      </c>
      <c r="J267">
        <v>0</v>
      </c>
      <c r="K267">
        <v>0</v>
      </c>
      <c r="L267">
        <v>0</v>
      </c>
      <c r="M267">
        <v>0</v>
      </c>
      <c r="N267">
        <v>0</v>
      </c>
      <c r="O267">
        <v>0</v>
      </c>
      <c r="P267">
        <v>0</v>
      </c>
      <c r="Q267">
        <v>0</v>
      </c>
      <c r="R267">
        <v>0</v>
      </c>
      <c r="S267">
        <v>0</v>
      </c>
      <c r="T267">
        <v>0</v>
      </c>
      <c r="U267">
        <v>0</v>
      </c>
      <c r="V267">
        <v>0</v>
      </c>
      <c r="W267">
        <v>0</v>
      </c>
      <c r="X267">
        <v>0</v>
      </c>
      <c r="Y267">
        <v>0</v>
      </c>
      <c r="Z267">
        <v>0</v>
      </c>
      <c r="AA267">
        <v>0</v>
      </c>
      <c r="AB267">
        <v>0</v>
      </c>
      <c r="AC267">
        <v>0</v>
      </c>
      <c r="AD267">
        <v>0</v>
      </c>
      <c r="AE267">
        <v>0</v>
      </c>
      <c r="AF267">
        <v>0</v>
      </c>
      <c r="AG267">
        <v>0</v>
      </c>
      <c r="AH267">
        <v>0</v>
      </c>
      <c r="AI267">
        <v>0</v>
      </c>
      <c r="AJ267">
        <v>0</v>
      </c>
      <c r="AK267">
        <v>0</v>
      </c>
      <c r="AL267">
        <v>0</v>
      </c>
      <c r="AM267">
        <v>0</v>
      </c>
      <c r="AN267">
        <v>0</v>
      </c>
      <c r="AO267">
        <v>0</v>
      </c>
      <c r="AP267">
        <v>0</v>
      </c>
      <c r="AQ267">
        <v>0</v>
      </c>
      <c r="AR267">
        <v>0</v>
      </c>
      <c r="AS267">
        <v>0</v>
      </c>
      <c r="AT267">
        <v>0</v>
      </c>
      <c r="AU267">
        <v>0</v>
      </c>
      <c r="AV267">
        <v>0</v>
      </c>
      <c r="AW267">
        <v>0</v>
      </c>
      <c r="AX267">
        <v>0</v>
      </c>
      <c r="AY267">
        <v>42642</v>
      </c>
      <c r="AZ267">
        <v>54949</v>
      </c>
      <c r="BA267">
        <v>752199.5</v>
      </c>
      <c r="BB267">
        <v>0</v>
      </c>
      <c r="BC267">
        <v>6480</v>
      </c>
      <c r="BD267">
        <v>9861</v>
      </c>
      <c r="BE267">
        <v>89924.5</v>
      </c>
      <c r="BF267">
        <v>0</v>
      </c>
      <c r="BG267">
        <v>174</v>
      </c>
      <c r="BH267">
        <v>0</v>
      </c>
      <c r="BI267">
        <v>1390</v>
      </c>
      <c r="BJ267">
        <v>0</v>
      </c>
      <c r="BK267">
        <v>4721</v>
      </c>
      <c r="BL267">
        <v>5621</v>
      </c>
      <c r="BM267">
        <v>19369</v>
      </c>
      <c r="BN267">
        <v>0</v>
      </c>
      <c r="BO267">
        <v>0</v>
      </c>
      <c r="BP267">
        <v>0</v>
      </c>
      <c r="BQ267">
        <v>347</v>
      </c>
      <c r="BR267">
        <v>113</v>
      </c>
      <c r="BS267">
        <v>0</v>
      </c>
    </row>
    <row r="268" spans="1:71" x14ac:dyDescent="0.2">
      <c r="A268">
        <v>4067</v>
      </c>
      <c r="B268">
        <v>0</v>
      </c>
      <c r="C268">
        <v>0</v>
      </c>
      <c r="D268">
        <v>0</v>
      </c>
      <c r="E268">
        <v>0</v>
      </c>
      <c r="F268">
        <v>0</v>
      </c>
      <c r="G268">
        <v>0</v>
      </c>
      <c r="H268">
        <v>0</v>
      </c>
      <c r="I268">
        <v>0</v>
      </c>
      <c r="J268">
        <v>0</v>
      </c>
      <c r="K268">
        <v>0</v>
      </c>
      <c r="L268">
        <v>0</v>
      </c>
      <c r="M268">
        <v>0</v>
      </c>
      <c r="N268">
        <v>0</v>
      </c>
      <c r="O268">
        <v>0</v>
      </c>
      <c r="P268">
        <v>0</v>
      </c>
      <c r="Q268">
        <v>0</v>
      </c>
      <c r="R268">
        <v>0</v>
      </c>
      <c r="S268">
        <v>0</v>
      </c>
      <c r="T268">
        <v>0</v>
      </c>
      <c r="U268">
        <v>0</v>
      </c>
      <c r="V268">
        <v>0</v>
      </c>
      <c r="W268">
        <v>0</v>
      </c>
      <c r="X268">
        <v>0</v>
      </c>
      <c r="Y268">
        <v>0</v>
      </c>
      <c r="Z268">
        <v>0</v>
      </c>
      <c r="AA268">
        <v>0</v>
      </c>
      <c r="AB268">
        <v>0</v>
      </c>
      <c r="AC268">
        <v>0</v>
      </c>
      <c r="AD268">
        <v>0</v>
      </c>
      <c r="AE268">
        <v>0</v>
      </c>
      <c r="AF268">
        <v>0</v>
      </c>
      <c r="AG268">
        <v>0</v>
      </c>
      <c r="AH268">
        <v>0</v>
      </c>
      <c r="AI268">
        <v>0</v>
      </c>
      <c r="AJ268">
        <v>0</v>
      </c>
      <c r="AK268">
        <v>0</v>
      </c>
      <c r="AL268">
        <v>0</v>
      </c>
      <c r="AM268">
        <v>0</v>
      </c>
      <c r="AN268">
        <v>0</v>
      </c>
      <c r="AO268">
        <v>0</v>
      </c>
      <c r="AP268">
        <v>0</v>
      </c>
      <c r="AQ268">
        <v>0</v>
      </c>
      <c r="AR268">
        <v>0</v>
      </c>
      <c r="AS268">
        <v>0</v>
      </c>
      <c r="AT268">
        <v>0</v>
      </c>
      <c r="AU268">
        <v>0</v>
      </c>
      <c r="AV268">
        <v>0</v>
      </c>
      <c r="AW268">
        <v>0</v>
      </c>
      <c r="AX268">
        <v>10071</v>
      </c>
      <c r="AY268">
        <v>0</v>
      </c>
      <c r="AZ268">
        <v>8996</v>
      </c>
      <c r="BA268">
        <v>143593</v>
      </c>
      <c r="BB268">
        <v>2209</v>
      </c>
      <c r="BC268">
        <v>0</v>
      </c>
      <c r="BD268">
        <v>1392</v>
      </c>
      <c r="BE268">
        <v>24057</v>
      </c>
      <c r="BF268">
        <v>0</v>
      </c>
      <c r="BG268">
        <v>0</v>
      </c>
      <c r="BH268">
        <v>0</v>
      </c>
      <c r="BI268">
        <v>0</v>
      </c>
      <c r="BJ268">
        <v>1452</v>
      </c>
      <c r="BK268">
        <v>0</v>
      </c>
      <c r="BL268">
        <v>348</v>
      </c>
      <c r="BM268">
        <v>2784</v>
      </c>
      <c r="BN268">
        <v>0</v>
      </c>
      <c r="BO268">
        <v>0</v>
      </c>
      <c r="BP268">
        <v>0</v>
      </c>
      <c r="BQ268">
        <v>174</v>
      </c>
      <c r="BR268">
        <v>29</v>
      </c>
      <c r="BS268">
        <v>0</v>
      </c>
    </row>
    <row r="269" spans="1:71" x14ac:dyDescent="0.2">
      <c r="A269">
        <v>4074</v>
      </c>
      <c r="B269">
        <v>0</v>
      </c>
      <c r="C269">
        <v>0</v>
      </c>
      <c r="D269">
        <v>0</v>
      </c>
      <c r="E269">
        <v>0</v>
      </c>
      <c r="F269">
        <v>0</v>
      </c>
      <c r="G269">
        <v>0</v>
      </c>
      <c r="H269">
        <v>0</v>
      </c>
      <c r="I269">
        <v>0</v>
      </c>
      <c r="J269">
        <v>0</v>
      </c>
      <c r="K269">
        <v>0</v>
      </c>
      <c r="L269">
        <v>0</v>
      </c>
      <c r="M269">
        <v>0</v>
      </c>
      <c r="N269">
        <v>0</v>
      </c>
      <c r="O269">
        <v>0</v>
      </c>
      <c r="P269">
        <v>0</v>
      </c>
      <c r="Q269">
        <v>0</v>
      </c>
      <c r="R269">
        <v>0</v>
      </c>
      <c r="S269">
        <v>0</v>
      </c>
      <c r="T269">
        <v>0</v>
      </c>
      <c r="U269">
        <v>0</v>
      </c>
      <c r="V269">
        <v>0</v>
      </c>
      <c r="W269">
        <v>0</v>
      </c>
      <c r="X269">
        <v>0</v>
      </c>
      <c r="Y269">
        <v>0</v>
      </c>
      <c r="Z269">
        <v>0</v>
      </c>
      <c r="AA269">
        <v>0</v>
      </c>
      <c r="AB269">
        <v>0</v>
      </c>
      <c r="AC269">
        <v>0</v>
      </c>
      <c r="AD269">
        <v>0</v>
      </c>
      <c r="AE269">
        <v>0</v>
      </c>
      <c r="AF269">
        <v>0</v>
      </c>
      <c r="AG269">
        <v>0</v>
      </c>
      <c r="AH269">
        <v>0</v>
      </c>
      <c r="AI269">
        <v>0</v>
      </c>
      <c r="AJ269">
        <v>0</v>
      </c>
      <c r="AK269">
        <v>0</v>
      </c>
      <c r="AL269">
        <v>0</v>
      </c>
      <c r="AM269">
        <v>0</v>
      </c>
      <c r="AN269">
        <v>0</v>
      </c>
      <c r="AO269">
        <v>0</v>
      </c>
      <c r="AP269">
        <v>0</v>
      </c>
      <c r="AQ269">
        <v>0</v>
      </c>
      <c r="AR269">
        <v>0</v>
      </c>
      <c r="AS269">
        <v>0</v>
      </c>
      <c r="AT269">
        <v>0</v>
      </c>
      <c r="AU269">
        <v>0</v>
      </c>
      <c r="AV269">
        <v>0</v>
      </c>
      <c r="AW269">
        <v>0</v>
      </c>
      <c r="AX269">
        <v>1210</v>
      </c>
      <c r="AY269">
        <v>16394</v>
      </c>
      <c r="AZ269">
        <v>19498</v>
      </c>
      <c r="BA269">
        <v>246476</v>
      </c>
      <c r="BB269">
        <v>945</v>
      </c>
      <c r="BC269">
        <v>2473</v>
      </c>
      <c r="BD269">
        <v>4469</v>
      </c>
      <c r="BE269">
        <v>38054</v>
      </c>
      <c r="BF269">
        <v>0</v>
      </c>
      <c r="BG269">
        <v>0</v>
      </c>
      <c r="BH269">
        <v>0</v>
      </c>
      <c r="BI269">
        <v>1530</v>
      </c>
      <c r="BJ269">
        <v>719</v>
      </c>
      <c r="BK269">
        <v>1360</v>
      </c>
      <c r="BL269">
        <v>2720</v>
      </c>
      <c r="BM269">
        <v>5518</v>
      </c>
      <c r="BN269">
        <v>0</v>
      </c>
      <c r="BO269">
        <v>0</v>
      </c>
      <c r="BP269">
        <v>0</v>
      </c>
      <c r="BQ269">
        <v>340</v>
      </c>
      <c r="BR269">
        <v>41</v>
      </c>
      <c r="BS269">
        <v>0</v>
      </c>
    </row>
    <row r="270" spans="1:71" x14ac:dyDescent="0.2">
      <c r="A270">
        <v>4088</v>
      </c>
      <c r="B270">
        <v>0</v>
      </c>
      <c r="C270">
        <v>0</v>
      </c>
      <c r="D270">
        <v>0</v>
      </c>
      <c r="E270">
        <v>0</v>
      </c>
      <c r="F270">
        <v>0</v>
      </c>
      <c r="G270">
        <v>0</v>
      </c>
      <c r="H270">
        <v>0</v>
      </c>
      <c r="I270">
        <v>0</v>
      </c>
      <c r="J270">
        <v>0</v>
      </c>
      <c r="K270">
        <v>0</v>
      </c>
      <c r="L270">
        <v>0</v>
      </c>
      <c r="M270">
        <v>0</v>
      </c>
      <c r="N270">
        <v>0</v>
      </c>
      <c r="O270">
        <v>0</v>
      </c>
      <c r="P270">
        <v>0</v>
      </c>
      <c r="Q270">
        <v>0</v>
      </c>
      <c r="R270">
        <v>0</v>
      </c>
      <c r="S270">
        <v>0</v>
      </c>
      <c r="T270">
        <v>0</v>
      </c>
      <c r="U270">
        <v>0</v>
      </c>
      <c r="V270">
        <v>0</v>
      </c>
      <c r="W270">
        <v>0</v>
      </c>
      <c r="X270">
        <v>0</v>
      </c>
      <c r="Y270">
        <v>0</v>
      </c>
      <c r="Z270">
        <v>0</v>
      </c>
      <c r="AA270">
        <v>0</v>
      </c>
      <c r="AB270">
        <v>0</v>
      </c>
      <c r="AC270">
        <v>0</v>
      </c>
      <c r="AD270">
        <v>0</v>
      </c>
      <c r="AE270">
        <v>0</v>
      </c>
      <c r="AF270">
        <v>0</v>
      </c>
      <c r="AG270">
        <v>0</v>
      </c>
      <c r="AH270">
        <v>0</v>
      </c>
      <c r="AI270">
        <v>0</v>
      </c>
      <c r="AJ270">
        <v>0</v>
      </c>
      <c r="AK270">
        <v>0</v>
      </c>
      <c r="AL270">
        <v>0</v>
      </c>
      <c r="AM270">
        <v>0</v>
      </c>
      <c r="AN270">
        <v>0</v>
      </c>
      <c r="AO270">
        <v>0</v>
      </c>
      <c r="AP270">
        <v>0</v>
      </c>
      <c r="AQ270">
        <v>0</v>
      </c>
      <c r="AR270">
        <v>0</v>
      </c>
      <c r="AS270">
        <v>0</v>
      </c>
      <c r="AT270">
        <v>0</v>
      </c>
      <c r="AU270">
        <v>0</v>
      </c>
      <c r="AV270">
        <v>0</v>
      </c>
      <c r="AW270">
        <v>0</v>
      </c>
      <c r="AX270">
        <v>831</v>
      </c>
      <c r="AY270">
        <v>9213</v>
      </c>
      <c r="AZ270">
        <v>12024</v>
      </c>
      <c r="BA270">
        <v>156840</v>
      </c>
      <c r="BB270">
        <v>831</v>
      </c>
      <c r="BC270">
        <v>1879</v>
      </c>
      <c r="BD270">
        <v>1204</v>
      </c>
      <c r="BE270">
        <v>23536</v>
      </c>
      <c r="BF270">
        <v>0</v>
      </c>
      <c r="BG270">
        <v>0</v>
      </c>
      <c r="BH270">
        <v>0</v>
      </c>
      <c r="BI270">
        <v>516</v>
      </c>
      <c r="BJ270">
        <v>198</v>
      </c>
      <c r="BK270">
        <v>1204</v>
      </c>
      <c r="BL270">
        <v>688</v>
      </c>
      <c r="BM270">
        <v>2919</v>
      </c>
      <c r="BN270">
        <v>0</v>
      </c>
      <c r="BO270">
        <v>0</v>
      </c>
      <c r="BP270">
        <v>0</v>
      </c>
      <c r="BQ270">
        <v>174</v>
      </c>
      <c r="BR270">
        <v>22</v>
      </c>
      <c r="BS270">
        <v>0</v>
      </c>
    </row>
    <row r="271" spans="1:71" x14ac:dyDescent="0.2">
      <c r="A271">
        <v>4095</v>
      </c>
      <c r="B271">
        <v>0</v>
      </c>
      <c r="C271">
        <v>0</v>
      </c>
      <c r="D271">
        <v>0</v>
      </c>
      <c r="E271">
        <v>0</v>
      </c>
      <c r="F271">
        <v>0</v>
      </c>
      <c r="G271">
        <v>0</v>
      </c>
      <c r="H271">
        <v>0</v>
      </c>
      <c r="I271">
        <v>0</v>
      </c>
      <c r="J271">
        <v>0</v>
      </c>
      <c r="K271">
        <v>0</v>
      </c>
      <c r="L271">
        <v>0</v>
      </c>
      <c r="M271">
        <v>0</v>
      </c>
      <c r="N271">
        <v>0</v>
      </c>
      <c r="O271">
        <v>0</v>
      </c>
      <c r="P271">
        <v>0</v>
      </c>
      <c r="Q271">
        <v>0</v>
      </c>
      <c r="R271">
        <v>0</v>
      </c>
      <c r="S271">
        <v>0</v>
      </c>
      <c r="T271">
        <v>0</v>
      </c>
      <c r="U271">
        <v>0</v>
      </c>
      <c r="V271">
        <v>0</v>
      </c>
      <c r="W271">
        <v>0</v>
      </c>
      <c r="X271">
        <v>0</v>
      </c>
      <c r="Y271">
        <v>0</v>
      </c>
      <c r="Z271">
        <v>0</v>
      </c>
      <c r="AA271">
        <v>0</v>
      </c>
      <c r="AB271">
        <v>0</v>
      </c>
      <c r="AC271">
        <v>0</v>
      </c>
      <c r="AD271">
        <v>0</v>
      </c>
      <c r="AE271">
        <v>0</v>
      </c>
      <c r="AF271">
        <v>0</v>
      </c>
      <c r="AG271">
        <v>0</v>
      </c>
      <c r="AH271">
        <v>0</v>
      </c>
      <c r="AI271">
        <v>0</v>
      </c>
      <c r="AJ271">
        <v>0</v>
      </c>
      <c r="AK271">
        <v>0</v>
      </c>
      <c r="AL271">
        <v>0</v>
      </c>
      <c r="AM271">
        <v>0</v>
      </c>
      <c r="AN271">
        <v>0</v>
      </c>
      <c r="AO271">
        <v>0</v>
      </c>
      <c r="AP271">
        <v>0</v>
      </c>
      <c r="AQ271">
        <v>0</v>
      </c>
      <c r="AR271">
        <v>0</v>
      </c>
      <c r="AS271">
        <v>0</v>
      </c>
      <c r="AT271">
        <v>0</v>
      </c>
      <c r="AU271">
        <v>0</v>
      </c>
      <c r="AV271">
        <v>0</v>
      </c>
      <c r="AW271">
        <v>0</v>
      </c>
      <c r="AX271">
        <v>2847</v>
      </c>
      <c r="AY271">
        <v>27833</v>
      </c>
      <c r="AZ271">
        <v>34642</v>
      </c>
      <c r="BA271">
        <v>452652</v>
      </c>
      <c r="BB271">
        <v>2740</v>
      </c>
      <c r="BC271">
        <v>3982</v>
      </c>
      <c r="BD271">
        <v>4956</v>
      </c>
      <c r="BE271">
        <v>49117</v>
      </c>
      <c r="BF271">
        <v>0</v>
      </c>
      <c r="BG271">
        <v>140</v>
      </c>
      <c r="BH271">
        <v>0</v>
      </c>
      <c r="BI271">
        <v>885</v>
      </c>
      <c r="BJ271">
        <v>1919</v>
      </c>
      <c r="BK271">
        <v>2140</v>
      </c>
      <c r="BL271">
        <v>2478</v>
      </c>
      <c r="BM271">
        <v>12490</v>
      </c>
      <c r="BN271">
        <v>0</v>
      </c>
      <c r="BO271">
        <v>0</v>
      </c>
      <c r="BP271">
        <v>0</v>
      </c>
      <c r="BQ271">
        <v>531</v>
      </c>
      <c r="BR271">
        <v>87</v>
      </c>
      <c r="BS271">
        <v>0</v>
      </c>
    </row>
    <row r="272" spans="1:71" x14ac:dyDescent="0.2">
      <c r="A272">
        <v>4137</v>
      </c>
      <c r="B272">
        <v>0</v>
      </c>
      <c r="C272">
        <v>0</v>
      </c>
      <c r="D272">
        <v>0</v>
      </c>
      <c r="E272">
        <v>0</v>
      </c>
      <c r="F272">
        <v>0</v>
      </c>
      <c r="G272">
        <v>0</v>
      </c>
      <c r="H272">
        <v>0</v>
      </c>
      <c r="I272">
        <v>0</v>
      </c>
      <c r="J272">
        <v>0</v>
      </c>
      <c r="K272">
        <v>0</v>
      </c>
      <c r="L272">
        <v>0</v>
      </c>
      <c r="M272">
        <v>0</v>
      </c>
      <c r="N272">
        <v>0</v>
      </c>
      <c r="O272">
        <v>0</v>
      </c>
      <c r="P272">
        <v>0</v>
      </c>
      <c r="Q272">
        <v>0</v>
      </c>
      <c r="R272">
        <v>0</v>
      </c>
      <c r="S272">
        <v>0</v>
      </c>
      <c r="T272">
        <v>0</v>
      </c>
      <c r="U272">
        <v>0</v>
      </c>
      <c r="V272">
        <v>0</v>
      </c>
      <c r="W272">
        <v>0</v>
      </c>
      <c r="X272">
        <v>0</v>
      </c>
      <c r="Y272">
        <v>0</v>
      </c>
      <c r="Z272">
        <v>0</v>
      </c>
      <c r="AA272">
        <v>0</v>
      </c>
      <c r="AB272">
        <v>0</v>
      </c>
      <c r="AC272">
        <v>0</v>
      </c>
      <c r="AD272">
        <v>0</v>
      </c>
      <c r="AE272">
        <v>0</v>
      </c>
      <c r="AF272">
        <v>0</v>
      </c>
      <c r="AG272">
        <v>0</v>
      </c>
      <c r="AH272">
        <v>0</v>
      </c>
      <c r="AI272">
        <v>0</v>
      </c>
      <c r="AJ272">
        <v>0</v>
      </c>
      <c r="AK272">
        <v>0</v>
      </c>
      <c r="AL272">
        <v>0</v>
      </c>
      <c r="AM272">
        <v>0</v>
      </c>
      <c r="AN272">
        <v>0</v>
      </c>
      <c r="AO272">
        <v>0</v>
      </c>
      <c r="AP272">
        <v>0</v>
      </c>
      <c r="AQ272">
        <v>0</v>
      </c>
      <c r="AR272">
        <v>0</v>
      </c>
      <c r="AS272">
        <v>0</v>
      </c>
      <c r="AT272">
        <v>0</v>
      </c>
      <c r="AU272">
        <v>0</v>
      </c>
      <c r="AV272">
        <v>0</v>
      </c>
      <c r="AW272">
        <v>0</v>
      </c>
      <c r="AX272">
        <v>0</v>
      </c>
      <c r="AY272">
        <v>8791</v>
      </c>
      <c r="AZ272">
        <v>9075</v>
      </c>
      <c r="BA272">
        <v>155178</v>
      </c>
      <c r="BB272">
        <v>0</v>
      </c>
      <c r="BC272">
        <v>1983</v>
      </c>
      <c r="BD272">
        <v>1408</v>
      </c>
      <c r="BE272">
        <v>16439</v>
      </c>
      <c r="BF272">
        <v>0</v>
      </c>
      <c r="BG272">
        <v>0</v>
      </c>
      <c r="BH272">
        <v>0</v>
      </c>
      <c r="BI272">
        <v>176</v>
      </c>
      <c r="BJ272">
        <v>0</v>
      </c>
      <c r="BK272">
        <v>1529</v>
      </c>
      <c r="BL272">
        <v>1408</v>
      </c>
      <c r="BM272">
        <v>3344</v>
      </c>
      <c r="BN272">
        <v>0</v>
      </c>
      <c r="BO272">
        <v>0</v>
      </c>
      <c r="BP272">
        <v>0</v>
      </c>
      <c r="BQ272">
        <v>0</v>
      </c>
      <c r="BR272">
        <v>9</v>
      </c>
      <c r="BS272">
        <v>0</v>
      </c>
    </row>
    <row r="273" spans="1:71" x14ac:dyDescent="0.2">
      <c r="A273">
        <v>4144</v>
      </c>
      <c r="B273">
        <v>0</v>
      </c>
      <c r="C273">
        <v>0</v>
      </c>
      <c r="D273">
        <v>0</v>
      </c>
      <c r="E273">
        <v>0</v>
      </c>
      <c r="F273">
        <v>0</v>
      </c>
      <c r="G273">
        <v>0</v>
      </c>
      <c r="H273">
        <v>0</v>
      </c>
      <c r="I273">
        <v>0</v>
      </c>
      <c r="J273">
        <v>0</v>
      </c>
      <c r="K273">
        <v>0</v>
      </c>
      <c r="L273">
        <v>0</v>
      </c>
      <c r="M273">
        <v>0</v>
      </c>
      <c r="N273">
        <v>0</v>
      </c>
      <c r="O273">
        <v>0</v>
      </c>
      <c r="P273">
        <v>0</v>
      </c>
      <c r="Q273">
        <v>0</v>
      </c>
      <c r="R273">
        <v>0</v>
      </c>
      <c r="S273">
        <v>0</v>
      </c>
      <c r="T273">
        <v>0</v>
      </c>
      <c r="U273">
        <v>0</v>
      </c>
      <c r="V273">
        <v>0</v>
      </c>
      <c r="W273">
        <v>0</v>
      </c>
      <c r="X273">
        <v>0</v>
      </c>
      <c r="Y273">
        <v>0</v>
      </c>
      <c r="Z273">
        <v>0</v>
      </c>
      <c r="AA273">
        <v>0</v>
      </c>
      <c r="AB273">
        <v>0</v>
      </c>
      <c r="AC273">
        <v>0</v>
      </c>
      <c r="AD273">
        <v>0</v>
      </c>
      <c r="AE273">
        <v>0</v>
      </c>
      <c r="AF273">
        <v>0</v>
      </c>
      <c r="AG273">
        <v>0</v>
      </c>
      <c r="AH273">
        <v>0</v>
      </c>
      <c r="AI273">
        <v>0</v>
      </c>
      <c r="AJ273">
        <v>0</v>
      </c>
      <c r="AK273">
        <v>0</v>
      </c>
      <c r="AL273">
        <v>0</v>
      </c>
      <c r="AM273">
        <v>0</v>
      </c>
      <c r="AN273">
        <v>0</v>
      </c>
      <c r="AO273">
        <v>0</v>
      </c>
      <c r="AP273">
        <v>0</v>
      </c>
      <c r="AQ273">
        <v>0</v>
      </c>
      <c r="AR273">
        <v>0</v>
      </c>
      <c r="AS273">
        <v>0</v>
      </c>
      <c r="AT273">
        <v>0</v>
      </c>
      <c r="AU273">
        <v>0</v>
      </c>
      <c r="AV273">
        <v>0</v>
      </c>
      <c r="AW273">
        <v>0</v>
      </c>
      <c r="AX273">
        <v>0</v>
      </c>
      <c r="AY273">
        <v>15541</v>
      </c>
      <c r="AZ273">
        <v>45983</v>
      </c>
      <c r="BA273">
        <v>635862</v>
      </c>
      <c r="BB273">
        <v>0</v>
      </c>
      <c r="BC273">
        <v>2139</v>
      </c>
      <c r="BD273">
        <v>7347</v>
      </c>
      <c r="BE273">
        <v>75526</v>
      </c>
      <c r="BF273">
        <v>0</v>
      </c>
      <c r="BG273">
        <v>0</v>
      </c>
      <c r="BH273">
        <v>176</v>
      </c>
      <c r="BI273">
        <v>1584</v>
      </c>
      <c r="BJ273">
        <v>0</v>
      </c>
      <c r="BK273">
        <v>1104</v>
      </c>
      <c r="BL273">
        <v>4500</v>
      </c>
      <c r="BM273">
        <v>14960</v>
      </c>
      <c r="BN273">
        <v>0</v>
      </c>
      <c r="BO273">
        <v>69</v>
      </c>
      <c r="BP273">
        <v>0</v>
      </c>
      <c r="BQ273">
        <v>0</v>
      </c>
      <c r="BR273">
        <v>80</v>
      </c>
      <c r="BS273">
        <v>0</v>
      </c>
    </row>
    <row r="274" spans="1:71" x14ac:dyDescent="0.2">
      <c r="A274">
        <v>4151</v>
      </c>
      <c r="B274">
        <v>0</v>
      </c>
      <c r="C274">
        <v>0</v>
      </c>
      <c r="D274">
        <v>0</v>
      </c>
      <c r="E274">
        <v>0</v>
      </c>
      <c r="F274">
        <v>0</v>
      </c>
      <c r="G274">
        <v>0</v>
      </c>
      <c r="H274">
        <v>0</v>
      </c>
      <c r="I274">
        <v>0</v>
      </c>
      <c r="J274">
        <v>0</v>
      </c>
      <c r="K274">
        <v>0</v>
      </c>
      <c r="L274">
        <v>0</v>
      </c>
      <c r="M274">
        <v>0</v>
      </c>
      <c r="N274">
        <v>0</v>
      </c>
      <c r="O274">
        <v>0</v>
      </c>
      <c r="P274">
        <v>0</v>
      </c>
      <c r="Q274">
        <v>0</v>
      </c>
      <c r="R274">
        <v>0</v>
      </c>
      <c r="S274">
        <v>0</v>
      </c>
      <c r="T274">
        <v>0</v>
      </c>
      <c r="U274">
        <v>0</v>
      </c>
      <c r="V274">
        <v>0</v>
      </c>
      <c r="W274">
        <v>0</v>
      </c>
      <c r="X274">
        <v>0</v>
      </c>
      <c r="Y274">
        <v>0</v>
      </c>
      <c r="Z274">
        <v>0</v>
      </c>
      <c r="AA274">
        <v>0</v>
      </c>
      <c r="AB274">
        <v>0</v>
      </c>
      <c r="AC274">
        <v>0</v>
      </c>
      <c r="AD274">
        <v>0</v>
      </c>
      <c r="AE274">
        <v>0</v>
      </c>
      <c r="AF274">
        <v>0</v>
      </c>
      <c r="AG274">
        <v>0</v>
      </c>
      <c r="AH274">
        <v>0</v>
      </c>
      <c r="AI274">
        <v>0</v>
      </c>
      <c r="AJ274">
        <v>0</v>
      </c>
      <c r="AK274">
        <v>0</v>
      </c>
      <c r="AL274">
        <v>0</v>
      </c>
      <c r="AM274">
        <v>0</v>
      </c>
      <c r="AN274">
        <v>0</v>
      </c>
      <c r="AO274">
        <v>0</v>
      </c>
      <c r="AP274">
        <v>0</v>
      </c>
      <c r="AQ274">
        <v>0</v>
      </c>
      <c r="AR274">
        <v>0</v>
      </c>
      <c r="AS274">
        <v>0</v>
      </c>
      <c r="AT274">
        <v>0</v>
      </c>
      <c r="AU274">
        <v>0</v>
      </c>
      <c r="AV274">
        <v>0</v>
      </c>
      <c r="AW274">
        <v>0</v>
      </c>
      <c r="AX274">
        <v>274</v>
      </c>
      <c r="AY274">
        <v>8423</v>
      </c>
      <c r="AZ274">
        <v>11862</v>
      </c>
      <c r="BA274">
        <v>124665</v>
      </c>
      <c r="BB274">
        <v>274</v>
      </c>
      <c r="BC274">
        <v>1754</v>
      </c>
      <c r="BD274">
        <v>1881</v>
      </c>
      <c r="BE274">
        <v>15423</v>
      </c>
      <c r="BF274">
        <v>0</v>
      </c>
      <c r="BG274">
        <v>0</v>
      </c>
      <c r="BH274">
        <v>0</v>
      </c>
      <c r="BI274">
        <v>0</v>
      </c>
      <c r="BJ274">
        <v>137</v>
      </c>
      <c r="BK274">
        <v>855</v>
      </c>
      <c r="BL274">
        <v>1197</v>
      </c>
      <c r="BM274">
        <v>2204</v>
      </c>
      <c r="BN274">
        <v>0</v>
      </c>
      <c r="BO274">
        <v>0</v>
      </c>
      <c r="BP274">
        <v>0</v>
      </c>
      <c r="BQ274">
        <v>0</v>
      </c>
      <c r="BR274">
        <v>14</v>
      </c>
      <c r="BS274">
        <v>0</v>
      </c>
    </row>
    <row r="275" spans="1:71" x14ac:dyDescent="0.2">
      <c r="A275">
        <v>4165</v>
      </c>
      <c r="B275">
        <v>0</v>
      </c>
      <c r="C275">
        <v>0</v>
      </c>
      <c r="D275">
        <v>0</v>
      </c>
      <c r="E275">
        <v>0</v>
      </c>
      <c r="F275">
        <v>0</v>
      </c>
      <c r="G275">
        <v>0</v>
      </c>
      <c r="H275">
        <v>0</v>
      </c>
      <c r="I275">
        <v>0</v>
      </c>
      <c r="J275">
        <v>0</v>
      </c>
      <c r="K275">
        <v>0</v>
      </c>
      <c r="L275">
        <v>0</v>
      </c>
      <c r="M275">
        <v>0</v>
      </c>
      <c r="N275">
        <v>0</v>
      </c>
      <c r="O275">
        <v>0</v>
      </c>
      <c r="P275">
        <v>0</v>
      </c>
      <c r="Q275">
        <v>0</v>
      </c>
      <c r="R275">
        <v>0</v>
      </c>
      <c r="S275">
        <v>0</v>
      </c>
      <c r="T275">
        <v>0</v>
      </c>
      <c r="U275">
        <v>0</v>
      </c>
      <c r="V275">
        <v>0</v>
      </c>
      <c r="W275">
        <v>0</v>
      </c>
      <c r="X275">
        <v>0</v>
      </c>
      <c r="Y275">
        <v>0</v>
      </c>
      <c r="Z275">
        <v>0</v>
      </c>
      <c r="AA275">
        <v>0</v>
      </c>
      <c r="AB275">
        <v>0</v>
      </c>
      <c r="AC275">
        <v>0</v>
      </c>
      <c r="AD275">
        <v>0</v>
      </c>
      <c r="AE275">
        <v>0</v>
      </c>
      <c r="AF275">
        <v>0</v>
      </c>
      <c r="AG275">
        <v>0</v>
      </c>
      <c r="AH275">
        <v>0</v>
      </c>
      <c r="AI275">
        <v>0</v>
      </c>
      <c r="AJ275">
        <v>0</v>
      </c>
      <c r="AK275">
        <v>0</v>
      </c>
      <c r="AL275">
        <v>0</v>
      </c>
      <c r="AM275">
        <v>0</v>
      </c>
      <c r="AN275">
        <v>0</v>
      </c>
      <c r="AO275">
        <v>0</v>
      </c>
      <c r="AP275">
        <v>0</v>
      </c>
      <c r="AQ275">
        <v>0</v>
      </c>
      <c r="AR275">
        <v>0</v>
      </c>
      <c r="AS275">
        <v>0</v>
      </c>
      <c r="AT275">
        <v>0</v>
      </c>
      <c r="AU275">
        <v>0</v>
      </c>
      <c r="AV275">
        <v>0</v>
      </c>
      <c r="AW275">
        <v>0</v>
      </c>
      <c r="AX275">
        <v>595.5</v>
      </c>
      <c r="AY275">
        <v>13455.5</v>
      </c>
      <c r="AZ275">
        <v>15674.5</v>
      </c>
      <c r="BA275">
        <v>221131.5</v>
      </c>
      <c r="BB275">
        <v>595.5</v>
      </c>
      <c r="BC275">
        <v>2134.5</v>
      </c>
      <c r="BD275">
        <v>2295.5</v>
      </c>
      <c r="BE275">
        <v>27753.5</v>
      </c>
      <c r="BF275">
        <v>0</v>
      </c>
      <c r="BG275">
        <v>0</v>
      </c>
      <c r="BH275">
        <v>168.5</v>
      </c>
      <c r="BI275">
        <v>674</v>
      </c>
      <c r="BJ275">
        <v>378.5</v>
      </c>
      <c r="BK275">
        <v>1685</v>
      </c>
      <c r="BL275">
        <v>1242.5</v>
      </c>
      <c r="BM275">
        <v>1799.5</v>
      </c>
      <c r="BN275">
        <v>0</v>
      </c>
      <c r="BO275">
        <v>0</v>
      </c>
      <c r="BP275">
        <v>0</v>
      </c>
      <c r="BQ275">
        <v>0</v>
      </c>
      <c r="BR275">
        <v>82</v>
      </c>
      <c r="BS275">
        <v>0</v>
      </c>
    </row>
    <row r="276" spans="1:71" x14ac:dyDescent="0.2">
      <c r="A276">
        <v>4179</v>
      </c>
      <c r="B276">
        <v>0</v>
      </c>
      <c r="C276">
        <v>0</v>
      </c>
      <c r="D276">
        <v>0</v>
      </c>
      <c r="E276">
        <v>0</v>
      </c>
      <c r="F276">
        <v>0</v>
      </c>
      <c r="G276">
        <v>0</v>
      </c>
      <c r="H276">
        <v>0</v>
      </c>
      <c r="I276">
        <v>0</v>
      </c>
      <c r="J276">
        <v>0</v>
      </c>
      <c r="K276">
        <v>0</v>
      </c>
      <c r="L276">
        <v>0</v>
      </c>
      <c r="M276">
        <v>0</v>
      </c>
      <c r="N276">
        <v>0</v>
      </c>
      <c r="O276">
        <v>0</v>
      </c>
      <c r="P276">
        <v>0</v>
      </c>
      <c r="Q276">
        <v>0</v>
      </c>
      <c r="R276">
        <v>0</v>
      </c>
      <c r="S276">
        <v>0</v>
      </c>
      <c r="T276">
        <v>0</v>
      </c>
      <c r="U276">
        <v>0</v>
      </c>
      <c r="V276">
        <v>0</v>
      </c>
      <c r="W276">
        <v>0</v>
      </c>
      <c r="X276">
        <v>0</v>
      </c>
      <c r="Y276">
        <v>0</v>
      </c>
      <c r="Z276">
        <v>0</v>
      </c>
      <c r="AA276">
        <v>0</v>
      </c>
      <c r="AB276">
        <v>0</v>
      </c>
      <c r="AC276">
        <v>0</v>
      </c>
      <c r="AD276">
        <v>0</v>
      </c>
      <c r="AE276">
        <v>0</v>
      </c>
      <c r="AF276">
        <v>0</v>
      </c>
      <c r="AG276">
        <v>0</v>
      </c>
      <c r="AH276">
        <v>0</v>
      </c>
      <c r="AI276">
        <v>0</v>
      </c>
      <c r="AJ276">
        <v>0</v>
      </c>
      <c r="AK276">
        <v>0</v>
      </c>
      <c r="AL276">
        <v>0</v>
      </c>
      <c r="AM276">
        <v>0</v>
      </c>
      <c r="AN276">
        <v>0</v>
      </c>
      <c r="AO276">
        <v>0</v>
      </c>
      <c r="AP276">
        <v>0</v>
      </c>
      <c r="AQ276">
        <v>0</v>
      </c>
      <c r="AR276">
        <v>0</v>
      </c>
      <c r="AS276">
        <v>0</v>
      </c>
      <c r="AT276">
        <v>0</v>
      </c>
      <c r="AU276">
        <v>0</v>
      </c>
      <c r="AV276">
        <v>0</v>
      </c>
      <c r="AW276">
        <v>0</v>
      </c>
      <c r="AX276">
        <v>1798</v>
      </c>
      <c r="AY276">
        <v>81422</v>
      </c>
      <c r="AZ276">
        <v>97479</v>
      </c>
      <c r="BA276">
        <v>1300786.5</v>
      </c>
      <c r="BB276">
        <v>1517</v>
      </c>
      <c r="BC276">
        <v>11888</v>
      </c>
      <c r="BD276">
        <v>14986</v>
      </c>
      <c r="BE276">
        <v>203768.5</v>
      </c>
      <c r="BF276">
        <v>72</v>
      </c>
      <c r="BG276">
        <v>0</v>
      </c>
      <c r="BH276">
        <v>0</v>
      </c>
      <c r="BI276">
        <v>2485</v>
      </c>
      <c r="BJ276">
        <v>513</v>
      </c>
      <c r="BK276">
        <v>4610</v>
      </c>
      <c r="BL276">
        <v>5808</v>
      </c>
      <c r="BM276">
        <v>25162</v>
      </c>
      <c r="BN276">
        <v>0</v>
      </c>
      <c r="BO276">
        <v>0</v>
      </c>
      <c r="BP276">
        <v>0</v>
      </c>
      <c r="BQ276">
        <v>912</v>
      </c>
      <c r="BR276">
        <v>128</v>
      </c>
      <c r="BS276">
        <v>0</v>
      </c>
    </row>
    <row r="277" spans="1:71" x14ac:dyDescent="0.2">
      <c r="A277">
        <v>4186</v>
      </c>
      <c r="B277">
        <v>0</v>
      </c>
      <c r="C277">
        <v>0</v>
      </c>
      <c r="D277">
        <v>0</v>
      </c>
      <c r="E277">
        <v>0</v>
      </c>
      <c r="F277">
        <v>0</v>
      </c>
      <c r="G277">
        <v>0</v>
      </c>
      <c r="H277">
        <v>0</v>
      </c>
      <c r="I277">
        <v>0</v>
      </c>
      <c r="J277">
        <v>0</v>
      </c>
      <c r="K277">
        <v>0</v>
      </c>
      <c r="L277">
        <v>0</v>
      </c>
      <c r="M277">
        <v>0</v>
      </c>
      <c r="N277">
        <v>0</v>
      </c>
      <c r="O277">
        <v>0</v>
      </c>
      <c r="P277">
        <v>0</v>
      </c>
      <c r="Q277">
        <v>0</v>
      </c>
      <c r="R277">
        <v>0</v>
      </c>
      <c r="S277">
        <v>0</v>
      </c>
      <c r="T277">
        <v>0</v>
      </c>
      <c r="U277">
        <v>0</v>
      </c>
      <c r="V277">
        <v>0</v>
      </c>
      <c r="W277">
        <v>0</v>
      </c>
      <c r="X277">
        <v>0</v>
      </c>
      <c r="Y277">
        <v>0</v>
      </c>
      <c r="Z277">
        <v>0</v>
      </c>
      <c r="AA277">
        <v>0</v>
      </c>
      <c r="AB277">
        <v>0</v>
      </c>
      <c r="AC277">
        <v>0</v>
      </c>
      <c r="AD277">
        <v>0</v>
      </c>
      <c r="AE277">
        <v>0</v>
      </c>
      <c r="AF277">
        <v>0</v>
      </c>
      <c r="AG277">
        <v>0</v>
      </c>
      <c r="AH277">
        <v>0</v>
      </c>
      <c r="AI277">
        <v>0</v>
      </c>
      <c r="AJ277">
        <v>0</v>
      </c>
      <c r="AK277">
        <v>0</v>
      </c>
      <c r="AL277">
        <v>0</v>
      </c>
      <c r="AM277">
        <v>0</v>
      </c>
      <c r="AN277">
        <v>0</v>
      </c>
      <c r="AO277">
        <v>0</v>
      </c>
      <c r="AP277">
        <v>0</v>
      </c>
      <c r="AQ277">
        <v>0</v>
      </c>
      <c r="AR277">
        <v>0</v>
      </c>
      <c r="AS277">
        <v>0</v>
      </c>
      <c r="AT277">
        <v>0</v>
      </c>
      <c r="AU277">
        <v>0</v>
      </c>
      <c r="AV277">
        <v>0</v>
      </c>
      <c r="AW277">
        <v>0</v>
      </c>
      <c r="AX277">
        <v>141</v>
      </c>
      <c r="AY277">
        <v>5960</v>
      </c>
      <c r="AZ277">
        <v>10900</v>
      </c>
      <c r="BA277">
        <v>109502</v>
      </c>
      <c r="BB277">
        <v>141</v>
      </c>
      <c r="BC277">
        <v>1056</v>
      </c>
      <c r="BD277">
        <v>1526</v>
      </c>
      <c r="BE277">
        <v>19153</v>
      </c>
      <c r="BF277">
        <v>0</v>
      </c>
      <c r="BG277">
        <v>155</v>
      </c>
      <c r="BH277">
        <v>0</v>
      </c>
      <c r="BI277">
        <v>384</v>
      </c>
      <c r="BJ277">
        <v>141</v>
      </c>
      <c r="BK277">
        <v>600</v>
      </c>
      <c r="BL277">
        <v>960</v>
      </c>
      <c r="BM277">
        <v>2287</v>
      </c>
      <c r="BN277">
        <v>0</v>
      </c>
      <c r="BO277">
        <v>0</v>
      </c>
      <c r="BP277">
        <v>0</v>
      </c>
      <c r="BQ277">
        <v>350</v>
      </c>
      <c r="BR277">
        <v>51</v>
      </c>
      <c r="BS277">
        <v>0</v>
      </c>
    </row>
    <row r="278" spans="1:71" x14ac:dyDescent="0.2">
      <c r="A278">
        <v>4207</v>
      </c>
      <c r="B278">
        <v>0</v>
      </c>
      <c r="C278">
        <v>0</v>
      </c>
      <c r="D278">
        <v>0</v>
      </c>
      <c r="E278">
        <v>0</v>
      </c>
      <c r="F278">
        <v>0</v>
      </c>
      <c r="G278">
        <v>0</v>
      </c>
      <c r="H278">
        <v>0</v>
      </c>
      <c r="I278">
        <v>0</v>
      </c>
      <c r="J278">
        <v>0</v>
      </c>
      <c r="K278">
        <v>0</v>
      </c>
      <c r="L278">
        <v>0</v>
      </c>
      <c r="M278">
        <v>0</v>
      </c>
      <c r="N278">
        <v>0</v>
      </c>
      <c r="O278">
        <v>0</v>
      </c>
      <c r="P278">
        <v>0</v>
      </c>
      <c r="Q278">
        <v>0</v>
      </c>
      <c r="R278">
        <v>0</v>
      </c>
      <c r="S278">
        <v>0</v>
      </c>
      <c r="T278">
        <v>0</v>
      </c>
      <c r="U278">
        <v>0</v>
      </c>
      <c r="V278">
        <v>0</v>
      </c>
      <c r="W278">
        <v>0</v>
      </c>
      <c r="X278">
        <v>0</v>
      </c>
      <c r="Y278">
        <v>0</v>
      </c>
      <c r="Z278">
        <v>0</v>
      </c>
      <c r="AA278">
        <v>0</v>
      </c>
      <c r="AB278">
        <v>0</v>
      </c>
      <c r="AC278">
        <v>0</v>
      </c>
      <c r="AD278">
        <v>0</v>
      </c>
      <c r="AE278">
        <v>0</v>
      </c>
      <c r="AF278">
        <v>0</v>
      </c>
      <c r="AG278">
        <v>0</v>
      </c>
      <c r="AH278">
        <v>0</v>
      </c>
      <c r="AI278">
        <v>0</v>
      </c>
      <c r="AJ278">
        <v>0</v>
      </c>
      <c r="AK278">
        <v>0</v>
      </c>
      <c r="AL278">
        <v>0</v>
      </c>
      <c r="AM278">
        <v>0</v>
      </c>
      <c r="AN278">
        <v>0</v>
      </c>
      <c r="AO278">
        <v>0</v>
      </c>
      <c r="AP278">
        <v>0</v>
      </c>
      <c r="AQ278">
        <v>0</v>
      </c>
      <c r="AR278">
        <v>0</v>
      </c>
      <c r="AS278">
        <v>0</v>
      </c>
      <c r="AT278">
        <v>0</v>
      </c>
      <c r="AU278">
        <v>0</v>
      </c>
      <c r="AV278">
        <v>0</v>
      </c>
      <c r="AW278">
        <v>0</v>
      </c>
      <c r="AX278">
        <v>450</v>
      </c>
      <c r="AY278">
        <v>3009</v>
      </c>
      <c r="AZ278">
        <v>5340</v>
      </c>
      <c r="BA278">
        <v>69080</v>
      </c>
      <c r="BB278">
        <v>450</v>
      </c>
      <c r="BC278">
        <v>415</v>
      </c>
      <c r="BD278">
        <v>778</v>
      </c>
      <c r="BE278">
        <v>11431</v>
      </c>
      <c r="BF278">
        <v>0</v>
      </c>
      <c r="BG278">
        <v>0</v>
      </c>
      <c r="BH278">
        <v>0</v>
      </c>
      <c r="BI278">
        <v>513</v>
      </c>
      <c r="BJ278">
        <v>310</v>
      </c>
      <c r="BK278">
        <v>140</v>
      </c>
      <c r="BL278">
        <v>436</v>
      </c>
      <c r="BM278">
        <v>1685</v>
      </c>
      <c r="BN278">
        <v>0</v>
      </c>
      <c r="BO278">
        <v>0</v>
      </c>
      <c r="BP278">
        <v>0</v>
      </c>
      <c r="BQ278">
        <v>58</v>
      </c>
      <c r="BR278">
        <v>13</v>
      </c>
      <c r="BS278">
        <v>0</v>
      </c>
    </row>
    <row r="279" spans="1:71" x14ac:dyDescent="0.2">
      <c r="A279">
        <v>4221</v>
      </c>
      <c r="B279">
        <v>0</v>
      </c>
      <c r="C279">
        <v>0</v>
      </c>
      <c r="D279">
        <v>0</v>
      </c>
      <c r="E279">
        <v>0</v>
      </c>
      <c r="F279">
        <v>0</v>
      </c>
      <c r="G279">
        <v>0</v>
      </c>
      <c r="H279">
        <v>0</v>
      </c>
      <c r="I279">
        <v>0</v>
      </c>
      <c r="J279">
        <v>0</v>
      </c>
      <c r="K279">
        <v>0</v>
      </c>
      <c r="L279">
        <v>0</v>
      </c>
      <c r="M279">
        <v>0</v>
      </c>
      <c r="N279">
        <v>0</v>
      </c>
      <c r="O279">
        <v>0</v>
      </c>
      <c r="P279">
        <v>0</v>
      </c>
      <c r="Q279">
        <v>0</v>
      </c>
      <c r="R279">
        <v>0</v>
      </c>
      <c r="S279">
        <v>0</v>
      </c>
      <c r="T279">
        <v>0</v>
      </c>
      <c r="U279">
        <v>0</v>
      </c>
      <c r="V279">
        <v>0</v>
      </c>
      <c r="W279">
        <v>0</v>
      </c>
      <c r="X279">
        <v>0</v>
      </c>
      <c r="Y279">
        <v>0</v>
      </c>
      <c r="Z279">
        <v>0</v>
      </c>
      <c r="AA279">
        <v>0</v>
      </c>
      <c r="AB279">
        <v>0</v>
      </c>
      <c r="AC279">
        <v>0</v>
      </c>
      <c r="AD279">
        <v>0</v>
      </c>
      <c r="AE279">
        <v>0</v>
      </c>
      <c r="AF279">
        <v>0</v>
      </c>
      <c r="AG279">
        <v>0</v>
      </c>
      <c r="AH279">
        <v>0</v>
      </c>
      <c r="AI279">
        <v>0</v>
      </c>
      <c r="AJ279">
        <v>0</v>
      </c>
      <c r="AK279">
        <v>0</v>
      </c>
      <c r="AL279">
        <v>0</v>
      </c>
      <c r="AM279">
        <v>0</v>
      </c>
      <c r="AN279">
        <v>0</v>
      </c>
      <c r="AO279">
        <v>0</v>
      </c>
      <c r="AP279">
        <v>0</v>
      </c>
      <c r="AQ279">
        <v>0</v>
      </c>
      <c r="AR279">
        <v>0</v>
      </c>
      <c r="AS279">
        <v>0</v>
      </c>
      <c r="AT279">
        <v>0</v>
      </c>
      <c r="AU279">
        <v>0</v>
      </c>
      <c r="AV279">
        <v>0</v>
      </c>
      <c r="AW279">
        <v>0</v>
      </c>
      <c r="AX279">
        <v>370</v>
      </c>
      <c r="AY279">
        <v>7109</v>
      </c>
      <c r="AZ279">
        <v>6109</v>
      </c>
      <c r="BA279">
        <v>77864</v>
      </c>
      <c r="BB279">
        <v>370</v>
      </c>
      <c r="BC279">
        <v>989</v>
      </c>
      <c r="BD279">
        <v>1275</v>
      </c>
      <c r="BE279">
        <v>13366</v>
      </c>
      <c r="BF279">
        <v>0</v>
      </c>
      <c r="BG279">
        <v>168</v>
      </c>
      <c r="BH279">
        <v>0</v>
      </c>
      <c r="BI279">
        <v>0</v>
      </c>
      <c r="BJ279">
        <v>370</v>
      </c>
      <c r="BK279">
        <v>504</v>
      </c>
      <c r="BL279">
        <v>771</v>
      </c>
      <c r="BM279">
        <v>2022</v>
      </c>
      <c r="BN279">
        <v>0</v>
      </c>
      <c r="BO279">
        <v>0</v>
      </c>
      <c r="BP279">
        <v>0</v>
      </c>
      <c r="BQ279">
        <v>0</v>
      </c>
      <c r="BR279">
        <v>4</v>
      </c>
      <c r="BS279">
        <v>0</v>
      </c>
    </row>
    <row r="280" spans="1:71" x14ac:dyDescent="0.2">
      <c r="A280">
        <v>4228</v>
      </c>
      <c r="B280">
        <v>0</v>
      </c>
      <c r="C280">
        <v>0</v>
      </c>
      <c r="D280">
        <v>0</v>
      </c>
      <c r="E280">
        <v>0</v>
      </c>
      <c r="F280">
        <v>0</v>
      </c>
      <c r="G280">
        <v>0</v>
      </c>
      <c r="H280">
        <v>0</v>
      </c>
      <c r="I280">
        <v>0</v>
      </c>
      <c r="J280">
        <v>0</v>
      </c>
      <c r="K280">
        <v>0</v>
      </c>
      <c r="L280">
        <v>0</v>
      </c>
      <c r="M280">
        <v>0</v>
      </c>
      <c r="N280">
        <v>0</v>
      </c>
      <c r="O280">
        <v>0</v>
      </c>
      <c r="P280">
        <v>0</v>
      </c>
      <c r="Q280">
        <v>0</v>
      </c>
      <c r="R280">
        <v>0</v>
      </c>
      <c r="S280">
        <v>0</v>
      </c>
      <c r="T280">
        <v>0</v>
      </c>
      <c r="U280">
        <v>0</v>
      </c>
      <c r="V280">
        <v>0</v>
      </c>
      <c r="W280">
        <v>0</v>
      </c>
      <c r="X280">
        <v>0</v>
      </c>
      <c r="Y280">
        <v>0</v>
      </c>
      <c r="Z280">
        <v>0</v>
      </c>
      <c r="AA280">
        <v>0</v>
      </c>
      <c r="AB280">
        <v>0</v>
      </c>
      <c r="AC280">
        <v>0</v>
      </c>
      <c r="AD280">
        <v>0</v>
      </c>
      <c r="AE280">
        <v>0</v>
      </c>
      <c r="AF280">
        <v>0</v>
      </c>
      <c r="AG280">
        <v>0</v>
      </c>
      <c r="AH280">
        <v>0</v>
      </c>
      <c r="AI280">
        <v>0</v>
      </c>
      <c r="AJ280">
        <v>0</v>
      </c>
      <c r="AK280">
        <v>0</v>
      </c>
      <c r="AL280">
        <v>0</v>
      </c>
      <c r="AM280">
        <v>0</v>
      </c>
      <c r="AN280">
        <v>0</v>
      </c>
      <c r="AO280">
        <v>0</v>
      </c>
      <c r="AP280">
        <v>0</v>
      </c>
      <c r="AQ280">
        <v>0</v>
      </c>
      <c r="AR280">
        <v>0</v>
      </c>
      <c r="AS280">
        <v>0</v>
      </c>
      <c r="AT280">
        <v>0</v>
      </c>
      <c r="AU280">
        <v>0</v>
      </c>
      <c r="AV280">
        <v>0</v>
      </c>
      <c r="AW280">
        <v>0</v>
      </c>
      <c r="AX280">
        <v>171</v>
      </c>
      <c r="AY280">
        <v>8117</v>
      </c>
      <c r="AZ280">
        <v>7689</v>
      </c>
      <c r="BA280">
        <v>129900</v>
      </c>
      <c r="BB280">
        <v>171</v>
      </c>
      <c r="BC280">
        <v>684</v>
      </c>
      <c r="BD280">
        <v>1183</v>
      </c>
      <c r="BE280">
        <v>11505</v>
      </c>
      <c r="BF280">
        <v>0</v>
      </c>
      <c r="BG280">
        <v>0</v>
      </c>
      <c r="BH280">
        <v>0</v>
      </c>
      <c r="BI280">
        <v>342</v>
      </c>
      <c r="BJ280">
        <v>0</v>
      </c>
      <c r="BK280">
        <v>171</v>
      </c>
      <c r="BL280">
        <v>1027</v>
      </c>
      <c r="BM280">
        <v>2907</v>
      </c>
      <c r="BN280">
        <v>0</v>
      </c>
      <c r="BO280">
        <v>0</v>
      </c>
      <c r="BP280">
        <v>0</v>
      </c>
      <c r="BQ280">
        <v>0</v>
      </c>
      <c r="BR280">
        <v>17</v>
      </c>
      <c r="BS280">
        <v>0</v>
      </c>
    </row>
    <row r="281" spans="1:71" x14ac:dyDescent="0.2">
      <c r="A281">
        <v>4235</v>
      </c>
      <c r="B281">
        <v>0</v>
      </c>
      <c r="C281">
        <v>0</v>
      </c>
      <c r="D281">
        <v>0</v>
      </c>
      <c r="E281">
        <v>0</v>
      </c>
      <c r="F281">
        <v>0</v>
      </c>
      <c r="G281">
        <v>0</v>
      </c>
      <c r="H281">
        <v>0</v>
      </c>
      <c r="I281">
        <v>0</v>
      </c>
      <c r="J281">
        <v>0</v>
      </c>
      <c r="K281">
        <v>0</v>
      </c>
      <c r="L281">
        <v>0</v>
      </c>
      <c r="M281">
        <v>0</v>
      </c>
      <c r="N281">
        <v>0</v>
      </c>
      <c r="O281">
        <v>0</v>
      </c>
      <c r="P281">
        <v>0</v>
      </c>
      <c r="Q281">
        <v>0</v>
      </c>
      <c r="R281">
        <v>0</v>
      </c>
      <c r="S281">
        <v>0</v>
      </c>
      <c r="T281">
        <v>0</v>
      </c>
      <c r="U281">
        <v>0</v>
      </c>
      <c r="V281">
        <v>0</v>
      </c>
      <c r="W281">
        <v>0</v>
      </c>
      <c r="X281">
        <v>0</v>
      </c>
      <c r="Y281">
        <v>0</v>
      </c>
      <c r="Z281">
        <v>0</v>
      </c>
      <c r="AA281">
        <v>0</v>
      </c>
      <c r="AB281">
        <v>0</v>
      </c>
      <c r="AC281">
        <v>0</v>
      </c>
      <c r="AD281">
        <v>0</v>
      </c>
      <c r="AE281">
        <v>0</v>
      </c>
      <c r="AF281">
        <v>0</v>
      </c>
      <c r="AG281">
        <v>0</v>
      </c>
      <c r="AH281">
        <v>0</v>
      </c>
      <c r="AI281">
        <v>0</v>
      </c>
      <c r="AJ281">
        <v>0</v>
      </c>
      <c r="AK281">
        <v>0</v>
      </c>
      <c r="AL281">
        <v>0</v>
      </c>
      <c r="AM281">
        <v>0</v>
      </c>
      <c r="AN281">
        <v>0</v>
      </c>
      <c r="AO281">
        <v>0</v>
      </c>
      <c r="AP281">
        <v>0</v>
      </c>
      <c r="AQ281">
        <v>0</v>
      </c>
      <c r="AR281">
        <v>0</v>
      </c>
      <c r="AS281">
        <v>0</v>
      </c>
      <c r="AT281">
        <v>0</v>
      </c>
      <c r="AU281">
        <v>0</v>
      </c>
      <c r="AV281">
        <v>0</v>
      </c>
      <c r="AW281">
        <v>0</v>
      </c>
      <c r="AX281">
        <v>0</v>
      </c>
      <c r="AY281">
        <v>0</v>
      </c>
      <c r="AZ281">
        <v>3956</v>
      </c>
      <c r="BA281">
        <v>38653</v>
      </c>
      <c r="BB281">
        <v>0</v>
      </c>
      <c r="BC281">
        <v>0</v>
      </c>
      <c r="BD281">
        <v>172</v>
      </c>
      <c r="BE281">
        <v>4300</v>
      </c>
      <c r="BF281">
        <v>0</v>
      </c>
      <c r="BG281">
        <v>0</v>
      </c>
      <c r="BH281">
        <v>0</v>
      </c>
      <c r="BI281">
        <v>516</v>
      </c>
      <c r="BJ281">
        <v>0</v>
      </c>
      <c r="BK281">
        <v>0</v>
      </c>
      <c r="BL281">
        <v>172</v>
      </c>
      <c r="BM281">
        <v>688</v>
      </c>
      <c r="BN281">
        <v>0</v>
      </c>
      <c r="BO281">
        <v>0</v>
      </c>
      <c r="BP281">
        <v>0</v>
      </c>
      <c r="BQ281">
        <v>0</v>
      </c>
      <c r="BR281">
        <v>0</v>
      </c>
      <c r="BS281">
        <v>0</v>
      </c>
    </row>
    <row r="282" spans="1:71" x14ac:dyDescent="0.2">
      <c r="A282">
        <v>4263</v>
      </c>
      <c r="B282">
        <v>0</v>
      </c>
      <c r="C282">
        <v>0</v>
      </c>
      <c r="D282">
        <v>0</v>
      </c>
      <c r="E282">
        <v>0</v>
      </c>
      <c r="F282">
        <v>0</v>
      </c>
      <c r="G282">
        <v>0</v>
      </c>
      <c r="H282">
        <v>0</v>
      </c>
      <c r="I282">
        <v>0</v>
      </c>
      <c r="J282">
        <v>0</v>
      </c>
      <c r="K282">
        <v>0</v>
      </c>
      <c r="L282">
        <v>0</v>
      </c>
      <c r="M282">
        <v>0</v>
      </c>
      <c r="N282">
        <v>0</v>
      </c>
      <c r="O282">
        <v>0</v>
      </c>
      <c r="P282">
        <v>0</v>
      </c>
      <c r="Q282">
        <v>0</v>
      </c>
      <c r="R282">
        <v>0</v>
      </c>
      <c r="S282">
        <v>0</v>
      </c>
      <c r="T282">
        <v>0</v>
      </c>
      <c r="U282">
        <v>0</v>
      </c>
      <c r="V282">
        <v>0</v>
      </c>
      <c r="W282">
        <v>0</v>
      </c>
      <c r="X282">
        <v>0</v>
      </c>
      <c r="Y282">
        <v>0</v>
      </c>
      <c r="Z282">
        <v>0</v>
      </c>
      <c r="AA282">
        <v>0</v>
      </c>
      <c r="AB282">
        <v>0</v>
      </c>
      <c r="AC282">
        <v>0</v>
      </c>
      <c r="AD282">
        <v>0</v>
      </c>
      <c r="AE282">
        <v>0</v>
      </c>
      <c r="AF282">
        <v>0</v>
      </c>
      <c r="AG282">
        <v>0</v>
      </c>
      <c r="AH282">
        <v>0</v>
      </c>
      <c r="AI282">
        <v>0</v>
      </c>
      <c r="AJ282">
        <v>0</v>
      </c>
      <c r="AK282">
        <v>0</v>
      </c>
      <c r="AL282">
        <v>0</v>
      </c>
      <c r="AM282">
        <v>0</v>
      </c>
      <c r="AN282">
        <v>0</v>
      </c>
      <c r="AO282">
        <v>0</v>
      </c>
      <c r="AP282">
        <v>0</v>
      </c>
      <c r="AQ282">
        <v>0</v>
      </c>
      <c r="AR282">
        <v>0</v>
      </c>
      <c r="AS282">
        <v>0</v>
      </c>
      <c r="AT282">
        <v>0</v>
      </c>
      <c r="AU282">
        <v>0</v>
      </c>
      <c r="AV282">
        <v>0</v>
      </c>
      <c r="AW282">
        <v>0</v>
      </c>
      <c r="AX282">
        <v>381</v>
      </c>
      <c r="AY282">
        <v>1454</v>
      </c>
      <c r="AZ282">
        <v>2717</v>
      </c>
      <c r="BA282">
        <v>34796</v>
      </c>
      <c r="BB282">
        <v>381</v>
      </c>
      <c r="BC282">
        <v>297</v>
      </c>
      <c r="BD282">
        <v>656</v>
      </c>
      <c r="BE282">
        <v>6375</v>
      </c>
      <c r="BF282">
        <v>0</v>
      </c>
      <c r="BG282">
        <v>0</v>
      </c>
      <c r="BH282">
        <v>0</v>
      </c>
      <c r="BI282">
        <v>283</v>
      </c>
      <c r="BJ282">
        <v>313</v>
      </c>
      <c r="BK282">
        <v>297</v>
      </c>
      <c r="BL282">
        <v>492</v>
      </c>
      <c r="BM282">
        <v>1167</v>
      </c>
      <c r="BN282">
        <v>0</v>
      </c>
      <c r="BO282">
        <v>0</v>
      </c>
      <c r="BP282">
        <v>0</v>
      </c>
      <c r="BQ282">
        <v>171</v>
      </c>
      <c r="BR282">
        <v>2</v>
      </c>
      <c r="BS282">
        <v>0</v>
      </c>
    </row>
    <row r="283" spans="1:71" x14ac:dyDescent="0.2">
      <c r="A283">
        <v>4270</v>
      </c>
      <c r="B283">
        <v>0</v>
      </c>
      <c r="C283">
        <v>0</v>
      </c>
      <c r="D283">
        <v>0</v>
      </c>
      <c r="E283">
        <v>0</v>
      </c>
      <c r="F283">
        <v>0</v>
      </c>
      <c r="G283">
        <v>0</v>
      </c>
      <c r="H283">
        <v>0</v>
      </c>
      <c r="I283">
        <v>0</v>
      </c>
      <c r="J283">
        <v>0</v>
      </c>
      <c r="K283">
        <v>0</v>
      </c>
      <c r="L283">
        <v>0</v>
      </c>
      <c r="M283">
        <v>0</v>
      </c>
      <c r="N283">
        <v>0</v>
      </c>
      <c r="O283">
        <v>0</v>
      </c>
      <c r="P283">
        <v>0</v>
      </c>
      <c r="Q283">
        <v>0</v>
      </c>
      <c r="R283">
        <v>0</v>
      </c>
      <c r="S283">
        <v>0</v>
      </c>
      <c r="T283">
        <v>0</v>
      </c>
      <c r="U283">
        <v>0</v>
      </c>
      <c r="V283">
        <v>0</v>
      </c>
      <c r="W283">
        <v>0</v>
      </c>
      <c r="X283">
        <v>0</v>
      </c>
      <c r="Y283">
        <v>0</v>
      </c>
      <c r="Z283">
        <v>0</v>
      </c>
      <c r="AA283">
        <v>0</v>
      </c>
      <c r="AB283">
        <v>0</v>
      </c>
      <c r="AC283">
        <v>0</v>
      </c>
      <c r="AD283">
        <v>0</v>
      </c>
      <c r="AE283">
        <v>0</v>
      </c>
      <c r="AF283">
        <v>0</v>
      </c>
      <c r="AG283">
        <v>0</v>
      </c>
      <c r="AH283">
        <v>0</v>
      </c>
      <c r="AI283">
        <v>0</v>
      </c>
      <c r="AJ283">
        <v>0</v>
      </c>
      <c r="AK283">
        <v>0</v>
      </c>
      <c r="AL283">
        <v>0</v>
      </c>
      <c r="AM283">
        <v>0</v>
      </c>
      <c r="AN283">
        <v>0</v>
      </c>
      <c r="AO283">
        <v>0</v>
      </c>
      <c r="AP283">
        <v>0</v>
      </c>
      <c r="AQ283">
        <v>0</v>
      </c>
      <c r="AR283">
        <v>0</v>
      </c>
      <c r="AS283">
        <v>0</v>
      </c>
      <c r="AT283">
        <v>0</v>
      </c>
      <c r="AU283">
        <v>0</v>
      </c>
      <c r="AV283">
        <v>0</v>
      </c>
      <c r="AW283">
        <v>0</v>
      </c>
      <c r="AX283">
        <v>0</v>
      </c>
      <c r="AY283">
        <v>3052</v>
      </c>
      <c r="AZ283">
        <v>1953</v>
      </c>
      <c r="BA283">
        <v>34277</v>
      </c>
      <c r="BB283">
        <v>0</v>
      </c>
      <c r="BC283">
        <v>340</v>
      </c>
      <c r="BD283">
        <v>170</v>
      </c>
      <c r="BE283">
        <v>4930</v>
      </c>
      <c r="BF283">
        <v>0</v>
      </c>
      <c r="BG283">
        <v>0</v>
      </c>
      <c r="BH283">
        <v>0</v>
      </c>
      <c r="BI283">
        <v>170</v>
      </c>
      <c r="BJ283">
        <v>0</v>
      </c>
      <c r="BK283">
        <v>340</v>
      </c>
      <c r="BL283">
        <v>170</v>
      </c>
      <c r="BM283">
        <v>1870</v>
      </c>
      <c r="BN283">
        <v>0</v>
      </c>
      <c r="BO283">
        <v>0</v>
      </c>
      <c r="BP283">
        <v>0</v>
      </c>
      <c r="BQ283">
        <v>0</v>
      </c>
      <c r="BR283">
        <v>17</v>
      </c>
      <c r="BS283">
        <v>0</v>
      </c>
    </row>
    <row r="284" spans="1:71" x14ac:dyDescent="0.2">
      <c r="A284">
        <v>4305</v>
      </c>
      <c r="B284">
        <v>0</v>
      </c>
      <c r="C284">
        <v>0</v>
      </c>
      <c r="D284">
        <v>0</v>
      </c>
      <c r="E284">
        <v>0</v>
      </c>
      <c r="F284">
        <v>0</v>
      </c>
      <c r="G284">
        <v>0</v>
      </c>
      <c r="H284">
        <v>0</v>
      </c>
      <c r="I284">
        <v>0</v>
      </c>
      <c r="J284">
        <v>0</v>
      </c>
      <c r="K284">
        <v>0</v>
      </c>
      <c r="L284">
        <v>0</v>
      </c>
      <c r="M284">
        <v>0</v>
      </c>
      <c r="N284">
        <v>0</v>
      </c>
      <c r="O284">
        <v>0</v>
      </c>
      <c r="P284">
        <v>0</v>
      </c>
      <c r="Q284">
        <v>0</v>
      </c>
      <c r="R284">
        <v>0</v>
      </c>
      <c r="S284">
        <v>0</v>
      </c>
      <c r="T284">
        <v>0</v>
      </c>
      <c r="U284">
        <v>0</v>
      </c>
      <c r="V284">
        <v>0</v>
      </c>
      <c r="W284">
        <v>0</v>
      </c>
      <c r="X284">
        <v>0</v>
      </c>
      <c r="Y284">
        <v>0</v>
      </c>
      <c r="Z284">
        <v>0</v>
      </c>
      <c r="AA284">
        <v>0</v>
      </c>
      <c r="AB284">
        <v>0</v>
      </c>
      <c r="AC284">
        <v>0</v>
      </c>
      <c r="AD284">
        <v>0</v>
      </c>
      <c r="AE284">
        <v>0</v>
      </c>
      <c r="AF284">
        <v>0</v>
      </c>
      <c r="AG284">
        <v>0</v>
      </c>
      <c r="AH284">
        <v>0</v>
      </c>
      <c r="AI284">
        <v>0</v>
      </c>
      <c r="AJ284">
        <v>0</v>
      </c>
      <c r="AK284">
        <v>0</v>
      </c>
      <c r="AL284">
        <v>0</v>
      </c>
      <c r="AM284">
        <v>0</v>
      </c>
      <c r="AN284">
        <v>0</v>
      </c>
      <c r="AO284">
        <v>0</v>
      </c>
      <c r="AP284">
        <v>0</v>
      </c>
      <c r="AQ284">
        <v>0</v>
      </c>
      <c r="AR284">
        <v>0</v>
      </c>
      <c r="AS284">
        <v>0</v>
      </c>
      <c r="AT284">
        <v>0</v>
      </c>
      <c r="AU284">
        <v>0</v>
      </c>
      <c r="AV284">
        <v>0</v>
      </c>
      <c r="AW284">
        <v>0</v>
      </c>
      <c r="AX284">
        <v>170</v>
      </c>
      <c r="AY284">
        <v>8640</v>
      </c>
      <c r="AZ284">
        <v>11236</v>
      </c>
      <c r="BA284">
        <v>159380</v>
      </c>
      <c r="BB284">
        <v>170</v>
      </c>
      <c r="BC284">
        <v>1269</v>
      </c>
      <c r="BD284">
        <v>1737</v>
      </c>
      <c r="BE284">
        <v>20178</v>
      </c>
      <c r="BF284">
        <v>0</v>
      </c>
      <c r="BG284">
        <v>0</v>
      </c>
      <c r="BH284">
        <v>0</v>
      </c>
      <c r="BI284">
        <v>843</v>
      </c>
      <c r="BJ284">
        <v>0</v>
      </c>
      <c r="BK284">
        <v>564</v>
      </c>
      <c r="BL284">
        <v>1057</v>
      </c>
      <c r="BM284">
        <v>2720</v>
      </c>
      <c r="BN284">
        <v>0</v>
      </c>
      <c r="BO284">
        <v>0</v>
      </c>
      <c r="BP284">
        <v>0</v>
      </c>
      <c r="BQ284">
        <v>0</v>
      </c>
      <c r="BR284">
        <v>11</v>
      </c>
      <c r="BS284">
        <v>0</v>
      </c>
    </row>
    <row r="285" spans="1:71" x14ac:dyDescent="0.2">
      <c r="A285">
        <v>4312</v>
      </c>
      <c r="B285">
        <v>0</v>
      </c>
      <c r="C285">
        <v>0</v>
      </c>
      <c r="D285">
        <v>0</v>
      </c>
      <c r="E285">
        <v>0</v>
      </c>
      <c r="F285">
        <v>0</v>
      </c>
      <c r="G285">
        <v>0</v>
      </c>
      <c r="H285">
        <v>0</v>
      </c>
      <c r="I285">
        <v>0</v>
      </c>
      <c r="J285">
        <v>0</v>
      </c>
      <c r="K285">
        <v>0</v>
      </c>
      <c r="L285">
        <v>0</v>
      </c>
      <c r="M285">
        <v>0</v>
      </c>
      <c r="N285">
        <v>0</v>
      </c>
      <c r="O285">
        <v>0</v>
      </c>
      <c r="P285">
        <v>0</v>
      </c>
      <c r="Q285">
        <v>0</v>
      </c>
      <c r="R285">
        <v>0</v>
      </c>
      <c r="S285">
        <v>0</v>
      </c>
      <c r="T285">
        <v>0</v>
      </c>
      <c r="U285">
        <v>0</v>
      </c>
      <c r="V285">
        <v>0</v>
      </c>
      <c r="W285">
        <v>0</v>
      </c>
      <c r="X285">
        <v>0</v>
      </c>
      <c r="Y285">
        <v>0</v>
      </c>
      <c r="Z285">
        <v>0</v>
      </c>
      <c r="AA285">
        <v>0</v>
      </c>
      <c r="AB285">
        <v>0</v>
      </c>
      <c r="AC285">
        <v>0</v>
      </c>
      <c r="AD285">
        <v>0</v>
      </c>
      <c r="AE285">
        <v>0</v>
      </c>
      <c r="AF285">
        <v>0</v>
      </c>
      <c r="AG285">
        <v>0</v>
      </c>
      <c r="AH285">
        <v>0</v>
      </c>
      <c r="AI285">
        <v>0</v>
      </c>
      <c r="AJ285">
        <v>0</v>
      </c>
      <c r="AK285">
        <v>0</v>
      </c>
      <c r="AL285">
        <v>0</v>
      </c>
      <c r="AM285">
        <v>0</v>
      </c>
      <c r="AN285">
        <v>0</v>
      </c>
      <c r="AO285">
        <v>0</v>
      </c>
      <c r="AP285">
        <v>0</v>
      </c>
      <c r="AQ285">
        <v>0</v>
      </c>
      <c r="AR285">
        <v>0</v>
      </c>
      <c r="AS285">
        <v>0</v>
      </c>
      <c r="AT285">
        <v>0</v>
      </c>
      <c r="AU285">
        <v>0</v>
      </c>
      <c r="AV285">
        <v>0</v>
      </c>
      <c r="AW285">
        <v>0</v>
      </c>
      <c r="AX285">
        <v>709</v>
      </c>
      <c r="AY285">
        <v>27510</v>
      </c>
      <c r="AZ285">
        <v>31413</v>
      </c>
      <c r="BA285">
        <v>455114</v>
      </c>
      <c r="BB285">
        <v>709</v>
      </c>
      <c r="BC285">
        <v>4885</v>
      </c>
      <c r="BD285">
        <v>4146</v>
      </c>
      <c r="BE285">
        <v>49566</v>
      </c>
      <c r="BF285">
        <v>0</v>
      </c>
      <c r="BG285">
        <v>0</v>
      </c>
      <c r="BH285">
        <v>0</v>
      </c>
      <c r="BI285">
        <v>707</v>
      </c>
      <c r="BJ285">
        <v>640</v>
      </c>
      <c r="BK285">
        <v>3194</v>
      </c>
      <c r="BL285">
        <v>2930.5</v>
      </c>
      <c r="BM285">
        <v>10018.5</v>
      </c>
      <c r="BN285">
        <v>0</v>
      </c>
      <c r="BO285">
        <v>0</v>
      </c>
      <c r="BP285">
        <v>0</v>
      </c>
      <c r="BQ285">
        <v>0</v>
      </c>
      <c r="BR285">
        <v>55</v>
      </c>
      <c r="BS285">
        <v>0</v>
      </c>
    </row>
    <row r="286" spans="1:71" x14ac:dyDescent="0.2">
      <c r="A286">
        <v>4330</v>
      </c>
      <c r="B286">
        <v>0</v>
      </c>
      <c r="C286">
        <v>0</v>
      </c>
      <c r="D286">
        <v>0</v>
      </c>
      <c r="E286">
        <v>0</v>
      </c>
      <c r="F286">
        <v>0</v>
      </c>
      <c r="G286">
        <v>0</v>
      </c>
      <c r="H286">
        <v>0</v>
      </c>
      <c r="I286">
        <v>0</v>
      </c>
      <c r="J286">
        <v>0</v>
      </c>
      <c r="K286">
        <v>0</v>
      </c>
      <c r="L286">
        <v>0</v>
      </c>
      <c r="M286">
        <v>0</v>
      </c>
      <c r="N286">
        <v>0</v>
      </c>
      <c r="O286">
        <v>0</v>
      </c>
      <c r="P286">
        <v>0</v>
      </c>
      <c r="Q286">
        <v>0</v>
      </c>
      <c r="R286">
        <v>0</v>
      </c>
      <c r="S286">
        <v>0</v>
      </c>
      <c r="T286">
        <v>0</v>
      </c>
      <c r="U286">
        <v>0</v>
      </c>
      <c r="V286">
        <v>0</v>
      </c>
      <c r="W286">
        <v>0</v>
      </c>
      <c r="X286">
        <v>0</v>
      </c>
      <c r="Y286">
        <v>0</v>
      </c>
      <c r="Z286">
        <v>0</v>
      </c>
      <c r="AA286">
        <v>0</v>
      </c>
      <c r="AB286">
        <v>0</v>
      </c>
      <c r="AC286">
        <v>0</v>
      </c>
      <c r="AD286">
        <v>0</v>
      </c>
      <c r="AE286">
        <v>0</v>
      </c>
      <c r="AF286">
        <v>0</v>
      </c>
      <c r="AG286">
        <v>0</v>
      </c>
      <c r="AH286">
        <v>0</v>
      </c>
      <c r="AI286">
        <v>0</v>
      </c>
      <c r="AJ286">
        <v>0</v>
      </c>
      <c r="AK286">
        <v>0</v>
      </c>
      <c r="AL286">
        <v>0</v>
      </c>
      <c r="AM286">
        <v>0</v>
      </c>
      <c r="AN286">
        <v>0</v>
      </c>
      <c r="AO286">
        <v>0</v>
      </c>
      <c r="AP286">
        <v>0</v>
      </c>
      <c r="AQ286">
        <v>0</v>
      </c>
      <c r="AR286">
        <v>0</v>
      </c>
      <c r="AS286">
        <v>0</v>
      </c>
      <c r="AT286">
        <v>0</v>
      </c>
      <c r="AU286">
        <v>0</v>
      </c>
      <c r="AV286">
        <v>0</v>
      </c>
      <c r="AW286">
        <v>0</v>
      </c>
      <c r="AX286">
        <v>0</v>
      </c>
      <c r="AY286">
        <v>567</v>
      </c>
      <c r="AZ286">
        <v>1134</v>
      </c>
      <c r="BA286">
        <v>12123</v>
      </c>
      <c r="BB286">
        <v>0</v>
      </c>
      <c r="BC286">
        <v>167</v>
      </c>
      <c r="BD286">
        <v>162</v>
      </c>
      <c r="BE286">
        <v>1962</v>
      </c>
      <c r="BF286">
        <v>0</v>
      </c>
      <c r="BG286">
        <v>0</v>
      </c>
      <c r="BH286">
        <v>0</v>
      </c>
      <c r="BI286">
        <v>0</v>
      </c>
      <c r="BJ286">
        <v>0</v>
      </c>
      <c r="BK286">
        <v>167</v>
      </c>
      <c r="BL286">
        <v>162</v>
      </c>
      <c r="BM286">
        <v>756</v>
      </c>
      <c r="BN286">
        <v>0</v>
      </c>
      <c r="BO286">
        <v>0</v>
      </c>
      <c r="BP286">
        <v>0</v>
      </c>
      <c r="BQ286">
        <v>0</v>
      </c>
      <c r="BR286">
        <v>0</v>
      </c>
      <c r="BS286">
        <v>0</v>
      </c>
    </row>
    <row r="287" spans="1:71" x14ac:dyDescent="0.2">
      <c r="A287">
        <v>4347</v>
      </c>
      <c r="B287">
        <v>0</v>
      </c>
      <c r="C287">
        <v>0</v>
      </c>
      <c r="D287">
        <v>0</v>
      </c>
      <c r="E287">
        <v>0</v>
      </c>
      <c r="F287">
        <v>0</v>
      </c>
      <c r="G287">
        <v>0</v>
      </c>
      <c r="H287">
        <v>0</v>
      </c>
      <c r="I287">
        <v>0</v>
      </c>
      <c r="J287">
        <v>0</v>
      </c>
      <c r="K287">
        <v>0</v>
      </c>
      <c r="L287">
        <v>0</v>
      </c>
      <c r="M287">
        <v>0</v>
      </c>
      <c r="N287">
        <v>0</v>
      </c>
      <c r="O287">
        <v>0</v>
      </c>
      <c r="P287">
        <v>0</v>
      </c>
      <c r="Q287">
        <v>0</v>
      </c>
      <c r="R287">
        <v>0</v>
      </c>
      <c r="S287">
        <v>0</v>
      </c>
      <c r="T287">
        <v>0</v>
      </c>
      <c r="U287">
        <v>0</v>
      </c>
      <c r="V287">
        <v>0</v>
      </c>
      <c r="W287">
        <v>0</v>
      </c>
      <c r="X287">
        <v>0</v>
      </c>
      <c r="Y287">
        <v>0</v>
      </c>
      <c r="Z287">
        <v>0</v>
      </c>
      <c r="AA287">
        <v>0</v>
      </c>
      <c r="AB287">
        <v>0</v>
      </c>
      <c r="AC287">
        <v>0</v>
      </c>
      <c r="AD287">
        <v>0</v>
      </c>
      <c r="AE287">
        <v>0</v>
      </c>
      <c r="AF287">
        <v>0</v>
      </c>
      <c r="AG287">
        <v>0</v>
      </c>
      <c r="AH287">
        <v>0</v>
      </c>
      <c r="AI287">
        <v>0</v>
      </c>
      <c r="AJ287">
        <v>0</v>
      </c>
      <c r="AK287">
        <v>0</v>
      </c>
      <c r="AL287">
        <v>0</v>
      </c>
      <c r="AM287">
        <v>0</v>
      </c>
      <c r="AN287">
        <v>0</v>
      </c>
      <c r="AO287">
        <v>0</v>
      </c>
      <c r="AP287">
        <v>0</v>
      </c>
      <c r="AQ287">
        <v>0</v>
      </c>
      <c r="AR287">
        <v>0</v>
      </c>
      <c r="AS287">
        <v>0</v>
      </c>
      <c r="AT287">
        <v>0</v>
      </c>
      <c r="AU287">
        <v>0</v>
      </c>
      <c r="AV287">
        <v>0</v>
      </c>
      <c r="AW287">
        <v>0</v>
      </c>
      <c r="AX287">
        <v>0</v>
      </c>
      <c r="AY287">
        <v>5976</v>
      </c>
      <c r="AZ287">
        <v>8178</v>
      </c>
      <c r="BA287">
        <v>104632</v>
      </c>
      <c r="BB287">
        <v>0</v>
      </c>
      <c r="BC287">
        <v>1137</v>
      </c>
      <c r="BD287">
        <v>1145</v>
      </c>
      <c r="BE287">
        <v>20013</v>
      </c>
      <c r="BF287">
        <v>0</v>
      </c>
      <c r="BG287">
        <v>0</v>
      </c>
      <c r="BH287">
        <v>0</v>
      </c>
      <c r="BI287">
        <v>0</v>
      </c>
      <c r="BJ287">
        <v>0</v>
      </c>
      <c r="BK287">
        <v>519</v>
      </c>
      <c r="BL287">
        <v>1145</v>
      </c>
      <c r="BM287">
        <v>3567</v>
      </c>
      <c r="BN287">
        <v>0</v>
      </c>
      <c r="BO287">
        <v>0</v>
      </c>
      <c r="BP287">
        <v>0</v>
      </c>
      <c r="BQ287">
        <v>346</v>
      </c>
      <c r="BR287">
        <v>14</v>
      </c>
      <c r="BS287">
        <v>0</v>
      </c>
    </row>
    <row r="288" spans="1:71" x14ac:dyDescent="0.2">
      <c r="A288">
        <v>4368</v>
      </c>
      <c r="B288">
        <v>0</v>
      </c>
      <c r="C288">
        <v>0</v>
      </c>
      <c r="D288">
        <v>0</v>
      </c>
      <c r="E288">
        <v>0</v>
      </c>
      <c r="F288">
        <v>0</v>
      </c>
      <c r="G288">
        <v>0</v>
      </c>
      <c r="H288">
        <v>0</v>
      </c>
      <c r="I288">
        <v>0</v>
      </c>
      <c r="J288">
        <v>0</v>
      </c>
      <c r="K288">
        <v>0</v>
      </c>
      <c r="L288">
        <v>0</v>
      </c>
      <c r="M288">
        <v>0</v>
      </c>
      <c r="N288">
        <v>0</v>
      </c>
      <c r="O288">
        <v>0</v>
      </c>
      <c r="P288">
        <v>0</v>
      </c>
      <c r="Q288">
        <v>0</v>
      </c>
      <c r="R288">
        <v>0</v>
      </c>
      <c r="S288">
        <v>0</v>
      </c>
      <c r="T288">
        <v>0</v>
      </c>
      <c r="U288">
        <v>0</v>
      </c>
      <c r="V288">
        <v>0</v>
      </c>
      <c r="W288">
        <v>0</v>
      </c>
      <c r="X288">
        <v>0</v>
      </c>
      <c r="Y288">
        <v>0</v>
      </c>
      <c r="Z288">
        <v>0</v>
      </c>
      <c r="AA288">
        <v>0</v>
      </c>
      <c r="AB288">
        <v>0</v>
      </c>
      <c r="AC288">
        <v>0</v>
      </c>
      <c r="AD288">
        <v>0</v>
      </c>
      <c r="AE288">
        <v>0</v>
      </c>
      <c r="AF288">
        <v>0</v>
      </c>
      <c r="AG288">
        <v>0</v>
      </c>
      <c r="AH288">
        <v>0</v>
      </c>
      <c r="AI288">
        <v>0</v>
      </c>
      <c r="AJ288">
        <v>0</v>
      </c>
      <c r="AK288">
        <v>0</v>
      </c>
      <c r="AL288">
        <v>0</v>
      </c>
      <c r="AM288">
        <v>0</v>
      </c>
      <c r="AN288">
        <v>0</v>
      </c>
      <c r="AO288">
        <v>0</v>
      </c>
      <c r="AP288">
        <v>0</v>
      </c>
      <c r="AQ288">
        <v>0</v>
      </c>
      <c r="AR288">
        <v>0</v>
      </c>
      <c r="AS288">
        <v>0</v>
      </c>
      <c r="AT288">
        <v>0</v>
      </c>
      <c r="AU288">
        <v>0</v>
      </c>
      <c r="AV288">
        <v>0</v>
      </c>
      <c r="AW288">
        <v>0</v>
      </c>
      <c r="AX288">
        <v>204</v>
      </c>
      <c r="AY288">
        <v>6149</v>
      </c>
      <c r="AZ288">
        <v>4501</v>
      </c>
      <c r="BA288">
        <v>82572</v>
      </c>
      <c r="BB288">
        <v>204</v>
      </c>
      <c r="BC288">
        <v>709</v>
      </c>
      <c r="BD288">
        <v>850</v>
      </c>
      <c r="BE288">
        <v>9228</v>
      </c>
      <c r="BF288">
        <v>0</v>
      </c>
      <c r="BG288">
        <v>0</v>
      </c>
      <c r="BH288">
        <v>0</v>
      </c>
      <c r="BI288">
        <v>0</v>
      </c>
      <c r="BJ288">
        <v>102</v>
      </c>
      <c r="BK288">
        <v>366</v>
      </c>
      <c r="BL288">
        <v>680</v>
      </c>
      <c r="BM288">
        <v>951</v>
      </c>
      <c r="BN288">
        <v>0</v>
      </c>
      <c r="BO288">
        <v>0</v>
      </c>
      <c r="BP288">
        <v>0</v>
      </c>
      <c r="BQ288">
        <v>0</v>
      </c>
      <c r="BR288">
        <v>14</v>
      </c>
      <c r="BS288">
        <v>0</v>
      </c>
    </row>
    <row r="289" spans="1:71" x14ac:dyDescent="0.2">
      <c r="A289">
        <v>4375</v>
      </c>
      <c r="B289">
        <v>0</v>
      </c>
      <c r="C289">
        <v>0</v>
      </c>
      <c r="D289">
        <v>0</v>
      </c>
      <c r="E289">
        <v>0</v>
      </c>
      <c r="F289">
        <v>0</v>
      </c>
      <c r="G289">
        <v>0</v>
      </c>
      <c r="H289">
        <v>0</v>
      </c>
      <c r="I289">
        <v>0</v>
      </c>
      <c r="J289">
        <v>0</v>
      </c>
      <c r="K289">
        <v>0</v>
      </c>
      <c r="L289">
        <v>0</v>
      </c>
      <c r="M289">
        <v>0</v>
      </c>
      <c r="N289">
        <v>0</v>
      </c>
      <c r="O289">
        <v>0</v>
      </c>
      <c r="P289">
        <v>0</v>
      </c>
      <c r="Q289">
        <v>0</v>
      </c>
      <c r="R289">
        <v>0</v>
      </c>
      <c r="S289">
        <v>0</v>
      </c>
      <c r="T289">
        <v>0</v>
      </c>
      <c r="U289">
        <v>0</v>
      </c>
      <c r="V289">
        <v>0</v>
      </c>
      <c r="W289">
        <v>0</v>
      </c>
      <c r="X289">
        <v>0</v>
      </c>
      <c r="Y289">
        <v>0</v>
      </c>
      <c r="Z289">
        <v>0</v>
      </c>
      <c r="AA289">
        <v>0</v>
      </c>
      <c r="AB289">
        <v>0</v>
      </c>
      <c r="AC289">
        <v>0</v>
      </c>
      <c r="AD289">
        <v>0</v>
      </c>
      <c r="AE289">
        <v>0</v>
      </c>
      <c r="AF289">
        <v>0</v>
      </c>
      <c r="AG289">
        <v>0</v>
      </c>
      <c r="AH289">
        <v>0</v>
      </c>
      <c r="AI289">
        <v>0</v>
      </c>
      <c r="AJ289">
        <v>0</v>
      </c>
      <c r="AK289">
        <v>0</v>
      </c>
      <c r="AL289">
        <v>0</v>
      </c>
      <c r="AM289">
        <v>0</v>
      </c>
      <c r="AN289">
        <v>0</v>
      </c>
      <c r="AO289">
        <v>0</v>
      </c>
      <c r="AP289">
        <v>0</v>
      </c>
      <c r="AQ289">
        <v>0</v>
      </c>
      <c r="AR289">
        <v>0</v>
      </c>
      <c r="AS289">
        <v>0</v>
      </c>
      <c r="AT289">
        <v>0</v>
      </c>
      <c r="AU289">
        <v>0</v>
      </c>
      <c r="AV289">
        <v>0</v>
      </c>
      <c r="AW289">
        <v>0</v>
      </c>
      <c r="AX289">
        <v>478</v>
      </c>
      <c r="AY289">
        <v>8536</v>
      </c>
      <c r="AZ289">
        <v>6175</v>
      </c>
      <c r="BA289">
        <v>89454</v>
      </c>
      <c r="BB289">
        <v>478</v>
      </c>
      <c r="BC289">
        <v>955</v>
      </c>
      <c r="BD289">
        <v>867</v>
      </c>
      <c r="BE289">
        <v>18011</v>
      </c>
      <c r="BF289">
        <v>0</v>
      </c>
      <c r="BG289">
        <v>0</v>
      </c>
      <c r="BH289">
        <v>0</v>
      </c>
      <c r="BI289">
        <v>174</v>
      </c>
      <c r="BJ289">
        <v>96</v>
      </c>
      <c r="BK289">
        <v>191</v>
      </c>
      <c r="BL289">
        <v>382</v>
      </c>
      <c r="BM289">
        <v>725</v>
      </c>
      <c r="BN289">
        <v>0</v>
      </c>
      <c r="BO289">
        <v>0</v>
      </c>
      <c r="BP289">
        <v>0</v>
      </c>
      <c r="BQ289">
        <v>0</v>
      </c>
      <c r="BR289">
        <v>2</v>
      </c>
      <c r="BS289">
        <v>0</v>
      </c>
    </row>
    <row r="290" spans="1:71" x14ac:dyDescent="0.2">
      <c r="A290">
        <v>4389</v>
      </c>
      <c r="B290">
        <v>0</v>
      </c>
      <c r="C290">
        <v>0</v>
      </c>
      <c r="D290">
        <v>0</v>
      </c>
      <c r="E290">
        <v>0</v>
      </c>
      <c r="F290">
        <v>0</v>
      </c>
      <c r="G290">
        <v>0</v>
      </c>
      <c r="H290">
        <v>0</v>
      </c>
      <c r="I290">
        <v>0</v>
      </c>
      <c r="J290">
        <v>0</v>
      </c>
      <c r="K290">
        <v>0</v>
      </c>
      <c r="L290">
        <v>0</v>
      </c>
      <c r="M290">
        <v>0</v>
      </c>
      <c r="N290">
        <v>0</v>
      </c>
      <c r="O290">
        <v>0</v>
      </c>
      <c r="P290">
        <v>0</v>
      </c>
      <c r="Q290">
        <v>0</v>
      </c>
      <c r="R290">
        <v>0</v>
      </c>
      <c r="S290">
        <v>0</v>
      </c>
      <c r="T290">
        <v>0</v>
      </c>
      <c r="U290">
        <v>0</v>
      </c>
      <c r="V290">
        <v>0</v>
      </c>
      <c r="W290">
        <v>0</v>
      </c>
      <c r="X290">
        <v>0</v>
      </c>
      <c r="Y290">
        <v>0</v>
      </c>
      <c r="Z290">
        <v>0</v>
      </c>
      <c r="AA290">
        <v>0</v>
      </c>
      <c r="AB290">
        <v>0</v>
      </c>
      <c r="AC290">
        <v>0</v>
      </c>
      <c r="AD290">
        <v>0</v>
      </c>
      <c r="AE290">
        <v>0</v>
      </c>
      <c r="AF290">
        <v>0</v>
      </c>
      <c r="AG290">
        <v>0</v>
      </c>
      <c r="AH290">
        <v>0</v>
      </c>
      <c r="AI290">
        <v>0</v>
      </c>
      <c r="AJ290">
        <v>0</v>
      </c>
      <c r="AK290">
        <v>0</v>
      </c>
      <c r="AL290">
        <v>0</v>
      </c>
      <c r="AM290">
        <v>0</v>
      </c>
      <c r="AN290">
        <v>0</v>
      </c>
      <c r="AO290">
        <v>0</v>
      </c>
      <c r="AP290">
        <v>0</v>
      </c>
      <c r="AQ290">
        <v>0</v>
      </c>
      <c r="AR290">
        <v>0</v>
      </c>
      <c r="AS290">
        <v>0</v>
      </c>
      <c r="AT290">
        <v>0</v>
      </c>
      <c r="AU290">
        <v>0</v>
      </c>
      <c r="AV290">
        <v>0</v>
      </c>
      <c r="AW290">
        <v>0</v>
      </c>
      <c r="AX290">
        <v>1153</v>
      </c>
      <c r="AY290">
        <v>12781</v>
      </c>
      <c r="AZ290">
        <v>13729</v>
      </c>
      <c r="BA290">
        <v>227613</v>
      </c>
      <c r="BB290">
        <v>1153</v>
      </c>
      <c r="BC290">
        <v>2982</v>
      </c>
      <c r="BD290">
        <v>3460</v>
      </c>
      <c r="BE290">
        <v>33319</v>
      </c>
      <c r="BF290">
        <v>137</v>
      </c>
      <c r="BG290">
        <v>137</v>
      </c>
      <c r="BH290">
        <v>137</v>
      </c>
      <c r="BI290">
        <v>344</v>
      </c>
      <c r="BJ290">
        <v>102</v>
      </c>
      <c r="BK290">
        <v>1918</v>
      </c>
      <c r="BL290">
        <v>1848</v>
      </c>
      <c r="BM290">
        <v>3717</v>
      </c>
      <c r="BN290">
        <v>0</v>
      </c>
      <c r="BO290">
        <v>0</v>
      </c>
      <c r="BP290">
        <v>0</v>
      </c>
      <c r="BQ290">
        <v>0</v>
      </c>
      <c r="BR290">
        <v>53</v>
      </c>
      <c r="BS290">
        <v>0</v>
      </c>
    </row>
    <row r="291" spans="1:71" x14ac:dyDescent="0.2">
      <c r="A291">
        <v>4459</v>
      </c>
      <c r="B291">
        <v>0</v>
      </c>
      <c r="C291">
        <v>0</v>
      </c>
      <c r="D291">
        <v>0</v>
      </c>
      <c r="E291">
        <v>0</v>
      </c>
      <c r="F291">
        <v>0</v>
      </c>
      <c r="G291">
        <v>0</v>
      </c>
      <c r="H291">
        <v>0</v>
      </c>
      <c r="I291">
        <v>0</v>
      </c>
      <c r="J291">
        <v>0</v>
      </c>
      <c r="K291">
        <v>0</v>
      </c>
      <c r="L291">
        <v>0</v>
      </c>
      <c r="M291">
        <v>0</v>
      </c>
      <c r="N291">
        <v>0</v>
      </c>
      <c r="O291">
        <v>0</v>
      </c>
      <c r="P291">
        <v>0</v>
      </c>
      <c r="Q291">
        <v>0</v>
      </c>
      <c r="R291">
        <v>0</v>
      </c>
      <c r="S291">
        <v>0</v>
      </c>
      <c r="T291">
        <v>0</v>
      </c>
      <c r="U291">
        <v>0</v>
      </c>
      <c r="V291">
        <v>0</v>
      </c>
      <c r="W291">
        <v>0</v>
      </c>
      <c r="X291">
        <v>0</v>
      </c>
      <c r="Y291">
        <v>0</v>
      </c>
      <c r="Z291">
        <v>0</v>
      </c>
      <c r="AA291">
        <v>0</v>
      </c>
      <c r="AB291">
        <v>0</v>
      </c>
      <c r="AC291">
        <v>0</v>
      </c>
      <c r="AD291">
        <v>0</v>
      </c>
      <c r="AE291">
        <v>0</v>
      </c>
      <c r="AF291">
        <v>0</v>
      </c>
      <c r="AG291">
        <v>0</v>
      </c>
      <c r="AH291">
        <v>0</v>
      </c>
      <c r="AI291">
        <v>0</v>
      </c>
      <c r="AJ291">
        <v>0</v>
      </c>
      <c r="AK291">
        <v>0</v>
      </c>
      <c r="AL291">
        <v>0</v>
      </c>
      <c r="AM291">
        <v>0</v>
      </c>
      <c r="AN291">
        <v>0</v>
      </c>
      <c r="AO291">
        <v>0</v>
      </c>
      <c r="AP291">
        <v>0</v>
      </c>
      <c r="AQ291">
        <v>0</v>
      </c>
      <c r="AR291">
        <v>0</v>
      </c>
      <c r="AS291">
        <v>0</v>
      </c>
      <c r="AT291">
        <v>0</v>
      </c>
      <c r="AU291">
        <v>0</v>
      </c>
      <c r="AV291">
        <v>0</v>
      </c>
      <c r="AW291">
        <v>0</v>
      </c>
      <c r="AX291">
        <v>334</v>
      </c>
      <c r="AY291">
        <v>1983</v>
      </c>
      <c r="AZ291">
        <v>796</v>
      </c>
      <c r="BA291">
        <v>35095</v>
      </c>
      <c r="BB291">
        <v>334</v>
      </c>
      <c r="BC291">
        <v>398</v>
      </c>
      <c r="BD291">
        <v>0</v>
      </c>
      <c r="BE291">
        <v>6973</v>
      </c>
      <c r="BF291">
        <v>0</v>
      </c>
      <c r="BG291">
        <v>0</v>
      </c>
      <c r="BH291">
        <v>0</v>
      </c>
      <c r="BI291">
        <v>0</v>
      </c>
      <c r="BJ291">
        <v>135</v>
      </c>
      <c r="BK291">
        <v>0</v>
      </c>
      <c r="BL291">
        <v>0</v>
      </c>
      <c r="BM291">
        <v>1221</v>
      </c>
      <c r="BN291">
        <v>0</v>
      </c>
      <c r="BO291">
        <v>0</v>
      </c>
      <c r="BP291">
        <v>0</v>
      </c>
      <c r="BQ291">
        <v>0</v>
      </c>
      <c r="BR291">
        <v>9</v>
      </c>
      <c r="BS291">
        <v>0</v>
      </c>
    </row>
    <row r="292" spans="1:71" x14ac:dyDescent="0.2">
      <c r="A292">
        <v>4473</v>
      </c>
      <c r="B292">
        <v>0</v>
      </c>
      <c r="C292">
        <v>0</v>
      </c>
      <c r="D292">
        <v>0</v>
      </c>
      <c r="E292">
        <v>0</v>
      </c>
      <c r="F292">
        <v>0</v>
      </c>
      <c r="G292">
        <v>0</v>
      </c>
      <c r="H292">
        <v>0</v>
      </c>
      <c r="I292">
        <v>0</v>
      </c>
      <c r="J292">
        <v>0</v>
      </c>
      <c r="K292">
        <v>0</v>
      </c>
      <c r="L292">
        <v>0</v>
      </c>
      <c r="M292">
        <v>0</v>
      </c>
      <c r="N292">
        <v>0</v>
      </c>
      <c r="O292">
        <v>0</v>
      </c>
      <c r="P292">
        <v>0</v>
      </c>
      <c r="Q292">
        <v>0</v>
      </c>
      <c r="R292">
        <v>0</v>
      </c>
      <c r="S292">
        <v>0</v>
      </c>
      <c r="T292">
        <v>0</v>
      </c>
      <c r="U292">
        <v>0</v>
      </c>
      <c r="V292">
        <v>0</v>
      </c>
      <c r="W292">
        <v>0</v>
      </c>
      <c r="X292">
        <v>0</v>
      </c>
      <c r="Y292">
        <v>0</v>
      </c>
      <c r="Z292">
        <v>0</v>
      </c>
      <c r="AA292">
        <v>0</v>
      </c>
      <c r="AB292">
        <v>0</v>
      </c>
      <c r="AC292">
        <v>0</v>
      </c>
      <c r="AD292">
        <v>0</v>
      </c>
      <c r="AE292">
        <v>0</v>
      </c>
      <c r="AF292">
        <v>0</v>
      </c>
      <c r="AG292">
        <v>0</v>
      </c>
      <c r="AH292">
        <v>0</v>
      </c>
      <c r="AI292">
        <v>0</v>
      </c>
      <c r="AJ292">
        <v>0</v>
      </c>
      <c r="AK292">
        <v>0</v>
      </c>
      <c r="AL292">
        <v>0</v>
      </c>
      <c r="AM292">
        <v>0</v>
      </c>
      <c r="AN292">
        <v>0</v>
      </c>
      <c r="AO292">
        <v>0</v>
      </c>
      <c r="AP292">
        <v>0</v>
      </c>
      <c r="AQ292">
        <v>0</v>
      </c>
      <c r="AR292">
        <v>0</v>
      </c>
      <c r="AS292">
        <v>0</v>
      </c>
      <c r="AT292">
        <v>0</v>
      </c>
      <c r="AU292">
        <v>0</v>
      </c>
      <c r="AV292">
        <v>0</v>
      </c>
      <c r="AW292">
        <v>0</v>
      </c>
      <c r="AX292">
        <v>1562</v>
      </c>
      <c r="AY292">
        <v>13721</v>
      </c>
      <c r="AZ292">
        <v>20295</v>
      </c>
      <c r="BA292">
        <v>307129</v>
      </c>
      <c r="BB292">
        <v>1292</v>
      </c>
      <c r="BC292">
        <v>2561</v>
      </c>
      <c r="BD292">
        <v>4445</v>
      </c>
      <c r="BE292">
        <v>37140</v>
      </c>
      <c r="BF292">
        <v>0</v>
      </c>
      <c r="BG292">
        <v>0</v>
      </c>
      <c r="BH292">
        <v>0</v>
      </c>
      <c r="BI292">
        <v>348</v>
      </c>
      <c r="BJ292">
        <v>73</v>
      </c>
      <c r="BK292">
        <v>900</v>
      </c>
      <c r="BL292">
        <v>1385</v>
      </c>
      <c r="BM292">
        <v>2602</v>
      </c>
      <c r="BN292">
        <v>0</v>
      </c>
      <c r="BO292">
        <v>0</v>
      </c>
      <c r="BP292">
        <v>0</v>
      </c>
      <c r="BQ292">
        <v>0</v>
      </c>
      <c r="BR292">
        <v>54</v>
      </c>
      <c r="BS292">
        <v>0</v>
      </c>
    </row>
    <row r="293" spans="1:71" x14ac:dyDescent="0.2">
      <c r="A293">
        <v>4501</v>
      </c>
      <c r="B293">
        <v>0</v>
      </c>
      <c r="C293">
        <v>0</v>
      </c>
      <c r="D293">
        <v>0</v>
      </c>
      <c r="E293">
        <v>0</v>
      </c>
      <c r="F293">
        <v>0</v>
      </c>
      <c r="G293">
        <v>0</v>
      </c>
      <c r="H293">
        <v>0</v>
      </c>
      <c r="I293">
        <v>0</v>
      </c>
      <c r="J293">
        <v>0</v>
      </c>
      <c r="K293">
        <v>0</v>
      </c>
      <c r="L293">
        <v>0</v>
      </c>
      <c r="M293">
        <v>0</v>
      </c>
      <c r="N293">
        <v>0</v>
      </c>
      <c r="O293">
        <v>0</v>
      </c>
      <c r="P293">
        <v>0</v>
      </c>
      <c r="Q293">
        <v>0</v>
      </c>
      <c r="R293">
        <v>0</v>
      </c>
      <c r="S293">
        <v>0</v>
      </c>
      <c r="T293">
        <v>0</v>
      </c>
      <c r="U293">
        <v>0</v>
      </c>
      <c r="V293">
        <v>0</v>
      </c>
      <c r="W293">
        <v>0</v>
      </c>
      <c r="X293">
        <v>0</v>
      </c>
      <c r="Y293">
        <v>0</v>
      </c>
      <c r="Z293">
        <v>0</v>
      </c>
      <c r="AA293">
        <v>0</v>
      </c>
      <c r="AB293">
        <v>0</v>
      </c>
      <c r="AC293">
        <v>0</v>
      </c>
      <c r="AD293">
        <v>0</v>
      </c>
      <c r="AE293">
        <v>0</v>
      </c>
      <c r="AF293">
        <v>0</v>
      </c>
      <c r="AG293">
        <v>0</v>
      </c>
      <c r="AH293">
        <v>0</v>
      </c>
      <c r="AI293">
        <v>0</v>
      </c>
      <c r="AJ293">
        <v>0</v>
      </c>
      <c r="AK293">
        <v>0</v>
      </c>
      <c r="AL293">
        <v>0</v>
      </c>
      <c r="AM293">
        <v>0</v>
      </c>
      <c r="AN293">
        <v>0</v>
      </c>
      <c r="AO293">
        <v>0</v>
      </c>
      <c r="AP293">
        <v>0</v>
      </c>
      <c r="AQ293">
        <v>0</v>
      </c>
      <c r="AR293">
        <v>0</v>
      </c>
      <c r="AS293">
        <v>0</v>
      </c>
      <c r="AT293">
        <v>0</v>
      </c>
      <c r="AU293">
        <v>0</v>
      </c>
      <c r="AV293">
        <v>0</v>
      </c>
      <c r="AW293">
        <v>0</v>
      </c>
      <c r="AX293">
        <v>11348</v>
      </c>
      <c r="AY293">
        <v>0</v>
      </c>
      <c r="AZ293">
        <v>21866</v>
      </c>
      <c r="BA293">
        <v>299710</v>
      </c>
      <c r="BB293">
        <v>2671</v>
      </c>
      <c r="BC293">
        <v>0</v>
      </c>
      <c r="BD293">
        <v>6289</v>
      </c>
      <c r="BE293">
        <v>51409</v>
      </c>
      <c r="BF293">
        <v>0</v>
      </c>
      <c r="BG293">
        <v>0</v>
      </c>
      <c r="BH293">
        <v>0</v>
      </c>
      <c r="BI293">
        <v>1034</v>
      </c>
      <c r="BJ293">
        <v>1463</v>
      </c>
      <c r="BK293">
        <v>0</v>
      </c>
      <c r="BL293">
        <v>3753</v>
      </c>
      <c r="BM293">
        <v>11811</v>
      </c>
      <c r="BN293">
        <v>0</v>
      </c>
      <c r="BO293">
        <v>0</v>
      </c>
      <c r="BP293">
        <v>0</v>
      </c>
      <c r="BQ293">
        <v>174</v>
      </c>
      <c r="BR293">
        <v>17</v>
      </c>
      <c r="BS293">
        <v>0</v>
      </c>
    </row>
    <row r="294" spans="1:71" x14ac:dyDescent="0.2">
      <c r="A294">
        <v>4508</v>
      </c>
      <c r="B294">
        <v>0</v>
      </c>
      <c r="C294">
        <v>0</v>
      </c>
      <c r="D294">
        <v>0</v>
      </c>
      <c r="E294">
        <v>0</v>
      </c>
      <c r="F294">
        <v>0</v>
      </c>
      <c r="G294">
        <v>0</v>
      </c>
      <c r="H294">
        <v>0</v>
      </c>
      <c r="I294">
        <v>0</v>
      </c>
      <c r="J294">
        <v>0</v>
      </c>
      <c r="K294">
        <v>0</v>
      </c>
      <c r="L294">
        <v>0</v>
      </c>
      <c r="M294">
        <v>0</v>
      </c>
      <c r="N294">
        <v>0</v>
      </c>
      <c r="O294">
        <v>0</v>
      </c>
      <c r="P294">
        <v>0</v>
      </c>
      <c r="Q294">
        <v>0</v>
      </c>
      <c r="R294">
        <v>0</v>
      </c>
      <c r="S294">
        <v>0</v>
      </c>
      <c r="T294">
        <v>0</v>
      </c>
      <c r="U294">
        <v>0</v>
      </c>
      <c r="V294">
        <v>0</v>
      </c>
      <c r="W294">
        <v>0</v>
      </c>
      <c r="X294">
        <v>0</v>
      </c>
      <c r="Y294">
        <v>0</v>
      </c>
      <c r="Z294">
        <v>0</v>
      </c>
      <c r="AA294">
        <v>0</v>
      </c>
      <c r="AB294">
        <v>0</v>
      </c>
      <c r="AC294">
        <v>0</v>
      </c>
      <c r="AD294">
        <v>0</v>
      </c>
      <c r="AE294">
        <v>0</v>
      </c>
      <c r="AF294">
        <v>0</v>
      </c>
      <c r="AG294">
        <v>0</v>
      </c>
      <c r="AH294">
        <v>0</v>
      </c>
      <c r="AI294">
        <v>0</v>
      </c>
      <c r="AJ294">
        <v>0</v>
      </c>
      <c r="AK294">
        <v>0</v>
      </c>
      <c r="AL294">
        <v>0</v>
      </c>
      <c r="AM294">
        <v>0</v>
      </c>
      <c r="AN294">
        <v>0</v>
      </c>
      <c r="AO294">
        <v>0</v>
      </c>
      <c r="AP294">
        <v>0</v>
      </c>
      <c r="AQ294">
        <v>0</v>
      </c>
      <c r="AR294">
        <v>0</v>
      </c>
      <c r="AS294">
        <v>0</v>
      </c>
      <c r="AT294">
        <v>0</v>
      </c>
      <c r="AU294">
        <v>0</v>
      </c>
      <c r="AV294">
        <v>0</v>
      </c>
      <c r="AW294">
        <v>0</v>
      </c>
      <c r="AX294">
        <v>225</v>
      </c>
      <c r="AY294">
        <v>2505</v>
      </c>
      <c r="AZ294">
        <v>3809</v>
      </c>
      <c r="BA294">
        <v>68198</v>
      </c>
      <c r="BB294">
        <v>225</v>
      </c>
      <c r="BC294">
        <v>345</v>
      </c>
      <c r="BD294">
        <v>452</v>
      </c>
      <c r="BE294">
        <v>11438</v>
      </c>
      <c r="BF294">
        <v>0</v>
      </c>
      <c r="BG294">
        <v>0</v>
      </c>
      <c r="BH294">
        <v>0</v>
      </c>
      <c r="BI294">
        <v>175</v>
      </c>
      <c r="BJ294">
        <v>170</v>
      </c>
      <c r="BK294">
        <v>175</v>
      </c>
      <c r="BL294">
        <v>102</v>
      </c>
      <c r="BM294">
        <v>1575</v>
      </c>
      <c r="BN294">
        <v>0</v>
      </c>
      <c r="BO294">
        <v>0</v>
      </c>
      <c r="BP294">
        <v>0</v>
      </c>
      <c r="BQ294">
        <v>0</v>
      </c>
      <c r="BR294">
        <v>3</v>
      </c>
      <c r="BS294">
        <v>0</v>
      </c>
    </row>
    <row r="295" spans="1:71" x14ac:dyDescent="0.2">
      <c r="A295">
        <v>4515</v>
      </c>
      <c r="B295">
        <v>0</v>
      </c>
      <c r="C295">
        <v>0</v>
      </c>
      <c r="D295">
        <v>0</v>
      </c>
      <c r="E295">
        <v>0</v>
      </c>
      <c r="F295">
        <v>0</v>
      </c>
      <c r="G295">
        <v>0</v>
      </c>
      <c r="H295">
        <v>0</v>
      </c>
      <c r="I295">
        <v>0</v>
      </c>
      <c r="J295">
        <v>0</v>
      </c>
      <c r="K295">
        <v>0</v>
      </c>
      <c r="L295">
        <v>0</v>
      </c>
      <c r="M295">
        <v>0</v>
      </c>
      <c r="N295">
        <v>0</v>
      </c>
      <c r="O295">
        <v>0</v>
      </c>
      <c r="P295">
        <v>0</v>
      </c>
      <c r="Q295">
        <v>0</v>
      </c>
      <c r="R295">
        <v>0</v>
      </c>
      <c r="S295">
        <v>0</v>
      </c>
      <c r="T295">
        <v>0</v>
      </c>
      <c r="U295">
        <v>0</v>
      </c>
      <c r="V295">
        <v>0</v>
      </c>
      <c r="W295">
        <v>0</v>
      </c>
      <c r="X295">
        <v>0</v>
      </c>
      <c r="Y295">
        <v>0</v>
      </c>
      <c r="Z295">
        <v>0</v>
      </c>
      <c r="AA295">
        <v>0</v>
      </c>
      <c r="AB295">
        <v>0</v>
      </c>
      <c r="AC295">
        <v>0</v>
      </c>
      <c r="AD295">
        <v>0</v>
      </c>
      <c r="AE295">
        <v>0</v>
      </c>
      <c r="AF295">
        <v>0</v>
      </c>
      <c r="AG295">
        <v>0</v>
      </c>
      <c r="AH295">
        <v>0</v>
      </c>
      <c r="AI295">
        <v>0</v>
      </c>
      <c r="AJ295">
        <v>0</v>
      </c>
      <c r="AK295">
        <v>0</v>
      </c>
      <c r="AL295">
        <v>0</v>
      </c>
      <c r="AM295">
        <v>0</v>
      </c>
      <c r="AN295">
        <v>0</v>
      </c>
      <c r="AO295">
        <v>0</v>
      </c>
      <c r="AP295">
        <v>0</v>
      </c>
      <c r="AQ295">
        <v>0</v>
      </c>
      <c r="AR295">
        <v>0</v>
      </c>
      <c r="AS295">
        <v>0</v>
      </c>
      <c r="AT295">
        <v>0</v>
      </c>
      <c r="AU295">
        <v>0</v>
      </c>
      <c r="AV295">
        <v>0</v>
      </c>
      <c r="AW295">
        <v>0</v>
      </c>
      <c r="AX295">
        <v>4663</v>
      </c>
      <c r="AY295">
        <v>22487</v>
      </c>
      <c r="AZ295">
        <v>24574</v>
      </c>
      <c r="BA295">
        <v>371636</v>
      </c>
      <c r="BB295">
        <v>4317</v>
      </c>
      <c r="BC295">
        <v>4560</v>
      </c>
      <c r="BD295">
        <v>4734</v>
      </c>
      <c r="BE295">
        <v>58016</v>
      </c>
      <c r="BF295">
        <v>0</v>
      </c>
      <c r="BG295">
        <v>0</v>
      </c>
      <c r="BH295">
        <v>0</v>
      </c>
      <c r="BI295">
        <v>847</v>
      </c>
      <c r="BJ295">
        <v>1668</v>
      </c>
      <c r="BK295">
        <v>1730</v>
      </c>
      <c r="BL295">
        <v>2497</v>
      </c>
      <c r="BM295">
        <v>10695</v>
      </c>
      <c r="BN295">
        <v>0</v>
      </c>
      <c r="BO295">
        <v>0</v>
      </c>
      <c r="BP295">
        <v>0</v>
      </c>
      <c r="BQ295">
        <v>507</v>
      </c>
      <c r="BR295">
        <v>92</v>
      </c>
      <c r="BS295">
        <v>0</v>
      </c>
    </row>
    <row r="296" spans="1:71" x14ac:dyDescent="0.2">
      <c r="A296">
        <v>4522</v>
      </c>
      <c r="B296">
        <v>0</v>
      </c>
      <c r="C296">
        <v>0</v>
      </c>
      <c r="D296">
        <v>0</v>
      </c>
      <c r="E296">
        <v>0</v>
      </c>
      <c r="F296">
        <v>0</v>
      </c>
      <c r="G296">
        <v>0</v>
      </c>
      <c r="H296">
        <v>0</v>
      </c>
      <c r="I296">
        <v>0</v>
      </c>
      <c r="J296">
        <v>0</v>
      </c>
      <c r="K296">
        <v>0</v>
      </c>
      <c r="L296">
        <v>0</v>
      </c>
      <c r="M296">
        <v>0</v>
      </c>
      <c r="N296">
        <v>0</v>
      </c>
      <c r="O296">
        <v>0</v>
      </c>
      <c r="P296">
        <v>0</v>
      </c>
      <c r="Q296">
        <v>0</v>
      </c>
      <c r="R296">
        <v>0</v>
      </c>
      <c r="S296">
        <v>0</v>
      </c>
      <c r="T296">
        <v>0</v>
      </c>
      <c r="U296">
        <v>0</v>
      </c>
      <c r="V296">
        <v>0</v>
      </c>
      <c r="W296">
        <v>0</v>
      </c>
      <c r="X296">
        <v>0</v>
      </c>
      <c r="Y296">
        <v>0</v>
      </c>
      <c r="Z296">
        <v>0</v>
      </c>
      <c r="AA296">
        <v>0</v>
      </c>
      <c r="AB296">
        <v>0</v>
      </c>
      <c r="AC296">
        <v>0</v>
      </c>
      <c r="AD296">
        <v>0</v>
      </c>
      <c r="AE296">
        <v>0</v>
      </c>
      <c r="AF296">
        <v>0</v>
      </c>
      <c r="AG296">
        <v>0</v>
      </c>
      <c r="AH296">
        <v>0</v>
      </c>
      <c r="AI296">
        <v>0</v>
      </c>
      <c r="AJ296">
        <v>0</v>
      </c>
      <c r="AK296">
        <v>0</v>
      </c>
      <c r="AL296">
        <v>0</v>
      </c>
      <c r="AM296">
        <v>0</v>
      </c>
      <c r="AN296">
        <v>0</v>
      </c>
      <c r="AO296">
        <v>0</v>
      </c>
      <c r="AP296">
        <v>0</v>
      </c>
      <c r="AQ296">
        <v>0</v>
      </c>
      <c r="AR296">
        <v>0</v>
      </c>
      <c r="AS296">
        <v>0</v>
      </c>
      <c r="AT296">
        <v>0</v>
      </c>
      <c r="AU296">
        <v>0</v>
      </c>
      <c r="AV296">
        <v>0</v>
      </c>
      <c r="AW296">
        <v>0</v>
      </c>
      <c r="AX296">
        <v>0</v>
      </c>
      <c r="AY296">
        <v>1123</v>
      </c>
      <c r="AZ296">
        <v>3566</v>
      </c>
      <c r="BA296">
        <v>29776</v>
      </c>
      <c r="BB296">
        <v>0</v>
      </c>
      <c r="BC296">
        <v>140</v>
      </c>
      <c r="BD296">
        <v>359</v>
      </c>
      <c r="BE296">
        <v>4819</v>
      </c>
      <c r="BF296">
        <v>0</v>
      </c>
      <c r="BG296">
        <v>0</v>
      </c>
      <c r="BH296">
        <v>0</v>
      </c>
      <c r="BI296">
        <v>0</v>
      </c>
      <c r="BJ296">
        <v>0</v>
      </c>
      <c r="BK296">
        <v>74</v>
      </c>
      <c r="BL296">
        <v>171</v>
      </c>
      <c r="BM296">
        <v>342</v>
      </c>
      <c r="BN296">
        <v>0</v>
      </c>
      <c r="BO296">
        <v>0</v>
      </c>
      <c r="BP296">
        <v>0</v>
      </c>
      <c r="BQ296">
        <v>0</v>
      </c>
      <c r="BR296">
        <v>7</v>
      </c>
      <c r="BS296">
        <v>0</v>
      </c>
    </row>
    <row r="297" spans="1:71" x14ac:dyDescent="0.2">
      <c r="A297">
        <v>4529</v>
      </c>
      <c r="B297">
        <v>0</v>
      </c>
      <c r="C297">
        <v>0</v>
      </c>
      <c r="D297">
        <v>0</v>
      </c>
      <c r="E297">
        <v>0</v>
      </c>
      <c r="F297">
        <v>0</v>
      </c>
      <c r="G297">
        <v>0</v>
      </c>
      <c r="H297">
        <v>0</v>
      </c>
      <c r="I297">
        <v>0</v>
      </c>
      <c r="J297">
        <v>0</v>
      </c>
      <c r="K297">
        <v>0</v>
      </c>
      <c r="L297">
        <v>0</v>
      </c>
      <c r="M297">
        <v>0</v>
      </c>
      <c r="N297">
        <v>0</v>
      </c>
      <c r="O297">
        <v>0</v>
      </c>
      <c r="P297">
        <v>0</v>
      </c>
      <c r="Q297">
        <v>0</v>
      </c>
      <c r="R297">
        <v>0</v>
      </c>
      <c r="S297">
        <v>0</v>
      </c>
      <c r="T297">
        <v>0</v>
      </c>
      <c r="U297">
        <v>0</v>
      </c>
      <c r="V297">
        <v>0</v>
      </c>
      <c r="W297">
        <v>0</v>
      </c>
      <c r="X297">
        <v>0</v>
      </c>
      <c r="Y297">
        <v>0</v>
      </c>
      <c r="Z297">
        <v>0</v>
      </c>
      <c r="AA297">
        <v>0</v>
      </c>
      <c r="AB297">
        <v>0</v>
      </c>
      <c r="AC297">
        <v>0</v>
      </c>
      <c r="AD297">
        <v>0</v>
      </c>
      <c r="AE297">
        <v>0</v>
      </c>
      <c r="AF297">
        <v>0</v>
      </c>
      <c r="AG297">
        <v>0</v>
      </c>
      <c r="AH297">
        <v>0</v>
      </c>
      <c r="AI297">
        <v>0</v>
      </c>
      <c r="AJ297">
        <v>0</v>
      </c>
      <c r="AK297">
        <v>0</v>
      </c>
      <c r="AL297">
        <v>0</v>
      </c>
      <c r="AM297">
        <v>0</v>
      </c>
      <c r="AN297">
        <v>0</v>
      </c>
      <c r="AO297">
        <v>0</v>
      </c>
      <c r="AP297">
        <v>0</v>
      </c>
      <c r="AQ297">
        <v>0</v>
      </c>
      <c r="AR297">
        <v>0</v>
      </c>
      <c r="AS297">
        <v>0</v>
      </c>
      <c r="AT297">
        <v>0</v>
      </c>
      <c r="AU297">
        <v>0</v>
      </c>
      <c r="AV297">
        <v>0</v>
      </c>
      <c r="AW297">
        <v>0</v>
      </c>
      <c r="AX297">
        <v>142</v>
      </c>
      <c r="AY297">
        <v>4015</v>
      </c>
      <c r="AZ297">
        <v>4805</v>
      </c>
      <c r="BA297">
        <v>46983</v>
      </c>
      <c r="BB297">
        <v>104.5</v>
      </c>
      <c r="BC297">
        <v>1480</v>
      </c>
      <c r="BD297">
        <v>1352</v>
      </c>
      <c r="BE297">
        <v>6475</v>
      </c>
      <c r="BF297">
        <v>0</v>
      </c>
      <c r="BG297">
        <v>0</v>
      </c>
      <c r="BH297">
        <v>0</v>
      </c>
      <c r="BI297">
        <v>173</v>
      </c>
      <c r="BJ297">
        <v>68</v>
      </c>
      <c r="BK297">
        <v>1311</v>
      </c>
      <c r="BL297">
        <v>1352</v>
      </c>
      <c r="BM297">
        <v>888</v>
      </c>
      <c r="BN297">
        <v>0</v>
      </c>
      <c r="BO297">
        <v>0</v>
      </c>
      <c r="BP297">
        <v>0</v>
      </c>
      <c r="BQ297">
        <v>0</v>
      </c>
      <c r="BR297">
        <v>20</v>
      </c>
      <c r="BS297">
        <v>0</v>
      </c>
    </row>
    <row r="298" spans="1:71" x14ac:dyDescent="0.2">
      <c r="A298">
        <v>4536</v>
      </c>
      <c r="B298">
        <v>0</v>
      </c>
      <c r="C298">
        <v>0</v>
      </c>
      <c r="D298">
        <v>0</v>
      </c>
      <c r="E298">
        <v>0</v>
      </c>
      <c r="F298">
        <v>0</v>
      </c>
      <c r="G298">
        <v>0</v>
      </c>
      <c r="H298">
        <v>0</v>
      </c>
      <c r="I298">
        <v>0</v>
      </c>
      <c r="J298">
        <v>0</v>
      </c>
      <c r="K298">
        <v>0</v>
      </c>
      <c r="L298">
        <v>0</v>
      </c>
      <c r="M298">
        <v>0</v>
      </c>
      <c r="N298">
        <v>0</v>
      </c>
      <c r="O298">
        <v>0</v>
      </c>
      <c r="P298">
        <v>0</v>
      </c>
      <c r="Q298">
        <v>0</v>
      </c>
      <c r="R298">
        <v>0</v>
      </c>
      <c r="S298">
        <v>0</v>
      </c>
      <c r="T298">
        <v>0</v>
      </c>
      <c r="U298">
        <v>0</v>
      </c>
      <c r="V298">
        <v>0</v>
      </c>
      <c r="W298">
        <v>0</v>
      </c>
      <c r="X298">
        <v>0</v>
      </c>
      <c r="Y298">
        <v>0</v>
      </c>
      <c r="Z298">
        <v>0</v>
      </c>
      <c r="AA298">
        <v>0</v>
      </c>
      <c r="AB298">
        <v>0</v>
      </c>
      <c r="AC298">
        <v>0</v>
      </c>
      <c r="AD298">
        <v>0</v>
      </c>
      <c r="AE298">
        <v>0</v>
      </c>
      <c r="AF298">
        <v>0</v>
      </c>
      <c r="AG298">
        <v>0</v>
      </c>
      <c r="AH298">
        <v>0</v>
      </c>
      <c r="AI298">
        <v>0</v>
      </c>
      <c r="AJ298">
        <v>0</v>
      </c>
      <c r="AK298">
        <v>0</v>
      </c>
      <c r="AL298">
        <v>0</v>
      </c>
      <c r="AM298">
        <v>0</v>
      </c>
      <c r="AN298">
        <v>0</v>
      </c>
      <c r="AO298">
        <v>0</v>
      </c>
      <c r="AP298">
        <v>0</v>
      </c>
      <c r="AQ298">
        <v>0</v>
      </c>
      <c r="AR298">
        <v>0</v>
      </c>
      <c r="AS298">
        <v>0</v>
      </c>
      <c r="AT298">
        <v>0</v>
      </c>
      <c r="AU298">
        <v>0</v>
      </c>
      <c r="AV298">
        <v>0</v>
      </c>
      <c r="AW298">
        <v>0</v>
      </c>
      <c r="AX298">
        <v>609</v>
      </c>
      <c r="AY298">
        <v>4709</v>
      </c>
      <c r="AZ298">
        <v>12108</v>
      </c>
      <c r="BA298">
        <v>144225</v>
      </c>
      <c r="BB298">
        <v>435</v>
      </c>
      <c r="BC298">
        <v>1033</v>
      </c>
      <c r="BD298">
        <v>1912</v>
      </c>
      <c r="BE298">
        <v>16572</v>
      </c>
      <c r="BF298">
        <v>0</v>
      </c>
      <c r="BG298">
        <v>0</v>
      </c>
      <c r="BH298">
        <v>0</v>
      </c>
      <c r="BI298">
        <v>0</v>
      </c>
      <c r="BJ298">
        <v>435</v>
      </c>
      <c r="BK298">
        <v>643.5</v>
      </c>
      <c r="BL298">
        <v>1368</v>
      </c>
      <c r="BM298">
        <v>1026</v>
      </c>
      <c r="BN298">
        <v>0</v>
      </c>
      <c r="BO298">
        <v>0</v>
      </c>
      <c r="BP298">
        <v>0</v>
      </c>
      <c r="BQ298">
        <v>0</v>
      </c>
      <c r="BR298">
        <v>22</v>
      </c>
      <c r="BS298">
        <v>0</v>
      </c>
    </row>
    <row r="299" spans="1:71" x14ac:dyDescent="0.2">
      <c r="A299">
        <v>4543</v>
      </c>
      <c r="B299">
        <v>0</v>
      </c>
      <c r="C299">
        <v>0</v>
      </c>
      <c r="D299">
        <v>0</v>
      </c>
      <c r="E299">
        <v>0</v>
      </c>
      <c r="F299">
        <v>0</v>
      </c>
      <c r="G299">
        <v>0</v>
      </c>
      <c r="H299">
        <v>0</v>
      </c>
      <c r="I299">
        <v>0</v>
      </c>
      <c r="J299">
        <v>0</v>
      </c>
      <c r="K299">
        <v>0</v>
      </c>
      <c r="L299">
        <v>0</v>
      </c>
      <c r="M299">
        <v>0</v>
      </c>
      <c r="N299">
        <v>0</v>
      </c>
      <c r="O299">
        <v>0</v>
      </c>
      <c r="P299">
        <v>0</v>
      </c>
      <c r="Q299">
        <v>0</v>
      </c>
      <c r="R299">
        <v>0</v>
      </c>
      <c r="S299">
        <v>0</v>
      </c>
      <c r="T299">
        <v>0</v>
      </c>
      <c r="U299">
        <v>0</v>
      </c>
      <c r="V299">
        <v>0</v>
      </c>
      <c r="W299">
        <v>0</v>
      </c>
      <c r="X299">
        <v>0</v>
      </c>
      <c r="Y299">
        <v>0</v>
      </c>
      <c r="Z299">
        <v>0</v>
      </c>
      <c r="AA299">
        <v>0</v>
      </c>
      <c r="AB299">
        <v>0</v>
      </c>
      <c r="AC299">
        <v>0</v>
      </c>
      <c r="AD299">
        <v>0</v>
      </c>
      <c r="AE299">
        <v>0</v>
      </c>
      <c r="AF299">
        <v>0</v>
      </c>
      <c r="AG299">
        <v>0</v>
      </c>
      <c r="AH299">
        <v>0</v>
      </c>
      <c r="AI299">
        <v>0</v>
      </c>
      <c r="AJ299">
        <v>0</v>
      </c>
      <c r="AK299">
        <v>0</v>
      </c>
      <c r="AL299">
        <v>0</v>
      </c>
      <c r="AM299">
        <v>0</v>
      </c>
      <c r="AN299">
        <v>0</v>
      </c>
      <c r="AO299">
        <v>0</v>
      </c>
      <c r="AP299">
        <v>0</v>
      </c>
      <c r="AQ299">
        <v>0</v>
      </c>
      <c r="AR299">
        <v>0</v>
      </c>
      <c r="AS299">
        <v>0</v>
      </c>
      <c r="AT299">
        <v>0</v>
      </c>
      <c r="AU299">
        <v>0</v>
      </c>
      <c r="AV299">
        <v>0</v>
      </c>
      <c r="AW299">
        <v>0</v>
      </c>
      <c r="AX299">
        <v>1348</v>
      </c>
      <c r="AY299">
        <v>12006</v>
      </c>
      <c r="AZ299">
        <v>8549</v>
      </c>
      <c r="BA299">
        <v>151542</v>
      </c>
      <c r="BB299">
        <v>1348</v>
      </c>
      <c r="BC299">
        <v>1964</v>
      </c>
      <c r="BD299">
        <v>1070</v>
      </c>
      <c r="BE299">
        <v>20197</v>
      </c>
      <c r="BF299">
        <v>0</v>
      </c>
      <c r="BG299">
        <v>0</v>
      </c>
      <c r="BH299">
        <v>0</v>
      </c>
      <c r="BI299">
        <v>180</v>
      </c>
      <c r="BJ299">
        <v>1095</v>
      </c>
      <c r="BK299">
        <v>1620</v>
      </c>
      <c r="BL299">
        <v>890</v>
      </c>
      <c r="BM299">
        <v>3060</v>
      </c>
      <c r="BN299">
        <v>0</v>
      </c>
      <c r="BO299">
        <v>0</v>
      </c>
      <c r="BP299">
        <v>0</v>
      </c>
      <c r="BQ299">
        <v>180</v>
      </c>
      <c r="BR299">
        <v>27</v>
      </c>
      <c r="BS299">
        <v>0</v>
      </c>
    </row>
    <row r="300" spans="1:71" x14ac:dyDescent="0.2">
      <c r="A300">
        <v>4557</v>
      </c>
      <c r="B300">
        <v>0</v>
      </c>
      <c r="C300">
        <v>0</v>
      </c>
      <c r="D300">
        <v>0</v>
      </c>
      <c r="E300">
        <v>0</v>
      </c>
      <c r="F300">
        <v>0</v>
      </c>
      <c r="G300">
        <v>0</v>
      </c>
      <c r="H300">
        <v>0</v>
      </c>
      <c r="I300">
        <v>0</v>
      </c>
      <c r="J300">
        <v>0</v>
      </c>
      <c r="K300">
        <v>0</v>
      </c>
      <c r="L300">
        <v>0</v>
      </c>
      <c r="M300">
        <v>0</v>
      </c>
      <c r="N300">
        <v>0</v>
      </c>
      <c r="O300">
        <v>0</v>
      </c>
      <c r="P300">
        <v>0</v>
      </c>
      <c r="Q300">
        <v>0</v>
      </c>
      <c r="R300">
        <v>0</v>
      </c>
      <c r="S300">
        <v>0</v>
      </c>
      <c r="T300">
        <v>0</v>
      </c>
      <c r="U300">
        <v>0</v>
      </c>
      <c r="V300">
        <v>0</v>
      </c>
      <c r="W300">
        <v>0</v>
      </c>
      <c r="X300">
        <v>0</v>
      </c>
      <c r="Y300">
        <v>0</v>
      </c>
      <c r="Z300">
        <v>0</v>
      </c>
      <c r="AA300">
        <v>0</v>
      </c>
      <c r="AB300">
        <v>0</v>
      </c>
      <c r="AC300">
        <v>0</v>
      </c>
      <c r="AD300">
        <v>0</v>
      </c>
      <c r="AE300">
        <v>0</v>
      </c>
      <c r="AF300">
        <v>0</v>
      </c>
      <c r="AG300">
        <v>0</v>
      </c>
      <c r="AH300">
        <v>0</v>
      </c>
      <c r="AI300">
        <v>0</v>
      </c>
      <c r="AJ300">
        <v>0</v>
      </c>
      <c r="AK300">
        <v>0</v>
      </c>
      <c r="AL300">
        <v>0</v>
      </c>
      <c r="AM300">
        <v>0</v>
      </c>
      <c r="AN300">
        <v>0</v>
      </c>
      <c r="AO300">
        <v>0</v>
      </c>
      <c r="AP300">
        <v>0</v>
      </c>
      <c r="AQ300">
        <v>0</v>
      </c>
      <c r="AR300">
        <v>0</v>
      </c>
      <c r="AS300">
        <v>0</v>
      </c>
      <c r="AT300">
        <v>0</v>
      </c>
      <c r="AU300">
        <v>0</v>
      </c>
      <c r="AV300">
        <v>0</v>
      </c>
      <c r="AW300">
        <v>0</v>
      </c>
      <c r="AX300">
        <v>0</v>
      </c>
      <c r="AY300">
        <v>1142</v>
      </c>
      <c r="AZ300">
        <v>4097.5</v>
      </c>
      <c r="BA300">
        <v>52475</v>
      </c>
      <c r="BB300">
        <v>0</v>
      </c>
      <c r="BC300">
        <v>108</v>
      </c>
      <c r="BD300">
        <v>525.5</v>
      </c>
      <c r="BE300">
        <v>10961.5</v>
      </c>
      <c r="BF300">
        <v>0</v>
      </c>
      <c r="BG300">
        <v>0</v>
      </c>
      <c r="BH300">
        <v>0</v>
      </c>
      <c r="BI300">
        <v>167.5</v>
      </c>
      <c r="BJ300">
        <v>0</v>
      </c>
      <c r="BK300">
        <v>0</v>
      </c>
      <c r="BL300">
        <v>23</v>
      </c>
      <c r="BM300">
        <v>837.5</v>
      </c>
      <c r="BN300">
        <v>0</v>
      </c>
      <c r="BO300">
        <v>0</v>
      </c>
      <c r="BP300">
        <v>0</v>
      </c>
      <c r="BQ300">
        <v>0</v>
      </c>
      <c r="BR300">
        <v>7</v>
      </c>
      <c r="BS300">
        <v>0</v>
      </c>
    </row>
    <row r="301" spans="1:71" x14ac:dyDescent="0.2">
      <c r="A301">
        <v>4571</v>
      </c>
      <c r="B301">
        <v>0</v>
      </c>
      <c r="C301">
        <v>0</v>
      </c>
      <c r="D301">
        <v>0</v>
      </c>
      <c r="E301">
        <v>0</v>
      </c>
      <c r="F301">
        <v>0</v>
      </c>
      <c r="G301">
        <v>0</v>
      </c>
      <c r="H301">
        <v>0</v>
      </c>
      <c r="I301">
        <v>0</v>
      </c>
      <c r="J301">
        <v>0</v>
      </c>
      <c r="K301">
        <v>0</v>
      </c>
      <c r="L301">
        <v>0</v>
      </c>
      <c r="M301">
        <v>0</v>
      </c>
      <c r="N301">
        <v>0</v>
      </c>
      <c r="O301">
        <v>0</v>
      </c>
      <c r="P301">
        <v>0</v>
      </c>
      <c r="Q301">
        <v>0</v>
      </c>
      <c r="R301">
        <v>0</v>
      </c>
      <c r="S301">
        <v>0</v>
      </c>
      <c r="T301">
        <v>0</v>
      </c>
      <c r="U301">
        <v>0</v>
      </c>
      <c r="V301">
        <v>0</v>
      </c>
      <c r="W301">
        <v>0</v>
      </c>
      <c r="X301">
        <v>0</v>
      </c>
      <c r="Y301">
        <v>0</v>
      </c>
      <c r="Z301">
        <v>0</v>
      </c>
      <c r="AA301">
        <v>0</v>
      </c>
      <c r="AB301">
        <v>0</v>
      </c>
      <c r="AC301">
        <v>0</v>
      </c>
      <c r="AD301">
        <v>0</v>
      </c>
      <c r="AE301">
        <v>0</v>
      </c>
      <c r="AF301">
        <v>0</v>
      </c>
      <c r="AG301">
        <v>0</v>
      </c>
      <c r="AH301">
        <v>0</v>
      </c>
      <c r="AI301">
        <v>0</v>
      </c>
      <c r="AJ301">
        <v>0</v>
      </c>
      <c r="AK301">
        <v>0</v>
      </c>
      <c r="AL301">
        <v>0</v>
      </c>
      <c r="AM301">
        <v>0</v>
      </c>
      <c r="AN301">
        <v>0</v>
      </c>
      <c r="AO301">
        <v>0</v>
      </c>
      <c r="AP301">
        <v>0</v>
      </c>
      <c r="AQ301">
        <v>0</v>
      </c>
      <c r="AR301">
        <v>0</v>
      </c>
      <c r="AS301">
        <v>0</v>
      </c>
      <c r="AT301">
        <v>0</v>
      </c>
      <c r="AU301">
        <v>0</v>
      </c>
      <c r="AV301">
        <v>0</v>
      </c>
      <c r="AW301">
        <v>0</v>
      </c>
      <c r="AX301">
        <v>853</v>
      </c>
      <c r="AY301">
        <v>1680</v>
      </c>
      <c r="AZ301">
        <v>3013</v>
      </c>
      <c r="BA301">
        <v>51478</v>
      </c>
      <c r="BB301">
        <v>529</v>
      </c>
      <c r="BC301">
        <v>140</v>
      </c>
      <c r="BD301">
        <v>1007</v>
      </c>
      <c r="BE301">
        <v>8946</v>
      </c>
      <c r="BF301">
        <v>0</v>
      </c>
      <c r="BG301">
        <v>0</v>
      </c>
      <c r="BH301">
        <v>172</v>
      </c>
      <c r="BI301">
        <v>0</v>
      </c>
      <c r="BJ301">
        <v>344</v>
      </c>
      <c r="BK301">
        <v>0</v>
      </c>
      <c r="BL301">
        <v>516</v>
      </c>
      <c r="BM301">
        <v>2530</v>
      </c>
      <c r="BN301">
        <v>0</v>
      </c>
      <c r="BO301">
        <v>0</v>
      </c>
      <c r="BP301">
        <v>0</v>
      </c>
      <c r="BQ301">
        <v>0</v>
      </c>
      <c r="BR301">
        <v>10</v>
      </c>
      <c r="BS301">
        <v>0</v>
      </c>
    </row>
    <row r="302" spans="1:71" x14ac:dyDescent="0.2">
      <c r="A302">
        <v>4578</v>
      </c>
      <c r="B302">
        <v>0</v>
      </c>
      <c r="C302">
        <v>0</v>
      </c>
      <c r="D302">
        <v>0</v>
      </c>
      <c r="E302">
        <v>0</v>
      </c>
      <c r="F302">
        <v>0</v>
      </c>
      <c r="G302">
        <v>0</v>
      </c>
      <c r="H302">
        <v>0</v>
      </c>
      <c r="I302">
        <v>0</v>
      </c>
      <c r="J302">
        <v>0</v>
      </c>
      <c r="K302">
        <v>0</v>
      </c>
      <c r="L302">
        <v>0</v>
      </c>
      <c r="M302">
        <v>0</v>
      </c>
      <c r="N302">
        <v>0</v>
      </c>
      <c r="O302">
        <v>0</v>
      </c>
      <c r="P302">
        <v>0</v>
      </c>
      <c r="Q302">
        <v>0</v>
      </c>
      <c r="R302">
        <v>0</v>
      </c>
      <c r="S302">
        <v>0</v>
      </c>
      <c r="T302">
        <v>0</v>
      </c>
      <c r="U302">
        <v>0</v>
      </c>
      <c r="V302">
        <v>0</v>
      </c>
      <c r="W302">
        <v>0</v>
      </c>
      <c r="X302">
        <v>0</v>
      </c>
      <c r="Y302">
        <v>0</v>
      </c>
      <c r="Z302">
        <v>0</v>
      </c>
      <c r="AA302">
        <v>0</v>
      </c>
      <c r="AB302">
        <v>0</v>
      </c>
      <c r="AC302">
        <v>0</v>
      </c>
      <c r="AD302">
        <v>0</v>
      </c>
      <c r="AE302">
        <v>0</v>
      </c>
      <c r="AF302">
        <v>0</v>
      </c>
      <c r="AG302">
        <v>0</v>
      </c>
      <c r="AH302">
        <v>0</v>
      </c>
      <c r="AI302">
        <v>0</v>
      </c>
      <c r="AJ302">
        <v>0</v>
      </c>
      <c r="AK302">
        <v>0</v>
      </c>
      <c r="AL302">
        <v>0</v>
      </c>
      <c r="AM302">
        <v>0</v>
      </c>
      <c r="AN302">
        <v>0</v>
      </c>
      <c r="AO302">
        <v>0</v>
      </c>
      <c r="AP302">
        <v>0</v>
      </c>
      <c r="AQ302">
        <v>0</v>
      </c>
      <c r="AR302">
        <v>0</v>
      </c>
      <c r="AS302">
        <v>0</v>
      </c>
      <c r="AT302">
        <v>0</v>
      </c>
      <c r="AU302">
        <v>0</v>
      </c>
      <c r="AV302">
        <v>0</v>
      </c>
      <c r="AW302">
        <v>0</v>
      </c>
      <c r="AX302">
        <v>1471</v>
      </c>
      <c r="AY302">
        <v>4945.5</v>
      </c>
      <c r="AZ302">
        <v>11741</v>
      </c>
      <c r="BA302">
        <v>185193</v>
      </c>
      <c r="BB302">
        <v>1471</v>
      </c>
      <c r="BC302">
        <v>775.5</v>
      </c>
      <c r="BD302">
        <v>2624</v>
      </c>
      <c r="BE302">
        <v>32384</v>
      </c>
      <c r="BF302">
        <v>0</v>
      </c>
      <c r="BG302">
        <v>0</v>
      </c>
      <c r="BH302">
        <v>0</v>
      </c>
      <c r="BI302">
        <v>172</v>
      </c>
      <c r="BJ302">
        <v>320</v>
      </c>
      <c r="BK302">
        <v>420</v>
      </c>
      <c r="BL302">
        <v>1197</v>
      </c>
      <c r="BM302">
        <v>3541</v>
      </c>
      <c r="BN302">
        <v>0</v>
      </c>
      <c r="BO302">
        <v>0</v>
      </c>
      <c r="BP302">
        <v>0</v>
      </c>
      <c r="BQ302">
        <v>0</v>
      </c>
      <c r="BR302">
        <v>60</v>
      </c>
      <c r="BS302">
        <v>0</v>
      </c>
    </row>
    <row r="303" spans="1:71" x14ac:dyDescent="0.2">
      <c r="A303">
        <v>4606</v>
      </c>
      <c r="B303">
        <v>0</v>
      </c>
      <c r="C303">
        <v>0</v>
      </c>
      <c r="D303">
        <v>0</v>
      </c>
      <c r="E303">
        <v>0</v>
      </c>
      <c r="F303">
        <v>0</v>
      </c>
      <c r="G303">
        <v>0</v>
      </c>
      <c r="H303">
        <v>0</v>
      </c>
      <c r="I303">
        <v>0</v>
      </c>
      <c r="J303">
        <v>0</v>
      </c>
      <c r="K303">
        <v>0</v>
      </c>
      <c r="L303">
        <v>0</v>
      </c>
      <c r="M303">
        <v>0</v>
      </c>
      <c r="N303">
        <v>0</v>
      </c>
      <c r="O303">
        <v>0</v>
      </c>
      <c r="P303">
        <v>0</v>
      </c>
      <c r="Q303">
        <v>0</v>
      </c>
      <c r="R303">
        <v>0</v>
      </c>
      <c r="S303">
        <v>0</v>
      </c>
      <c r="T303">
        <v>0</v>
      </c>
      <c r="U303">
        <v>0</v>
      </c>
      <c r="V303">
        <v>0</v>
      </c>
      <c r="W303">
        <v>0</v>
      </c>
      <c r="X303">
        <v>0</v>
      </c>
      <c r="Y303">
        <v>0</v>
      </c>
      <c r="Z303">
        <v>0</v>
      </c>
      <c r="AA303">
        <v>0</v>
      </c>
      <c r="AB303">
        <v>0</v>
      </c>
      <c r="AC303">
        <v>0</v>
      </c>
      <c r="AD303">
        <v>0</v>
      </c>
      <c r="AE303">
        <v>0</v>
      </c>
      <c r="AF303">
        <v>0</v>
      </c>
      <c r="AG303">
        <v>0</v>
      </c>
      <c r="AH303">
        <v>0</v>
      </c>
      <c r="AI303">
        <v>0</v>
      </c>
      <c r="AJ303">
        <v>0</v>
      </c>
      <c r="AK303">
        <v>0</v>
      </c>
      <c r="AL303">
        <v>0</v>
      </c>
      <c r="AM303">
        <v>0</v>
      </c>
      <c r="AN303">
        <v>0</v>
      </c>
      <c r="AO303">
        <v>0</v>
      </c>
      <c r="AP303">
        <v>0</v>
      </c>
      <c r="AQ303">
        <v>0</v>
      </c>
      <c r="AR303">
        <v>0</v>
      </c>
      <c r="AS303">
        <v>0</v>
      </c>
      <c r="AT303">
        <v>0</v>
      </c>
      <c r="AU303">
        <v>0</v>
      </c>
      <c r="AV303">
        <v>0</v>
      </c>
      <c r="AW303">
        <v>0</v>
      </c>
      <c r="AX303">
        <v>0</v>
      </c>
      <c r="AY303">
        <v>4601</v>
      </c>
      <c r="AZ303">
        <v>2957</v>
      </c>
      <c r="BA303">
        <v>43949</v>
      </c>
      <c r="BB303">
        <v>0</v>
      </c>
      <c r="BC303">
        <v>637</v>
      </c>
      <c r="BD303">
        <v>859</v>
      </c>
      <c r="BE303">
        <v>6585</v>
      </c>
      <c r="BF303">
        <v>0</v>
      </c>
      <c r="BG303">
        <v>0</v>
      </c>
      <c r="BH303">
        <v>0</v>
      </c>
      <c r="BI303">
        <v>0</v>
      </c>
      <c r="BJ303">
        <v>0</v>
      </c>
      <c r="BK303">
        <v>342</v>
      </c>
      <c r="BL303">
        <v>342</v>
      </c>
      <c r="BM303">
        <v>1223</v>
      </c>
      <c r="BN303">
        <v>0</v>
      </c>
      <c r="BO303">
        <v>0</v>
      </c>
      <c r="BP303">
        <v>0</v>
      </c>
      <c r="BQ303">
        <v>0</v>
      </c>
      <c r="BR303">
        <v>7</v>
      </c>
      <c r="BS303">
        <v>0</v>
      </c>
    </row>
    <row r="304" spans="1:71" x14ac:dyDescent="0.2">
      <c r="A304">
        <v>4613</v>
      </c>
      <c r="B304">
        <v>0</v>
      </c>
      <c r="C304">
        <v>0</v>
      </c>
      <c r="D304">
        <v>0</v>
      </c>
      <c r="E304">
        <v>0</v>
      </c>
      <c r="F304">
        <v>0</v>
      </c>
      <c r="G304">
        <v>0</v>
      </c>
      <c r="H304">
        <v>0</v>
      </c>
      <c r="I304">
        <v>0</v>
      </c>
      <c r="J304">
        <v>0</v>
      </c>
      <c r="K304">
        <v>0</v>
      </c>
      <c r="L304">
        <v>0</v>
      </c>
      <c r="M304">
        <v>0</v>
      </c>
      <c r="N304">
        <v>0</v>
      </c>
      <c r="O304">
        <v>0</v>
      </c>
      <c r="P304">
        <v>0</v>
      </c>
      <c r="Q304">
        <v>0</v>
      </c>
      <c r="R304">
        <v>0</v>
      </c>
      <c r="S304">
        <v>0</v>
      </c>
      <c r="T304">
        <v>0</v>
      </c>
      <c r="U304">
        <v>0</v>
      </c>
      <c r="V304">
        <v>0</v>
      </c>
      <c r="W304">
        <v>0</v>
      </c>
      <c r="X304">
        <v>0</v>
      </c>
      <c r="Y304">
        <v>0</v>
      </c>
      <c r="Z304">
        <v>0</v>
      </c>
      <c r="AA304">
        <v>0</v>
      </c>
      <c r="AB304">
        <v>0</v>
      </c>
      <c r="AC304">
        <v>0</v>
      </c>
      <c r="AD304">
        <v>0</v>
      </c>
      <c r="AE304">
        <v>0</v>
      </c>
      <c r="AF304">
        <v>0</v>
      </c>
      <c r="AG304">
        <v>0</v>
      </c>
      <c r="AH304">
        <v>0</v>
      </c>
      <c r="AI304">
        <v>0</v>
      </c>
      <c r="AJ304">
        <v>0</v>
      </c>
      <c r="AK304">
        <v>0</v>
      </c>
      <c r="AL304">
        <v>0</v>
      </c>
      <c r="AM304">
        <v>0</v>
      </c>
      <c r="AN304">
        <v>0</v>
      </c>
      <c r="AO304">
        <v>0</v>
      </c>
      <c r="AP304">
        <v>0</v>
      </c>
      <c r="AQ304">
        <v>0</v>
      </c>
      <c r="AR304">
        <v>0</v>
      </c>
      <c r="AS304">
        <v>0</v>
      </c>
      <c r="AT304">
        <v>0</v>
      </c>
      <c r="AU304">
        <v>0</v>
      </c>
      <c r="AV304">
        <v>0</v>
      </c>
      <c r="AW304">
        <v>0</v>
      </c>
      <c r="AX304">
        <v>2527</v>
      </c>
      <c r="AY304">
        <v>31389</v>
      </c>
      <c r="AZ304">
        <v>41030</v>
      </c>
      <c r="BA304">
        <v>567586</v>
      </c>
      <c r="BB304">
        <v>2490</v>
      </c>
      <c r="BC304">
        <v>5726</v>
      </c>
      <c r="BD304">
        <v>8009</v>
      </c>
      <c r="BE304">
        <v>79874</v>
      </c>
      <c r="BF304">
        <v>0</v>
      </c>
      <c r="BG304">
        <v>143</v>
      </c>
      <c r="BH304">
        <v>0</v>
      </c>
      <c r="BI304">
        <v>855</v>
      </c>
      <c r="BJ304">
        <v>371</v>
      </c>
      <c r="BK304">
        <v>2013</v>
      </c>
      <c r="BL304">
        <v>3591</v>
      </c>
      <c r="BM304">
        <v>14266</v>
      </c>
      <c r="BN304">
        <v>0</v>
      </c>
      <c r="BO304">
        <v>0</v>
      </c>
      <c r="BP304">
        <v>0</v>
      </c>
      <c r="BQ304">
        <v>0</v>
      </c>
      <c r="BR304">
        <v>209</v>
      </c>
      <c r="BS304">
        <v>0</v>
      </c>
    </row>
    <row r="305" spans="1:71" x14ac:dyDescent="0.2">
      <c r="A305">
        <v>4620</v>
      </c>
      <c r="B305">
        <v>0</v>
      </c>
      <c r="C305">
        <v>0</v>
      </c>
      <c r="D305">
        <v>0</v>
      </c>
      <c r="E305">
        <v>0</v>
      </c>
      <c r="F305">
        <v>0</v>
      </c>
      <c r="G305">
        <v>0</v>
      </c>
      <c r="H305">
        <v>0</v>
      </c>
      <c r="I305">
        <v>0</v>
      </c>
      <c r="J305">
        <v>0</v>
      </c>
      <c r="K305">
        <v>0</v>
      </c>
      <c r="L305">
        <v>0</v>
      </c>
      <c r="M305">
        <v>0</v>
      </c>
      <c r="N305">
        <v>0</v>
      </c>
      <c r="O305">
        <v>0</v>
      </c>
      <c r="P305">
        <v>0</v>
      </c>
      <c r="Q305">
        <v>0</v>
      </c>
      <c r="R305">
        <v>0</v>
      </c>
      <c r="S305">
        <v>0</v>
      </c>
      <c r="T305">
        <v>0</v>
      </c>
      <c r="U305">
        <v>0</v>
      </c>
      <c r="V305">
        <v>0</v>
      </c>
      <c r="W305">
        <v>0</v>
      </c>
      <c r="X305">
        <v>0</v>
      </c>
      <c r="Y305">
        <v>0</v>
      </c>
      <c r="Z305">
        <v>0</v>
      </c>
      <c r="AA305">
        <v>0</v>
      </c>
      <c r="AB305">
        <v>0</v>
      </c>
      <c r="AC305">
        <v>0</v>
      </c>
      <c r="AD305">
        <v>0</v>
      </c>
      <c r="AE305">
        <v>0</v>
      </c>
      <c r="AF305">
        <v>0</v>
      </c>
      <c r="AG305">
        <v>0</v>
      </c>
      <c r="AH305">
        <v>0</v>
      </c>
      <c r="AI305">
        <v>0</v>
      </c>
      <c r="AJ305">
        <v>0</v>
      </c>
      <c r="AK305">
        <v>0</v>
      </c>
      <c r="AL305">
        <v>0</v>
      </c>
      <c r="AM305">
        <v>0</v>
      </c>
      <c r="AN305">
        <v>0</v>
      </c>
      <c r="AO305">
        <v>0</v>
      </c>
      <c r="AP305">
        <v>0</v>
      </c>
      <c r="AQ305">
        <v>0</v>
      </c>
      <c r="AR305">
        <v>0</v>
      </c>
      <c r="AS305">
        <v>0</v>
      </c>
      <c r="AT305">
        <v>0</v>
      </c>
      <c r="AU305">
        <v>0</v>
      </c>
      <c r="AV305">
        <v>0</v>
      </c>
      <c r="AW305">
        <v>0</v>
      </c>
      <c r="AX305">
        <v>30255</v>
      </c>
      <c r="AY305">
        <v>124834</v>
      </c>
      <c r="AZ305">
        <v>151077</v>
      </c>
      <c r="BA305">
        <v>1917330</v>
      </c>
      <c r="BB305">
        <v>12545</v>
      </c>
      <c r="BC305">
        <v>24145</v>
      </c>
      <c r="BD305">
        <v>33202</v>
      </c>
      <c r="BE305">
        <v>320695</v>
      </c>
      <c r="BF305">
        <v>428</v>
      </c>
      <c r="BG305">
        <v>304</v>
      </c>
      <c r="BH305">
        <v>456</v>
      </c>
      <c r="BI305">
        <v>4632</v>
      </c>
      <c r="BJ305">
        <v>4884</v>
      </c>
      <c r="BK305">
        <v>10892</v>
      </c>
      <c r="BL305">
        <v>16602</v>
      </c>
      <c r="BM305">
        <v>40814</v>
      </c>
      <c r="BN305">
        <v>0</v>
      </c>
      <c r="BO305">
        <v>0</v>
      </c>
      <c r="BP305">
        <v>0</v>
      </c>
      <c r="BQ305">
        <v>1538</v>
      </c>
      <c r="BR305">
        <v>259</v>
      </c>
      <c r="BS305">
        <v>0</v>
      </c>
    </row>
    <row r="306" spans="1:71" x14ac:dyDescent="0.2">
      <c r="A306">
        <v>4627</v>
      </c>
      <c r="B306">
        <v>0</v>
      </c>
      <c r="C306">
        <v>0</v>
      </c>
      <c r="D306">
        <v>0</v>
      </c>
      <c r="E306">
        <v>0</v>
      </c>
      <c r="F306">
        <v>0</v>
      </c>
      <c r="G306">
        <v>0</v>
      </c>
      <c r="H306">
        <v>0</v>
      </c>
      <c r="I306">
        <v>0</v>
      </c>
      <c r="J306">
        <v>0</v>
      </c>
      <c r="K306">
        <v>0</v>
      </c>
      <c r="L306">
        <v>0</v>
      </c>
      <c r="M306">
        <v>0</v>
      </c>
      <c r="N306">
        <v>0</v>
      </c>
      <c r="O306">
        <v>0</v>
      </c>
      <c r="P306">
        <v>0</v>
      </c>
      <c r="Q306">
        <v>0</v>
      </c>
      <c r="R306">
        <v>0</v>
      </c>
      <c r="S306">
        <v>0</v>
      </c>
      <c r="T306">
        <v>0</v>
      </c>
      <c r="U306">
        <v>0</v>
      </c>
      <c r="V306">
        <v>0</v>
      </c>
      <c r="W306">
        <v>0</v>
      </c>
      <c r="X306">
        <v>0</v>
      </c>
      <c r="Y306">
        <v>0</v>
      </c>
      <c r="Z306">
        <v>0</v>
      </c>
      <c r="AA306">
        <v>0</v>
      </c>
      <c r="AB306">
        <v>0</v>
      </c>
      <c r="AC306">
        <v>0</v>
      </c>
      <c r="AD306">
        <v>0</v>
      </c>
      <c r="AE306">
        <v>0</v>
      </c>
      <c r="AF306">
        <v>0</v>
      </c>
      <c r="AG306">
        <v>0</v>
      </c>
      <c r="AH306">
        <v>0</v>
      </c>
      <c r="AI306">
        <v>0</v>
      </c>
      <c r="AJ306">
        <v>0</v>
      </c>
      <c r="AK306">
        <v>0</v>
      </c>
      <c r="AL306">
        <v>0</v>
      </c>
      <c r="AM306">
        <v>0</v>
      </c>
      <c r="AN306">
        <v>0</v>
      </c>
      <c r="AO306">
        <v>0</v>
      </c>
      <c r="AP306">
        <v>0</v>
      </c>
      <c r="AQ306">
        <v>0</v>
      </c>
      <c r="AR306">
        <v>0</v>
      </c>
      <c r="AS306">
        <v>0</v>
      </c>
      <c r="AT306">
        <v>0</v>
      </c>
      <c r="AU306">
        <v>0</v>
      </c>
      <c r="AV306">
        <v>0</v>
      </c>
      <c r="AW306">
        <v>0</v>
      </c>
      <c r="AX306">
        <v>0</v>
      </c>
      <c r="AY306">
        <v>8069</v>
      </c>
      <c r="AZ306">
        <v>7767</v>
      </c>
      <c r="BA306">
        <v>81033</v>
      </c>
      <c r="BB306">
        <v>0</v>
      </c>
      <c r="BC306">
        <v>1360</v>
      </c>
      <c r="BD306">
        <v>850</v>
      </c>
      <c r="BE306">
        <v>12346</v>
      </c>
      <c r="BF306">
        <v>0</v>
      </c>
      <c r="BG306">
        <v>0</v>
      </c>
      <c r="BH306">
        <v>0</v>
      </c>
      <c r="BI306">
        <v>0</v>
      </c>
      <c r="BJ306">
        <v>0</v>
      </c>
      <c r="BK306">
        <v>510</v>
      </c>
      <c r="BL306">
        <v>680</v>
      </c>
      <c r="BM306">
        <v>3913</v>
      </c>
      <c r="BN306">
        <v>0</v>
      </c>
      <c r="BO306">
        <v>0</v>
      </c>
      <c r="BP306">
        <v>0</v>
      </c>
      <c r="BQ306">
        <v>0</v>
      </c>
      <c r="BR306">
        <v>7</v>
      </c>
      <c r="BS306">
        <v>0</v>
      </c>
    </row>
    <row r="307" spans="1:71" x14ac:dyDescent="0.2">
      <c r="A307">
        <v>4634</v>
      </c>
      <c r="B307">
        <v>0</v>
      </c>
      <c r="C307">
        <v>0</v>
      </c>
      <c r="D307">
        <v>0</v>
      </c>
      <c r="E307">
        <v>0</v>
      </c>
      <c r="F307">
        <v>0</v>
      </c>
      <c r="G307">
        <v>0</v>
      </c>
      <c r="H307">
        <v>0</v>
      </c>
      <c r="I307">
        <v>0</v>
      </c>
      <c r="J307">
        <v>0</v>
      </c>
      <c r="K307">
        <v>0</v>
      </c>
      <c r="L307">
        <v>0</v>
      </c>
      <c r="M307">
        <v>0</v>
      </c>
      <c r="N307">
        <v>0</v>
      </c>
      <c r="O307">
        <v>0</v>
      </c>
      <c r="P307">
        <v>0</v>
      </c>
      <c r="Q307">
        <v>0</v>
      </c>
      <c r="R307">
        <v>0</v>
      </c>
      <c r="S307">
        <v>0</v>
      </c>
      <c r="T307">
        <v>0</v>
      </c>
      <c r="U307">
        <v>0</v>
      </c>
      <c r="V307">
        <v>0</v>
      </c>
      <c r="W307">
        <v>0</v>
      </c>
      <c r="X307">
        <v>0</v>
      </c>
      <c r="Y307">
        <v>0</v>
      </c>
      <c r="Z307">
        <v>0</v>
      </c>
      <c r="AA307">
        <v>0</v>
      </c>
      <c r="AB307">
        <v>0</v>
      </c>
      <c r="AC307">
        <v>0</v>
      </c>
      <c r="AD307">
        <v>0</v>
      </c>
      <c r="AE307">
        <v>0</v>
      </c>
      <c r="AF307">
        <v>0</v>
      </c>
      <c r="AG307">
        <v>0</v>
      </c>
      <c r="AH307">
        <v>0</v>
      </c>
      <c r="AI307">
        <v>0</v>
      </c>
      <c r="AJ307">
        <v>0</v>
      </c>
      <c r="AK307">
        <v>0</v>
      </c>
      <c r="AL307">
        <v>0</v>
      </c>
      <c r="AM307">
        <v>0</v>
      </c>
      <c r="AN307">
        <v>0</v>
      </c>
      <c r="AO307">
        <v>0</v>
      </c>
      <c r="AP307">
        <v>0</v>
      </c>
      <c r="AQ307">
        <v>0</v>
      </c>
      <c r="AR307">
        <v>0</v>
      </c>
      <c r="AS307">
        <v>0</v>
      </c>
      <c r="AT307">
        <v>0</v>
      </c>
      <c r="AU307">
        <v>0</v>
      </c>
      <c r="AV307">
        <v>0</v>
      </c>
      <c r="AW307">
        <v>0</v>
      </c>
      <c r="AX307">
        <v>322</v>
      </c>
      <c r="AY307">
        <v>5129</v>
      </c>
      <c r="AZ307">
        <v>4080</v>
      </c>
      <c r="BA307">
        <v>72285</v>
      </c>
      <c r="BB307">
        <v>322</v>
      </c>
      <c r="BC307">
        <v>2501</v>
      </c>
      <c r="BD307">
        <v>340</v>
      </c>
      <c r="BE307">
        <v>9039</v>
      </c>
      <c r="BF307">
        <v>0</v>
      </c>
      <c r="BG307">
        <v>0</v>
      </c>
      <c r="BH307">
        <v>0</v>
      </c>
      <c r="BI307">
        <v>0</v>
      </c>
      <c r="BJ307">
        <v>226</v>
      </c>
      <c r="BK307">
        <v>1991</v>
      </c>
      <c r="BL307">
        <v>170</v>
      </c>
      <c r="BM307">
        <v>1812</v>
      </c>
      <c r="BN307">
        <v>0</v>
      </c>
      <c r="BO307">
        <v>0</v>
      </c>
      <c r="BP307">
        <v>0</v>
      </c>
      <c r="BQ307">
        <v>0</v>
      </c>
      <c r="BR307">
        <v>16</v>
      </c>
      <c r="BS307">
        <v>0</v>
      </c>
    </row>
    <row r="308" spans="1:71" x14ac:dyDescent="0.2">
      <c r="A308">
        <v>4641</v>
      </c>
      <c r="B308">
        <v>0</v>
      </c>
      <c r="C308">
        <v>0</v>
      </c>
      <c r="D308">
        <v>0</v>
      </c>
      <c r="E308">
        <v>0</v>
      </c>
      <c r="F308">
        <v>0</v>
      </c>
      <c r="G308">
        <v>0</v>
      </c>
      <c r="H308">
        <v>0</v>
      </c>
      <c r="I308">
        <v>0</v>
      </c>
      <c r="J308">
        <v>0</v>
      </c>
      <c r="K308">
        <v>0</v>
      </c>
      <c r="L308">
        <v>0</v>
      </c>
      <c r="M308">
        <v>0</v>
      </c>
      <c r="N308">
        <v>0</v>
      </c>
      <c r="O308">
        <v>0</v>
      </c>
      <c r="P308">
        <v>0</v>
      </c>
      <c r="Q308">
        <v>0</v>
      </c>
      <c r="R308">
        <v>0</v>
      </c>
      <c r="S308">
        <v>0</v>
      </c>
      <c r="T308">
        <v>0</v>
      </c>
      <c r="U308">
        <v>0</v>
      </c>
      <c r="V308">
        <v>0</v>
      </c>
      <c r="W308">
        <v>0</v>
      </c>
      <c r="X308">
        <v>0</v>
      </c>
      <c r="Y308">
        <v>0</v>
      </c>
      <c r="Z308">
        <v>0</v>
      </c>
      <c r="AA308">
        <v>0</v>
      </c>
      <c r="AB308">
        <v>0</v>
      </c>
      <c r="AC308">
        <v>0</v>
      </c>
      <c r="AD308">
        <v>0</v>
      </c>
      <c r="AE308">
        <v>0</v>
      </c>
      <c r="AF308">
        <v>0</v>
      </c>
      <c r="AG308">
        <v>0</v>
      </c>
      <c r="AH308">
        <v>0</v>
      </c>
      <c r="AI308">
        <v>0</v>
      </c>
      <c r="AJ308">
        <v>0</v>
      </c>
      <c r="AK308">
        <v>0</v>
      </c>
      <c r="AL308">
        <v>0</v>
      </c>
      <c r="AM308">
        <v>0</v>
      </c>
      <c r="AN308">
        <v>0</v>
      </c>
      <c r="AO308">
        <v>0</v>
      </c>
      <c r="AP308">
        <v>0</v>
      </c>
      <c r="AQ308">
        <v>0</v>
      </c>
      <c r="AR308">
        <v>0</v>
      </c>
      <c r="AS308">
        <v>0</v>
      </c>
      <c r="AT308">
        <v>0</v>
      </c>
      <c r="AU308">
        <v>0</v>
      </c>
      <c r="AV308">
        <v>0</v>
      </c>
      <c r="AW308">
        <v>0</v>
      </c>
      <c r="AX308">
        <v>234</v>
      </c>
      <c r="AY308">
        <v>3654.5</v>
      </c>
      <c r="AZ308">
        <v>7199</v>
      </c>
      <c r="BA308">
        <v>98818</v>
      </c>
      <c r="BB308">
        <v>234</v>
      </c>
      <c r="BC308">
        <v>821</v>
      </c>
      <c r="BD308">
        <v>988</v>
      </c>
      <c r="BE308">
        <v>14181</v>
      </c>
      <c r="BF308">
        <v>0</v>
      </c>
      <c r="BG308">
        <v>0</v>
      </c>
      <c r="BH308">
        <v>0</v>
      </c>
      <c r="BI308">
        <v>170</v>
      </c>
      <c r="BJ308">
        <v>0</v>
      </c>
      <c r="BK308">
        <v>255</v>
      </c>
      <c r="BL308">
        <v>510</v>
      </c>
      <c r="BM308">
        <v>2397</v>
      </c>
      <c r="BN308">
        <v>0</v>
      </c>
      <c r="BO308">
        <v>0</v>
      </c>
      <c r="BP308">
        <v>0</v>
      </c>
      <c r="BQ308">
        <v>0</v>
      </c>
      <c r="BR308">
        <v>19</v>
      </c>
      <c r="BS308">
        <v>0</v>
      </c>
    </row>
    <row r="309" spans="1:71" x14ac:dyDescent="0.2">
      <c r="A309">
        <v>4686</v>
      </c>
      <c r="B309">
        <v>0</v>
      </c>
      <c r="C309">
        <v>0</v>
      </c>
      <c r="D309">
        <v>0</v>
      </c>
      <c r="E309">
        <v>0</v>
      </c>
      <c r="F309">
        <v>0</v>
      </c>
      <c r="G309">
        <v>0</v>
      </c>
      <c r="H309">
        <v>0</v>
      </c>
      <c r="I309">
        <v>0</v>
      </c>
      <c r="J309">
        <v>0</v>
      </c>
      <c r="K309">
        <v>0</v>
      </c>
      <c r="L309">
        <v>0</v>
      </c>
      <c r="M309">
        <v>0</v>
      </c>
      <c r="N309">
        <v>0</v>
      </c>
      <c r="O309">
        <v>0</v>
      </c>
      <c r="P309">
        <v>0</v>
      </c>
      <c r="Q309">
        <v>0</v>
      </c>
      <c r="R309">
        <v>0</v>
      </c>
      <c r="S309">
        <v>0</v>
      </c>
      <c r="T309">
        <v>0</v>
      </c>
      <c r="U309">
        <v>0</v>
      </c>
      <c r="V309">
        <v>0</v>
      </c>
      <c r="W309">
        <v>0</v>
      </c>
      <c r="X309">
        <v>0</v>
      </c>
      <c r="Y309">
        <v>0</v>
      </c>
      <c r="Z309">
        <v>0</v>
      </c>
      <c r="AA309">
        <v>0</v>
      </c>
      <c r="AB309">
        <v>0</v>
      </c>
      <c r="AC309">
        <v>0</v>
      </c>
      <c r="AD309">
        <v>0</v>
      </c>
      <c r="AE309">
        <v>0</v>
      </c>
      <c r="AF309">
        <v>0</v>
      </c>
      <c r="AG309">
        <v>0</v>
      </c>
      <c r="AH309">
        <v>0</v>
      </c>
      <c r="AI309">
        <v>0</v>
      </c>
      <c r="AJ309">
        <v>0</v>
      </c>
      <c r="AK309">
        <v>0</v>
      </c>
      <c r="AL309">
        <v>0</v>
      </c>
      <c r="AM309">
        <v>0</v>
      </c>
      <c r="AN309">
        <v>0</v>
      </c>
      <c r="AO309">
        <v>0</v>
      </c>
      <c r="AP309">
        <v>0</v>
      </c>
      <c r="AQ309">
        <v>0</v>
      </c>
      <c r="AR309">
        <v>0</v>
      </c>
      <c r="AS309">
        <v>0</v>
      </c>
      <c r="AT309">
        <v>0</v>
      </c>
      <c r="AU309">
        <v>0</v>
      </c>
      <c r="AV309">
        <v>0</v>
      </c>
      <c r="AW309">
        <v>0</v>
      </c>
      <c r="AX309">
        <v>0</v>
      </c>
      <c r="AY309">
        <v>6602</v>
      </c>
      <c r="AZ309">
        <v>6178</v>
      </c>
      <c r="BA309">
        <v>65904</v>
      </c>
      <c r="BB309">
        <v>0</v>
      </c>
      <c r="BC309">
        <v>990</v>
      </c>
      <c r="BD309">
        <v>396</v>
      </c>
      <c r="BE309">
        <v>11578</v>
      </c>
      <c r="BF309">
        <v>0</v>
      </c>
      <c r="BG309">
        <v>0</v>
      </c>
      <c r="BH309">
        <v>0</v>
      </c>
      <c r="BI309">
        <v>0</v>
      </c>
      <c r="BJ309">
        <v>0</v>
      </c>
      <c r="BK309">
        <v>594</v>
      </c>
      <c r="BL309">
        <v>198</v>
      </c>
      <c r="BM309">
        <v>1980</v>
      </c>
      <c r="BN309">
        <v>0</v>
      </c>
      <c r="BO309">
        <v>0</v>
      </c>
      <c r="BP309">
        <v>0</v>
      </c>
      <c r="BQ309">
        <v>198</v>
      </c>
      <c r="BR309">
        <v>9</v>
      </c>
      <c r="BS309">
        <v>0</v>
      </c>
    </row>
    <row r="310" spans="1:71" x14ac:dyDescent="0.2">
      <c r="A310">
        <v>4690</v>
      </c>
      <c r="B310">
        <v>0</v>
      </c>
      <c r="C310">
        <v>0</v>
      </c>
      <c r="D310">
        <v>0</v>
      </c>
      <c r="E310">
        <v>0</v>
      </c>
      <c r="F310">
        <v>0</v>
      </c>
      <c r="G310">
        <v>0</v>
      </c>
      <c r="H310">
        <v>0</v>
      </c>
      <c r="I310">
        <v>0</v>
      </c>
      <c r="J310">
        <v>0</v>
      </c>
      <c r="K310">
        <v>0</v>
      </c>
      <c r="L310">
        <v>0</v>
      </c>
      <c r="M310">
        <v>0</v>
      </c>
      <c r="N310">
        <v>0</v>
      </c>
      <c r="O310">
        <v>0</v>
      </c>
      <c r="P310">
        <v>0</v>
      </c>
      <c r="Q310">
        <v>0</v>
      </c>
      <c r="R310">
        <v>0</v>
      </c>
      <c r="S310">
        <v>0</v>
      </c>
      <c r="T310">
        <v>0</v>
      </c>
      <c r="U310">
        <v>0</v>
      </c>
      <c r="V310">
        <v>0</v>
      </c>
      <c r="W310">
        <v>0</v>
      </c>
      <c r="X310">
        <v>0</v>
      </c>
      <c r="Y310">
        <v>0</v>
      </c>
      <c r="Z310">
        <v>0</v>
      </c>
      <c r="AA310">
        <v>0</v>
      </c>
      <c r="AB310">
        <v>0</v>
      </c>
      <c r="AC310">
        <v>0</v>
      </c>
      <c r="AD310">
        <v>0</v>
      </c>
      <c r="AE310">
        <v>0</v>
      </c>
      <c r="AF310">
        <v>0</v>
      </c>
      <c r="AG310">
        <v>0</v>
      </c>
      <c r="AH310">
        <v>0</v>
      </c>
      <c r="AI310">
        <v>0</v>
      </c>
      <c r="AJ310">
        <v>0</v>
      </c>
      <c r="AK310">
        <v>0</v>
      </c>
      <c r="AL310">
        <v>0</v>
      </c>
      <c r="AM310">
        <v>0</v>
      </c>
      <c r="AN310">
        <v>0</v>
      </c>
      <c r="AO310">
        <v>0</v>
      </c>
      <c r="AP310">
        <v>0</v>
      </c>
      <c r="AQ310">
        <v>0</v>
      </c>
      <c r="AR310">
        <v>0</v>
      </c>
      <c r="AS310">
        <v>0</v>
      </c>
      <c r="AT310">
        <v>0</v>
      </c>
      <c r="AU310">
        <v>0</v>
      </c>
      <c r="AV310">
        <v>0</v>
      </c>
      <c r="AW310">
        <v>0</v>
      </c>
      <c r="AX310">
        <v>172</v>
      </c>
      <c r="AY310">
        <v>2402</v>
      </c>
      <c r="AZ310">
        <v>3997</v>
      </c>
      <c r="BA310">
        <v>28387</v>
      </c>
      <c r="BB310">
        <v>172</v>
      </c>
      <c r="BC310">
        <v>354</v>
      </c>
      <c r="BD310">
        <v>1014</v>
      </c>
      <c r="BE310">
        <v>3710</v>
      </c>
      <c r="BF310">
        <v>0</v>
      </c>
      <c r="BG310">
        <v>0</v>
      </c>
      <c r="BH310">
        <v>0</v>
      </c>
      <c r="BI310">
        <v>0</v>
      </c>
      <c r="BJ310">
        <v>0</v>
      </c>
      <c r="BK310">
        <v>354</v>
      </c>
      <c r="BL310">
        <v>890</v>
      </c>
      <c r="BM310">
        <v>1068</v>
      </c>
      <c r="BN310">
        <v>0</v>
      </c>
      <c r="BO310">
        <v>0</v>
      </c>
      <c r="BP310">
        <v>0</v>
      </c>
      <c r="BQ310">
        <v>0</v>
      </c>
      <c r="BR310">
        <v>0</v>
      </c>
      <c r="BS310">
        <v>0</v>
      </c>
    </row>
    <row r="311" spans="1:71" x14ac:dyDescent="0.2">
      <c r="A311">
        <v>4753</v>
      </c>
      <c r="B311">
        <v>0</v>
      </c>
      <c r="C311">
        <v>0</v>
      </c>
      <c r="D311">
        <v>0</v>
      </c>
      <c r="E311">
        <v>0</v>
      </c>
      <c r="F311">
        <v>0</v>
      </c>
      <c r="G311">
        <v>0</v>
      </c>
      <c r="H311">
        <v>0</v>
      </c>
      <c r="I311">
        <v>0</v>
      </c>
      <c r="J311">
        <v>0</v>
      </c>
      <c r="K311">
        <v>0</v>
      </c>
      <c r="L311">
        <v>0</v>
      </c>
      <c r="M311">
        <v>0</v>
      </c>
      <c r="N311">
        <v>0</v>
      </c>
      <c r="O311">
        <v>0</v>
      </c>
      <c r="P311">
        <v>0</v>
      </c>
      <c r="Q311">
        <v>0</v>
      </c>
      <c r="R311">
        <v>0</v>
      </c>
      <c r="S311">
        <v>0</v>
      </c>
      <c r="T311">
        <v>0</v>
      </c>
      <c r="U311">
        <v>0</v>
      </c>
      <c r="V311">
        <v>0</v>
      </c>
      <c r="W311">
        <v>0</v>
      </c>
      <c r="X311">
        <v>0</v>
      </c>
      <c r="Y311">
        <v>0</v>
      </c>
      <c r="Z311">
        <v>0</v>
      </c>
      <c r="AA311">
        <v>0</v>
      </c>
      <c r="AB311">
        <v>0</v>
      </c>
      <c r="AC311">
        <v>0</v>
      </c>
      <c r="AD311">
        <v>0</v>
      </c>
      <c r="AE311">
        <v>0</v>
      </c>
      <c r="AF311">
        <v>0</v>
      </c>
      <c r="AG311">
        <v>0</v>
      </c>
      <c r="AH311">
        <v>0</v>
      </c>
      <c r="AI311">
        <v>0</v>
      </c>
      <c r="AJ311">
        <v>0</v>
      </c>
      <c r="AK311">
        <v>0</v>
      </c>
      <c r="AL311">
        <v>0</v>
      </c>
      <c r="AM311">
        <v>0</v>
      </c>
      <c r="AN311">
        <v>0</v>
      </c>
      <c r="AO311">
        <v>0</v>
      </c>
      <c r="AP311">
        <v>0</v>
      </c>
      <c r="AQ311">
        <v>0</v>
      </c>
      <c r="AR311">
        <v>0</v>
      </c>
      <c r="AS311">
        <v>0</v>
      </c>
      <c r="AT311">
        <v>0</v>
      </c>
      <c r="AU311">
        <v>0</v>
      </c>
      <c r="AV311">
        <v>0</v>
      </c>
      <c r="AW311">
        <v>0</v>
      </c>
      <c r="AX311">
        <v>3558</v>
      </c>
      <c r="AY311">
        <v>19771</v>
      </c>
      <c r="AZ311">
        <v>30046</v>
      </c>
      <c r="BA311">
        <v>388474</v>
      </c>
      <c r="BB311">
        <v>3558</v>
      </c>
      <c r="BC311">
        <v>5882</v>
      </c>
      <c r="BD311">
        <v>9436</v>
      </c>
      <c r="BE311">
        <v>80440</v>
      </c>
      <c r="BF311">
        <v>0</v>
      </c>
      <c r="BG311">
        <v>0</v>
      </c>
      <c r="BH311">
        <v>174</v>
      </c>
      <c r="BI311">
        <v>1211</v>
      </c>
      <c r="BJ311">
        <v>2500</v>
      </c>
      <c r="BK311">
        <v>2660</v>
      </c>
      <c r="BL311">
        <v>4694</v>
      </c>
      <c r="BM311">
        <v>10842</v>
      </c>
      <c r="BN311">
        <v>0</v>
      </c>
      <c r="BO311">
        <v>0</v>
      </c>
      <c r="BP311">
        <v>0</v>
      </c>
      <c r="BQ311">
        <v>167</v>
      </c>
      <c r="BR311">
        <v>21</v>
      </c>
      <c r="BS311">
        <v>0</v>
      </c>
    </row>
    <row r="312" spans="1:71" x14ac:dyDescent="0.2">
      <c r="A312">
        <v>4760</v>
      </c>
      <c r="B312">
        <v>0</v>
      </c>
      <c r="C312">
        <v>0</v>
      </c>
      <c r="D312">
        <v>0</v>
      </c>
      <c r="E312">
        <v>0</v>
      </c>
      <c r="F312">
        <v>0</v>
      </c>
      <c r="G312">
        <v>0</v>
      </c>
      <c r="H312">
        <v>0</v>
      </c>
      <c r="I312">
        <v>0</v>
      </c>
      <c r="J312">
        <v>0</v>
      </c>
      <c r="K312">
        <v>0</v>
      </c>
      <c r="L312">
        <v>0</v>
      </c>
      <c r="M312">
        <v>0</v>
      </c>
      <c r="N312">
        <v>0</v>
      </c>
      <c r="O312">
        <v>0</v>
      </c>
      <c r="P312">
        <v>0</v>
      </c>
      <c r="Q312">
        <v>0</v>
      </c>
      <c r="R312">
        <v>0</v>
      </c>
      <c r="S312">
        <v>0</v>
      </c>
      <c r="T312">
        <v>0</v>
      </c>
      <c r="U312">
        <v>0</v>
      </c>
      <c r="V312">
        <v>0</v>
      </c>
      <c r="W312">
        <v>0</v>
      </c>
      <c r="X312">
        <v>0</v>
      </c>
      <c r="Y312">
        <v>0</v>
      </c>
      <c r="Z312">
        <v>0</v>
      </c>
      <c r="AA312">
        <v>0</v>
      </c>
      <c r="AB312">
        <v>0</v>
      </c>
      <c r="AC312">
        <v>0</v>
      </c>
      <c r="AD312">
        <v>0</v>
      </c>
      <c r="AE312">
        <v>0</v>
      </c>
      <c r="AF312">
        <v>0</v>
      </c>
      <c r="AG312">
        <v>0</v>
      </c>
      <c r="AH312">
        <v>0</v>
      </c>
      <c r="AI312">
        <v>0</v>
      </c>
      <c r="AJ312">
        <v>0</v>
      </c>
      <c r="AK312">
        <v>0</v>
      </c>
      <c r="AL312">
        <v>0</v>
      </c>
      <c r="AM312">
        <v>0</v>
      </c>
      <c r="AN312">
        <v>0</v>
      </c>
      <c r="AO312">
        <v>0</v>
      </c>
      <c r="AP312">
        <v>0</v>
      </c>
      <c r="AQ312">
        <v>0</v>
      </c>
      <c r="AR312">
        <v>0</v>
      </c>
      <c r="AS312">
        <v>0</v>
      </c>
      <c r="AT312">
        <v>0</v>
      </c>
      <c r="AU312">
        <v>0</v>
      </c>
      <c r="AV312">
        <v>0</v>
      </c>
      <c r="AW312">
        <v>0</v>
      </c>
      <c r="AX312">
        <v>3163</v>
      </c>
      <c r="AY312">
        <v>6715</v>
      </c>
      <c r="AZ312">
        <v>7778</v>
      </c>
      <c r="BA312">
        <v>79648</v>
      </c>
      <c r="BB312">
        <v>1181</v>
      </c>
      <c r="BC312">
        <v>1062</v>
      </c>
      <c r="BD312">
        <v>1660</v>
      </c>
      <c r="BE312">
        <v>16338</v>
      </c>
      <c r="BF312">
        <v>0</v>
      </c>
      <c r="BG312">
        <v>0</v>
      </c>
      <c r="BH312">
        <v>0</v>
      </c>
      <c r="BI312">
        <v>166</v>
      </c>
      <c r="BJ312">
        <v>675</v>
      </c>
      <c r="BK312">
        <v>498</v>
      </c>
      <c r="BL312">
        <v>1162</v>
      </c>
      <c r="BM312">
        <v>2064</v>
      </c>
      <c r="BN312">
        <v>0</v>
      </c>
      <c r="BO312">
        <v>0</v>
      </c>
      <c r="BP312">
        <v>0</v>
      </c>
      <c r="BQ312">
        <v>0</v>
      </c>
      <c r="BR312">
        <v>31</v>
      </c>
      <c r="BS312">
        <v>0</v>
      </c>
    </row>
    <row r="313" spans="1:71" x14ac:dyDescent="0.2">
      <c r="A313">
        <v>4781</v>
      </c>
      <c r="B313">
        <v>0</v>
      </c>
      <c r="C313">
        <v>0</v>
      </c>
      <c r="D313">
        <v>0</v>
      </c>
      <c r="E313">
        <v>0</v>
      </c>
      <c r="F313">
        <v>0</v>
      </c>
      <c r="G313">
        <v>0</v>
      </c>
      <c r="H313">
        <v>0</v>
      </c>
      <c r="I313">
        <v>0</v>
      </c>
      <c r="J313">
        <v>0</v>
      </c>
      <c r="K313">
        <v>0</v>
      </c>
      <c r="L313">
        <v>0</v>
      </c>
      <c r="M313">
        <v>0</v>
      </c>
      <c r="N313">
        <v>0</v>
      </c>
      <c r="O313">
        <v>0</v>
      </c>
      <c r="P313">
        <v>0</v>
      </c>
      <c r="Q313">
        <v>0</v>
      </c>
      <c r="R313">
        <v>0</v>
      </c>
      <c r="S313">
        <v>0</v>
      </c>
      <c r="T313">
        <v>0</v>
      </c>
      <c r="U313">
        <v>0</v>
      </c>
      <c r="V313">
        <v>0</v>
      </c>
      <c r="W313">
        <v>0</v>
      </c>
      <c r="X313">
        <v>0</v>
      </c>
      <c r="Y313">
        <v>0</v>
      </c>
      <c r="Z313">
        <v>0</v>
      </c>
      <c r="AA313">
        <v>0</v>
      </c>
      <c r="AB313">
        <v>0</v>
      </c>
      <c r="AC313">
        <v>0</v>
      </c>
      <c r="AD313">
        <v>0</v>
      </c>
      <c r="AE313">
        <v>0</v>
      </c>
      <c r="AF313">
        <v>0</v>
      </c>
      <c r="AG313">
        <v>0</v>
      </c>
      <c r="AH313">
        <v>0</v>
      </c>
      <c r="AI313">
        <v>0</v>
      </c>
      <c r="AJ313">
        <v>0</v>
      </c>
      <c r="AK313">
        <v>0</v>
      </c>
      <c r="AL313">
        <v>0</v>
      </c>
      <c r="AM313">
        <v>0</v>
      </c>
      <c r="AN313">
        <v>0</v>
      </c>
      <c r="AO313">
        <v>0</v>
      </c>
      <c r="AP313">
        <v>0</v>
      </c>
      <c r="AQ313">
        <v>0</v>
      </c>
      <c r="AR313">
        <v>0</v>
      </c>
      <c r="AS313">
        <v>0</v>
      </c>
      <c r="AT313">
        <v>0</v>
      </c>
      <c r="AU313">
        <v>0</v>
      </c>
      <c r="AV313">
        <v>0</v>
      </c>
      <c r="AW313">
        <v>0</v>
      </c>
      <c r="AX313">
        <v>1446</v>
      </c>
      <c r="AY313">
        <v>24172</v>
      </c>
      <c r="AZ313">
        <v>26625</v>
      </c>
      <c r="BA313">
        <v>340926</v>
      </c>
      <c r="BB313">
        <v>1446</v>
      </c>
      <c r="BC313">
        <v>2877</v>
      </c>
      <c r="BD313">
        <v>3528</v>
      </c>
      <c r="BE313">
        <v>52186</v>
      </c>
      <c r="BF313">
        <v>0</v>
      </c>
      <c r="BG313">
        <v>173</v>
      </c>
      <c r="BH313">
        <v>173</v>
      </c>
      <c r="BI313">
        <v>866</v>
      </c>
      <c r="BJ313">
        <v>0</v>
      </c>
      <c r="BK313">
        <v>1035</v>
      </c>
      <c r="BL313">
        <v>1666</v>
      </c>
      <c r="BM313">
        <v>4071</v>
      </c>
      <c r="BN313">
        <v>0</v>
      </c>
      <c r="BO313">
        <v>0</v>
      </c>
      <c r="BP313">
        <v>0</v>
      </c>
      <c r="BQ313">
        <v>148</v>
      </c>
      <c r="BR313">
        <v>40</v>
      </c>
      <c r="BS313">
        <v>0</v>
      </c>
    </row>
    <row r="314" spans="1:71" x14ac:dyDescent="0.2">
      <c r="A314">
        <v>4795</v>
      </c>
      <c r="B314">
        <v>0</v>
      </c>
      <c r="C314">
        <v>0</v>
      </c>
      <c r="D314">
        <v>0</v>
      </c>
      <c r="E314">
        <v>0</v>
      </c>
      <c r="F314">
        <v>0</v>
      </c>
      <c r="G314">
        <v>0</v>
      </c>
      <c r="H314">
        <v>0</v>
      </c>
      <c r="I314">
        <v>0</v>
      </c>
      <c r="J314">
        <v>0</v>
      </c>
      <c r="K314">
        <v>0</v>
      </c>
      <c r="L314">
        <v>0</v>
      </c>
      <c r="M314">
        <v>0</v>
      </c>
      <c r="N314">
        <v>0</v>
      </c>
      <c r="O314">
        <v>0</v>
      </c>
      <c r="P314">
        <v>0</v>
      </c>
      <c r="Q314">
        <v>0</v>
      </c>
      <c r="R314">
        <v>0</v>
      </c>
      <c r="S314">
        <v>0</v>
      </c>
      <c r="T314">
        <v>0</v>
      </c>
      <c r="U314">
        <v>0</v>
      </c>
      <c r="V314">
        <v>0</v>
      </c>
      <c r="W314">
        <v>0</v>
      </c>
      <c r="X314">
        <v>0</v>
      </c>
      <c r="Y314">
        <v>0</v>
      </c>
      <c r="Z314">
        <v>0</v>
      </c>
      <c r="AA314">
        <v>0</v>
      </c>
      <c r="AB314">
        <v>0</v>
      </c>
      <c r="AC314">
        <v>0</v>
      </c>
      <c r="AD314">
        <v>0</v>
      </c>
      <c r="AE314">
        <v>0</v>
      </c>
      <c r="AF314">
        <v>0</v>
      </c>
      <c r="AG314">
        <v>0</v>
      </c>
      <c r="AH314">
        <v>0</v>
      </c>
      <c r="AI314">
        <v>0</v>
      </c>
      <c r="AJ314">
        <v>0</v>
      </c>
      <c r="AK314">
        <v>0</v>
      </c>
      <c r="AL314">
        <v>0</v>
      </c>
      <c r="AM314">
        <v>0</v>
      </c>
      <c r="AN314">
        <v>0</v>
      </c>
      <c r="AO314">
        <v>0</v>
      </c>
      <c r="AP314">
        <v>0</v>
      </c>
      <c r="AQ314">
        <v>0</v>
      </c>
      <c r="AR314">
        <v>0</v>
      </c>
      <c r="AS314">
        <v>0</v>
      </c>
      <c r="AT314">
        <v>0</v>
      </c>
      <c r="AU314">
        <v>0</v>
      </c>
      <c r="AV314">
        <v>0</v>
      </c>
      <c r="AW314">
        <v>0</v>
      </c>
      <c r="AX314">
        <v>660</v>
      </c>
      <c r="AY314">
        <v>6050</v>
      </c>
      <c r="AZ314">
        <v>5402</v>
      </c>
      <c r="BA314">
        <v>75496</v>
      </c>
      <c r="BB314">
        <v>660</v>
      </c>
      <c r="BC314">
        <v>1700</v>
      </c>
      <c r="BD314">
        <v>548</v>
      </c>
      <c r="BE314">
        <v>11579</v>
      </c>
      <c r="BF314">
        <v>0</v>
      </c>
      <c r="BG314">
        <v>0</v>
      </c>
      <c r="BH314">
        <v>0</v>
      </c>
      <c r="BI314">
        <v>170</v>
      </c>
      <c r="BJ314">
        <v>490</v>
      </c>
      <c r="BK314">
        <v>1530</v>
      </c>
      <c r="BL314">
        <v>0</v>
      </c>
      <c r="BM314">
        <v>2332</v>
      </c>
      <c r="BN314">
        <v>0</v>
      </c>
      <c r="BO314">
        <v>0</v>
      </c>
      <c r="BP314">
        <v>0</v>
      </c>
      <c r="BQ314">
        <v>0</v>
      </c>
      <c r="BR314">
        <v>12</v>
      </c>
      <c r="BS314">
        <v>0</v>
      </c>
    </row>
    <row r="315" spans="1:71" x14ac:dyDescent="0.2">
      <c r="A315">
        <v>4802</v>
      </c>
      <c r="B315">
        <v>0</v>
      </c>
      <c r="C315">
        <v>0</v>
      </c>
      <c r="D315">
        <v>0</v>
      </c>
      <c r="E315">
        <v>0</v>
      </c>
      <c r="F315">
        <v>0</v>
      </c>
      <c r="G315">
        <v>0</v>
      </c>
      <c r="H315">
        <v>0</v>
      </c>
      <c r="I315">
        <v>0</v>
      </c>
      <c r="J315">
        <v>0</v>
      </c>
      <c r="K315">
        <v>0</v>
      </c>
      <c r="L315">
        <v>0</v>
      </c>
      <c r="M315">
        <v>0</v>
      </c>
      <c r="N315">
        <v>0</v>
      </c>
      <c r="O315">
        <v>0</v>
      </c>
      <c r="P315">
        <v>0</v>
      </c>
      <c r="Q315">
        <v>0</v>
      </c>
      <c r="R315">
        <v>0</v>
      </c>
      <c r="S315">
        <v>0</v>
      </c>
      <c r="T315">
        <v>0</v>
      </c>
      <c r="U315">
        <v>0</v>
      </c>
      <c r="V315">
        <v>0</v>
      </c>
      <c r="W315">
        <v>0</v>
      </c>
      <c r="X315">
        <v>0</v>
      </c>
      <c r="Y315">
        <v>0</v>
      </c>
      <c r="Z315">
        <v>0</v>
      </c>
      <c r="AA315">
        <v>0</v>
      </c>
      <c r="AB315">
        <v>0</v>
      </c>
      <c r="AC315">
        <v>0</v>
      </c>
      <c r="AD315">
        <v>0</v>
      </c>
      <c r="AE315">
        <v>0</v>
      </c>
      <c r="AF315">
        <v>0</v>
      </c>
      <c r="AG315">
        <v>0</v>
      </c>
      <c r="AH315">
        <v>0</v>
      </c>
      <c r="AI315">
        <v>0</v>
      </c>
      <c r="AJ315">
        <v>0</v>
      </c>
      <c r="AK315">
        <v>0</v>
      </c>
      <c r="AL315">
        <v>0</v>
      </c>
      <c r="AM315">
        <v>0</v>
      </c>
      <c r="AN315">
        <v>0</v>
      </c>
      <c r="AO315">
        <v>0</v>
      </c>
      <c r="AP315">
        <v>0</v>
      </c>
      <c r="AQ315">
        <v>0</v>
      </c>
      <c r="AR315">
        <v>0</v>
      </c>
      <c r="AS315">
        <v>0</v>
      </c>
      <c r="AT315">
        <v>0</v>
      </c>
      <c r="AU315">
        <v>0</v>
      </c>
      <c r="AV315">
        <v>0</v>
      </c>
      <c r="AW315">
        <v>0</v>
      </c>
      <c r="AX315">
        <v>263</v>
      </c>
      <c r="AY315">
        <v>14344</v>
      </c>
      <c r="AZ315">
        <v>29583</v>
      </c>
      <c r="BA315">
        <v>323987</v>
      </c>
      <c r="BB315">
        <v>263</v>
      </c>
      <c r="BC315">
        <v>3106</v>
      </c>
      <c r="BD315">
        <v>6463</v>
      </c>
      <c r="BE315">
        <v>45571</v>
      </c>
      <c r="BF315">
        <v>0</v>
      </c>
      <c r="BG315">
        <v>0</v>
      </c>
      <c r="BH315">
        <v>0</v>
      </c>
      <c r="BI315">
        <v>526</v>
      </c>
      <c r="BJ315">
        <v>0</v>
      </c>
      <c r="BK315">
        <v>1263</v>
      </c>
      <c r="BL315">
        <v>2964</v>
      </c>
      <c r="BM315">
        <v>4751</v>
      </c>
      <c r="BN315">
        <v>0</v>
      </c>
      <c r="BO315">
        <v>0</v>
      </c>
      <c r="BP315">
        <v>0</v>
      </c>
      <c r="BQ315">
        <v>349</v>
      </c>
      <c r="BR315">
        <v>80</v>
      </c>
      <c r="BS315">
        <v>0</v>
      </c>
    </row>
    <row r="316" spans="1:71" x14ac:dyDescent="0.2">
      <c r="A316">
        <v>4851</v>
      </c>
      <c r="B316">
        <v>0</v>
      </c>
      <c r="C316">
        <v>0</v>
      </c>
      <c r="D316">
        <v>0</v>
      </c>
      <c r="E316">
        <v>0</v>
      </c>
      <c r="F316">
        <v>0</v>
      </c>
      <c r="G316">
        <v>0</v>
      </c>
      <c r="H316">
        <v>0</v>
      </c>
      <c r="I316">
        <v>0</v>
      </c>
      <c r="J316">
        <v>0</v>
      </c>
      <c r="K316">
        <v>0</v>
      </c>
      <c r="L316">
        <v>0</v>
      </c>
      <c r="M316">
        <v>0</v>
      </c>
      <c r="N316">
        <v>0</v>
      </c>
      <c r="O316">
        <v>0</v>
      </c>
      <c r="P316">
        <v>0</v>
      </c>
      <c r="Q316">
        <v>0</v>
      </c>
      <c r="R316">
        <v>0</v>
      </c>
      <c r="S316">
        <v>0</v>
      </c>
      <c r="T316">
        <v>0</v>
      </c>
      <c r="U316">
        <v>0</v>
      </c>
      <c r="V316">
        <v>0</v>
      </c>
      <c r="W316">
        <v>0</v>
      </c>
      <c r="X316">
        <v>0</v>
      </c>
      <c r="Y316">
        <v>0</v>
      </c>
      <c r="Z316">
        <v>0</v>
      </c>
      <c r="AA316">
        <v>0</v>
      </c>
      <c r="AB316">
        <v>0</v>
      </c>
      <c r="AC316">
        <v>0</v>
      </c>
      <c r="AD316">
        <v>0</v>
      </c>
      <c r="AE316">
        <v>0</v>
      </c>
      <c r="AF316">
        <v>0</v>
      </c>
      <c r="AG316">
        <v>0</v>
      </c>
      <c r="AH316">
        <v>0</v>
      </c>
      <c r="AI316">
        <v>0</v>
      </c>
      <c r="AJ316">
        <v>0</v>
      </c>
      <c r="AK316">
        <v>0</v>
      </c>
      <c r="AL316">
        <v>0</v>
      </c>
      <c r="AM316">
        <v>0</v>
      </c>
      <c r="AN316">
        <v>0</v>
      </c>
      <c r="AO316">
        <v>0</v>
      </c>
      <c r="AP316">
        <v>0</v>
      </c>
      <c r="AQ316">
        <v>0</v>
      </c>
      <c r="AR316">
        <v>0</v>
      </c>
      <c r="AS316">
        <v>0</v>
      </c>
      <c r="AT316">
        <v>0</v>
      </c>
      <c r="AU316">
        <v>0</v>
      </c>
      <c r="AV316">
        <v>0</v>
      </c>
      <c r="AW316">
        <v>0</v>
      </c>
      <c r="AX316">
        <v>2589</v>
      </c>
      <c r="AY316">
        <v>5419</v>
      </c>
      <c r="AZ316">
        <v>13045</v>
      </c>
      <c r="BA316">
        <v>164987</v>
      </c>
      <c r="BB316">
        <v>2589</v>
      </c>
      <c r="BC316">
        <v>2058</v>
      </c>
      <c r="BD316">
        <v>3042</v>
      </c>
      <c r="BE316">
        <v>25724</v>
      </c>
      <c r="BF316">
        <v>0</v>
      </c>
      <c r="BG316">
        <v>0</v>
      </c>
      <c r="BH316">
        <v>0</v>
      </c>
      <c r="BI316">
        <v>520</v>
      </c>
      <c r="BJ316">
        <v>264</v>
      </c>
      <c r="BK316">
        <v>579</v>
      </c>
      <c r="BL316">
        <v>864</v>
      </c>
      <c r="BM316">
        <v>4848</v>
      </c>
      <c r="BN316">
        <v>142</v>
      </c>
      <c r="BO316">
        <v>0</v>
      </c>
      <c r="BP316">
        <v>0</v>
      </c>
      <c r="BQ316">
        <v>692</v>
      </c>
      <c r="BR316">
        <v>11</v>
      </c>
      <c r="BS316">
        <v>0</v>
      </c>
    </row>
    <row r="317" spans="1:71" x14ac:dyDescent="0.2">
      <c r="A317">
        <v>4865</v>
      </c>
      <c r="B317">
        <v>0</v>
      </c>
      <c r="C317">
        <v>0</v>
      </c>
      <c r="D317">
        <v>0</v>
      </c>
      <c r="E317">
        <v>0</v>
      </c>
      <c r="F317">
        <v>0</v>
      </c>
      <c r="G317">
        <v>0</v>
      </c>
      <c r="H317">
        <v>0</v>
      </c>
      <c r="I317">
        <v>0</v>
      </c>
      <c r="J317">
        <v>0</v>
      </c>
      <c r="K317">
        <v>0</v>
      </c>
      <c r="L317">
        <v>0</v>
      </c>
      <c r="M317">
        <v>0</v>
      </c>
      <c r="N317">
        <v>0</v>
      </c>
      <c r="O317">
        <v>0</v>
      </c>
      <c r="P317">
        <v>0</v>
      </c>
      <c r="Q317">
        <v>0</v>
      </c>
      <c r="R317">
        <v>0</v>
      </c>
      <c r="S317">
        <v>0</v>
      </c>
      <c r="T317">
        <v>0</v>
      </c>
      <c r="U317">
        <v>0</v>
      </c>
      <c r="V317">
        <v>0</v>
      </c>
      <c r="W317">
        <v>0</v>
      </c>
      <c r="X317">
        <v>0</v>
      </c>
      <c r="Y317">
        <v>0</v>
      </c>
      <c r="Z317">
        <v>0</v>
      </c>
      <c r="AA317">
        <v>0</v>
      </c>
      <c r="AB317">
        <v>0</v>
      </c>
      <c r="AC317">
        <v>0</v>
      </c>
      <c r="AD317">
        <v>0</v>
      </c>
      <c r="AE317">
        <v>0</v>
      </c>
      <c r="AF317">
        <v>0</v>
      </c>
      <c r="AG317">
        <v>0</v>
      </c>
      <c r="AH317">
        <v>0</v>
      </c>
      <c r="AI317">
        <v>0</v>
      </c>
      <c r="AJ317">
        <v>0</v>
      </c>
      <c r="AK317">
        <v>0</v>
      </c>
      <c r="AL317">
        <v>0</v>
      </c>
      <c r="AM317">
        <v>0</v>
      </c>
      <c r="AN317">
        <v>0</v>
      </c>
      <c r="AO317">
        <v>0</v>
      </c>
      <c r="AP317">
        <v>0</v>
      </c>
      <c r="AQ317">
        <v>0</v>
      </c>
      <c r="AR317">
        <v>0</v>
      </c>
      <c r="AS317">
        <v>0</v>
      </c>
      <c r="AT317">
        <v>0</v>
      </c>
      <c r="AU317">
        <v>0</v>
      </c>
      <c r="AV317">
        <v>0</v>
      </c>
      <c r="AW317">
        <v>0</v>
      </c>
      <c r="AX317">
        <v>0</v>
      </c>
      <c r="AY317">
        <v>4393</v>
      </c>
      <c r="AZ317">
        <v>3080</v>
      </c>
      <c r="BA317">
        <v>52353</v>
      </c>
      <c r="BB317">
        <v>0</v>
      </c>
      <c r="BC317">
        <v>1026</v>
      </c>
      <c r="BD317">
        <v>342</v>
      </c>
      <c r="BE317">
        <v>7987</v>
      </c>
      <c r="BF317">
        <v>0</v>
      </c>
      <c r="BG317">
        <v>0</v>
      </c>
      <c r="BH317">
        <v>0</v>
      </c>
      <c r="BI317">
        <v>0</v>
      </c>
      <c r="BJ317">
        <v>0</v>
      </c>
      <c r="BK317">
        <v>1026</v>
      </c>
      <c r="BL317">
        <v>171</v>
      </c>
      <c r="BM317">
        <v>1368</v>
      </c>
      <c r="BN317">
        <v>0</v>
      </c>
      <c r="BO317">
        <v>0</v>
      </c>
      <c r="BP317">
        <v>0</v>
      </c>
      <c r="BQ317">
        <v>0</v>
      </c>
      <c r="BR317">
        <v>14</v>
      </c>
      <c r="BS317">
        <v>0</v>
      </c>
    </row>
    <row r="318" spans="1:71" x14ac:dyDescent="0.2">
      <c r="A318">
        <v>4872</v>
      </c>
      <c r="B318">
        <v>0</v>
      </c>
      <c r="C318">
        <v>0</v>
      </c>
      <c r="D318">
        <v>0</v>
      </c>
      <c r="E318">
        <v>0</v>
      </c>
      <c r="F318">
        <v>0</v>
      </c>
      <c r="G318">
        <v>0</v>
      </c>
      <c r="H318">
        <v>0</v>
      </c>
      <c r="I318">
        <v>0</v>
      </c>
      <c r="J318">
        <v>0</v>
      </c>
      <c r="K318">
        <v>0</v>
      </c>
      <c r="L318">
        <v>0</v>
      </c>
      <c r="M318">
        <v>0</v>
      </c>
      <c r="N318">
        <v>0</v>
      </c>
      <c r="O318">
        <v>0</v>
      </c>
      <c r="P318">
        <v>0</v>
      </c>
      <c r="Q318">
        <v>0</v>
      </c>
      <c r="R318">
        <v>0</v>
      </c>
      <c r="S318">
        <v>0</v>
      </c>
      <c r="T318">
        <v>0</v>
      </c>
      <c r="U318">
        <v>0</v>
      </c>
      <c r="V318">
        <v>0</v>
      </c>
      <c r="W318">
        <v>0</v>
      </c>
      <c r="X318">
        <v>0</v>
      </c>
      <c r="Y318">
        <v>0</v>
      </c>
      <c r="Z318">
        <v>0</v>
      </c>
      <c r="AA318">
        <v>0</v>
      </c>
      <c r="AB318">
        <v>0</v>
      </c>
      <c r="AC318">
        <v>0</v>
      </c>
      <c r="AD318">
        <v>0</v>
      </c>
      <c r="AE318">
        <v>0</v>
      </c>
      <c r="AF318">
        <v>0</v>
      </c>
      <c r="AG318">
        <v>0</v>
      </c>
      <c r="AH318">
        <v>0</v>
      </c>
      <c r="AI318">
        <v>0</v>
      </c>
      <c r="AJ318">
        <v>0</v>
      </c>
      <c r="AK318">
        <v>0</v>
      </c>
      <c r="AL318">
        <v>0</v>
      </c>
      <c r="AM318">
        <v>0</v>
      </c>
      <c r="AN318">
        <v>0</v>
      </c>
      <c r="AO318">
        <v>0</v>
      </c>
      <c r="AP318">
        <v>0</v>
      </c>
      <c r="AQ318">
        <v>0</v>
      </c>
      <c r="AR318">
        <v>0</v>
      </c>
      <c r="AS318">
        <v>0</v>
      </c>
      <c r="AT318">
        <v>0</v>
      </c>
      <c r="AU318">
        <v>0</v>
      </c>
      <c r="AV318">
        <v>0</v>
      </c>
      <c r="AW318">
        <v>0</v>
      </c>
      <c r="AX318">
        <v>1294</v>
      </c>
      <c r="AY318">
        <v>14844</v>
      </c>
      <c r="AZ318">
        <v>18249</v>
      </c>
      <c r="BA318">
        <v>244825</v>
      </c>
      <c r="BB318">
        <v>1294</v>
      </c>
      <c r="BC318">
        <v>2710</v>
      </c>
      <c r="BD318">
        <v>3872</v>
      </c>
      <c r="BE318">
        <v>31431</v>
      </c>
      <c r="BF318">
        <v>70.5</v>
      </c>
      <c r="BG318">
        <v>141</v>
      </c>
      <c r="BH318">
        <v>172</v>
      </c>
      <c r="BI318">
        <v>367</v>
      </c>
      <c r="BJ318">
        <v>142</v>
      </c>
      <c r="BK318">
        <v>1159</v>
      </c>
      <c r="BL318">
        <v>939</v>
      </c>
      <c r="BM318">
        <v>3691</v>
      </c>
      <c r="BN318">
        <v>141</v>
      </c>
      <c r="BO318">
        <v>0</v>
      </c>
      <c r="BP318">
        <v>0</v>
      </c>
      <c r="BQ318">
        <v>172</v>
      </c>
      <c r="BR318">
        <v>69</v>
      </c>
      <c r="BS318">
        <v>0</v>
      </c>
    </row>
    <row r="319" spans="1:71" x14ac:dyDescent="0.2">
      <c r="A319">
        <v>4893</v>
      </c>
      <c r="B319">
        <v>0</v>
      </c>
      <c r="C319">
        <v>0</v>
      </c>
      <c r="D319">
        <v>0</v>
      </c>
      <c r="E319">
        <v>0</v>
      </c>
      <c r="F319">
        <v>0</v>
      </c>
      <c r="G319">
        <v>0</v>
      </c>
      <c r="H319">
        <v>0</v>
      </c>
      <c r="I319">
        <v>0</v>
      </c>
      <c r="J319">
        <v>0</v>
      </c>
      <c r="K319">
        <v>0</v>
      </c>
      <c r="L319">
        <v>0</v>
      </c>
      <c r="M319">
        <v>0</v>
      </c>
      <c r="N319">
        <v>0</v>
      </c>
      <c r="O319">
        <v>0</v>
      </c>
      <c r="P319">
        <v>0</v>
      </c>
      <c r="Q319">
        <v>0</v>
      </c>
      <c r="R319">
        <v>0</v>
      </c>
      <c r="S319">
        <v>0</v>
      </c>
      <c r="T319">
        <v>0</v>
      </c>
      <c r="U319">
        <v>0</v>
      </c>
      <c r="V319">
        <v>0</v>
      </c>
      <c r="W319">
        <v>0</v>
      </c>
      <c r="X319">
        <v>0</v>
      </c>
      <c r="Y319">
        <v>0</v>
      </c>
      <c r="Z319">
        <v>0</v>
      </c>
      <c r="AA319">
        <v>0</v>
      </c>
      <c r="AB319">
        <v>0</v>
      </c>
      <c r="AC319">
        <v>0</v>
      </c>
      <c r="AD319">
        <v>0</v>
      </c>
      <c r="AE319">
        <v>0</v>
      </c>
      <c r="AF319">
        <v>0</v>
      </c>
      <c r="AG319">
        <v>0</v>
      </c>
      <c r="AH319">
        <v>0</v>
      </c>
      <c r="AI319">
        <v>0</v>
      </c>
      <c r="AJ319">
        <v>0</v>
      </c>
      <c r="AK319">
        <v>0</v>
      </c>
      <c r="AL319">
        <v>0</v>
      </c>
      <c r="AM319">
        <v>0</v>
      </c>
      <c r="AN319">
        <v>0</v>
      </c>
      <c r="AO319">
        <v>0</v>
      </c>
      <c r="AP319">
        <v>0</v>
      </c>
      <c r="AQ319">
        <v>0</v>
      </c>
      <c r="AR319">
        <v>0</v>
      </c>
      <c r="AS319">
        <v>0</v>
      </c>
      <c r="AT319">
        <v>0</v>
      </c>
      <c r="AU319">
        <v>0</v>
      </c>
      <c r="AV319">
        <v>0</v>
      </c>
      <c r="AW319">
        <v>0</v>
      </c>
      <c r="AX319">
        <v>3995</v>
      </c>
      <c r="AY319">
        <v>32725</v>
      </c>
      <c r="AZ319">
        <v>35142</v>
      </c>
      <c r="BA319">
        <v>522523</v>
      </c>
      <c r="BB319">
        <v>1179</v>
      </c>
      <c r="BC319">
        <v>2868</v>
      </c>
      <c r="BD319">
        <v>3058</v>
      </c>
      <c r="BE319">
        <v>59389</v>
      </c>
      <c r="BF319">
        <v>0</v>
      </c>
      <c r="BG319">
        <v>0</v>
      </c>
      <c r="BH319">
        <v>0</v>
      </c>
      <c r="BI319">
        <v>689</v>
      </c>
      <c r="BJ319">
        <v>264</v>
      </c>
      <c r="BK319">
        <v>1139</v>
      </c>
      <c r="BL319">
        <v>1317</v>
      </c>
      <c r="BM319">
        <v>4927</v>
      </c>
      <c r="BN319">
        <v>0</v>
      </c>
      <c r="BO319">
        <v>0</v>
      </c>
      <c r="BP319">
        <v>0</v>
      </c>
      <c r="BQ319">
        <v>0</v>
      </c>
      <c r="BR319">
        <v>51</v>
      </c>
      <c r="BS319">
        <v>0</v>
      </c>
    </row>
    <row r="320" spans="1:71" x14ac:dyDescent="0.2">
      <c r="A320">
        <v>4904</v>
      </c>
      <c r="B320">
        <v>0</v>
      </c>
      <c r="C320">
        <v>0</v>
      </c>
      <c r="D320">
        <v>0</v>
      </c>
      <c r="E320">
        <v>0</v>
      </c>
      <c r="F320">
        <v>0</v>
      </c>
      <c r="G320">
        <v>0</v>
      </c>
      <c r="H320">
        <v>0</v>
      </c>
      <c r="I320">
        <v>0</v>
      </c>
      <c r="J320">
        <v>0</v>
      </c>
      <c r="K320">
        <v>0</v>
      </c>
      <c r="L320">
        <v>0</v>
      </c>
      <c r="M320">
        <v>0</v>
      </c>
      <c r="N320">
        <v>0</v>
      </c>
      <c r="O320">
        <v>0</v>
      </c>
      <c r="P320">
        <v>0</v>
      </c>
      <c r="Q320">
        <v>0</v>
      </c>
      <c r="R320">
        <v>0</v>
      </c>
      <c r="S320">
        <v>0</v>
      </c>
      <c r="T320">
        <v>0</v>
      </c>
      <c r="U320">
        <v>0</v>
      </c>
      <c r="V320">
        <v>0</v>
      </c>
      <c r="W320">
        <v>0</v>
      </c>
      <c r="X320">
        <v>0</v>
      </c>
      <c r="Y320">
        <v>0</v>
      </c>
      <c r="Z320">
        <v>0</v>
      </c>
      <c r="AA320">
        <v>0</v>
      </c>
      <c r="AB320">
        <v>0</v>
      </c>
      <c r="AC320">
        <v>0</v>
      </c>
      <c r="AD320">
        <v>0</v>
      </c>
      <c r="AE320">
        <v>0</v>
      </c>
      <c r="AF320">
        <v>0</v>
      </c>
      <c r="AG320">
        <v>0</v>
      </c>
      <c r="AH320">
        <v>0</v>
      </c>
      <c r="AI320">
        <v>0</v>
      </c>
      <c r="AJ320">
        <v>0</v>
      </c>
      <c r="AK320">
        <v>0</v>
      </c>
      <c r="AL320">
        <v>0</v>
      </c>
      <c r="AM320">
        <v>0</v>
      </c>
      <c r="AN320">
        <v>0</v>
      </c>
      <c r="AO320">
        <v>0</v>
      </c>
      <c r="AP320">
        <v>0</v>
      </c>
      <c r="AQ320">
        <v>0</v>
      </c>
      <c r="AR320">
        <v>0</v>
      </c>
      <c r="AS320">
        <v>0</v>
      </c>
      <c r="AT320">
        <v>0</v>
      </c>
      <c r="AU320">
        <v>0</v>
      </c>
      <c r="AV320">
        <v>0</v>
      </c>
      <c r="AW320">
        <v>0</v>
      </c>
      <c r="AX320">
        <v>718</v>
      </c>
      <c r="AY320">
        <v>6549</v>
      </c>
      <c r="AZ320">
        <v>3988</v>
      </c>
      <c r="BA320">
        <v>72627</v>
      </c>
      <c r="BB320">
        <v>718</v>
      </c>
      <c r="BC320">
        <v>1221</v>
      </c>
      <c r="BD320">
        <v>758</v>
      </c>
      <c r="BE320">
        <v>13278</v>
      </c>
      <c r="BF320">
        <v>0</v>
      </c>
      <c r="BG320">
        <v>0</v>
      </c>
      <c r="BH320">
        <v>0</v>
      </c>
      <c r="BI320">
        <v>165</v>
      </c>
      <c r="BJ320">
        <v>544</v>
      </c>
      <c r="BK320">
        <v>1162</v>
      </c>
      <c r="BL320">
        <v>680</v>
      </c>
      <c r="BM320">
        <v>3098</v>
      </c>
      <c r="BN320">
        <v>0</v>
      </c>
      <c r="BO320">
        <v>0</v>
      </c>
      <c r="BP320">
        <v>0</v>
      </c>
      <c r="BQ320">
        <v>0</v>
      </c>
      <c r="BR320">
        <v>16</v>
      </c>
      <c r="BS320">
        <v>0</v>
      </c>
    </row>
    <row r="321" spans="1:71" x14ac:dyDescent="0.2">
      <c r="A321">
        <v>4956</v>
      </c>
      <c r="B321">
        <v>0</v>
      </c>
      <c r="C321">
        <v>0</v>
      </c>
      <c r="D321">
        <v>0</v>
      </c>
      <c r="E321">
        <v>0</v>
      </c>
      <c r="F321">
        <v>0</v>
      </c>
      <c r="G321">
        <v>0</v>
      </c>
      <c r="H321">
        <v>0</v>
      </c>
      <c r="I321">
        <v>0</v>
      </c>
      <c r="J321">
        <v>0</v>
      </c>
      <c r="K321">
        <v>0</v>
      </c>
      <c r="L321">
        <v>0</v>
      </c>
      <c r="M321">
        <v>0</v>
      </c>
      <c r="N321">
        <v>0</v>
      </c>
      <c r="O321">
        <v>0</v>
      </c>
      <c r="P321">
        <v>0</v>
      </c>
      <c r="Q321">
        <v>0</v>
      </c>
      <c r="R321">
        <v>0</v>
      </c>
      <c r="S321">
        <v>0</v>
      </c>
      <c r="T321">
        <v>0</v>
      </c>
      <c r="U321">
        <v>0</v>
      </c>
      <c r="V321">
        <v>0</v>
      </c>
      <c r="W321">
        <v>0</v>
      </c>
      <c r="X321">
        <v>0</v>
      </c>
      <c r="Y321">
        <v>0</v>
      </c>
      <c r="Z321">
        <v>0</v>
      </c>
      <c r="AA321">
        <v>0</v>
      </c>
      <c r="AB321">
        <v>0</v>
      </c>
      <c r="AC321">
        <v>0</v>
      </c>
      <c r="AD321">
        <v>0</v>
      </c>
      <c r="AE321">
        <v>0</v>
      </c>
      <c r="AF321">
        <v>0</v>
      </c>
      <c r="AG321">
        <v>0</v>
      </c>
      <c r="AH321">
        <v>0</v>
      </c>
      <c r="AI321">
        <v>0</v>
      </c>
      <c r="AJ321">
        <v>0</v>
      </c>
      <c r="AK321">
        <v>0</v>
      </c>
      <c r="AL321">
        <v>0</v>
      </c>
      <c r="AM321">
        <v>0</v>
      </c>
      <c r="AN321">
        <v>0</v>
      </c>
      <c r="AO321">
        <v>0</v>
      </c>
      <c r="AP321">
        <v>0</v>
      </c>
      <c r="AQ321">
        <v>0</v>
      </c>
      <c r="AR321">
        <v>0</v>
      </c>
      <c r="AS321">
        <v>0</v>
      </c>
      <c r="AT321">
        <v>0</v>
      </c>
      <c r="AU321">
        <v>0</v>
      </c>
      <c r="AV321">
        <v>0</v>
      </c>
      <c r="AW321">
        <v>0</v>
      </c>
      <c r="AX321">
        <v>931</v>
      </c>
      <c r="AY321">
        <v>8506</v>
      </c>
      <c r="AZ321">
        <v>8325</v>
      </c>
      <c r="BA321">
        <v>103198</v>
      </c>
      <c r="BB321">
        <v>931</v>
      </c>
      <c r="BC321">
        <v>1905</v>
      </c>
      <c r="BD321">
        <v>1436</v>
      </c>
      <c r="BE321">
        <v>13184</v>
      </c>
      <c r="BF321">
        <v>0</v>
      </c>
      <c r="BG321">
        <v>0</v>
      </c>
      <c r="BH321">
        <v>0</v>
      </c>
      <c r="BI321">
        <v>161</v>
      </c>
      <c r="BJ321">
        <v>931</v>
      </c>
      <c r="BK321">
        <v>1112</v>
      </c>
      <c r="BL321">
        <v>955</v>
      </c>
      <c r="BM321">
        <v>2951</v>
      </c>
      <c r="BN321">
        <v>0</v>
      </c>
      <c r="BO321">
        <v>158</v>
      </c>
      <c r="BP321">
        <v>0</v>
      </c>
      <c r="BQ321">
        <v>0</v>
      </c>
      <c r="BR321">
        <v>21</v>
      </c>
      <c r="BS321">
        <v>0</v>
      </c>
    </row>
    <row r="322" spans="1:71" x14ac:dyDescent="0.2">
      <c r="A322">
        <v>4963</v>
      </c>
      <c r="B322">
        <v>0</v>
      </c>
      <c r="C322">
        <v>0</v>
      </c>
      <c r="D322">
        <v>0</v>
      </c>
      <c r="E322">
        <v>0</v>
      </c>
      <c r="F322">
        <v>0</v>
      </c>
      <c r="G322">
        <v>0</v>
      </c>
      <c r="H322">
        <v>0</v>
      </c>
      <c r="I322">
        <v>0</v>
      </c>
      <c r="J322">
        <v>0</v>
      </c>
      <c r="K322">
        <v>0</v>
      </c>
      <c r="L322">
        <v>0</v>
      </c>
      <c r="M322">
        <v>0</v>
      </c>
      <c r="N322">
        <v>0</v>
      </c>
      <c r="O322">
        <v>0</v>
      </c>
      <c r="P322">
        <v>0</v>
      </c>
      <c r="Q322">
        <v>0</v>
      </c>
      <c r="R322">
        <v>0</v>
      </c>
      <c r="S322">
        <v>0</v>
      </c>
      <c r="T322">
        <v>0</v>
      </c>
      <c r="U322">
        <v>0</v>
      </c>
      <c r="V322">
        <v>0</v>
      </c>
      <c r="W322">
        <v>0</v>
      </c>
      <c r="X322">
        <v>0</v>
      </c>
      <c r="Y322">
        <v>0</v>
      </c>
      <c r="Z322">
        <v>0</v>
      </c>
      <c r="AA322">
        <v>0</v>
      </c>
      <c r="AB322">
        <v>0</v>
      </c>
      <c r="AC322">
        <v>0</v>
      </c>
      <c r="AD322">
        <v>0</v>
      </c>
      <c r="AE322">
        <v>0</v>
      </c>
      <c r="AF322">
        <v>0</v>
      </c>
      <c r="AG322">
        <v>0</v>
      </c>
      <c r="AH322">
        <v>0</v>
      </c>
      <c r="AI322">
        <v>0</v>
      </c>
      <c r="AJ322">
        <v>0</v>
      </c>
      <c r="AK322">
        <v>0</v>
      </c>
      <c r="AL322">
        <v>0</v>
      </c>
      <c r="AM322">
        <v>0</v>
      </c>
      <c r="AN322">
        <v>0</v>
      </c>
      <c r="AO322">
        <v>0</v>
      </c>
      <c r="AP322">
        <v>0</v>
      </c>
      <c r="AQ322">
        <v>0</v>
      </c>
      <c r="AR322">
        <v>0</v>
      </c>
      <c r="AS322">
        <v>0</v>
      </c>
      <c r="AT322">
        <v>0</v>
      </c>
      <c r="AU322">
        <v>0</v>
      </c>
      <c r="AV322">
        <v>0</v>
      </c>
      <c r="AW322">
        <v>0</v>
      </c>
      <c r="AX322">
        <v>0</v>
      </c>
      <c r="AY322">
        <v>2263</v>
      </c>
      <c r="AZ322">
        <v>4920</v>
      </c>
      <c r="BA322">
        <v>71237</v>
      </c>
      <c r="BB322">
        <v>0</v>
      </c>
      <c r="BC322">
        <v>1139</v>
      </c>
      <c r="BD322">
        <v>2876</v>
      </c>
      <c r="BE322">
        <v>12886</v>
      </c>
      <c r="BF322">
        <v>0</v>
      </c>
      <c r="BG322">
        <v>0</v>
      </c>
      <c r="BH322">
        <v>0</v>
      </c>
      <c r="BI322">
        <v>342</v>
      </c>
      <c r="BJ322">
        <v>0</v>
      </c>
      <c r="BK322">
        <v>1071</v>
      </c>
      <c r="BL322">
        <v>1710</v>
      </c>
      <c r="BM322">
        <v>3833</v>
      </c>
      <c r="BN322">
        <v>0</v>
      </c>
      <c r="BO322">
        <v>0</v>
      </c>
      <c r="BP322">
        <v>0</v>
      </c>
      <c r="BQ322">
        <v>0</v>
      </c>
      <c r="BR322">
        <v>6</v>
      </c>
      <c r="BS322">
        <v>0</v>
      </c>
    </row>
    <row r="323" spans="1:71" x14ac:dyDescent="0.2">
      <c r="A323">
        <v>4970</v>
      </c>
      <c r="B323">
        <v>0</v>
      </c>
      <c r="C323">
        <v>0</v>
      </c>
      <c r="D323">
        <v>0</v>
      </c>
      <c r="E323">
        <v>0</v>
      </c>
      <c r="F323">
        <v>0</v>
      </c>
      <c r="G323">
        <v>0</v>
      </c>
      <c r="H323">
        <v>0</v>
      </c>
      <c r="I323">
        <v>0</v>
      </c>
      <c r="J323">
        <v>0</v>
      </c>
      <c r="K323">
        <v>0</v>
      </c>
      <c r="L323">
        <v>0</v>
      </c>
      <c r="M323">
        <v>0</v>
      </c>
      <c r="N323">
        <v>0</v>
      </c>
      <c r="O323">
        <v>0</v>
      </c>
      <c r="P323">
        <v>0</v>
      </c>
      <c r="Q323">
        <v>0</v>
      </c>
      <c r="R323">
        <v>0</v>
      </c>
      <c r="S323">
        <v>0</v>
      </c>
      <c r="T323">
        <v>0</v>
      </c>
      <c r="U323">
        <v>0</v>
      </c>
      <c r="V323">
        <v>0</v>
      </c>
      <c r="W323">
        <v>0</v>
      </c>
      <c r="X323">
        <v>0</v>
      </c>
      <c r="Y323">
        <v>0</v>
      </c>
      <c r="Z323">
        <v>0</v>
      </c>
      <c r="AA323">
        <v>0</v>
      </c>
      <c r="AB323">
        <v>0</v>
      </c>
      <c r="AC323">
        <v>0</v>
      </c>
      <c r="AD323">
        <v>0</v>
      </c>
      <c r="AE323">
        <v>0</v>
      </c>
      <c r="AF323">
        <v>0</v>
      </c>
      <c r="AG323">
        <v>0</v>
      </c>
      <c r="AH323">
        <v>0</v>
      </c>
      <c r="AI323">
        <v>0</v>
      </c>
      <c r="AJ323">
        <v>0</v>
      </c>
      <c r="AK323">
        <v>0</v>
      </c>
      <c r="AL323">
        <v>0</v>
      </c>
      <c r="AM323">
        <v>0</v>
      </c>
      <c r="AN323">
        <v>0</v>
      </c>
      <c r="AO323">
        <v>0</v>
      </c>
      <c r="AP323">
        <v>0</v>
      </c>
      <c r="AQ323">
        <v>0</v>
      </c>
      <c r="AR323">
        <v>0</v>
      </c>
      <c r="AS323">
        <v>0</v>
      </c>
      <c r="AT323">
        <v>0</v>
      </c>
      <c r="AU323">
        <v>0</v>
      </c>
      <c r="AV323">
        <v>0</v>
      </c>
      <c r="AW323">
        <v>0</v>
      </c>
      <c r="AX323">
        <v>1399</v>
      </c>
      <c r="AY323">
        <v>29155.5</v>
      </c>
      <c r="AZ323">
        <v>64758</v>
      </c>
      <c r="BA323">
        <v>881948</v>
      </c>
      <c r="BB323">
        <v>1399</v>
      </c>
      <c r="BC323">
        <v>3643.5</v>
      </c>
      <c r="BD323">
        <v>10152</v>
      </c>
      <c r="BE323">
        <v>121502</v>
      </c>
      <c r="BF323">
        <v>55.5</v>
      </c>
      <c r="BG323">
        <v>0</v>
      </c>
      <c r="BH323">
        <v>510</v>
      </c>
      <c r="BI323">
        <v>1612</v>
      </c>
      <c r="BJ323">
        <v>270.5</v>
      </c>
      <c r="BK323">
        <v>1942.5</v>
      </c>
      <c r="BL323">
        <v>6038</v>
      </c>
      <c r="BM323">
        <v>19803</v>
      </c>
      <c r="BN323">
        <v>0</v>
      </c>
      <c r="BO323">
        <v>0</v>
      </c>
      <c r="BP323">
        <v>0</v>
      </c>
      <c r="BQ323">
        <v>171</v>
      </c>
      <c r="BR323">
        <v>149</v>
      </c>
      <c r="BS323">
        <v>0</v>
      </c>
    </row>
    <row r="324" spans="1:71" x14ac:dyDescent="0.2">
      <c r="A324">
        <v>5019</v>
      </c>
      <c r="B324">
        <v>0</v>
      </c>
      <c r="C324">
        <v>0</v>
      </c>
      <c r="D324">
        <v>0</v>
      </c>
      <c r="E324">
        <v>0</v>
      </c>
      <c r="F324">
        <v>0</v>
      </c>
      <c r="G324">
        <v>0</v>
      </c>
      <c r="H324">
        <v>0</v>
      </c>
      <c r="I324">
        <v>0</v>
      </c>
      <c r="J324">
        <v>0</v>
      </c>
      <c r="K324">
        <v>0</v>
      </c>
      <c r="L324">
        <v>0</v>
      </c>
      <c r="M324">
        <v>0</v>
      </c>
      <c r="N324">
        <v>0</v>
      </c>
      <c r="O324">
        <v>0</v>
      </c>
      <c r="P324">
        <v>0</v>
      </c>
      <c r="Q324">
        <v>0</v>
      </c>
      <c r="R324">
        <v>0</v>
      </c>
      <c r="S324">
        <v>0</v>
      </c>
      <c r="T324">
        <v>0</v>
      </c>
      <c r="U324">
        <v>0</v>
      </c>
      <c r="V324">
        <v>0</v>
      </c>
      <c r="W324">
        <v>0</v>
      </c>
      <c r="X324">
        <v>0</v>
      </c>
      <c r="Y324">
        <v>0</v>
      </c>
      <c r="Z324">
        <v>0</v>
      </c>
      <c r="AA324">
        <v>0</v>
      </c>
      <c r="AB324">
        <v>0</v>
      </c>
      <c r="AC324">
        <v>0</v>
      </c>
      <c r="AD324">
        <v>0</v>
      </c>
      <c r="AE324">
        <v>0</v>
      </c>
      <c r="AF324">
        <v>0</v>
      </c>
      <c r="AG324">
        <v>0</v>
      </c>
      <c r="AH324">
        <v>0</v>
      </c>
      <c r="AI324">
        <v>0</v>
      </c>
      <c r="AJ324">
        <v>0</v>
      </c>
      <c r="AK324">
        <v>0</v>
      </c>
      <c r="AL324">
        <v>0</v>
      </c>
      <c r="AM324">
        <v>0</v>
      </c>
      <c r="AN324">
        <v>0</v>
      </c>
      <c r="AO324">
        <v>0</v>
      </c>
      <c r="AP324">
        <v>0</v>
      </c>
      <c r="AQ324">
        <v>0</v>
      </c>
      <c r="AR324">
        <v>0</v>
      </c>
      <c r="AS324">
        <v>0</v>
      </c>
      <c r="AT324">
        <v>0</v>
      </c>
      <c r="AU324">
        <v>0</v>
      </c>
      <c r="AV324">
        <v>0</v>
      </c>
      <c r="AW324">
        <v>0</v>
      </c>
      <c r="AX324">
        <v>139</v>
      </c>
      <c r="AY324">
        <v>7902</v>
      </c>
      <c r="AZ324">
        <v>10704</v>
      </c>
      <c r="BA324">
        <v>158075</v>
      </c>
      <c r="BB324">
        <v>139</v>
      </c>
      <c r="BC324">
        <v>340</v>
      </c>
      <c r="BD324">
        <v>680</v>
      </c>
      <c r="BE324">
        <v>21940</v>
      </c>
      <c r="BF324">
        <v>0</v>
      </c>
      <c r="BG324">
        <v>0</v>
      </c>
      <c r="BH324">
        <v>170</v>
      </c>
      <c r="BI324">
        <v>428</v>
      </c>
      <c r="BJ324">
        <v>0</v>
      </c>
      <c r="BK324">
        <v>170</v>
      </c>
      <c r="BL324">
        <v>170</v>
      </c>
      <c r="BM324">
        <v>1235</v>
      </c>
      <c r="BN324">
        <v>0</v>
      </c>
      <c r="BO324">
        <v>0</v>
      </c>
      <c r="BP324">
        <v>0</v>
      </c>
      <c r="BQ324">
        <v>170</v>
      </c>
      <c r="BR324">
        <v>58</v>
      </c>
      <c r="BS324">
        <v>0</v>
      </c>
    </row>
    <row r="325" spans="1:71" x14ac:dyDescent="0.2">
      <c r="A325">
        <v>5026</v>
      </c>
      <c r="B325">
        <v>0</v>
      </c>
      <c r="C325">
        <v>0</v>
      </c>
      <c r="D325">
        <v>0</v>
      </c>
      <c r="E325">
        <v>0</v>
      </c>
      <c r="F325">
        <v>0</v>
      </c>
      <c r="G325">
        <v>0</v>
      </c>
      <c r="H325">
        <v>0</v>
      </c>
      <c r="I325">
        <v>0</v>
      </c>
      <c r="J325">
        <v>0</v>
      </c>
      <c r="K325">
        <v>0</v>
      </c>
      <c r="L325">
        <v>0</v>
      </c>
      <c r="M325">
        <v>0</v>
      </c>
      <c r="N325">
        <v>0</v>
      </c>
      <c r="O325">
        <v>0</v>
      </c>
      <c r="P325">
        <v>0</v>
      </c>
      <c r="Q325">
        <v>0</v>
      </c>
      <c r="R325">
        <v>0</v>
      </c>
      <c r="S325">
        <v>0</v>
      </c>
      <c r="T325">
        <v>0</v>
      </c>
      <c r="U325">
        <v>0</v>
      </c>
      <c r="V325">
        <v>0</v>
      </c>
      <c r="W325">
        <v>0</v>
      </c>
      <c r="X325">
        <v>0</v>
      </c>
      <c r="Y325">
        <v>0</v>
      </c>
      <c r="Z325">
        <v>0</v>
      </c>
      <c r="AA325">
        <v>0</v>
      </c>
      <c r="AB325">
        <v>0</v>
      </c>
      <c r="AC325">
        <v>0</v>
      </c>
      <c r="AD325">
        <v>0</v>
      </c>
      <c r="AE325">
        <v>0</v>
      </c>
      <c r="AF325">
        <v>0</v>
      </c>
      <c r="AG325">
        <v>0</v>
      </c>
      <c r="AH325">
        <v>0</v>
      </c>
      <c r="AI325">
        <v>0</v>
      </c>
      <c r="AJ325">
        <v>0</v>
      </c>
      <c r="AK325">
        <v>0</v>
      </c>
      <c r="AL325">
        <v>0</v>
      </c>
      <c r="AM325">
        <v>0</v>
      </c>
      <c r="AN325">
        <v>0</v>
      </c>
      <c r="AO325">
        <v>0</v>
      </c>
      <c r="AP325">
        <v>0</v>
      </c>
      <c r="AQ325">
        <v>0</v>
      </c>
      <c r="AR325">
        <v>0</v>
      </c>
      <c r="AS325">
        <v>0</v>
      </c>
      <c r="AT325">
        <v>0</v>
      </c>
      <c r="AU325">
        <v>0</v>
      </c>
      <c r="AV325">
        <v>0</v>
      </c>
      <c r="AW325">
        <v>0</v>
      </c>
      <c r="AX325">
        <v>1431</v>
      </c>
      <c r="AY325">
        <v>7548</v>
      </c>
      <c r="AZ325">
        <v>8859</v>
      </c>
      <c r="BA325">
        <v>170314</v>
      </c>
      <c r="BB325">
        <v>1349</v>
      </c>
      <c r="BC325">
        <v>1557</v>
      </c>
      <c r="BD325">
        <v>1038</v>
      </c>
      <c r="BE325">
        <v>20709</v>
      </c>
      <c r="BF325">
        <v>0</v>
      </c>
      <c r="BG325">
        <v>173</v>
      </c>
      <c r="BH325">
        <v>0</v>
      </c>
      <c r="BI325">
        <v>173</v>
      </c>
      <c r="BJ325">
        <v>657</v>
      </c>
      <c r="BK325">
        <v>346</v>
      </c>
      <c r="BL325">
        <v>692</v>
      </c>
      <c r="BM325">
        <v>1557</v>
      </c>
      <c r="BN325">
        <v>0</v>
      </c>
      <c r="BO325">
        <v>0</v>
      </c>
      <c r="BP325">
        <v>0</v>
      </c>
      <c r="BQ325">
        <v>0</v>
      </c>
      <c r="BR325">
        <v>7</v>
      </c>
      <c r="BS325">
        <v>0</v>
      </c>
    </row>
    <row r="326" spans="1:71" x14ac:dyDescent="0.2">
      <c r="A326">
        <v>5054</v>
      </c>
      <c r="B326">
        <v>0</v>
      </c>
      <c r="C326">
        <v>0</v>
      </c>
      <c r="D326">
        <v>0</v>
      </c>
      <c r="E326">
        <v>0</v>
      </c>
      <c r="F326">
        <v>0</v>
      </c>
      <c r="G326">
        <v>0</v>
      </c>
      <c r="H326">
        <v>0</v>
      </c>
      <c r="I326">
        <v>0</v>
      </c>
      <c r="J326">
        <v>0</v>
      </c>
      <c r="K326">
        <v>0</v>
      </c>
      <c r="L326">
        <v>0</v>
      </c>
      <c r="M326">
        <v>0</v>
      </c>
      <c r="N326">
        <v>0</v>
      </c>
      <c r="O326">
        <v>0</v>
      </c>
      <c r="P326">
        <v>0</v>
      </c>
      <c r="Q326">
        <v>0</v>
      </c>
      <c r="R326">
        <v>0</v>
      </c>
      <c r="S326">
        <v>0</v>
      </c>
      <c r="T326">
        <v>0</v>
      </c>
      <c r="U326">
        <v>0</v>
      </c>
      <c r="V326">
        <v>0</v>
      </c>
      <c r="W326">
        <v>0</v>
      </c>
      <c r="X326">
        <v>0</v>
      </c>
      <c r="Y326">
        <v>0</v>
      </c>
      <c r="Z326">
        <v>0</v>
      </c>
      <c r="AA326">
        <v>0</v>
      </c>
      <c r="AB326">
        <v>0</v>
      </c>
      <c r="AC326">
        <v>0</v>
      </c>
      <c r="AD326">
        <v>0</v>
      </c>
      <c r="AE326">
        <v>0</v>
      </c>
      <c r="AF326">
        <v>0</v>
      </c>
      <c r="AG326">
        <v>0</v>
      </c>
      <c r="AH326">
        <v>0</v>
      </c>
      <c r="AI326">
        <v>0</v>
      </c>
      <c r="AJ326">
        <v>0</v>
      </c>
      <c r="AK326">
        <v>0</v>
      </c>
      <c r="AL326">
        <v>0</v>
      </c>
      <c r="AM326">
        <v>0</v>
      </c>
      <c r="AN326">
        <v>0</v>
      </c>
      <c r="AO326">
        <v>0</v>
      </c>
      <c r="AP326">
        <v>0</v>
      </c>
      <c r="AQ326">
        <v>0</v>
      </c>
      <c r="AR326">
        <v>0</v>
      </c>
      <c r="AS326">
        <v>0</v>
      </c>
      <c r="AT326">
        <v>0</v>
      </c>
      <c r="AU326">
        <v>0</v>
      </c>
      <c r="AV326">
        <v>0</v>
      </c>
      <c r="AW326">
        <v>0</v>
      </c>
      <c r="AX326">
        <v>0</v>
      </c>
      <c r="AY326">
        <v>0</v>
      </c>
      <c r="AZ326">
        <v>0</v>
      </c>
      <c r="BA326">
        <v>219618</v>
      </c>
      <c r="BB326">
        <v>0</v>
      </c>
      <c r="BC326">
        <v>0</v>
      </c>
      <c r="BD326">
        <v>0</v>
      </c>
      <c r="BE326">
        <v>19999</v>
      </c>
      <c r="BF326">
        <v>0</v>
      </c>
      <c r="BG326">
        <v>0</v>
      </c>
      <c r="BH326">
        <v>0</v>
      </c>
      <c r="BI326">
        <v>1025</v>
      </c>
      <c r="BJ326">
        <v>0</v>
      </c>
      <c r="BK326">
        <v>0</v>
      </c>
      <c r="BL326">
        <v>0</v>
      </c>
      <c r="BM326">
        <v>522</v>
      </c>
      <c r="BN326">
        <v>0</v>
      </c>
      <c r="BO326">
        <v>0</v>
      </c>
      <c r="BP326">
        <v>0</v>
      </c>
      <c r="BQ326">
        <v>0</v>
      </c>
      <c r="BR326">
        <v>36</v>
      </c>
      <c r="BS326">
        <v>0</v>
      </c>
    </row>
    <row r="327" spans="1:71" x14ac:dyDescent="0.2">
      <c r="A327">
        <v>5068</v>
      </c>
      <c r="B327">
        <v>0</v>
      </c>
      <c r="C327">
        <v>0</v>
      </c>
      <c r="D327">
        <v>0</v>
      </c>
      <c r="E327">
        <v>0</v>
      </c>
      <c r="F327">
        <v>0</v>
      </c>
      <c r="G327">
        <v>0</v>
      </c>
      <c r="H327">
        <v>0</v>
      </c>
      <c r="I327">
        <v>0</v>
      </c>
      <c r="J327">
        <v>0</v>
      </c>
      <c r="K327">
        <v>0</v>
      </c>
      <c r="L327">
        <v>0</v>
      </c>
      <c r="M327">
        <v>0</v>
      </c>
      <c r="N327">
        <v>0</v>
      </c>
      <c r="O327">
        <v>0</v>
      </c>
      <c r="P327">
        <v>0</v>
      </c>
      <c r="Q327">
        <v>0</v>
      </c>
      <c r="R327">
        <v>0</v>
      </c>
      <c r="S327">
        <v>0</v>
      </c>
      <c r="T327">
        <v>0</v>
      </c>
      <c r="U327">
        <v>0</v>
      </c>
      <c r="V327">
        <v>0</v>
      </c>
      <c r="W327">
        <v>0</v>
      </c>
      <c r="X327">
        <v>0</v>
      </c>
      <c r="Y327">
        <v>0</v>
      </c>
      <c r="Z327">
        <v>0</v>
      </c>
      <c r="AA327">
        <v>0</v>
      </c>
      <c r="AB327">
        <v>0</v>
      </c>
      <c r="AC327">
        <v>0</v>
      </c>
      <c r="AD327">
        <v>0</v>
      </c>
      <c r="AE327">
        <v>0</v>
      </c>
      <c r="AF327">
        <v>0</v>
      </c>
      <c r="AG327">
        <v>0</v>
      </c>
      <c r="AH327">
        <v>0</v>
      </c>
      <c r="AI327">
        <v>0</v>
      </c>
      <c r="AJ327">
        <v>0</v>
      </c>
      <c r="AK327">
        <v>0</v>
      </c>
      <c r="AL327">
        <v>0</v>
      </c>
      <c r="AM327">
        <v>0</v>
      </c>
      <c r="AN327">
        <v>0</v>
      </c>
      <c r="AO327">
        <v>0</v>
      </c>
      <c r="AP327">
        <v>0</v>
      </c>
      <c r="AQ327">
        <v>0</v>
      </c>
      <c r="AR327">
        <v>0</v>
      </c>
      <c r="AS327">
        <v>0</v>
      </c>
      <c r="AT327">
        <v>0</v>
      </c>
      <c r="AU327">
        <v>0</v>
      </c>
      <c r="AV327">
        <v>0</v>
      </c>
      <c r="AW327">
        <v>0</v>
      </c>
      <c r="AX327">
        <v>415</v>
      </c>
      <c r="AY327">
        <v>8158.5</v>
      </c>
      <c r="AZ327">
        <v>13490</v>
      </c>
      <c r="BA327">
        <v>135827</v>
      </c>
      <c r="BB327">
        <v>415</v>
      </c>
      <c r="BC327">
        <v>1201.5</v>
      </c>
      <c r="BD327">
        <v>2466</v>
      </c>
      <c r="BE327">
        <v>15750</v>
      </c>
      <c r="BF327">
        <v>0</v>
      </c>
      <c r="BG327">
        <v>0</v>
      </c>
      <c r="BH327">
        <v>253</v>
      </c>
      <c r="BI327">
        <v>850</v>
      </c>
      <c r="BJ327">
        <v>110</v>
      </c>
      <c r="BK327">
        <v>621</v>
      </c>
      <c r="BL327">
        <v>1282</v>
      </c>
      <c r="BM327">
        <v>1530</v>
      </c>
      <c r="BN327">
        <v>0</v>
      </c>
      <c r="BO327">
        <v>0</v>
      </c>
      <c r="BP327">
        <v>0</v>
      </c>
      <c r="BQ327">
        <v>0</v>
      </c>
      <c r="BR327">
        <v>7</v>
      </c>
      <c r="BS327">
        <v>0</v>
      </c>
    </row>
    <row r="328" spans="1:71" x14ac:dyDescent="0.2">
      <c r="A328">
        <v>5100</v>
      </c>
      <c r="B328">
        <v>0</v>
      </c>
      <c r="C328">
        <v>0</v>
      </c>
      <c r="D328">
        <v>0</v>
      </c>
      <c r="E328">
        <v>0</v>
      </c>
      <c r="F328">
        <v>0</v>
      </c>
      <c r="G328">
        <v>0</v>
      </c>
      <c r="H328">
        <v>0</v>
      </c>
      <c r="I328">
        <v>0</v>
      </c>
      <c r="J328">
        <v>0</v>
      </c>
      <c r="K328">
        <v>0</v>
      </c>
      <c r="L328">
        <v>0</v>
      </c>
      <c r="M328">
        <v>0</v>
      </c>
      <c r="N328">
        <v>0</v>
      </c>
      <c r="O328">
        <v>0</v>
      </c>
      <c r="P328">
        <v>0</v>
      </c>
      <c r="Q328">
        <v>0</v>
      </c>
      <c r="R328">
        <v>0</v>
      </c>
      <c r="S328">
        <v>0</v>
      </c>
      <c r="T328">
        <v>0</v>
      </c>
      <c r="U328">
        <v>0</v>
      </c>
      <c r="V328">
        <v>0</v>
      </c>
      <c r="W328">
        <v>0</v>
      </c>
      <c r="X328">
        <v>0</v>
      </c>
      <c r="Y328">
        <v>0</v>
      </c>
      <c r="Z328">
        <v>0</v>
      </c>
      <c r="AA328">
        <v>0</v>
      </c>
      <c r="AB328">
        <v>0</v>
      </c>
      <c r="AC328">
        <v>0</v>
      </c>
      <c r="AD328">
        <v>0</v>
      </c>
      <c r="AE328">
        <v>0</v>
      </c>
      <c r="AF328">
        <v>0</v>
      </c>
      <c r="AG328">
        <v>0</v>
      </c>
      <c r="AH328">
        <v>0</v>
      </c>
      <c r="AI328">
        <v>0</v>
      </c>
      <c r="AJ328">
        <v>0</v>
      </c>
      <c r="AK328">
        <v>0</v>
      </c>
      <c r="AL328">
        <v>0</v>
      </c>
      <c r="AM328">
        <v>0</v>
      </c>
      <c r="AN328">
        <v>0</v>
      </c>
      <c r="AO328">
        <v>0</v>
      </c>
      <c r="AP328">
        <v>0</v>
      </c>
      <c r="AQ328">
        <v>0</v>
      </c>
      <c r="AR328">
        <v>0</v>
      </c>
      <c r="AS328">
        <v>0</v>
      </c>
      <c r="AT328">
        <v>0</v>
      </c>
      <c r="AU328">
        <v>0</v>
      </c>
      <c r="AV328">
        <v>0</v>
      </c>
      <c r="AW328">
        <v>0</v>
      </c>
      <c r="AX328">
        <v>1782</v>
      </c>
      <c r="AY328">
        <v>15838</v>
      </c>
      <c r="AZ328">
        <v>27483</v>
      </c>
      <c r="BA328">
        <v>403520</v>
      </c>
      <c r="BB328">
        <v>1782</v>
      </c>
      <c r="BC328">
        <v>2274</v>
      </c>
      <c r="BD328">
        <v>2403</v>
      </c>
      <c r="BE328">
        <v>50289</v>
      </c>
      <c r="BF328">
        <v>0</v>
      </c>
      <c r="BG328">
        <v>0</v>
      </c>
      <c r="BH328">
        <v>0</v>
      </c>
      <c r="BI328">
        <v>172</v>
      </c>
      <c r="BJ328">
        <v>889</v>
      </c>
      <c r="BK328">
        <v>1517</v>
      </c>
      <c r="BL328">
        <v>1710</v>
      </c>
      <c r="BM328">
        <v>6670</v>
      </c>
      <c r="BN328">
        <v>0</v>
      </c>
      <c r="BO328">
        <v>0</v>
      </c>
      <c r="BP328">
        <v>0</v>
      </c>
      <c r="BQ328">
        <v>341</v>
      </c>
      <c r="BR328">
        <v>95</v>
      </c>
      <c r="BS328">
        <v>0</v>
      </c>
    </row>
    <row r="329" spans="1:71" x14ac:dyDescent="0.2">
      <c r="A329">
        <v>5124</v>
      </c>
      <c r="B329">
        <v>0</v>
      </c>
      <c r="C329">
        <v>0</v>
      </c>
      <c r="D329">
        <v>0</v>
      </c>
      <c r="E329">
        <v>0</v>
      </c>
      <c r="F329">
        <v>0</v>
      </c>
      <c r="G329">
        <v>0</v>
      </c>
      <c r="H329">
        <v>0</v>
      </c>
      <c r="I329">
        <v>0</v>
      </c>
      <c r="J329">
        <v>0</v>
      </c>
      <c r="K329">
        <v>0</v>
      </c>
      <c r="L329">
        <v>0</v>
      </c>
      <c r="M329">
        <v>0</v>
      </c>
      <c r="N329">
        <v>0</v>
      </c>
      <c r="O329">
        <v>0</v>
      </c>
      <c r="P329">
        <v>0</v>
      </c>
      <c r="Q329">
        <v>0</v>
      </c>
      <c r="R329">
        <v>0</v>
      </c>
      <c r="S329">
        <v>0</v>
      </c>
      <c r="T329">
        <v>0</v>
      </c>
      <c r="U329">
        <v>0</v>
      </c>
      <c r="V329">
        <v>0</v>
      </c>
      <c r="W329">
        <v>0</v>
      </c>
      <c r="X329">
        <v>0</v>
      </c>
      <c r="Y329">
        <v>0</v>
      </c>
      <c r="Z329">
        <v>0</v>
      </c>
      <c r="AA329">
        <v>0</v>
      </c>
      <c r="AB329">
        <v>0</v>
      </c>
      <c r="AC329">
        <v>0</v>
      </c>
      <c r="AD329">
        <v>0</v>
      </c>
      <c r="AE329">
        <v>0</v>
      </c>
      <c r="AF329">
        <v>0</v>
      </c>
      <c r="AG329">
        <v>0</v>
      </c>
      <c r="AH329">
        <v>0</v>
      </c>
      <c r="AI329">
        <v>0</v>
      </c>
      <c r="AJ329">
        <v>0</v>
      </c>
      <c r="AK329">
        <v>0</v>
      </c>
      <c r="AL329">
        <v>0</v>
      </c>
      <c r="AM329">
        <v>0</v>
      </c>
      <c r="AN329">
        <v>0</v>
      </c>
      <c r="AO329">
        <v>0</v>
      </c>
      <c r="AP329">
        <v>0</v>
      </c>
      <c r="AQ329">
        <v>0</v>
      </c>
      <c r="AR329">
        <v>0</v>
      </c>
      <c r="AS329">
        <v>0</v>
      </c>
      <c r="AT329">
        <v>0</v>
      </c>
      <c r="AU329">
        <v>0</v>
      </c>
      <c r="AV329">
        <v>0</v>
      </c>
      <c r="AW329">
        <v>0</v>
      </c>
      <c r="AX329">
        <v>0</v>
      </c>
      <c r="AY329">
        <v>1507</v>
      </c>
      <c r="AZ329">
        <v>3295</v>
      </c>
      <c r="BA329">
        <v>39047</v>
      </c>
      <c r="BB329">
        <v>0</v>
      </c>
      <c r="BC329">
        <v>140</v>
      </c>
      <c r="BD329">
        <v>373</v>
      </c>
      <c r="BE329">
        <v>3299</v>
      </c>
      <c r="BF329">
        <v>0</v>
      </c>
      <c r="BG329">
        <v>0</v>
      </c>
      <c r="BH329">
        <v>0</v>
      </c>
      <c r="BI329">
        <v>172</v>
      </c>
      <c r="BJ329">
        <v>0</v>
      </c>
      <c r="BK329">
        <v>140</v>
      </c>
      <c r="BL329">
        <v>201</v>
      </c>
      <c r="BM329">
        <v>860</v>
      </c>
      <c r="BN329">
        <v>0</v>
      </c>
      <c r="BO329">
        <v>0</v>
      </c>
      <c r="BP329">
        <v>0</v>
      </c>
      <c r="BQ329">
        <v>0</v>
      </c>
      <c r="BR329">
        <v>4</v>
      </c>
      <c r="BS329">
        <v>0</v>
      </c>
    </row>
    <row r="330" spans="1:71" x14ac:dyDescent="0.2">
      <c r="A330">
        <v>5130</v>
      </c>
      <c r="B330">
        <v>0</v>
      </c>
      <c r="C330">
        <v>0</v>
      </c>
      <c r="D330">
        <v>0</v>
      </c>
      <c r="E330">
        <v>0</v>
      </c>
      <c r="F330">
        <v>0</v>
      </c>
      <c r="G330">
        <v>0</v>
      </c>
      <c r="H330">
        <v>0</v>
      </c>
      <c r="I330">
        <v>0</v>
      </c>
      <c r="J330">
        <v>0</v>
      </c>
      <c r="K330">
        <v>0</v>
      </c>
      <c r="L330">
        <v>0</v>
      </c>
      <c r="M330">
        <v>0</v>
      </c>
      <c r="N330">
        <v>0</v>
      </c>
      <c r="O330">
        <v>0</v>
      </c>
      <c r="P330">
        <v>0</v>
      </c>
      <c r="Q330">
        <v>0</v>
      </c>
      <c r="R330">
        <v>0</v>
      </c>
      <c r="S330">
        <v>0</v>
      </c>
      <c r="T330">
        <v>0</v>
      </c>
      <c r="U330">
        <v>0</v>
      </c>
      <c r="V330">
        <v>0</v>
      </c>
      <c r="W330">
        <v>0</v>
      </c>
      <c r="X330">
        <v>0</v>
      </c>
      <c r="Y330">
        <v>0</v>
      </c>
      <c r="Z330">
        <v>0</v>
      </c>
      <c r="AA330">
        <v>0</v>
      </c>
      <c r="AB330">
        <v>0</v>
      </c>
      <c r="AC330">
        <v>0</v>
      </c>
      <c r="AD330">
        <v>0</v>
      </c>
      <c r="AE330">
        <v>0</v>
      </c>
      <c r="AF330">
        <v>0</v>
      </c>
      <c r="AG330">
        <v>0</v>
      </c>
      <c r="AH330">
        <v>0</v>
      </c>
      <c r="AI330">
        <v>0</v>
      </c>
      <c r="AJ330">
        <v>0</v>
      </c>
      <c r="AK330">
        <v>0</v>
      </c>
      <c r="AL330">
        <v>0</v>
      </c>
      <c r="AM330">
        <v>0</v>
      </c>
      <c r="AN330">
        <v>0</v>
      </c>
      <c r="AO330">
        <v>0</v>
      </c>
      <c r="AP330">
        <v>0</v>
      </c>
      <c r="AQ330">
        <v>0</v>
      </c>
      <c r="AR330">
        <v>0</v>
      </c>
      <c r="AS330">
        <v>0</v>
      </c>
      <c r="AT330">
        <v>0</v>
      </c>
      <c r="AU330">
        <v>0</v>
      </c>
      <c r="AV330">
        <v>0</v>
      </c>
      <c r="AW330">
        <v>0</v>
      </c>
      <c r="AX330">
        <v>0</v>
      </c>
      <c r="AY330">
        <v>6422</v>
      </c>
      <c r="AZ330">
        <v>5438</v>
      </c>
      <c r="BA330">
        <v>90878</v>
      </c>
      <c r="BB330">
        <v>0</v>
      </c>
      <c r="BC330">
        <v>0</v>
      </c>
      <c r="BD330">
        <v>0</v>
      </c>
      <c r="BE330">
        <v>409</v>
      </c>
      <c r="BF330">
        <v>0</v>
      </c>
      <c r="BG330">
        <v>0</v>
      </c>
      <c r="BH330">
        <v>0</v>
      </c>
      <c r="BI330">
        <v>0</v>
      </c>
      <c r="BJ330">
        <v>0</v>
      </c>
      <c r="BK330">
        <v>0</v>
      </c>
      <c r="BL330">
        <v>0</v>
      </c>
      <c r="BM330">
        <v>0</v>
      </c>
      <c r="BN330">
        <v>0</v>
      </c>
      <c r="BO330">
        <v>0</v>
      </c>
      <c r="BP330">
        <v>0</v>
      </c>
      <c r="BQ330">
        <v>0</v>
      </c>
      <c r="BR330">
        <v>4</v>
      </c>
      <c r="BS330">
        <v>0</v>
      </c>
    </row>
    <row r="331" spans="1:71" x14ac:dyDescent="0.2">
      <c r="A331">
        <v>5138</v>
      </c>
      <c r="B331">
        <v>0</v>
      </c>
      <c r="C331">
        <v>0</v>
      </c>
      <c r="D331">
        <v>0</v>
      </c>
      <c r="E331">
        <v>0</v>
      </c>
      <c r="F331">
        <v>0</v>
      </c>
      <c r="G331">
        <v>0</v>
      </c>
      <c r="H331">
        <v>0</v>
      </c>
      <c r="I331">
        <v>0</v>
      </c>
      <c r="J331">
        <v>0</v>
      </c>
      <c r="K331">
        <v>0</v>
      </c>
      <c r="L331">
        <v>0</v>
      </c>
      <c r="M331">
        <v>0</v>
      </c>
      <c r="N331">
        <v>0</v>
      </c>
      <c r="O331">
        <v>0</v>
      </c>
      <c r="P331">
        <v>0</v>
      </c>
      <c r="Q331">
        <v>0</v>
      </c>
      <c r="R331">
        <v>0</v>
      </c>
      <c r="S331">
        <v>0</v>
      </c>
      <c r="T331">
        <v>0</v>
      </c>
      <c r="U331">
        <v>0</v>
      </c>
      <c r="V331">
        <v>0</v>
      </c>
      <c r="W331">
        <v>0</v>
      </c>
      <c r="X331">
        <v>0</v>
      </c>
      <c r="Y331">
        <v>0</v>
      </c>
      <c r="Z331">
        <v>0</v>
      </c>
      <c r="AA331">
        <v>0</v>
      </c>
      <c r="AB331">
        <v>0</v>
      </c>
      <c r="AC331">
        <v>0</v>
      </c>
      <c r="AD331">
        <v>0</v>
      </c>
      <c r="AE331">
        <v>0</v>
      </c>
      <c r="AF331">
        <v>0</v>
      </c>
      <c r="AG331">
        <v>0</v>
      </c>
      <c r="AH331">
        <v>0</v>
      </c>
      <c r="AI331">
        <v>0</v>
      </c>
      <c r="AJ331">
        <v>0</v>
      </c>
      <c r="AK331">
        <v>0</v>
      </c>
      <c r="AL331">
        <v>0</v>
      </c>
      <c r="AM331">
        <v>0</v>
      </c>
      <c r="AN331">
        <v>0</v>
      </c>
      <c r="AO331">
        <v>0</v>
      </c>
      <c r="AP331">
        <v>0</v>
      </c>
      <c r="AQ331">
        <v>0</v>
      </c>
      <c r="AR331">
        <v>0</v>
      </c>
      <c r="AS331">
        <v>0</v>
      </c>
      <c r="AT331">
        <v>0</v>
      </c>
      <c r="AU331">
        <v>0</v>
      </c>
      <c r="AV331">
        <v>0</v>
      </c>
      <c r="AW331">
        <v>0</v>
      </c>
      <c r="AX331">
        <v>2563</v>
      </c>
      <c r="AY331">
        <v>8799</v>
      </c>
      <c r="AZ331">
        <v>19335</v>
      </c>
      <c r="BA331">
        <v>272166</v>
      </c>
      <c r="BB331">
        <v>2563</v>
      </c>
      <c r="BC331">
        <v>1464</v>
      </c>
      <c r="BD331">
        <v>3726</v>
      </c>
      <c r="BE331">
        <v>36769</v>
      </c>
      <c r="BF331">
        <v>0</v>
      </c>
      <c r="BG331">
        <v>0</v>
      </c>
      <c r="BH331">
        <v>0</v>
      </c>
      <c r="BI331">
        <v>510</v>
      </c>
      <c r="BJ331">
        <v>1783</v>
      </c>
      <c r="BK331">
        <v>1005</v>
      </c>
      <c r="BL331">
        <v>2366</v>
      </c>
      <c r="BM331">
        <v>6073</v>
      </c>
      <c r="BN331">
        <v>0</v>
      </c>
      <c r="BO331">
        <v>0</v>
      </c>
      <c r="BP331">
        <v>0</v>
      </c>
      <c r="BQ331">
        <v>0</v>
      </c>
      <c r="BR331">
        <v>25</v>
      </c>
      <c r="BS331">
        <v>0</v>
      </c>
    </row>
    <row r="332" spans="1:71" x14ac:dyDescent="0.2">
      <c r="A332">
        <v>5258</v>
      </c>
      <c r="B332">
        <v>0</v>
      </c>
      <c r="C332">
        <v>0</v>
      </c>
      <c r="D332">
        <v>0</v>
      </c>
      <c r="E332">
        <v>0</v>
      </c>
      <c r="F332">
        <v>0</v>
      </c>
      <c r="G332">
        <v>0</v>
      </c>
      <c r="H332">
        <v>0</v>
      </c>
      <c r="I332">
        <v>0</v>
      </c>
      <c r="J332">
        <v>0</v>
      </c>
      <c r="K332">
        <v>0</v>
      </c>
      <c r="L332">
        <v>0</v>
      </c>
      <c r="M332">
        <v>0</v>
      </c>
      <c r="N332">
        <v>0</v>
      </c>
      <c r="O332">
        <v>0</v>
      </c>
      <c r="P332">
        <v>0</v>
      </c>
      <c r="Q332">
        <v>0</v>
      </c>
      <c r="R332">
        <v>0</v>
      </c>
      <c r="S332">
        <v>0</v>
      </c>
      <c r="T332">
        <v>0</v>
      </c>
      <c r="U332">
        <v>0</v>
      </c>
      <c r="V332">
        <v>0</v>
      </c>
      <c r="W332">
        <v>0</v>
      </c>
      <c r="X332">
        <v>0</v>
      </c>
      <c r="Y332">
        <v>0</v>
      </c>
      <c r="Z332">
        <v>0</v>
      </c>
      <c r="AA332">
        <v>0</v>
      </c>
      <c r="AB332">
        <v>0</v>
      </c>
      <c r="AC332">
        <v>0</v>
      </c>
      <c r="AD332">
        <v>0</v>
      </c>
      <c r="AE332">
        <v>0</v>
      </c>
      <c r="AF332">
        <v>0</v>
      </c>
      <c r="AG332">
        <v>0</v>
      </c>
      <c r="AH332">
        <v>0</v>
      </c>
      <c r="AI332">
        <v>0</v>
      </c>
      <c r="AJ332">
        <v>0</v>
      </c>
      <c r="AK332">
        <v>0</v>
      </c>
      <c r="AL332">
        <v>0</v>
      </c>
      <c r="AM332">
        <v>0</v>
      </c>
      <c r="AN332">
        <v>0</v>
      </c>
      <c r="AO332">
        <v>0</v>
      </c>
      <c r="AP332">
        <v>0</v>
      </c>
      <c r="AQ332">
        <v>0</v>
      </c>
      <c r="AR332">
        <v>0</v>
      </c>
      <c r="AS332">
        <v>0</v>
      </c>
      <c r="AT332">
        <v>0</v>
      </c>
      <c r="AU332">
        <v>0</v>
      </c>
      <c r="AV332">
        <v>0</v>
      </c>
      <c r="AW332">
        <v>0</v>
      </c>
      <c r="AX332">
        <v>6</v>
      </c>
      <c r="AY332">
        <v>3900</v>
      </c>
      <c r="AZ332">
        <v>3070</v>
      </c>
      <c r="BA332">
        <v>26652</v>
      </c>
      <c r="BB332">
        <v>6</v>
      </c>
      <c r="BC332">
        <v>1144</v>
      </c>
      <c r="BD332">
        <v>1056</v>
      </c>
      <c r="BE332">
        <v>6430</v>
      </c>
      <c r="BF332">
        <v>0</v>
      </c>
      <c r="BG332">
        <v>0</v>
      </c>
      <c r="BH332">
        <v>0</v>
      </c>
      <c r="BI332">
        <v>0</v>
      </c>
      <c r="BJ332">
        <v>0</v>
      </c>
      <c r="BK332">
        <v>352</v>
      </c>
      <c r="BL332">
        <v>352</v>
      </c>
      <c r="BM332">
        <v>1634</v>
      </c>
      <c r="BN332">
        <v>0</v>
      </c>
      <c r="BO332">
        <v>0</v>
      </c>
      <c r="BP332">
        <v>0</v>
      </c>
      <c r="BQ332">
        <v>0</v>
      </c>
      <c r="BR332">
        <v>7</v>
      </c>
      <c r="BS332">
        <v>0</v>
      </c>
    </row>
    <row r="333" spans="1:71" x14ac:dyDescent="0.2">
      <c r="A333">
        <v>5264</v>
      </c>
      <c r="B333">
        <v>0</v>
      </c>
      <c r="C333">
        <v>0</v>
      </c>
      <c r="D333">
        <v>0</v>
      </c>
      <c r="E333">
        <v>0</v>
      </c>
      <c r="F333">
        <v>0</v>
      </c>
      <c r="G333">
        <v>0</v>
      </c>
      <c r="H333">
        <v>0</v>
      </c>
      <c r="I333">
        <v>0</v>
      </c>
      <c r="J333">
        <v>0</v>
      </c>
      <c r="K333">
        <v>0</v>
      </c>
      <c r="L333">
        <v>0</v>
      </c>
      <c r="M333">
        <v>0</v>
      </c>
      <c r="N333">
        <v>0</v>
      </c>
      <c r="O333">
        <v>0</v>
      </c>
      <c r="P333">
        <v>0</v>
      </c>
      <c r="Q333">
        <v>0</v>
      </c>
      <c r="R333">
        <v>0</v>
      </c>
      <c r="S333">
        <v>0</v>
      </c>
      <c r="T333">
        <v>0</v>
      </c>
      <c r="U333">
        <v>0</v>
      </c>
      <c r="V333">
        <v>0</v>
      </c>
      <c r="W333">
        <v>0</v>
      </c>
      <c r="X333">
        <v>0</v>
      </c>
      <c r="Y333">
        <v>0</v>
      </c>
      <c r="Z333">
        <v>0</v>
      </c>
      <c r="AA333">
        <v>0</v>
      </c>
      <c r="AB333">
        <v>0</v>
      </c>
      <c r="AC333">
        <v>0</v>
      </c>
      <c r="AD333">
        <v>0</v>
      </c>
      <c r="AE333">
        <v>0</v>
      </c>
      <c r="AF333">
        <v>0</v>
      </c>
      <c r="AG333">
        <v>0</v>
      </c>
      <c r="AH333">
        <v>0</v>
      </c>
      <c r="AI333">
        <v>0</v>
      </c>
      <c r="AJ333">
        <v>0</v>
      </c>
      <c r="AK333">
        <v>0</v>
      </c>
      <c r="AL333">
        <v>0</v>
      </c>
      <c r="AM333">
        <v>0</v>
      </c>
      <c r="AN333">
        <v>0</v>
      </c>
      <c r="AO333">
        <v>0</v>
      </c>
      <c r="AP333">
        <v>0</v>
      </c>
      <c r="AQ333">
        <v>0</v>
      </c>
      <c r="AR333">
        <v>0</v>
      </c>
      <c r="AS333">
        <v>0</v>
      </c>
      <c r="AT333">
        <v>0</v>
      </c>
      <c r="AU333">
        <v>0</v>
      </c>
      <c r="AV333">
        <v>0</v>
      </c>
      <c r="AW333">
        <v>0</v>
      </c>
      <c r="AX333">
        <v>1002</v>
      </c>
      <c r="AY333">
        <v>19731.5</v>
      </c>
      <c r="AZ333">
        <v>21383</v>
      </c>
      <c r="BA333">
        <v>317187</v>
      </c>
      <c r="BB333">
        <v>1002</v>
      </c>
      <c r="BC333">
        <v>3655</v>
      </c>
      <c r="BD333">
        <v>5061</v>
      </c>
      <c r="BE333">
        <v>50399</v>
      </c>
      <c r="BF333">
        <v>0</v>
      </c>
      <c r="BG333">
        <v>0</v>
      </c>
      <c r="BH333">
        <v>0</v>
      </c>
      <c r="BI333">
        <v>171</v>
      </c>
      <c r="BJ333">
        <v>445</v>
      </c>
      <c r="BK333">
        <v>1782.5</v>
      </c>
      <c r="BL333">
        <v>1732</v>
      </c>
      <c r="BM333">
        <v>7139</v>
      </c>
      <c r="BN333">
        <v>0</v>
      </c>
      <c r="BO333">
        <v>0</v>
      </c>
      <c r="BP333">
        <v>0</v>
      </c>
      <c r="BQ333">
        <v>0</v>
      </c>
      <c r="BR333">
        <v>44</v>
      </c>
      <c r="BS333">
        <v>0</v>
      </c>
    </row>
    <row r="334" spans="1:71" x14ac:dyDescent="0.2">
      <c r="A334">
        <v>5271</v>
      </c>
      <c r="B334">
        <v>0</v>
      </c>
      <c r="C334">
        <v>0</v>
      </c>
      <c r="D334">
        <v>0</v>
      </c>
      <c r="E334">
        <v>0</v>
      </c>
      <c r="F334">
        <v>0</v>
      </c>
      <c r="G334">
        <v>0</v>
      </c>
      <c r="H334">
        <v>0</v>
      </c>
      <c r="I334">
        <v>0</v>
      </c>
      <c r="J334">
        <v>0</v>
      </c>
      <c r="K334">
        <v>0</v>
      </c>
      <c r="L334">
        <v>0</v>
      </c>
      <c r="M334">
        <v>0</v>
      </c>
      <c r="N334">
        <v>0</v>
      </c>
      <c r="O334">
        <v>0</v>
      </c>
      <c r="P334">
        <v>0</v>
      </c>
      <c r="Q334">
        <v>0</v>
      </c>
      <c r="R334">
        <v>0</v>
      </c>
      <c r="S334">
        <v>0</v>
      </c>
      <c r="T334">
        <v>0</v>
      </c>
      <c r="U334">
        <v>0</v>
      </c>
      <c r="V334">
        <v>0</v>
      </c>
      <c r="W334">
        <v>0</v>
      </c>
      <c r="X334">
        <v>0</v>
      </c>
      <c r="Y334">
        <v>0</v>
      </c>
      <c r="Z334">
        <v>0</v>
      </c>
      <c r="AA334">
        <v>0</v>
      </c>
      <c r="AB334">
        <v>0</v>
      </c>
      <c r="AC334">
        <v>0</v>
      </c>
      <c r="AD334">
        <v>0</v>
      </c>
      <c r="AE334">
        <v>0</v>
      </c>
      <c r="AF334">
        <v>0</v>
      </c>
      <c r="AG334">
        <v>0</v>
      </c>
      <c r="AH334">
        <v>0</v>
      </c>
      <c r="AI334">
        <v>0</v>
      </c>
      <c r="AJ334">
        <v>0</v>
      </c>
      <c r="AK334">
        <v>0</v>
      </c>
      <c r="AL334">
        <v>0</v>
      </c>
      <c r="AM334">
        <v>0</v>
      </c>
      <c r="AN334">
        <v>0</v>
      </c>
      <c r="AO334">
        <v>0</v>
      </c>
      <c r="AP334">
        <v>0</v>
      </c>
      <c r="AQ334">
        <v>0</v>
      </c>
      <c r="AR334">
        <v>0</v>
      </c>
      <c r="AS334">
        <v>0</v>
      </c>
      <c r="AT334">
        <v>0</v>
      </c>
      <c r="AU334">
        <v>0</v>
      </c>
      <c r="AV334">
        <v>0</v>
      </c>
      <c r="AW334">
        <v>0</v>
      </c>
      <c r="AX334">
        <v>16376</v>
      </c>
      <c r="AY334">
        <v>104718</v>
      </c>
      <c r="AZ334">
        <v>104393</v>
      </c>
      <c r="BA334">
        <v>1403847</v>
      </c>
      <c r="BB334">
        <v>15757</v>
      </c>
      <c r="BC334">
        <v>17373</v>
      </c>
      <c r="BD334">
        <v>18871</v>
      </c>
      <c r="BE334">
        <v>242323</v>
      </c>
      <c r="BF334">
        <v>102</v>
      </c>
      <c r="BG334">
        <v>174</v>
      </c>
      <c r="BH334">
        <v>348</v>
      </c>
      <c r="BI334">
        <v>3818</v>
      </c>
      <c r="BJ334">
        <v>8889</v>
      </c>
      <c r="BK334">
        <v>8095</v>
      </c>
      <c r="BL334">
        <v>9073</v>
      </c>
      <c r="BM334">
        <v>28924</v>
      </c>
      <c r="BN334">
        <v>0</v>
      </c>
      <c r="BO334">
        <v>348</v>
      </c>
      <c r="BP334">
        <v>0</v>
      </c>
      <c r="BQ334">
        <v>1692</v>
      </c>
      <c r="BR334">
        <v>152</v>
      </c>
      <c r="BS334">
        <v>0</v>
      </c>
    </row>
    <row r="335" spans="1:71" x14ac:dyDescent="0.2">
      <c r="A335">
        <v>5278</v>
      </c>
      <c r="B335">
        <v>0</v>
      </c>
      <c r="C335">
        <v>0</v>
      </c>
      <c r="D335">
        <v>0</v>
      </c>
      <c r="E335">
        <v>0</v>
      </c>
      <c r="F335">
        <v>0</v>
      </c>
      <c r="G335">
        <v>0</v>
      </c>
      <c r="H335">
        <v>0</v>
      </c>
      <c r="I335">
        <v>0</v>
      </c>
      <c r="J335">
        <v>0</v>
      </c>
      <c r="K335">
        <v>0</v>
      </c>
      <c r="L335">
        <v>0</v>
      </c>
      <c r="M335">
        <v>0</v>
      </c>
      <c r="N335">
        <v>0</v>
      </c>
      <c r="O335">
        <v>0</v>
      </c>
      <c r="P335">
        <v>0</v>
      </c>
      <c r="Q335">
        <v>0</v>
      </c>
      <c r="R335">
        <v>0</v>
      </c>
      <c r="S335">
        <v>0</v>
      </c>
      <c r="T335">
        <v>0</v>
      </c>
      <c r="U335">
        <v>0</v>
      </c>
      <c r="V335">
        <v>0</v>
      </c>
      <c r="W335">
        <v>0</v>
      </c>
      <c r="X335">
        <v>0</v>
      </c>
      <c r="Y335">
        <v>0</v>
      </c>
      <c r="Z335">
        <v>0</v>
      </c>
      <c r="AA335">
        <v>0</v>
      </c>
      <c r="AB335">
        <v>0</v>
      </c>
      <c r="AC335">
        <v>0</v>
      </c>
      <c r="AD335">
        <v>0</v>
      </c>
      <c r="AE335">
        <v>0</v>
      </c>
      <c r="AF335">
        <v>0</v>
      </c>
      <c r="AG335">
        <v>0</v>
      </c>
      <c r="AH335">
        <v>0</v>
      </c>
      <c r="AI335">
        <v>0</v>
      </c>
      <c r="AJ335">
        <v>0</v>
      </c>
      <c r="AK335">
        <v>0</v>
      </c>
      <c r="AL335">
        <v>0</v>
      </c>
      <c r="AM335">
        <v>0</v>
      </c>
      <c r="AN335">
        <v>0</v>
      </c>
      <c r="AO335">
        <v>0</v>
      </c>
      <c r="AP335">
        <v>0</v>
      </c>
      <c r="AQ335">
        <v>0</v>
      </c>
      <c r="AR335">
        <v>0</v>
      </c>
      <c r="AS335">
        <v>0</v>
      </c>
      <c r="AT335">
        <v>0</v>
      </c>
      <c r="AU335">
        <v>0</v>
      </c>
      <c r="AV335">
        <v>0</v>
      </c>
      <c r="AW335">
        <v>0</v>
      </c>
      <c r="AX335">
        <v>716</v>
      </c>
      <c r="AY335">
        <v>11176</v>
      </c>
      <c r="AZ335">
        <v>18415</v>
      </c>
      <c r="BA335">
        <v>232849</v>
      </c>
      <c r="BB335">
        <v>547</v>
      </c>
      <c r="BC335">
        <v>1471</v>
      </c>
      <c r="BD335">
        <v>2314</v>
      </c>
      <c r="BE335">
        <v>33292</v>
      </c>
      <c r="BF335">
        <v>0</v>
      </c>
      <c r="BG335">
        <v>0</v>
      </c>
      <c r="BH335">
        <v>0</v>
      </c>
      <c r="BI335">
        <v>356</v>
      </c>
      <c r="BJ335">
        <v>28</v>
      </c>
      <c r="BK335">
        <v>705</v>
      </c>
      <c r="BL335">
        <v>1246</v>
      </c>
      <c r="BM335">
        <v>741</v>
      </c>
      <c r="BN335">
        <v>0</v>
      </c>
      <c r="BO335">
        <v>0</v>
      </c>
      <c r="BP335">
        <v>0</v>
      </c>
      <c r="BQ335">
        <v>0</v>
      </c>
      <c r="BR335">
        <v>19</v>
      </c>
      <c r="BS335">
        <v>0</v>
      </c>
    </row>
    <row r="336" spans="1:71" x14ac:dyDescent="0.2">
      <c r="A336">
        <v>5306</v>
      </c>
      <c r="B336">
        <v>0</v>
      </c>
      <c r="C336">
        <v>0</v>
      </c>
      <c r="D336">
        <v>0</v>
      </c>
      <c r="E336">
        <v>0</v>
      </c>
      <c r="F336">
        <v>0</v>
      </c>
      <c r="G336">
        <v>0</v>
      </c>
      <c r="H336">
        <v>0</v>
      </c>
      <c r="I336">
        <v>0</v>
      </c>
      <c r="J336">
        <v>0</v>
      </c>
      <c r="K336">
        <v>0</v>
      </c>
      <c r="L336">
        <v>0</v>
      </c>
      <c r="M336">
        <v>0</v>
      </c>
      <c r="N336">
        <v>0</v>
      </c>
      <c r="O336">
        <v>0</v>
      </c>
      <c r="P336">
        <v>0</v>
      </c>
      <c r="Q336">
        <v>0</v>
      </c>
      <c r="R336">
        <v>0</v>
      </c>
      <c r="S336">
        <v>0</v>
      </c>
      <c r="T336">
        <v>0</v>
      </c>
      <c r="U336">
        <v>0</v>
      </c>
      <c r="V336">
        <v>0</v>
      </c>
      <c r="W336">
        <v>0</v>
      </c>
      <c r="X336">
        <v>0</v>
      </c>
      <c r="Y336">
        <v>0</v>
      </c>
      <c r="Z336">
        <v>0</v>
      </c>
      <c r="AA336">
        <v>0</v>
      </c>
      <c r="AB336">
        <v>0</v>
      </c>
      <c r="AC336">
        <v>0</v>
      </c>
      <c r="AD336">
        <v>0</v>
      </c>
      <c r="AE336">
        <v>0</v>
      </c>
      <c r="AF336">
        <v>0</v>
      </c>
      <c r="AG336">
        <v>0</v>
      </c>
      <c r="AH336">
        <v>0</v>
      </c>
      <c r="AI336">
        <v>0</v>
      </c>
      <c r="AJ336">
        <v>0</v>
      </c>
      <c r="AK336">
        <v>0</v>
      </c>
      <c r="AL336">
        <v>0</v>
      </c>
      <c r="AM336">
        <v>0</v>
      </c>
      <c r="AN336">
        <v>0</v>
      </c>
      <c r="AO336">
        <v>0</v>
      </c>
      <c r="AP336">
        <v>0</v>
      </c>
      <c r="AQ336">
        <v>0</v>
      </c>
      <c r="AR336">
        <v>0</v>
      </c>
      <c r="AS336">
        <v>0</v>
      </c>
      <c r="AT336">
        <v>0</v>
      </c>
      <c r="AU336">
        <v>0</v>
      </c>
      <c r="AV336">
        <v>0</v>
      </c>
      <c r="AW336">
        <v>0</v>
      </c>
      <c r="AX336">
        <v>0</v>
      </c>
      <c r="AY336">
        <v>2960</v>
      </c>
      <c r="AZ336">
        <v>5732</v>
      </c>
      <c r="BA336">
        <v>93672</v>
      </c>
      <c r="BB336">
        <v>0</v>
      </c>
      <c r="BC336">
        <v>718</v>
      </c>
      <c r="BD336">
        <v>1539</v>
      </c>
      <c r="BE336">
        <v>11845</v>
      </c>
      <c r="BF336">
        <v>0</v>
      </c>
      <c r="BG336">
        <v>0</v>
      </c>
      <c r="BH336">
        <v>0</v>
      </c>
      <c r="BI336">
        <v>171</v>
      </c>
      <c r="BJ336">
        <v>0</v>
      </c>
      <c r="BK336">
        <v>280</v>
      </c>
      <c r="BL336">
        <v>855</v>
      </c>
      <c r="BM336">
        <v>1368</v>
      </c>
      <c r="BN336">
        <v>0</v>
      </c>
      <c r="BO336">
        <v>0</v>
      </c>
      <c r="BP336">
        <v>171</v>
      </c>
      <c r="BQ336">
        <v>0</v>
      </c>
      <c r="BR336">
        <v>6</v>
      </c>
      <c r="BS336">
        <v>0</v>
      </c>
    </row>
    <row r="337" spans="1:71" x14ac:dyDescent="0.2">
      <c r="A337">
        <v>5348</v>
      </c>
      <c r="B337">
        <v>0</v>
      </c>
      <c r="C337">
        <v>0</v>
      </c>
      <c r="D337">
        <v>0</v>
      </c>
      <c r="E337">
        <v>0</v>
      </c>
      <c r="F337">
        <v>0</v>
      </c>
      <c r="G337">
        <v>0</v>
      </c>
      <c r="H337">
        <v>0</v>
      </c>
      <c r="I337">
        <v>0</v>
      </c>
      <c r="J337">
        <v>0</v>
      </c>
      <c r="K337">
        <v>0</v>
      </c>
      <c r="L337">
        <v>0</v>
      </c>
      <c r="M337">
        <v>0</v>
      </c>
      <c r="N337">
        <v>0</v>
      </c>
      <c r="O337">
        <v>0</v>
      </c>
      <c r="P337">
        <v>0</v>
      </c>
      <c r="Q337">
        <v>0</v>
      </c>
      <c r="R337">
        <v>0</v>
      </c>
      <c r="S337">
        <v>0</v>
      </c>
      <c r="T337">
        <v>0</v>
      </c>
      <c r="U337">
        <v>0</v>
      </c>
      <c r="V337">
        <v>0</v>
      </c>
      <c r="W337">
        <v>0</v>
      </c>
      <c r="X337">
        <v>0</v>
      </c>
      <c r="Y337">
        <v>0</v>
      </c>
      <c r="Z337">
        <v>0</v>
      </c>
      <c r="AA337">
        <v>0</v>
      </c>
      <c r="AB337">
        <v>0</v>
      </c>
      <c r="AC337">
        <v>0</v>
      </c>
      <c r="AD337">
        <v>0</v>
      </c>
      <c r="AE337">
        <v>0</v>
      </c>
      <c r="AF337">
        <v>0</v>
      </c>
      <c r="AG337">
        <v>0</v>
      </c>
      <c r="AH337">
        <v>0</v>
      </c>
      <c r="AI337">
        <v>0</v>
      </c>
      <c r="AJ337">
        <v>0</v>
      </c>
      <c r="AK337">
        <v>0</v>
      </c>
      <c r="AL337">
        <v>0</v>
      </c>
      <c r="AM337">
        <v>0</v>
      </c>
      <c r="AN337">
        <v>0</v>
      </c>
      <c r="AO337">
        <v>0</v>
      </c>
      <c r="AP337">
        <v>0</v>
      </c>
      <c r="AQ337">
        <v>0</v>
      </c>
      <c r="AR337">
        <v>0</v>
      </c>
      <c r="AS337">
        <v>0</v>
      </c>
      <c r="AT337">
        <v>0</v>
      </c>
      <c r="AU337">
        <v>0</v>
      </c>
      <c r="AV337">
        <v>0</v>
      </c>
      <c r="AW337">
        <v>0</v>
      </c>
      <c r="AX337">
        <v>109</v>
      </c>
      <c r="AY337">
        <v>7239</v>
      </c>
      <c r="AZ337">
        <v>7224</v>
      </c>
      <c r="BA337">
        <v>107185</v>
      </c>
      <c r="BB337">
        <v>109</v>
      </c>
      <c r="BC337">
        <v>1035</v>
      </c>
      <c r="BD337">
        <v>860</v>
      </c>
      <c r="BE337">
        <v>14678.5</v>
      </c>
      <c r="BF337">
        <v>0</v>
      </c>
      <c r="BG337">
        <v>0</v>
      </c>
      <c r="BH337">
        <v>0</v>
      </c>
      <c r="BI337">
        <v>344</v>
      </c>
      <c r="BJ337">
        <v>0</v>
      </c>
      <c r="BK337">
        <v>423</v>
      </c>
      <c r="BL337">
        <v>516</v>
      </c>
      <c r="BM337">
        <v>3541.5</v>
      </c>
      <c r="BN337">
        <v>0</v>
      </c>
      <c r="BO337">
        <v>0</v>
      </c>
      <c r="BP337">
        <v>0</v>
      </c>
      <c r="BQ337">
        <v>0</v>
      </c>
      <c r="BR337">
        <v>12</v>
      </c>
      <c r="BS337">
        <v>0</v>
      </c>
    </row>
    <row r="338" spans="1:71" x14ac:dyDescent="0.2">
      <c r="A338">
        <v>5355</v>
      </c>
      <c r="B338">
        <v>0</v>
      </c>
      <c r="C338">
        <v>0</v>
      </c>
      <c r="D338">
        <v>0</v>
      </c>
      <c r="E338">
        <v>0</v>
      </c>
      <c r="F338">
        <v>0</v>
      </c>
      <c r="G338">
        <v>0</v>
      </c>
      <c r="H338">
        <v>0</v>
      </c>
      <c r="I338">
        <v>0</v>
      </c>
      <c r="J338">
        <v>0</v>
      </c>
      <c r="K338">
        <v>0</v>
      </c>
      <c r="L338">
        <v>0</v>
      </c>
      <c r="M338">
        <v>0</v>
      </c>
      <c r="N338">
        <v>0</v>
      </c>
      <c r="O338">
        <v>0</v>
      </c>
      <c r="P338">
        <v>0</v>
      </c>
      <c r="Q338">
        <v>0</v>
      </c>
      <c r="R338">
        <v>0</v>
      </c>
      <c r="S338">
        <v>0</v>
      </c>
      <c r="T338">
        <v>0</v>
      </c>
      <c r="U338">
        <v>0</v>
      </c>
      <c r="V338">
        <v>0</v>
      </c>
      <c r="W338">
        <v>0</v>
      </c>
      <c r="X338">
        <v>0</v>
      </c>
      <c r="Y338">
        <v>0</v>
      </c>
      <c r="Z338">
        <v>0</v>
      </c>
      <c r="AA338">
        <v>0</v>
      </c>
      <c r="AB338">
        <v>0</v>
      </c>
      <c r="AC338">
        <v>0</v>
      </c>
      <c r="AD338">
        <v>0</v>
      </c>
      <c r="AE338">
        <v>0</v>
      </c>
      <c r="AF338">
        <v>0</v>
      </c>
      <c r="AG338">
        <v>0</v>
      </c>
      <c r="AH338">
        <v>0</v>
      </c>
      <c r="AI338">
        <v>0</v>
      </c>
      <c r="AJ338">
        <v>0</v>
      </c>
      <c r="AK338">
        <v>0</v>
      </c>
      <c r="AL338">
        <v>0</v>
      </c>
      <c r="AM338">
        <v>0</v>
      </c>
      <c r="AN338">
        <v>0</v>
      </c>
      <c r="AO338">
        <v>0</v>
      </c>
      <c r="AP338">
        <v>0</v>
      </c>
      <c r="AQ338">
        <v>0</v>
      </c>
      <c r="AR338">
        <v>0</v>
      </c>
      <c r="AS338">
        <v>0</v>
      </c>
      <c r="AT338">
        <v>0</v>
      </c>
      <c r="AU338">
        <v>0</v>
      </c>
      <c r="AV338">
        <v>0</v>
      </c>
      <c r="AW338">
        <v>0</v>
      </c>
      <c r="AX338">
        <v>0</v>
      </c>
      <c r="AY338">
        <v>13904</v>
      </c>
      <c r="AZ338">
        <v>22680</v>
      </c>
      <c r="BA338">
        <v>292574</v>
      </c>
      <c r="BB338">
        <v>0</v>
      </c>
      <c r="BC338">
        <v>1642</v>
      </c>
      <c r="BD338">
        <v>1529</v>
      </c>
      <c r="BE338">
        <v>29496</v>
      </c>
      <c r="BF338">
        <v>0</v>
      </c>
      <c r="BG338">
        <v>0</v>
      </c>
      <c r="BH338">
        <v>0</v>
      </c>
      <c r="BI338">
        <v>861</v>
      </c>
      <c r="BJ338">
        <v>0</v>
      </c>
      <c r="BK338">
        <v>1149</v>
      </c>
      <c r="BL338">
        <v>507</v>
      </c>
      <c r="BM338">
        <v>7124</v>
      </c>
      <c r="BN338">
        <v>0</v>
      </c>
      <c r="BO338">
        <v>0</v>
      </c>
      <c r="BP338">
        <v>0</v>
      </c>
      <c r="BQ338">
        <v>0</v>
      </c>
      <c r="BR338">
        <v>3</v>
      </c>
      <c r="BS338">
        <v>0</v>
      </c>
    </row>
    <row r="339" spans="1:71" x14ac:dyDescent="0.2">
      <c r="A339">
        <v>5362</v>
      </c>
      <c r="B339">
        <v>0</v>
      </c>
      <c r="C339">
        <v>0</v>
      </c>
      <c r="D339">
        <v>0</v>
      </c>
      <c r="E339">
        <v>0</v>
      </c>
      <c r="F339">
        <v>0</v>
      </c>
      <c r="G339">
        <v>0</v>
      </c>
      <c r="H339">
        <v>0</v>
      </c>
      <c r="I339">
        <v>0</v>
      </c>
      <c r="J339">
        <v>0</v>
      </c>
      <c r="K339">
        <v>0</v>
      </c>
      <c r="L339">
        <v>0</v>
      </c>
      <c r="M339">
        <v>0</v>
      </c>
      <c r="N339">
        <v>0</v>
      </c>
      <c r="O339">
        <v>0</v>
      </c>
      <c r="P339">
        <v>0</v>
      </c>
      <c r="Q339">
        <v>0</v>
      </c>
      <c r="R339">
        <v>0</v>
      </c>
      <c r="S339">
        <v>0</v>
      </c>
      <c r="T339">
        <v>0</v>
      </c>
      <c r="U339">
        <v>0</v>
      </c>
      <c r="V339">
        <v>0</v>
      </c>
      <c r="W339">
        <v>0</v>
      </c>
      <c r="X339">
        <v>0</v>
      </c>
      <c r="Y339">
        <v>0</v>
      </c>
      <c r="Z339">
        <v>0</v>
      </c>
      <c r="AA339">
        <v>0</v>
      </c>
      <c r="AB339">
        <v>0</v>
      </c>
      <c r="AC339">
        <v>0</v>
      </c>
      <c r="AD339">
        <v>0</v>
      </c>
      <c r="AE339">
        <v>0</v>
      </c>
      <c r="AF339">
        <v>0</v>
      </c>
      <c r="AG339">
        <v>0</v>
      </c>
      <c r="AH339">
        <v>0</v>
      </c>
      <c r="AI339">
        <v>0</v>
      </c>
      <c r="AJ339">
        <v>0</v>
      </c>
      <c r="AK339">
        <v>0</v>
      </c>
      <c r="AL339">
        <v>0</v>
      </c>
      <c r="AM339">
        <v>0</v>
      </c>
      <c r="AN339">
        <v>0</v>
      </c>
      <c r="AO339">
        <v>0</v>
      </c>
      <c r="AP339">
        <v>0</v>
      </c>
      <c r="AQ339">
        <v>0</v>
      </c>
      <c r="AR339">
        <v>0</v>
      </c>
      <c r="AS339">
        <v>0</v>
      </c>
      <c r="AT339">
        <v>0</v>
      </c>
      <c r="AU339">
        <v>0</v>
      </c>
      <c r="AV339">
        <v>0</v>
      </c>
      <c r="AW339">
        <v>0</v>
      </c>
      <c r="AX339">
        <v>423</v>
      </c>
      <c r="AY339">
        <v>2917</v>
      </c>
      <c r="AZ339">
        <v>3588</v>
      </c>
      <c r="BA339">
        <v>47015</v>
      </c>
      <c r="BB339">
        <v>423</v>
      </c>
      <c r="BC339">
        <v>501</v>
      </c>
      <c r="BD339">
        <v>1530</v>
      </c>
      <c r="BE339">
        <v>7508</v>
      </c>
      <c r="BF339">
        <v>0</v>
      </c>
      <c r="BG339">
        <v>0</v>
      </c>
      <c r="BH339">
        <v>0</v>
      </c>
      <c r="BI339">
        <v>0</v>
      </c>
      <c r="BJ339">
        <v>199</v>
      </c>
      <c r="BK339">
        <v>340</v>
      </c>
      <c r="BL339">
        <v>1190</v>
      </c>
      <c r="BM339">
        <v>1700</v>
      </c>
      <c r="BN339">
        <v>0</v>
      </c>
      <c r="BO339">
        <v>0</v>
      </c>
      <c r="BP339">
        <v>0</v>
      </c>
      <c r="BQ339">
        <v>0</v>
      </c>
      <c r="BR339">
        <v>11</v>
      </c>
      <c r="BS339">
        <v>0</v>
      </c>
    </row>
    <row r="340" spans="1:71" x14ac:dyDescent="0.2">
      <c r="A340">
        <v>5369</v>
      </c>
      <c r="B340">
        <v>0</v>
      </c>
      <c r="C340">
        <v>0</v>
      </c>
      <c r="D340">
        <v>0</v>
      </c>
      <c r="E340">
        <v>0</v>
      </c>
      <c r="F340">
        <v>0</v>
      </c>
      <c r="G340">
        <v>0</v>
      </c>
      <c r="H340">
        <v>0</v>
      </c>
      <c r="I340">
        <v>0</v>
      </c>
      <c r="J340">
        <v>0</v>
      </c>
      <c r="K340">
        <v>0</v>
      </c>
      <c r="L340">
        <v>0</v>
      </c>
      <c r="M340">
        <v>0</v>
      </c>
      <c r="N340">
        <v>0</v>
      </c>
      <c r="O340">
        <v>0</v>
      </c>
      <c r="P340">
        <v>0</v>
      </c>
      <c r="Q340">
        <v>0</v>
      </c>
      <c r="R340">
        <v>0</v>
      </c>
      <c r="S340">
        <v>0</v>
      </c>
      <c r="T340">
        <v>0</v>
      </c>
      <c r="U340">
        <v>0</v>
      </c>
      <c r="V340">
        <v>0</v>
      </c>
      <c r="W340">
        <v>0</v>
      </c>
      <c r="X340">
        <v>0</v>
      </c>
      <c r="Y340">
        <v>0</v>
      </c>
      <c r="Z340">
        <v>0</v>
      </c>
      <c r="AA340">
        <v>0</v>
      </c>
      <c r="AB340">
        <v>0</v>
      </c>
      <c r="AC340">
        <v>0</v>
      </c>
      <c r="AD340">
        <v>0</v>
      </c>
      <c r="AE340">
        <v>0</v>
      </c>
      <c r="AF340">
        <v>0</v>
      </c>
      <c r="AG340">
        <v>0</v>
      </c>
      <c r="AH340">
        <v>0</v>
      </c>
      <c r="AI340">
        <v>0</v>
      </c>
      <c r="AJ340">
        <v>0</v>
      </c>
      <c r="AK340">
        <v>0</v>
      </c>
      <c r="AL340">
        <v>0</v>
      </c>
      <c r="AM340">
        <v>0</v>
      </c>
      <c r="AN340">
        <v>0</v>
      </c>
      <c r="AO340">
        <v>0</v>
      </c>
      <c r="AP340">
        <v>0</v>
      </c>
      <c r="AQ340">
        <v>0</v>
      </c>
      <c r="AR340">
        <v>0</v>
      </c>
      <c r="AS340">
        <v>0</v>
      </c>
      <c r="AT340">
        <v>0</v>
      </c>
      <c r="AU340">
        <v>0</v>
      </c>
      <c r="AV340">
        <v>0</v>
      </c>
      <c r="AW340">
        <v>0</v>
      </c>
      <c r="AX340">
        <v>0</v>
      </c>
      <c r="AY340">
        <v>5954</v>
      </c>
      <c r="AZ340">
        <v>7471</v>
      </c>
      <c r="BA340">
        <v>61941</v>
      </c>
      <c r="BB340">
        <v>0</v>
      </c>
      <c r="BC340">
        <v>584</v>
      </c>
      <c r="BD340">
        <v>1015</v>
      </c>
      <c r="BE340">
        <v>9191</v>
      </c>
      <c r="BF340">
        <v>0</v>
      </c>
      <c r="BG340">
        <v>0</v>
      </c>
      <c r="BH340">
        <v>0</v>
      </c>
      <c r="BI340">
        <v>356</v>
      </c>
      <c r="BJ340">
        <v>0</v>
      </c>
      <c r="BK340">
        <v>438</v>
      </c>
      <c r="BL340">
        <v>659</v>
      </c>
      <c r="BM340">
        <v>2824</v>
      </c>
      <c r="BN340">
        <v>0</v>
      </c>
      <c r="BO340">
        <v>0</v>
      </c>
      <c r="BP340">
        <v>0</v>
      </c>
      <c r="BQ340">
        <v>0</v>
      </c>
      <c r="BR340">
        <v>0</v>
      </c>
      <c r="BS340">
        <v>0</v>
      </c>
    </row>
    <row r="341" spans="1:71" x14ac:dyDescent="0.2">
      <c r="A341">
        <v>5376</v>
      </c>
      <c r="B341">
        <v>0</v>
      </c>
      <c r="C341">
        <v>0</v>
      </c>
      <c r="D341">
        <v>0</v>
      </c>
      <c r="E341">
        <v>0</v>
      </c>
      <c r="F341">
        <v>0</v>
      </c>
      <c r="G341">
        <v>0</v>
      </c>
      <c r="H341">
        <v>0</v>
      </c>
      <c r="I341">
        <v>0</v>
      </c>
      <c r="J341">
        <v>0</v>
      </c>
      <c r="K341">
        <v>0</v>
      </c>
      <c r="L341">
        <v>0</v>
      </c>
      <c r="M341">
        <v>0</v>
      </c>
      <c r="N341">
        <v>0</v>
      </c>
      <c r="O341">
        <v>0</v>
      </c>
      <c r="P341">
        <v>0</v>
      </c>
      <c r="Q341">
        <v>0</v>
      </c>
      <c r="R341">
        <v>0</v>
      </c>
      <c r="S341">
        <v>0</v>
      </c>
      <c r="T341">
        <v>0</v>
      </c>
      <c r="U341">
        <v>0</v>
      </c>
      <c r="V341">
        <v>0</v>
      </c>
      <c r="W341">
        <v>0</v>
      </c>
      <c r="X341">
        <v>0</v>
      </c>
      <c r="Y341">
        <v>0</v>
      </c>
      <c r="Z341">
        <v>0</v>
      </c>
      <c r="AA341">
        <v>0</v>
      </c>
      <c r="AB341">
        <v>0</v>
      </c>
      <c r="AC341">
        <v>0</v>
      </c>
      <c r="AD341">
        <v>0</v>
      </c>
      <c r="AE341">
        <v>0</v>
      </c>
      <c r="AF341">
        <v>0</v>
      </c>
      <c r="AG341">
        <v>0</v>
      </c>
      <c r="AH341">
        <v>0</v>
      </c>
      <c r="AI341">
        <v>0</v>
      </c>
      <c r="AJ341">
        <v>0</v>
      </c>
      <c r="AK341">
        <v>0</v>
      </c>
      <c r="AL341">
        <v>0</v>
      </c>
      <c r="AM341">
        <v>0</v>
      </c>
      <c r="AN341">
        <v>0</v>
      </c>
      <c r="AO341">
        <v>0</v>
      </c>
      <c r="AP341">
        <v>0</v>
      </c>
      <c r="AQ341">
        <v>0</v>
      </c>
      <c r="AR341">
        <v>0</v>
      </c>
      <c r="AS341">
        <v>0</v>
      </c>
      <c r="AT341">
        <v>0</v>
      </c>
      <c r="AU341">
        <v>0</v>
      </c>
      <c r="AV341">
        <v>0</v>
      </c>
      <c r="AW341">
        <v>0</v>
      </c>
      <c r="AX341">
        <v>64</v>
      </c>
      <c r="AY341">
        <v>2621</v>
      </c>
      <c r="AZ341">
        <v>3114</v>
      </c>
      <c r="BA341">
        <v>53003</v>
      </c>
      <c r="BB341">
        <v>64</v>
      </c>
      <c r="BC341">
        <v>409</v>
      </c>
      <c r="BD341">
        <v>399</v>
      </c>
      <c r="BE341">
        <v>12256</v>
      </c>
      <c r="BF341">
        <v>0</v>
      </c>
      <c r="BG341">
        <v>0</v>
      </c>
      <c r="BH341">
        <v>0</v>
      </c>
      <c r="BI341">
        <v>0</v>
      </c>
      <c r="BJ341">
        <v>0</v>
      </c>
      <c r="BK341">
        <v>208</v>
      </c>
      <c r="BL341">
        <v>133</v>
      </c>
      <c r="BM341">
        <v>1525</v>
      </c>
      <c r="BN341">
        <v>0</v>
      </c>
      <c r="BO341">
        <v>0</v>
      </c>
      <c r="BP341">
        <v>0</v>
      </c>
      <c r="BQ341">
        <v>0</v>
      </c>
      <c r="BR341">
        <v>4</v>
      </c>
      <c r="BS341">
        <v>0</v>
      </c>
    </row>
    <row r="342" spans="1:71" x14ac:dyDescent="0.2">
      <c r="A342">
        <v>5390</v>
      </c>
      <c r="B342">
        <v>0</v>
      </c>
      <c r="C342">
        <v>0</v>
      </c>
      <c r="D342">
        <v>0</v>
      </c>
      <c r="E342">
        <v>0</v>
      </c>
      <c r="F342">
        <v>0</v>
      </c>
      <c r="G342">
        <v>0</v>
      </c>
      <c r="H342">
        <v>0</v>
      </c>
      <c r="I342">
        <v>0</v>
      </c>
      <c r="J342">
        <v>0</v>
      </c>
      <c r="K342">
        <v>0</v>
      </c>
      <c r="L342">
        <v>0</v>
      </c>
      <c r="M342">
        <v>0</v>
      </c>
      <c r="N342">
        <v>0</v>
      </c>
      <c r="O342">
        <v>0</v>
      </c>
      <c r="P342">
        <v>0</v>
      </c>
      <c r="Q342">
        <v>0</v>
      </c>
      <c r="R342">
        <v>0</v>
      </c>
      <c r="S342">
        <v>0</v>
      </c>
      <c r="T342">
        <v>0</v>
      </c>
      <c r="U342">
        <v>0</v>
      </c>
      <c r="V342">
        <v>0</v>
      </c>
      <c r="W342">
        <v>0</v>
      </c>
      <c r="X342">
        <v>0</v>
      </c>
      <c r="Y342">
        <v>0</v>
      </c>
      <c r="Z342">
        <v>0</v>
      </c>
      <c r="AA342">
        <v>0</v>
      </c>
      <c r="AB342">
        <v>0</v>
      </c>
      <c r="AC342">
        <v>0</v>
      </c>
      <c r="AD342">
        <v>0</v>
      </c>
      <c r="AE342">
        <v>0</v>
      </c>
      <c r="AF342">
        <v>0</v>
      </c>
      <c r="AG342">
        <v>0</v>
      </c>
      <c r="AH342">
        <v>0</v>
      </c>
      <c r="AI342">
        <v>0</v>
      </c>
      <c r="AJ342">
        <v>0</v>
      </c>
      <c r="AK342">
        <v>0</v>
      </c>
      <c r="AL342">
        <v>0</v>
      </c>
      <c r="AM342">
        <v>0</v>
      </c>
      <c r="AN342">
        <v>0</v>
      </c>
      <c r="AO342">
        <v>0</v>
      </c>
      <c r="AP342">
        <v>0</v>
      </c>
      <c r="AQ342">
        <v>0</v>
      </c>
      <c r="AR342">
        <v>0</v>
      </c>
      <c r="AS342">
        <v>0</v>
      </c>
      <c r="AT342">
        <v>0</v>
      </c>
      <c r="AU342">
        <v>0</v>
      </c>
      <c r="AV342">
        <v>0</v>
      </c>
      <c r="AW342">
        <v>0</v>
      </c>
      <c r="AX342">
        <v>2439</v>
      </c>
      <c r="AY342">
        <v>26965</v>
      </c>
      <c r="AZ342">
        <v>33422</v>
      </c>
      <c r="BA342">
        <v>507508</v>
      </c>
      <c r="BB342">
        <v>2439</v>
      </c>
      <c r="BC342">
        <v>3196</v>
      </c>
      <c r="BD342">
        <v>4118</v>
      </c>
      <c r="BE342">
        <v>39222</v>
      </c>
      <c r="BF342">
        <v>0</v>
      </c>
      <c r="BG342">
        <v>340</v>
      </c>
      <c r="BH342">
        <v>0</v>
      </c>
      <c r="BI342">
        <v>712</v>
      </c>
      <c r="BJ342">
        <v>1951</v>
      </c>
      <c r="BK342">
        <v>1881</v>
      </c>
      <c r="BL342">
        <v>3294</v>
      </c>
      <c r="BM342">
        <v>6230</v>
      </c>
      <c r="BN342">
        <v>0</v>
      </c>
      <c r="BO342">
        <v>0</v>
      </c>
      <c r="BP342">
        <v>0</v>
      </c>
      <c r="BQ342">
        <v>0</v>
      </c>
      <c r="BR342">
        <v>64</v>
      </c>
      <c r="BS342">
        <v>0</v>
      </c>
    </row>
    <row r="343" spans="1:71" x14ac:dyDescent="0.2">
      <c r="A343">
        <v>5397</v>
      </c>
      <c r="B343">
        <v>0</v>
      </c>
      <c r="C343">
        <v>0</v>
      </c>
      <c r="D343">
        <v>0</v>
      </c>
      <c r="E343">
        <v>0</v>
      </c>
      <c r="F343">
        <v>0</v>
      </c>
      <c r="G343">
        <v>0</v>
      </c>
      <c r="H343">
        <v>0</v>
      </c>
      <c r="I343">
        <v>0</v>
      </c>
      <c r="J343">
        <v>0</v>
      </c>
      <c r="K343">
        <v>0</v>
      </c>
      <c r="L343">
        <v>0</v>
      </c>
      <c r="M343">
        <v>0</v>
      </c>
      <c r="N343">
        <v>0</v>
      </c>
      <c r="O343">
        <v>0</v>
      </c>
      <c r="P343">
        <v>0</v>
      </c>
      <c r="Q343">
        <v>0</v>
      </c>
      <c r="R343">
        <v>0</v>
      </c>
      <c r="S343">
        <v>0</v>
      </c>
      <c r="T343">
        <v>0</v>
      </c>
      <c r="U343">
        <v>0</v>
      </c>
      <c r="V343">
        <v>0</v>
      </c>
      <c r="W343">
        <v>0</v>
      </c>
      <c r="X343">
        <v>0</v>
      </c>
      <c r="Y343">
        <v>0</v>
      </c>
      <c r="Z343">
        <v>0</v>
      </c>
      <c r="AA343">
        <v>0</v>
      </c>
      <c r="AB343">
        <v>0</v>
      </c>
      <c r="AC343">
        <v>0</v>
      </c>
      <c r="AD343">
        <v>0</v>
      </c>
      <c r="AE343">
        <v>0</v>
      </c>
      <c r="AF343">
        <v>0</v>
      </c>
      <c r="AG343">
        <v>0</v>
      </c>
      <c r="AH343">
        <v>0</v>
      </c>
      <c r="AI343">
        <v>0</v>
      </c>
      <c r="AJ343">
        <v>0</v>
      </c>
      <c r="AK343">
        <v>0</v>
      </c>
      <c r="AL343">
        <v>0</v>
      </c>
      <c r="AM343">
        <v>0</v>
      </c>
      <c r="AN343">
        <v>0</v>
      </c>
      <c r="AO343">
        <v>0</v>
      </c>
      <c r="AP343">
        <v>0</v>
      </c>
      <c r="AQ343">
        <v>0</v>
      </c>
      <c r="AR343">
        <v>0</v>
      </c>
      <c r="AS343">
        <v>0</v>
      </c>
      <c r="AT343">
        <v>0</v>
      </c>
      <c r="AU343">
        <v>0</v>
      </c>
      <c r="AV343">
        <v>0</v>
      </c>
      <c r="AW343">
        <v>0</v>
      </c>
      <c r="AX343">
        <v>0</v>
      </c>
      <c r="AY343">
        <v>2833</v>
      </c>
      <c r="AZ343">
        <v>3932</v>
      </c>
      <c r="BA343">
        <v>44368</v>
      </c>
      <c r="BB343">
        <v>0</v>
      </c>
      <c r="BC343">
        <v>160</v>
      </c>
      <c r="BD343">
        <v>642</v>
      </c>
      <c r="BE343">
        <v>6202</v>
      </c>
      <c r="BF343">
        <v>0</v>
      </c>
      <c r="BG343">
        <v>0</v>
      </c>
      <c r="BH343">
        <v>0</v>
      </c>
      <c r="BI343">
        <v>0</v>
      </c>
      <c r="BJ343">
        <v>0</v>
      </c>
      <c r="BK343">
        <v>0</v>
      </c>
      <c r="BL343">
        <v>321</v>
      </c>
      <c r="BM343">
        <v>1068</v>
      </c>
      <c r="BN343">
        <v>0</v>
      </c>
      <c r="BO343">
        <v>0</v>
      </c>
      <c r="BP343">
        <v>0</v>
      </c>
      <c r="BQ343">
        <v>0</v>
      </c>
      <c r="BR343">
        <v>19</v>
      </c>
      <c r="BS343">
        <v>0</v>
      </c>
    </row>
    <row r="344" spans="1:71" x14ac:dyDescent="0.2">
      <c r="A344">
        <v>5432</v>
      </c>
      <c r="B344">
        <v>0</v>
      </c>
      <c r="C344">
        <v>0</v>
      </c>
      <c r="D344">
        <v>0</v>
      </c>
      <c r="E344">
        <v>0</v>
      </c>
      <c r="F344">
        <v>0</v>
      </c>
      <c r="G344">
        <v>0</v>
      </c>
      <c r="H344">
        <v>0</v>
      </c>
      <c r="I344">
        <v>0</v>
      </c>
      <c r="J344">
        <v>0</v>
      </c>
      <c r="K344">
        <v>0</v>
      </c>
      <c r="L344">
        <v>0</v>
      </c>
      <c r="M344">
        <v>0</v>
      </c>
      <c r="N344">
        <v>0</v>
      </c>
      <c r="O344">
        <v>0</v>
      </c>
      <c r="P344">
        <v>0</v>
      </c>
      <c r="Q344">
        <v>0</v>
      </c>
      <c r="R344">
        <v>0</v>
      </c>
      <c r="S344">
        <v>0</v>
      </c>
      <c r="T344">
        <v>0</v>
      </c>
      <c r="U344">
        <v>0</v>
      </c>
      <c r="V344">
        <v>0</v>
      </c>
      <c r="W344">
        <v>0</v>
      </c>
      <c r="X344">
        <v>0</v>
      </c>
      <c r="Y344">
        <v>0</v>
      </c>
      <c r="Z344">
        <v>0</v>
      </c>
      <c r="AA344">
        <v>0</v>
      </c>
      <c r="AB344">
        <v>0</v>
      </c>
      <c r="AC344">
        <v>0</v>
      </c>
      <c r="AD344">
        <v>0</v>
      </c>
      <c r="AE344">
        <v>0</v>
      </c>
      <c r="AF344">
        <v>0</v>
      </c>
      <c r="AG344">
        <v>0</v>
      </c>
      <c r="AH344">
        <v>0</v>
      </c>
      <c r="AI344">
        <v>0</v>
      </c>
      <c r="AJ344">
        <v>0</v>
      </c>
      <c r="AK344">
        <v>0</v>
      </c>
      <c r="AL344">
        <v>0</v>
      </c>
      <c r="AM344">
        <v>0</v>
      </c>
      <c r="AN344">
        <v>0</v>
      </c>
      <c r="AO344">
        <v>0</v>
      </c>
      <c r="AP344">
        <v>0</v>
      </c>
      <c r="AQ344">
        <v>0</v>
      </c>
      <c r="AR344">
        <v>0</v>
      </c>
      <c r="AS344">
        <v>0</v>
      </c>
      <c r="AT344">
        <v>0</v>
      </c>
      <c r="AU344">
        <v>0</v>
      </c>
      <c r="AV344">
        <v>0</v>
      </c>
      <c r="AW344">
        <v>0</v>
      </c>
      <c r="AX344">
        <v>639.5</v>
      </c>
      <c r="AY344">
        <v>7785.5</v>
      </c>
      <c r="AZ344">
        <v>15168</v>
      </c>
      <c r="BA344">
        <v>214839</v>
      </c>
      <c r="BB344">
        <v>632</v>
      </c>
      <c r="BC344">
        <v>845</v>
      </c>
      <c r="BD344">
        <v>1539</v>
      </c>
      <c r="BE344">
        <v>26318</v>
      </c>
      <c r="BF344">
        <v>0</v>
      </c>
      <c r="BG344">
        <v>0</v>
      </c>
      <c r="BH344">
        <v>0</v>
      </c>
      <c r="BI344">
        <v>342</v>
      </c>
      <c r="BJ344">
        <v>0</v>
      </c>
      <c r="BK344">
        <v>676</v>
      </c>
      <c r="BL344">
        <v>513</v>
      </c>
      <c r="BM344">
        <v>2907</v>
      </c>
      <c r="BN344">
        <v>0</v>
      </c>
      <c r="BO344">
        <v>0</v>
      </c>
      <c r="BP344">
        <v>0</v>
      </c>
      <c r="BQ344">
        <v>0</v>
      </c>
      <c r="BR344">
        <v>85</v>
      </c>
      <c r="BS344">
        <v>0</v>
      </c>
    </row>
    <row r="345" spans="1:71" x14ac:dyDescent="0.2">
      <c r="A345">
        <v>5439</v>
      </c>
      <c r="B345">
        <v>0</v>
      </c>
      <c r="C345">
        <v>0</v>
      </c>
      <c r="D345">
        <v>0</v>
      </c>
      <c r="E345">
        <v>0</v>
      </c>
      <c r="F345">
        <v>0</v>
      </c>
      <c r="G345">
        <v>0</v>
      </c>
      <c r="H345">
        <v>0</v>
      </c>
      <c r="I345">
        <v>0</v>
      </c>
      <c r="J345">
        <v>0</v>
      </c>
      <c r="K345">
        <v>0</v>
      </c>
      <c r="L345">
        <v>0</v>
      </c>
      <c r="M345">
        <v>0</v>
      </c>
      <c r="N345">
        <v>0</v>
      </c>
      <c r="O345">
        <v>0</v>
      </c>
      <c r="P345">
        <v>0</v>
      </c>
      <c r="Q345">
        <v>0</v>
      </c>
      <c r="R345">
        <v>0</v>
      </c>
      <c r="S345">
        <v>0</v>
      </c>
      <c r="T345">
        <v>0</v>
      </c>
      <c r="U345">
        <v>0</v>
      </c>
      <c r="V345">
        <v>0</v>
      </c>
      <c r="W345">
        <v>0</v>
      </c>
      <c r="X345">
        <v>0</v>
      </c>
      <c r="Y345">
        <v>0</v>
      </c>
      <c r="Z345">
        <v>0</v>
      </c>
      <c r="AA345">
        <v>0</v>
      </c>
      <c r="AB345">
        <v>0</v>
      </c>
      <c r="AC345">
        <v>0</v>
      </c>
      <c r="AD345">
        <v>0</v>
      </c>
      <c r="AE345">
        <v>0</v>
      </c>
      <c r="AF345">
        <v>0</v>
      </c>
      <c r="AG345">
        <v>0</v>
      </c>
      <c r="AH345">
        <v>0</v>
      </c>
      <c r="AI345">
        <v>0</v>
      </c>
      <c r="AJ345">
        <v>0</v>
      </c>
      <c r="AK345">
        <v>0</v>
      </c>
      <c r="AL345">
        <v>0</v>
      </c>
      <c r="AM345">
        <v>0</v>
      </c>
      <c r="AN345">
        <v>0</v>
      </c>
      <c r="AO345">
        <v>0</v>
      </c>
      <c r="AP345">
        <v>0</v>
      </c>
      <c r="AQ345">
        <v>0</v>
      </c>
      <c r="AR345">
        <v>0</v>
      </c>
      <c r="AS345">
        <v>0</v>
      </c>
      <c r="AT345">
        <v>0</v>
      </c>
      <c r="AU345">
        <v>0</v>
      </c>
      <c r="AV345">
        <v>0</v>
      </c>
      <c r="AW345">
        <v>0</v>
      </c>
      <c r="AX345">
        <v>1093.5</v>
      </c>
      <c r="AY345">
        <v>17460.5</v>
      </c>
      <c r="AZ345">
        <v>26827</v>
      </c>
      <c r="BA345">
        <v>425324</v>
      </c>
      <c r="BB345">
        <v>1093.5</v>
      </c>
      <c r="BC345">
        <v>3150.5</v>
      </c>
      <c r="BD345">
        <v>4627</v>
      </c>
      <c r="BE345">
        <v>71987</v>
      </c>
      <c r="BF345">
        <v>0</v>
      </c>
      <c r="BG345">
        <v>0</v>
      </c>
      <c r="BH345">
        <v>175</v>
      </c>
      <c r="BI345">
        <v>1571</v>
      </c>
      <c r="BJ345">
        <v>277</v>
      </c>
      <c r="BK345">
        <v>1201.5</v>
      </c>
      <c r="BL345">
        <v>1652</v>
      </c>
      <c r="BM345">
        <v>6926</v>
      </c>
      <c r="BN345">
        <v>0</v>
      </c>
      <c r="BO345">
        <v>0</v>
      </c>
      <c r="BP345">
        <v>0</v>
      </c>
      <c r="BQ345">
        <v>203</v>
      </c>
      <c r="BR345">
        <v>68</v>
      </c>
      <c r="BS345">
        <v>0</v>
      </c>
    </row>
    <row r="346" spans="1:71" x14ac:dyDescent="0.2">
      <c r="A346">
        <v>5457</v>
      </c>
      <c r="B346">
        <v>0</v>
      </c>
      <c r="C346">
        <v>0</v>
      </c>
      <c r="D346">
        <v>0</v>
      </c>
      <c r="E346">
        <v>0</v>
      </c>
      <c r="F346">
        <v>0</v>
      </c>
      <c r="G346">
        <v>0</v>
      </c>
      <c r="H346">
        <v>0</v>
      </c>
      <c r="I346">
        <v>0</v>
      </c>
      <c r="J346">
        <v>0</v>
      </c>
      <c r="K346">
        <v>0</v>
      </c>
      <c r="L346">
        <v>0</v>
      </c>
      <c r="M346">
        <v>0</v>
      </c>
      <c r="N346">
        <v>0</v>
      </c>
      <c r="O346">
        <v>0</v>
      </c>
      <c r="P346">
        <v>0</v>
      </c>
      <c r="Q346">
        <v>0</v>
      </c>
      <c r="R346">
        <v>0</v>
      </c>
      <c r="S346">
        <v>0</v>
      </c>
      <c r="T346">
        <v>0</v>
      </c>
      <c r="U346">
        <v>0</v>
      </c>
      <c r="V346">
        <v>0</v>
      </c>
      <c r="W346">
        <v>0</v>
      </c>
      <c r="X346">
        <v>0</v>
      </c>
      <c r="Y346">
        <v>0</v>
      </c>
      <c r="Z346">
        <v>0</v>
      </c>
      <c r="AA346">
        <v>0</v>
      </c>
      <c r="AB346">
        <v>0</v>
      </c>
      <c r="AC346">
        <v>0</v>
      </c>
      <c r="AD346">
        <v>0</v>
      </c>
      <c r="AE346">
        <v>0</v>
      </c>
      <c r="AF346">
        <v>0</v>
      </c>
      <c r="AG346">
        <v>0</v>
      </c>
      <c r="AH346">
        <v>0</v>
      </c>
      <c r="AI346">
        <v>0</v>
      </c>
      <c r="AJ346">
        <v>0</v>
      </c>
      <c r="AK346">
        <v>0</v>
      </c>
      <c r="AL346">
        <v>0</v>
      </c>
      <c r="AM346">
        <v>0</v>
      </c>
      <c r="AN346">
        <v>0</v>
      </c>
      <c r="AO346">
        <v>0</v>
      </c>
      <c r="AP346">
        <v>0</v>
      </c>
      <c r="AQ346">
        <v>0</v>
      </c>
      <c r="AR346">
        <v>0</v>
      </c>
      <c r="AS346">
        <v>0</v>
      </c>
      <c r="AT346">
        <v>0</v>
      </c>
      <c r="AU346">
        <v>0</v>
      </c>
      <c r="AV346">
        <v>0</v>
      </c>
      <c r="AW346">
        <v>0</v>
      </c>
      <c r="AX346">
        <v>325</v>
      </c>
      <c r="AY346">
        <v>9750</v>
      </c>
      <c r="AZ346">
        <v>13450</v>
      </c>
      <c r="BA346">
        <v>146284</v>
      </c>
      <c r="BB346">
        <v>325</v>
      </c>
      <c r="BC346">
        <v>1693</v>
      </c>
      <c r="BD346">
        <v>2557</v>
      </c>
      <c r="BE346">
        <v>23423</v>
      </c>
      <c r="BF346">
        <v>0</v>
      </c>
      <c r="BG346">
        <v>0</v>
      </c>
      <c r="BH346">
        <v>0</v>
      </c>
      <c r="BI346">
        <v>0</v>
      </c>
      <c r="BJ346">
        <v>231</v>
      </c>
      <c r="BK346">
        <v>1020</v>
      </c>
      <c r="BL346">
        <v>1870</v>
      </c>
      <c r="BM346">
        <v>3740</v>
      </c>
      <c r="BN346">
        <v>0</v>
      </c>
      <c r="BO346">
        <v>0</v>
      </c>
      <c r="BP346">
        <v>0</v>
      </c>
      <c r="BQ346">
        <v>0</v>
      </c>
      <c r="BR346">
        <v>30</v>
      </c>
      <c r="BS346">
        <v>0</v>
      </c>
    </row>
    <row r="347" spans="1:71" x14ac:dyDescent="0.2">
      <c r="A347">
        <v>5460</v>
      </c>
      <c r="B347">
        <v>0</v>
      </c>
      <c r="C347">
        <v>0</v>
      </c>
      <c r="D347">
        <v>0</v>
      </c>
      <c r="E347">
        <v>0</v>
      </c>
      <c r="F347">
        <v>0</v>
      </c>
      <c r="G347">
        <v>0</v>
      </c>
      <c r="H347">
        <v>0</v>
      </c>
      <c r="I347">
        <v>0</v>
      </c>
      <c r="J347">
        <v>0</v>
      </c>
      <c r="K347">
        <v>0</v>
      </c>
      <c r="L347">
        <v>0</v>
      </c>
      <c r="M347">
        <v>0</v>
      </c>
      <c r="N347">
        <v>0</v>
      </c>
      <c r="O347">
        <v>0</v>
      </c>
      <c r="P347">
        <v>0</v>
      </c>
      <c r="Q347">
        <v>0</v>
      </c>
      <c r="R347">
        <v>0</v>
      </c>
      <c r="S347">
        <v>0</v>
      </c>
      <c r="T347">
        <v>0</v>
      </c>
      <c r="U347">
        <v>0</v>
      </c>
      <c r="V347">
        <v>0</v>
      </c>
      <c r="W347">
        <v>0</v>
      </c>
      <c r="X347">
        <v>0</v>
      </c>
      <c r="Y347">
        <v>0</v>
      </c>
      <c r="Z347">
        <v>0</v>
      </c>
      <c r="AA347">
        <v>0</v>
      </c>
      <c r="AB347">
        <v>0</v>
      </c>
      <c r="AC347">
        <v>0</v>
      </c>
      <c r="AD347">
        <v>0</v>
      </c>
      <c r="AE347">
        <v>0</v>
      </c>
      <c r="AF347">
        <v>0</v>
      </c>
      <c r="AG347">
        <v>0</v>
      </c>
      <c r="AH347">
        <v>0</v>
      </c>
      <c r="AI347">
        <v>0</v>
      </c>
      <c r="AJ347">
        <v>0</v>
      </c>
      <c r="AK347">
        <v>0</v>
      </c>
      <c r="AL347">
        <v>0</v>
      </c>
      <c r="AM347">
        <v>0</v>
      </c>
      <c r="AN347">
        <v>0</v>
      </c>
      <c r="AO347">
        <v>0</v>
      </c>
      <c r="AP347">
        <v>0</v>
      </c>
      <c r="AQ347">
        <v>0</v>
      </c>
      <c r="AR347">
        <v>0</v>
      </c>
      <c r="AS347">
        <v>0</v>
      </c>
      <c r="AT347">
        <v>0</v>
      </c>
      <c r="AU347">
        <v>0</v>
      </c>
      <c r="AV347">
        <v>0</v>
      </c>
      <c r="AW347">
        <v>0</v>
      </c>
      <c r="AX347">
        <v>174</v>
      </c>
      <c r="AY347">
        <v>7650</v>
      </c>
      <c r="AZ347">
        <v>13516</v>
      </c>
      <c r="BA347">
        <v>420648</v>
      </c>
      <c r="BB347">
        <v>174</v>
      </c>
      <c r="BC347">
        <v>2088</v>
      </c>
      <c r="BD347">
        <v>3529</v>
      </c>
      <c r="BE347">
        <v>84930</v>
      </c>
      <c r="BF347">
        <v>0</v>
      </c>
      <c r="BG347">
        <v>0</v>
      </c>
      <c r="BH347">
        <v>0</v>
      </c>
      <c r="BI347">
        <v>174</v>
      </c>
      <c r="BJ347">
        <v>0</v>
      </c>
      <c r="BK347">
        <v>1218</v>
      </c>
      <c r="BL347">
        <v>1789</v>
      </c>
      <c r="BM347">
        <v>12485</v>
      </c>
      <c r="BN347">
        <v>0</v>
      </c>
      <c r="BO347">
        <v>0</v>
      </c>
      <c r="BP347">
        <v>0</v>
      </c>
      <c r="BQ347">
        <v>348</v>
      </c>
      <c r="BR347">
        <v>112</v>
      </c>
      <c r="BS347">
        <v>0</v>
      </c>
    </row>
    <row r="348" spans="1:71" x14ac:dyDescent="0.2">
      <c r="A348">
        <v>5467</v>
      </c>
      <c r="B348">
        <v>0</v>
      </c>
      <c r="C348">
        <v>0</v>
      </c>
      <c r="D348">
        <v>0</v>
      </c>
      <c r="E348">
        <v>0</v>
      </c>
      <c r="F348">
        <v>0</v>
      </c>
      <c r="G348">
        <v>0</v>
      </c>
      <c r="H348">
        <v>0</v>
      </c>
      <c r="I348">
        <v>0</v>
      </c>
      <c r="J348">
        <v>0</v>
      </c>
      <c r="K348">
        <v>0</v>
      </c>
      <c r="L348">
        <v>0</v>
      </c>
      <c r="M348">
        <v>0</v>
      </c>
      <c r="N348">
        <v>0</v>
      </c>
      <c r="O348">
        <v>0</v>
      </c>
      <c r="P348">
        <v>0</v>
      </c>
      <c r="Q348">
        <v>0</v>
      </c>
      <c r="R348">
        <v>0</v>
      </c>
      <c r="S348">
        <v>0</v>
      </c>
      <c r="T348">
        <v>0</v>
      </c>
      <c r="U348">
        <v>0</v>
      </c>
      <c r="V348">
        <v>0</v>
      </c>
      <c r="W348">
        <v>0</v>
      </c>
      <c r="X348">
        <v>0</v>
      </c>
      <c r="Y348">
        <v>0</v>
      </c>
      <c r="Z348">
        <v>0</v>
      </c>
      <c r="AA348">
        <v>0</v>
      </c>
      <c r="AB348">
        <v>0</v>
      </c>
      <c r="AC348">
        <v>0</v>
      </c>
      <c r="AD348">
        <v>0</v>
      </c>
      <c r="AE348">
        <v>0</v>
      </c>
      <c r="AF348">
        <v>0</v>
      </c>
      <c r="AG348">
        <v>0</v>
      </c>
      <c r="AH348">
        <v>0</v>
      </c>
      <c r="AI348">
        <v>0</v>
      </c>
      <c r="AJ348">
        <v>0</v>
      </c>
      <c r="AK348">
        <v>0</v>
      </c>
      <c r="AL348">
        <v>0</v>
      </c>
      <c r="AM348">
        <v>0</v>
      </c>
      <c r="AN348">
        <v>0</v>
      </c>
      <c r="AO348">
        <v>0</v>
      </c>
      <c r="AP348">
        <v>0</v>
      </c>
      <c r="AQ348">
        <v>0</v>
      </c>
      <c r="AR348">
        <v>0</v>
      </c>
      <c r="AS348">
        <v>0</v>
      </c>
      <c r="AT348">
        <v>0</v>
      </c>
      <c r="AU348">
        <v>0</v>
      </c>
      <c r="AV348">
        <v>0</v>
      </c>
      <c r="AW348">
        <v>0</v>
      </c>
      <c r="AX348">
        <v>41</v>
      </c>
      <c r="AY348">
        <v>2516</v>
      </c>
      <c r="AZ348">
        <v>6250</v>
      </c>
      <c r="BA348">
        <v>93836</v>
      </c>
      <c r="BB348">
        <v>41</v>
      </c>
      <c r="BC348">
        <v>69</v>
      </c>
      <c r="BD348">
        <v>349</v>
      </c>
      <c r="BE348">
        <v>11219</v>
      </c>
      <c r="BF348">
        <v>0</v>
      </c>
      <c r="BG348">
        <v>0</v>
      </c>
      <c r="BH348">
        <v>0</v>
      </c>
      <c r="BI348">
        <v>174</v>
      </c>
      <c r="BJ348">
        <v>0</v>
      </c>
      <c r="BK348">
        <v>69</v>
      </c>
      <c r="BL348">
        <v>174</v>
      </c>
      <c r="BM348">
        <v>1392</v>
      </c>
      <c r="BN348">
        <v>0</v>
      </c>
      <c r="BO348">
        <v>0</v>
      </c>
      <c r="BP348">
        <v>0</v>
      </c>
      <c r="BQ348">
        <v>174</v>
      </c>
      <c r="BR348">
        <v>18</v>
      </c>
      <c r="BS348">
        <v>0</v>
      </c>
    </row>
    <row r="349" spans="1:71" x14ac:dyDescent="0.2">
      <c r="A349">
        <v>5474</v>
      </c>
      <c r="B349">
        <v>0</v>
      </c>
      <c r="C349">
        <v>0</v>
      </c>
      <c r="D349">
        <v>0</v>
      </c>
      <c r="E349">
        <v>0</v>
      </c>
      <c r="F349">
        <v>0</v>
      </c>
      <c r="G349">
        <v>0</v>
      </c>
      <c r="H349">
        <v>0</v>
      </c>
      <c r="I349">
        <v>0</v>
      </c>
      <c r="J349">
        <v>0</v>
      </c>
      <c r="K349">
        <v>0</v>
      </c>
      <c r="L349">
        <v>0</v>
      </c>
      <c r="M349">
        <v>0</v>
      </c>
      <c r="N349">
        <v>0</v>
      </c>
      <c r="O349">
        <v>0</v>
      </c>
      <c r="P349">
        <v>0</v>
      </c>
      <c r="Q349">
        <v>0</v>
      </c>
      <c r="R349">
        <v>0</v>
      </c>
      <c r="S349">
        <v>0</v>
      </c>
      <c r="T349">
        <v>0</v>
      </c>
      <c r="U349">
        <v>0</v>
      </c>
      <c r="V349">
        <v>0</v>
      </c>
      <c r="W349">
        <v>0</v>
      </c>
      <c r="X349">
        <v>0</v>
      </c>
      <c r="Y349">
        <v>0</v>
      </c>
      <c r="Z349">
        <v>0</v>
      </c>
      <c r="AA349">
        <v>0</v>
      </c>
      <c r="AB349">
        <v>0</v>
      </c>
      <c r="AC349">
        <v>0</v>
      </c>
      <c r="AD349">
        <v>0</v>
      </c>
      <c r="AE349">
        <v>0</v>
      </c>
      <c r="AF349">
        <v>0</v>
      </c>
      <c r="AG349">
        <v>0</v>
      </c>
      <c r="AH349">
        <v>0</v>
      </c>
      <c r="AI349">
        <v>0</v>
      </c>
      <c r="AJ349">
        <v>0</v>
      </c>
      <c r="AK349">
        <v>0</v>
      </c>
      <c r="AL349">
        <v>0</v>
      </c>
      <c r="AM349">
        <v>0</v>
      </c>
      <c r="AN349">
        <v>0</v>
      </c>
      <c r="AO349">
        <v>0</v>
      </c>
      <c r="AP349">
        <v>0</v>
      </c>
      <c r="AQ349">
        <v>0</v>
      </c>
      <c r="AR349">
        <v>0</v>
      </c>
      <c r="AS349">
        <v>0</v>
      </c>
      <c r="AT349">
        <v>0</v>
      </c>
      <c r="AU349">
        <v>0</v>
      </c>
      <c r="AV349">
        <v>0</v>
      </c>
      <c r="AW349">
        <v>0</v>
      </c>
      <c r="AX349">
        <v>481</v>
      </c>
      <c r="AY349">
        <v>7078</v>
      </c>
      <c r="AZ349">
        <v>8890</v>
      </c>
      <c r="BA349">
        <v>150522</v>
      </c>
      <c r="BB349">
        <v>481</v>
      </c>
      <c r="BC349">
        <v>805</v>
      </c>
      <c r="BD349">
        <v>2720</v>
      </c>
      <c r="BE349">
        <v>20292</v>
      </c>
      <c r="BF349">
        <v>0</v>
      </c>
      <c r="BG349">
        <v>0</v>
      </c>
      <c r="BH349">
        <v>0</v>
      </c>
      <c r="BI349">
        <v>341</v>
      </c>
      <c r="BJ349">
        <v>166</v>
      </c>
      <c r="BK349">
        <v>0</v>
      </c>
      <c r="BL349">
        <v>1190</v>
      </c>
      <c r="BM349">
        <v>2302</v>
      </c>
      <c r="BN349">
        <v>0</v>
      </c>
      <c r="BO349">
        <v>0</v>
      </c>
      <c r="BP349">
        <v>0</v>
      </c>
      <c r="BQ349">
        <v>0</v>
      </c>
      <c r="BR349">
        <v>7</v>
      </c>
      <c r="BS349">
        <v>0</v>
      </c>
    </row>
    <row r="350" spans="1:71" x14ac:dyDescent="0.2">
      <c r="A350">
        <v>5523</v>
      </c>
      <c r="B350">
        <v>0</v>
      </c>
      <c r="C350">
        <v>0</v>
      </c>
      <c r="D350">
        <v>0</v>
      </c>
      <c r="E350">
        <v>0</v>
      </c>
      <c r="F350">
        <v>0</v>
      </c>
      <c r="G350">
        <v>0</v>
      </c>
      <c r="H350">
        <v>0</v>
      </c>
      <c r="I350">
        <v>0</v>
      </c>
      <c r="J350">
        <v>0</v>
      </c>
      <c r="K350">
        <v>0</v>
      </c>
      <c r="L350">
        <v>0</v>
      </c>
      <c r="M350">
        <v>0</v>
      </c>
      <c r="N350">
        <v>0</v>
      </c>
      <c r="O350">
        <v>0</v>
      </c>
      <c r="P350">
        <v>0</v>
      </c>
      <c r="Q350">
        <v>0</v>
      </c>
      <c r="R350">
        <v>0</v>
      </c>
      <c r="S350">
        <v>0</v>
      </c>
      <c r="T350">
        <v>0</v>
      </c>
      <c r="U350">
        <v>0</v>
      </c>
      <c r="V350">
        <v>0</v>
      </c>
      <c r="W350">
        <v>0</v>
      </c>
      <c r="X350">
        <v>0</v>
      </c>
      <c r="Y350">
        <v>0</v>
      </c>
      <c r="Z350">
        <v>0</v>
      </c>
      <c r="AA350">
        <v>0</v>
      </c>
      <c r="AB350">
        <v>0</v>
      </c>
      <c r="AC350">
        <v>0</v>
      </c>
      <c r="AD350">
        <v>0</v>
      </c>
      <c r="AE350">
        <v>0</v>
      </c>
      <c r="AF350">
        <v>0</v>
      </c>
      <c r="AG350">
        <v>0</v>
      </c>
      <c r="AH350">
        <v>0</v>
      </c>
      <c r="AI350">
        <v>0</v>
      </c>
      <c r="AJ350">
        <v>0</v>
      </c>
      <c r="AK350">
        <v>0</v>
      </c>
      <c r="AL350">
        <v>0</v>
      </c>
      <c r="AM350">
        <v>0</v>
      </c>
      <c r="AN350">
        <v>0</v>
      </c>
      <c r="AO350">
        <v>0</v>
      </c>
      <c r="AP350">
        <v>0</v>
      </c>
      <c r="AQ350">
        <v>0</v>
      </c>
      <c r="AR350">
        <v>0</v>
      </c>
      <c r="AS350">
        <v>0</v>
      </c>
      <c r="AT350">
        <v>0</v>
      </c>
      <c r="AU350">
        <v>0</v>
      </c>
      <c r="AV350">
        <v>0</v>
      </c>
      <c r="AW350">
        <v>0</v>
      </c>
      <c r="AX350">
        <v>1260</v>
      </c>
      <c r="AY350">
        <v>8522</v>
      </c>
      <c r="AZ350">
        <v>11222</v>
      </c>
      <c r="BA350">
        <v>171001</v>
      </c>
      <c r="BB350">
        <v>873</v>
      </c>
      <c r="BC350">
        <v>2066</v>
      </c>
      <c r="BD350">
        <v>1239</v>
      </c>
      <c r="BE350">
        <v>29167</v>
      </c>
      <c r="BF350">
        <v>0</v>
      </c>
      <c r="BG350">
        <v>0</v>
      </c>
      <c r="BH350">
        <v>0</v>
      </c>
      <c r="BI350">
        <v>0</v>
      </c>
      <c r="BJ350">
        <v>341</v>
      </c>
      <c r="BK350">
        <v>1659</v>
      </c>
      <c r="BL350">
        <v>177</v>
      </c>
      <c r="BM350">
        <v>2614</v>
      </c>
      <c r="BN350">
        <v>0</v>
      </c>
      <c r="BO350">
        <v>0</v>
      </c>
      <c r="BP350">
        <v>0</v>
      </c>
      <c r="BQ350">
        <v>352</v>
      </c>
      <c r="BR350">
        <v>4</v>
      </c>
      <c r="BS350">
        <v>0</v>
      </c>
    </row>
    <row r="351" spans="1:71" x14ac:dyDescent="0.2">
      <c r="A351">
        <v>5586</v>
      </c>
      <c r="B351">
        <v>0</v>
      </c>
      <c r="C351">
        <v>0</v>
      </c>
      <c r="D351">
        <v>0</v>
      </c>
      <c r="E351">
        <v>0</v>
      </c>
      <c r="F351">
        <v>0</v>
      </c>
      <c r="G351">
        <v>0</v>
      </c>
      <c r="H351">
        <v>0</v>
      </c>
      <c r="I351">
        <v>0</v>
      </c>
      <c r="J351">
        <v>0</v>
      </c>
      <c r="K351">
        <v>0</v>
      </c>
      <c r="L351">
        <v>0</v>
      </c>
      <c r="M351">
        <v>0</v>
      </c>
      <c r="N351">
        <v>0</v>
      </c>
      <c r="O351">
        <v>0</v>
      </c>
      <c r="P351">
        <v>0</v>
      </c>
      <c r="Q351">
        <v>0</v>
      </c>
      <c r="R351">
        <v>0</v>
      </c>
      <c r="S351">
        <v>0</v>
      </c>
      <c r="T351">
        <v>0</v>
      </c>
      <c r="U351">
        <v>0</v>
      </c>
      <c r="V351">
        <v>0</v>
      </c>
      <c r="W351">
        <v>0</v>
      </c>
      <c r="X351">
        <v>0</v>
      </c>
      <c r="Y351">
        <v>0</v>
      </c>
      <c r="Z351">
        <v>0</v>
      </c>
      <c r="AA351">
        <v>0</v>
      </c>
      <c r="AB351">
        <v>0</v>
      </c>
      <c r="AC351">
        <v>0</v>
      </c>
      <c r="AD351">
        <v>0</v>
      </c>
      <c r="AE351">
        <v>0</v>
      </c>
      <c r="AF351">
        <v>0</v>
      </c>
      <c r="AG351">
        <v>0</v>
      </c>
      <c r="AH351">
        <v>0</v>
      </c>
      <c r="AI351">
        <v>0</v>
      </c>
      <c r="AJ351">
        <v>0</v>
      </c>
      <c r="AK351">
        <v>0</v>
      </c>
      <c r="AL351">
        <v>0</v>
      </c>
      <c r="AM351">
        <v>0</v>
      </c>
      <c r="AN351">
        <v>0</v>
      </c>
      <c r="AO351">
        <v>0</v>
      </c>
      <c r="AP351">
        <v>0</v>
      </c>
      <c r="AQ351">
        <v>0</v>
      </c>
      <c r="AR351">
        <v>0</v>
      </c>
      <c r="AS351">
        <v>0</v>
      </c>
      <c r="AT351">
        <v>0</v>
      </c>
      <c r="AU351">
        <v>0</v>
      </c>
      <c r="AV351">
        <v>0</v>
      </c>
      <c r="AW351">
        <v>0</v>
      </c>
      <c r="AX351">
        <v>0</v>
      </c>
      <c r="AY351">
        <v>6502</v>
      </c>
      <c r="AZ351">
        <v>8971</v>
      </c>
      <c r="BA351">
        <v>103618</v>
      </c>
      <c r="BB351">
        <v>0</v>
      </c>
      <c r="BC351">
        <v>748</v>
      </c>
      <c r="BD351">
        <v>561</v>
      </c>
      <c r="BE351">
        <v>10736</v>
      </c>
      <c r="BF351">
        <v>0</v>
      </c>
      <c r="BG351">
        <v>0</v>
      </c>
      <c r="BH351">
        <v>0</v>
      </c>
      <c r="BI351">
        <v>172</v>
      </c>
      <c r="BJ351">
        <v>0</v>
      </c>
      <c r="BK351">
        <v>561</v>
      </c>
      <c r="BL351">
        <v>561</v>
      </c>
      <c r="BM351">
        <v>2214</v>
      </c>
      <c r="BN351">
        <v>0</v>
      </c>
      <c r="BO351">
        <v>0</v>
      </c>
      <c r="BP351">
        <v>0</v>
      </c>
      <c r="BQ351">
        <v>0</v>
      </c>
      <c r="BR351">
        <v>15</v>
      </c>
      <c r="BS351">
        <v>0</v>
      </c>
    </row>
    <row r="352" spans="1:71" x14ac:dyDescent="0.2">
      <c r="A352">
        <v>5593</v>
      </c>
      <c r="B352">
        <v>0</v>
      </c>
      <c r="C352">
        <v>0</v>
      </c>
      <c r="D352">
        <v>0</v>
      </c>
      <c r="E352">
        <v>0</v>
      </c>
      <c r="F352">
        <v>0</v>
      </c>
      <c r="G352">
        <v>0</v>
      </c>
      <c r="H352">
        <v>0</v>
      </c>
      <c r="I352">
        <v>0</v>
      </c>
      <c r="J352">
        <v>0</v>
      </c>
      <c r="K352">
        <v>0</v>
      </c>
      <c r="L352">
        <v>0</v>
      </c>
      <c r="M352">
        <v>0</v>
      </c>
      <c r="N352">
        <v>0</v>
      </c>
      <c r="O352">
        <v>0</v>
      </c>
      <c r="P352">
        <v>0</v>
      </c>
      <c r="Q352">
        <v>0</v>
      </c>
      <c r="R352">
        <v>0</v>
      </c>
      <c r="S352">
        <v>0</v>
      </c>
      <c r="T352">
        <v>0</v>
      </c>
      <c r="U352">
        <v>0</v>
      </c>
      <c r="V352">
        <v>0</v>
      </c>
      <c r="W352">
        <v>0</v>
      </c>
      <c r="X352">
        <v>0</v>
      </c>
      <c r="Y352">
        <v>0</v>
      </c>
      <c r="Z352">
        <v>0</v>
      </c>
      <c r="AA352">
        <v>0</v>
      </c>
      <c r="AB352">
        <v>0</v>
      </c>
      <c r="AC352">
        <v>0</v>
      </c>
      <c r="AD352">
        <v>0</v>
      </c>
      <c r="AE352">
        <v>0</v>
      </c>
      <c r="AF352">
        <v>0</v>
      </c>
      <c r="AG352">
        <v>0</v>
      </c>
      <c r="AH352">
        <v>0</v>
      </c>
      <c r="AI352">
        <v>0</v>
      </c>
      <c r="AJ352">
        <v>0</v>
      </c>
      <c r="AK352">
        <v>0</v>
      </c>
      <c r="AL352">
        <v>0</v>
      </c>
      <c r="AM352">
        <v>0</v>
      </c>
      <c r="AN352">
        <v>0</v>
      </c>
      <c r="AO352">
        <v>0</v>
      </c>
      <c r="AP352">
        <v>0</v>
      </c>
      <c r="AQ352">
        <v>0</v>
      </c>
      <c r="AR352">
        <v>0</v>
      </c>
      <c r="AS352">
        <v>0</v>
      </c>
      <c r="AT352">
        <v>0</v>
      </c>
      <c r="AU352">
        <v>0</v>
      </c>
      <c r="AV352">
        <v>0</v>
      </c>
      <c r="AW352">
        <v>0</v>
      </c>
      <c r="AX352">
        <v>195</v>
      </c>
      <c r="AY352">
        <v>13068</v>
      </c>
      <c r="AZ352">
        <v>10880</v>
      </c>
      <c r="BA352">
        <v>167434</v>
      </c>
      <c r="BB352">
        <v>195</v>
      </c>
      <c r="BC352">
        <v>3890</v>
      </c>
      <c r="BD352">
        <v>2137</v>
      </c>
      <c r="BE352">
        <v>28281</v>
      </c>
      <c r="BF352">
        <v>0</v>
      </c>
      <c r="BG352">
        <v>195</v>
      </c>
      <c r="BH352">
        <v>0</v>
      </c>
      <c r="BI352">
        <v>897</v>
      </c>
      <c r="BJ352">
        <v>195</v>
      </c>
      <c r="BK352">
        <v>1745</v>
      </c>
      <c r="BL352">
        <v>1222</v>
      </c>
      <c r="BM352">
        <v>2928</v>
      </c>
      <c r="BN352">
        <v>0</v>
      </c>
      <c r="BO352">
        <v>0</v>
      </c>
      <c r="BP352">
        <v>0</v>
      </c>
      <c r="BQ352">
        <v>362</v>
      </c>
      <c r="BR352">
        <v>30</v>
      </c>
      <c r="BS352">
        <v>0</v>
      </c>
    </row>
    <row r="353" spans="1:71" x14ac:dyDescent="0.2">
      <c r="A353">
        <v>5607</v>
      </c>
      <c r="B353">
        <v>0</v>
      </c>
      <c r="C353">
        <v>0</v>
      </c>
      <c r="D353">
        <v>0</v>
      </c>
      <c r="E353">
        <v>0</v>
      </c>
      <c r="F353">
        <v>0</v>
      </c>
      <c r="G353">
        <v>0</v>
      </c>
      <c r="H353">
        <v>0</v>
      </c>
      <c r="I353">
        <v>0</v>
      </c>
      <c r="J353">
        <v>0</v>
      </c>
      <c r="K353">
        <v>0</v>
      </c>
      <c r="L353">
        <v>0</v>
      </c>
      <c r="M353">
        <v>0</v>
      </c>
      <c r="N353">
        <v>0</v>
      </c>
      <c r="O353">
        <v>0</v>
      </c>
      <c r="P353">
        <v>0</v>
      </c>
      <c r="Q353">
        <v>0</v>
      </c>
      <c r="R353">
        <v>0</v>
      </c>
      <c r="S353">
        <v>0</v>
      </c>
      <c r="T353">
        <v>0</v>
      </c>
      <c r="U353">
        <v>0</v>
      </c>
      <c r="V353">
        <v>0</v>
      </c>
      <c r="W353">
        <v>0</v>
      </c>
      <c r="X353">
        <v>0</v>
      </c>
      <c r="Y353">
        <v>0</v>
      </c>
      <c r="Z353">
        <v>0</v>
      </c>
      <c r="AA353">
        <v>0</v>
      </c>
      <c r="AB353">
        <v>0</v>
      </c>
      <c r="AC353">
        <v>0</v>
      </c>
      <c r="AD353">
        <v>0</v>
      </c>
      <c r="AE353">
        <v>0</v>
      </c>
      <c r="AF353">
        <v>0</v>
      </c>
      <c r="AG353">
        <v>0</v>
      </c>
      <c r="AH353">
        <v>0</v>
      </c>
      <c r="AI353">
        <v>0</v>
      </c>
      <c r="AJ353">
        <v>0</v>
      </c>
      <c r="AK353">
        <v>0</v>
      </c>
      <c r="AL353">
        <v>0</v>
      </c>
      <c r="AM353">
        <v>0</v>
      </c>
      <c r="AN353">
        <v>0</v>
      </c>
      <c r="AO353">
        <v>0</v>
      </c>
      <c r="AP353">
        <v>0</v>
      </c>
      <c r="AQ353">
        <v>0</v>
      </c>
      <c r="AR353">
        <v>0</v>
      </c>
      <c r="AS353">
        <v>0</v>
      </c>
      <c r="AT353">
        <v>0</v>
      </c>
      <c r="AU353">
        <v>0</v>
      </c>
      <c r="AV353">
        <v>0</v>
      </c>
      <c r="AW353">
        <v>0</v>
      </c>
      <c r="AX353">
        <v>2743</v>
      </c>
      <c r="AY353">
        <v>57725</v>
      </c>
      <c r="AZ353">
        <v>78172</v>
      </c>
      <c r="BA353">
        <v>1036452</v>
      </c>
      <c r="BB353">
        <v>2743</v>
      </c>
      <c r="BC353">
        <v>10490</v>
      </c>
      <c r="BD353">
        <v>12460</v>
      </c>
      <c r="BE353">
        <v>160924</v>
      </c>
      <c r="BF353">
        <v>236</v>
      </c>
      <c r="BG353">
        <v>278</v>
      </c>
      <c r="BH353">
        <v>0</v>
      </c>
      <c r="BI353">
        <v>1813</v>
      </c>
      <c r="BJ353">
        <v>704</v>
      </c>
      <c r="BK353">
        <v>5013</v>
      </c>
      <c r="BL353">
        <v>5707</v>
      </c>
      <c r="BM353">
        <v>26928</v>
      </c>
      <c r="BN353">
        <v>0</v>
      </c>
      <c r="BO353">
        <v>0</v>
      </c>
      <c r="BP353">
        <v>172</v>
      </c>
      <c r="BQ353">
        <v>518</v>
      </c>
      <c r="BR353">
        <v>179</v>
      </c>
      <c r="BS353">
        <v>0</v>
      </c>
    </row>
    <row r="354" spans="1:71" x14ac:dyDescent="0.2">
      <c r="A354">
        <v>5614</v>
      </c>
      <c r="B354">
        <v>0</v>
      </c>
      <c r="C354">
        <v>0</v>
      </c>
      <c r="D354">
        <v>0</v>
      </c>
      <c r="E354">
        <v>0</v>
      </c>
      <c r="F354">
        <v>0</v>
      </c>
      <c r="G354">
        <v>0</v>
      </c>
      <c r="H354">
        <v>0</v>
      </c>
      <c r="I354">
        <v>0</v>
      </c>
      <c r="J354">
        <v>0</v>
      </c>
      <c r="K354">
        <v>0</v>
      </c>
      <c r="L354">
        <v>0</v>
      </c>
      <c r="M354">
        <v>0</v>
      </c>
      <c r="N354">
        <v>0</v>
      </c>
      <c r="O354">
        <v>0</v>
      </c>
      <c r="P354">
        <v>0</v>
      </c>
      <c r="Q354">
        <v>0</v>
      </c>
      <c r="R354">
        <v>0</v>
      </c>
      <c r="S354">
        <v>0</v>
      </c>
      <c r="T354">
        <v>0</v>
      </c>
      <c r="U354">
        <v>0</v>
      </c>
      <c r="V354">
        <v>0</v>
      </c>
      <c r="W354">
        <v>0</v>
      </c>
      <c r="X354">
        <v>0</v>
      </c>
      <c r="Y354">
        <v>0</v>
      </c>
      <c r="Z354">
        <v>0</v>
      </c>
      <c r="AA354">
        <v>0</v>
      </c>
      <c r="AB354">
        <v>0</v>
      </c>
      <c r="AC354">
        <v>0</v>
      </c>
      <c r="AD354">
        <v>0</v>
      </c>
      <c r="AE354">
        <v>0</v>
      </c>
      <c r="AF354">
        <v>0</v>
      </c>
      <c r="AG354">
        <v>0</v>
      </c>
      <c r="AH354">
        <v>0</v>
      </c>
      <c r="AI354">
        <v>0</v>
      </c>
      <c r="AJ354">
        <v>0</v>
      </c>
      <c r="AK354">
        <v>0</v>
      </c>
      <c r="AL354">
        <v>0</v>
      </c>
      <c r="AM354">
        <v>0</v>
      </c>
      <c r="AN354">
        <v>0</v>
      </c>
      <c r="AO354">
        <v>0</v>
      </c>
      <c r="AP354">
        <v>0</v>
      </c>
      <c r="AQ354">
        <v>0</v>
      </c>
      <c r="AR354">
        <v>0</v>
      </c>
      <c r="AS354">
        <v>0</v>
      </c>
      <c r="AT354">
        <v>0</v>
      </c>
      <c r="AU354">
        <v>0</v>
      </c>
      <c r="AV354">
        <v>0</v>
      </c>
      <c r="AW354">
        <v>0</v>
      </c>
      <c r="AX354">
        <v>0</v>
      </c>
      <c r="AY354">
        <v>2441</v>
      </c>
      <c r="AZ354">
        <v>3267</v>
      </c>
      <c r="BA354">
        <v>29286</v>
      </c>
      <c r="BB354">
        <v>0</v>
      </c>
      <c r="BC354">
        <v>338</v>
      </c>
      <c r="BD354">
        <v>176</v>
      </c>
      <c r="BE354">
        <v>3982</v>
      </c>
      <c r="BF354">
        <v>0</v>
      </c>
      <c r="BG354">
        <v>0</v>
      </c>
      <c r="BH354">
        <v>0</v>
      </c>
      <c r="BI354">
        <v>0</v>
      </c>
      <c r="BJ354">
        <v>0</v>
      </c>
      <c r="BK354">
        <v>0</v>
      </c>
      <c r="BL354">
        <v>0</v>
      </c>
      <c r="BM354">
        <v>176</v>
      </c>
      <c r="BN354">
        <v>0</v>
      </c>
      <c r="BO354">
        <v>0</v>
      </c>
      <c r="BP354">
        <v>0</v>
      </c>
      <c r="BQ354">
        <v>0</v>
      </c>
      <c r="BR354">
        <v>2</v>
      </c>
      <c r="BS354">
        <v>0</v>
      </c>
    </row>
    <row r="355" spans="1:71" x14ac:dyDescent="0.2">
      <c r="A355">
        <v>5621</v>
      </c>
      <c r="B355">
        <v>0</v>
      </c>
      <c r="C355">
        <v>0</v>
      </c>
      <c r="D355">
        <v>0</v>
      </c>
      <c r="E355">
        <v>0</v>
      </c>
      <c r="F355">
        <v>0</v>
      </c>
      <c r="G355">
        <v>0</v>
      </c>
      <c r="H355">
        <v>0</v>
      </c>
      <c r="I355">
        <v>0</v>
      </c>
      <c r="J355">
        <v>0</v>
      </c>
      <c r="K355">
        <v>0</v>
      </c>
      <c r="L355">
        <v>0</v>
      </c>
      <c r="M355">
        <v>0</v>
      </c>
      <c r="N355">
        <v>0</v>
      </c>
      <c r="O355">
        <v>0</v>
      </c>
      <c r="P355">
        <v>0</v>
      </c>
      <c r="Q355">
        <v>0</v>
      </c>
      <c r="R355">
        <v>0</v>
      </c>
      <c r="S355">
        <v>0</v>
      </c>
      <c r="T355">
        <v>0</v>
      </c>
      <c r="U355">
        <v>0</v>
      </c>
      <c r="V355">
        <v>0</v>
      </c>
      <c r="W355">
        <v>0</v>
      </c>
      <c r="X355">
        <v>0</v>
      </c>
      <c r="Y355">
        <v>0</v>
      </c>
      <c r="Z355">
        <v>0</v>
      </c>
      <c r="AA355">
        <v>0</v>
      </c>
      <c r="AB355">
        <v>0</v>
      </c>
      <c r="AC355">
        <v>0</v>
      </c>
      <c r="AD355">
        <v>0</v>
      </c>
      <c r="AE355">
        <v>0</v>
      </c>
      <c r="AF355">
        <v>0</v>
      </c>
      <c r="AG355">
        <v>0</v>
      </c>
      <c r="AH355">
        <v>0</v>
      </c>
      <c r="AI355">
        <v>0</v>
      </c>
      <c r="AJ355">
        <v>0</v>
      </c>
      <c r="AK355">
        <v>0</v>
      </c>
      <c r="AL355">
        <v>0</v>
      </c>
      <c r="AM355">
        <v>0</v>
      </c>
      <c r="AN355">
        <v>0</v>
      </c>
      <c r="AO355">
        <v>0</v>
      </c>
      <c r="AP355">
        <v>0</v>
      </c>
      <c r="AQ355">
        <v>0</v>
      </c>
      <c r="AR355">
        <v>0</v>
      </c>
      <c r="AS355">
        <v>0</v>
      </c>
      <c r="AT355">
        <v>0</v>
      </c>
      <c r="AU355">
        <v>0</v>
      </c>
      <c r="AV355">
        <v>0</v>
      </c>
      <c r="AW355">
        <v>0</v>
      </c>
      <c r="AX355">
        <v>1576.5</v>
      </c>
      <c r="AY355">
        <v>12648.5</v>
      </c>
      <c r="AZ355">
        <v>33936</v>
      </c>
      <c r="BA355">
        <v>412026</v>
      </c>
      <c r="BB355">
        <v>1510.5</v>
      </c>
      <c r="BC355">
        <v>2120.5</v>
      </c>
      <c r="BD355">
        <v>5336</v>
      </c>
      <c r="BE355">
        <v>59726</v>
      </c>
      <c r="BF355">
        <v>0</v>
      </c>
      <c r="BG355">
        <v>73</v>
      </c>
      <c r="BH355">
        <v>175</v>
      </c>
      <c r="BI355">
        <v>1050</v>
      </c>
      <c r="BJ355">
        <v>871.5</v>
      </c>
      <c r="BK355">
        <v>1022</v>
      </c>
      <c r="BL355">
        <v>4098</v>
      </c>
      <c r="BM355">
        <v>9462</v>
      </c>
      <c r="BN355">
        <v>0</v>
      </c>
      <c r="BO355">
        <v>0</v>
      </c>
      <c r="BP355">
        <v>175</v>
      </c>
      <c r="BQ355">
        <v>175</v>
      </c>
      <c r="BR355">
        <v>28</v>
      </c>
      <c r="BS355">
        <v>0</v>
      </c>
    </row>
    <row r="356" spans="1:71" x14ac:dyDescent="0.2">
      <c r="A356">
        <v>5628</v>
      </c>
      <c r="B356">
        <v>0</v>
      </c>
      <c r="C356">
        <v>0</v>
      </c>
      <c r="D356">
        <v>0</v>
      </c>
      <c r="E356">
        <v>0</v>
      </c>
      <c r="F356">
        <v>0</v>
      </c>
      <c r="G356">
        <v>0</v>
      </c>
      <c r="H356">
        <v>0</v>
      </c>
      <c r="I356">
        <v>0</v>
      </c>
      <c r="J356">
        <v>0</v>
      </c>
      <c r="K356">
        <v>0</v>
      </c>
      <c r="L356">
        <v>0</v>
      </c>
      <c r="M356">
        <v>0</v>
      </c>
      <c r="N356">
        <v>0</v>
      </c>
      <c r="O356">
        <v>0</v>
      </c>
      <c r="P356">
        <v>0</v>
      </c>
      <c r="Q356">
        <v>0</v>
      </c>
      <c r="R356">
        <v>0</v>
      </c>
      <c r="S356">
        <v>0</v>
      </c>
      <c r="T356">
        <v>0</v>
      </c>
      <c r="U356">
        <v>0</v>
      </c>
      <c r="V356">
        <v>0</v>
      </c>
      <c r="W356">
        <v>0</v>
      </c>
      <c r="X356">
        <v>0</v>
      </c>
      <c r="Y356">
        <v>0</v>
      </c>
      <c r="Z356">
        <v>0</v>
      </c>
      <c r="AA356">
        <v>0</v>
      </c>
      <c r="AB356">
        <v>0</v>
      </c>
      <c r="AC356">
        <v>0</v>
      </c>
      <c r="AD356">
        <v>0</v>
      </c>
      <c r="AE356">
        <v>0</v>
      </c>
      <c r="AF356">
        <v>0</v>
      </c>
      <c r="AG356">
        <v>0</v>
      </c>
      <c r="AH356">
        <v>0</v>
      </c>
      <c r="AI356">
        <v>0</v>
      </c>
      <c r="AJ356">
        <v>0</v>
      </c>
      <c r="AK356">
        <v>0</v>
      </c>
      <c r="AL356">
        <v>0</v>
      </c>
      <c r="AM356">
        <v>0</v>
      </c>
      <c r="AN356">
        <v>0</v>
      </c>
      <c r="AO356">
        <v>0</v>
      </c>
      <c r="AP356">
        <v>0</v>
      </c>
      <c r="AQ356">
        <v>0</v>
      </c>
      <c r="AR356">
        <v>0</v>
      </c>
      <c r="AS356">
        <v>0</v>
      </c>
      <c r="AT356">
        <v>0</v>
      </c>
      <c r="AU356">
        <v>0</v>
      </c>
      <c r="AV356">
        <v>0</v>
      </c>
      <c r="AW356">
        <v>0</v>
      </c>
      <c r="AX356">
        <v>0</v>
      </c>
      <c r="AY356">
        <v>2719</v>
      </c>
      <c r="AZ356">
        <v>7695</v>
      </c>
      <c r="BA356">
        <v>119722</v>
      </c>
      <c r="BB356">
        <v>0</v>
      </c>
      <c r="BC356">
        <v>519</v>
      </c>
      <c r="BD356">
        <v>695</v>
      </c>
      <c r="BE356">
        <v>15984</v>
      </c>
      <c r="BF356">
        <v>0</v>
      </c>
      <c r="BG356">
        <v>0</v>
      </c>
      <c r="BH356">
        <v>0</v>
      </c>
      <c r="BI356">
        <v>0</v>
      </c>
      <c r="BJ356">
        <v>0</v>
      </c>
      <c r="BK356">
        <v>261</v>
      </c>
      <c r="BL356">
        <v>521</v>
      </c>
      <c r="BM356">
        <v>1218</v>
      </c>
      <c r="BN356">
        <v>0</v>
      </c>
      <c r="BO356">
        <v>0</v>
      </c>
      <c r="BP356">
        <v>0</v>
      </c>
      <c r="BQ356">
        <v>348</v>
      </c>
      <c r="BR356">
        <v>32</v>
      </c>
      <c r="BS356">
        <v>0</v>
      </c>
    </row>
    <row r="357" spans="1:71" x14ac:dyDescent="0.2">
      <c r="A357">
        <v>5642</v>
      </c>
      <c r="B357">
        <v>0</v>
      </c>
      <c r="C357">
        <v>0</v>
      </c>
      <c r="D357">
        <v>0</v>
      </c>
      <c r="E357">
        <v>0</v>
      </c>
      <c r="F357">
        <v>0</v>
      </c>
      <c r="G357">
        <v>0</v>
      </c>
      <c r="H357">
        <v>0</v>
      </c>
      <c r="I357">
        <v>0</v>
      </c>
      <c r="J357">
        <v>0</v>
      </c>
      <c r="K357">
        <v>0</v>
      </c>
      <c r="L357">
        <v>0</v>
      </c>
      <c r="M357">
        <v>0</v>
      </c>
      <c r="N357">
        <v>0</v>
      </c>
      <c r="O357">
        <v>0</v>
      </c>
      <c r="P357">
        <v>0</v>
      </c>
      <c r="Q357">
        <v>0</v>
      </c>
      <c r="R357">
        <v>0</v>
      </c>
      <c r="S357">
        <v>0</v>
      </c>
      <c r="T357">
        <v>0</v>
      </c>
      <c r="U357">
        <v>0</v>
      </c>
      <c r="V357">
        <v>0</v>
      </c>
      <c r="W357">
        <v>0</v>
      </c>
      <c r="X357">
        <v>0</v>
      </c>
      <c r="Y357">
        <v>0</v>
      </c>
      <c r="Z357">
        <v>0</v>
      </c>
      <c r="AA357">
        <v>0</v>
      </c>
      <c r="AB357">
        <v>0</v>
      </c>
      <c r="AC357">
        <v>0</v>
      </c>
      <c r="AD357">
        <v>0</v>
      </c>
      <c r="AE357">
        <v>0</v>
      </c>
      <c r="AF357">
        <v>0</v>
      </c>
      <c r="AG357">
        <v>0</v>
      </c>
      <c r="AH357">
        <v>0</v>
      </c>
      <c r="AI357">
        <v>0</v>
      </c>
      <c r="AJ357">
        <v>0</v>
      </c>
      <c r="AK357">
        <v>0</v>
      </c>
      <c r="AL357">
        <v>0</v>
      </c>
      <c r="AM357">
        <v>0</v>
      </c>
      <c r="AN357">
        <v>0</v>
      </c>
      <c r="AO357">
        <v>0</v>
      </c>
      <c r="AP357">
        <v>0</v>
      </c>
      <c r="AQ357">
        <v>0</v>
      </c>
      <c r="AR357">
        <v>0</v>
      </c>
      <c r="AS357">
        <v>0</v>
      </c>
      <c r="AT357">
        <v>0</v>
      </c>
      <c r="AU357">
        <v>0</v>
      </c>
      <c r="AV357">
        <v>0</v>
      </c>
      <c r="AW357">
        <v>0</v>
      </c>
      <c r="AX357">
        <v>1995.5</v>
      </c>
      <c r="AY357">
        <v>10180</v>
      </c>
      <c r="AZ357">
        <v>10828</v>
      </c>
      <c r="BA357">
        <v>165462</v>
      </c>
      <c r="BB357">
        <v>1827.5</v>
      </c>
      <c r="BC357">
        <v>1593</v>
      </c>
      <c r="BD357">
        <v>2346</v>
      </c>
      <c r="BE357">
        <v>25471</v>
      </c>
      <c r="BF357">
        <v>0</v>
      </c>
      <c r="BG357">
        <v>0</v>
      </c>
      <c r="BH357">
        <v>177</v>
      </c>
      <c r="BI357">
        <v>0</v>
      </c>
      <c r="BJ357">
        <v>1036</v>
      </c>
      <c r="BK357">
        <v>885</v>
      </c>
      <c r="BL357">
        <v>708</v>
      </c>
      <c r="BM357">
        <v>1947</v>
      </c>
      <c r="BN357">
        <v>0</v>
      </c>
      <c r="BO357">
        <v>0</v>
      </c>
      <c r="BP357">
        <v>0</v>
      </c>
      <c r="BQ357">
        <v>0</v>
      </c>
      <c r="BR357">
        <v>7</v>
      </c>
      <c r="BS357">
        <v>0</v>
      </c>
    </row>
    <row r="358" spans="1:71" x14ac:dyDescent="0.2">
      <c r="A358">
        <v>5656</v>
      </c>
      <c r="B358">
        <v>0</v>
      </c>
      <c r="C358">
        <v>0</v>
      </c>
      <c r="D358">
        <v>0</v>
      </c>
      <c r="E358">
        <v>0</v>
      </c>
      <c r="F358">
        <v>0</v>
      </c>
      <c r="G358">
        <v>0</v>
      </c>
      <c r="H358">
        <v>0</v>
      </c>
      <c r="I358">
        <v>0</v>
      </c>
      <c r="J358">
        <v>0</v>
      </c>
      <c r="K358">
        <v>0</v>
      </c>
      <c r="L358">
        <v>0</v>
      </c>
      <c r="M358">
        <v>0</v>
      </c>
      <c r="N358">
        <v>0</v>
      </c>
      <c r="O358">
        <v>0</v>
      </c>
      <c r="P358">
        <v>0</v>
      </c>
      <c r="Q358">
        <v>0</v>
      </c>
      <c r="R358">
        <v>0</v>
      </c>
      <c r="S358">
        <v>0</v>
      </c>
      <c r="T358">
        <v>0</v>
      </c>
      <c r="U358">
        <v>0</v>
      </c>
      <c r="V358">
        <v>0</v>
      </c>
      <c r="W358">
        <v>0</v>
      </c>
      <c r="X358">
        <v>0</v>
      </c>
      <c r="Y358">
        <v>0</v>
      </c>
      <c r="Z358">
        <v>0</v>
      </c>
      <c r="AA358">
        <v>0</v>
      </c>
      <c r="AB358">
        <v>0</v>
      </c>
      <c r="AC358">
        <v>0</v>
      </c>
      <c r="AD358">
        <v>0</v>
      </c>
      <c r="AE358">
        <v>0</v>
      </c>
      <c r="AF358">
        <v>0</v>
      </c>
      <c r="AG358">
        <v>0</v>
      </c>
      <c r="AH358">
        <v>0</v>
      </c>
      <c r="AI358">
        <v>0</v>
      </c>
      <c r="AJ358">
        <v>0</v>
      </c>
      <c r="AK358">
        <v>0</v>
      </c>
      <c r="AL358">
        <v>0</v>
      </c>
      <c r="AM358">
        <v>0</v>
      </c>
      <c r="AN358">
        <v>0</v>
      </c>
      <c r="AO358">
        <v>0</v>
      </c>
      <c r="AP358">
        <v>0</v>
      </c>
      <c r="AQ358">
        <v>0</v>
      </c>
      <c r="AR358">
        <v>0</v>
      </c>
      <c r="AS358">
        <v>0</v>
      </c>
      <c r="AT358">
        <v>0</v>
      </c>
      <c r="AU358">
        <v>0</v>
      </c>
      <c r="AV358">
        <v>0</v>
      </c>
      <c r="AW358">
        <v>0</v>
      </c>
      <c r="AX358">
        <v>1117</v>
      </c>
      <c r="AY358">
        <v>37957</v>
      </c>
      <c r="AZ358">
        <v>94176</v>
      </c>
      <c r="BA358">
        <v>1276493</v>
      </c>
      <c r="BB358">
        <v>1106.5</v>
      </c>
      <c r="BC358">
        <v>7445</v>
      </c>
      <c r="BD358">
        <v>17605</v>
      </c>
      <c r="BE358">
        <v>172795</v>
      </c>
      <c r="BF358">
        <v>0</v>
      </c>
      <c r="BG358">
        <v>82.5</v>
      </c>
      <c r="BH358">
        <v>0</v>
      </c>
      <c r="BI358">
        <v>1705</v>
      </c>
      <c r="BJ358">
        <v>424</v>
      </c>
      <c r="BK358">
        <v>2895.5</v>
      </c>
      <c r="BL358">
        <v>5701</v>
      </c>
      <c r="BM358">
        <v>17150</v>
      </c>
      <c r="BN358">
        <v>8</v>
      </c>
      <c r="BO358">
        <v>0</v>
      </c>
      <c r="BP358">
        <v>0</v>
      </c>
      <c r="BQ358">
        <v>525</v>
      </c>
      <c r="BR358">
        <v>252</v>
      </c>
      <c r="BS358">
        <v>0</v>
      </c>
    </row>
    <row r="359" spans="1:71" x14ac:dyDescent="0.2">
      <c r="A359">
        <v>5663</v>
      </c>
      <c r="B359">
        <v>0</v>
      </c>
      <c r="C359">
        <v>0</v>
      </c>
      <c r="D359">
        <v>0</v>
      </c>
      <c r="E359">
        <v>0</v>
      </c>
      <c r="F359">
        <v>0</v>
      </c>
      <c r="G359">
        <v>0</v>
      </c>
      <c r="H359">
        <v>0</v>
      </c>
      <c r="I359">
        <v>0</v>
      </c>
      <c r="J359">
        <v>0</v>
      </c>
      <c r="K359">
        <v>0</v>
      </c>
      <c r="L359">
        <v>0</v>
      </c>
      <c r="M359">
        <v>0</v>
      </c>
      <c r="N359">
        <v>0</v>
      </c>
      <c r="O359">
        <v>0</v>
      </c>
      <c r="P359">
        <v>0</v>
      </c>
      <c r="Q359">
        <v>0</v>
      </c>
      <c r="R359">
        <v>0</v>
      </c>
      <c r="S359">
        <v>0</v>
      </c>
      <c r="T359">
        <v>0</v>
      </c>
      <c r="U359">
        <v>0</v>
      </c>
      <c r="V359">
        <v>0</v>
      </c>
      <c r="W359">
        <v>0</v>
      </c>
      <c r="X359">
        <v>0</v>
      </c>
      <c r="Y359">
        <v>0</v>
      </c>
      <c r="Z359">
        <v>0</v>
      </c>
      <c r="AA359">
        <v>0</v>
      </c>
      <c r="AB359">
        <v>0</v>
      </c>
      <c r="AC359">
        <v>0</v>
      </c>
      <c r="AD359">
        <v>0</v>
      </c>
      <c r="AE359">
        <v>0</v>
      </c>
      <c r="AF359">
        <v>0</v>
      </c>
      <c r="AG359">
        <v>0</v>
      </c>
      <c r="AH359">
        <v>0</v>
      </c>
      <c r="AI359">
        <v>0</v>
      </c>
      <c r="AJ359">
        <v>0</v>
      </c>
      <c r="AK359">
        <v>0</v>
      </c>
      <c r="AL359">
        <v>0</v>
      </c>
      <c r="AM359">
        <v>0</v>
      </c>
      <c r="AN359">
        <v>0</v>
      </c>
      <c r="AO359">
        <v>0</v>
      </c>
      <c r="AP359">
        <v>0</v>
      </c>
      <c r="AQ359">
        <v>0</v>
      </c>
      <c r="AR359">
        <v>0</v>
      </c>
      <c r="AS359">
        <v>0</v>
      </c>
      <c r="AT359">
        <v>0</v>
      </c>
      <c r="AU359">
        <v>0</v>
      </c>
      <c r="AV359">
        <v>0</v>
      </c>
      <c r="AW359">
        <v>0</v>
      </c>
      <c r="AX359">
        <v>5096</v>
      </c>
      <c r="AY359">
        <v>39187</v>
      </c>
      <c r="AZ359">
        <v>43315</v>
      </c>
      <c r="BA359">
        <v>625685</v>
      </c>
      <c r="BB359">
        <v>5096</v>
      </c>
      <c r="BC359">
        <v>7856</v>
      </c>
      <c r="BD359">
        <v>8297</v>
      </c>
      <c r="BE359">
        <v>107392</v>
      </c>
      <c r="BF359">
        <v>0</v>
      </c>
      <c r="BG359">
        <v>0</v>
      </c>
      <c r="BH359">
        <v>185</v>
      </c>
      <c r="BI359">
        <v>1168</v>
      </c>
      <c r="BJ359">
        <v>2627</v>
      </c>
      <c r="BK359">
        <v>2681</v>
      </c>
      <c r="BL359">
        <v>4008</v>
      </c>
      <c r="BM359">
        <v>13198</v>
      </c>
      <c r="BN359">
        <v>0</v>
      </c>
      <c r="BO359">
        <v>0</v>
      </c>
      <c r="BP359">
        <v>0</v>
      </c>
      <c r="BQ359">
        <v>352</v>
      </c>
      <c r="BR359">
        <v>149</v>
      </c>
      <c r="BS359">
        <v>0</v>
      </c>
    </row>
    <row r="360" spans="1:71" x14ac:dyDescent="0.2">
      <c r="A360">
        <v>5670</v>
      </c>
      <c r="B360">
        <v>0</v>
      </c>
      <c r="C360">
        <v>0</v>
      </c>
      <c r="D360">
        <v>0</v>
      </c>
      <c r="E360">
        <v>0</v>
      </c>
      <c r="F360">
        <v>0</v>
      </c>
      <c r="G360">
        <v>0</v>
      </c>
      <c r="H360">
        <v>0</v>
      </c>
      <c r="I360">
        <v>0</v>
      </c>
      <c r="J360">
        <v>0</v>
      </c>
      <c r="K360">
        <v>0</v>
      </c>
      <c r="L360">
        <v>0</v>
      </c>
      <c r="M360">
        <v>0</v>
      </c>
      <c r="N360">
        <v>0</v>
      </c>
      <c r="O360">
        <v>0</v>
      </c>
      <c r="P360">
        <v>0</v>
      </c>
      <c r="Q360">
        <v>0</v>
      </c>
      <c r="R360">
        <v>0</v>
      </c>
      <c r="S360">
        <v>0</v>
      </c>
      <c r="T360">
        <v>0</v>
      </c>
      <c r="U360">
        <v>0</v>
      </c>
      <c r="V360">
        <v>0</v>
      </c>
      <c r="W360">
        <v>0</v>
      </c>
      <c r="X360">
        <v>0</v>
      </c>
      <c r="Y360">
        <v>0</v>
      </c>
      <c r="Z360">
        <v>0</v>
      </c>
      <c r="AA360">
        <v>0</v>
      </c>
      <c r="AB360">
        <v>0</v>
      </c>
      <c r="AC360">
        <v>0</v>
      </c>
      <c r="AD360">
        <v>0</v>
      </c>
      <c r="AE360">
        <v>0</v>
      </c>
      <c r="AF360">
        <v>0</v>
      </c>
      <c r="AG360">
        <v>0</v>
      </c>
      <c r="AH360">
        <v>0</v>
      </c>
      <c r="AI360">
        <v>0</v>
      </c>
      <c r="AJ360">
        <v>0</v>
      </c>
      <c r="AK360">
        <v>0</v>
      </c>
      <c r="AL360">
        <v>0</v>
      </c>
      <c r="AM360">
        <v>0</v>
      </c>
      <c r="AN360">
        <v>0</v>
      </c>
      <c r="AO360">
        <v>0</v>
      </c>
      <c r="AP360">
        <v>0</v>
      </c>
      <c r="AQ360">
        <v>0</v>
      </c>
      <c r="AR360">
        <v>0</v>
      </c>
      <c r="AS360">
        <v>0</v>
      </c>
      <c r="AT360">
        <v>0</v>
      </c>
      <c r="AU360">
        <v>0</v>
      </c>
      <c r="AV360">
        <v>0</v>
      </c>
      <c r="AW360">
        <v>0</v>
      </c>
      <c r="AX360">
        <v>274</v>
      </c>
      <c r="AY360">
        <v>2981</v>
      </c>
      <c r="AZ360">
        <v>2856</v>
      </c>
      <c r="BA360">
        <v>49855</v>
      </c>
      <c r="BB360">
        <v>274</v>
      </c>
      <c r="BC360">
        <v>1366</v>
      </c>
      <c r="BD360">
        <v>898</v>
      </c>
      <c r="BE360">
        <v>8034</v>
      </c>
      <c r="BF360">
        <v>0</v>
      </c>
      <c r="BG360">
        <v>0</v>
      </c>
      <c r="BH360">
        <v>0</v>
      </c>
      <c r="BI360">
        <v>0</v>
      </c>
      <c r="BJ360">
        <v>160</v>
      </c>
      <c r="BK360">
        <v>261</v>
      </c>
      <c r="BL360">
        <v>210</v>
      </c>
      <c r="BM360">
        <v>1204</v>
      </c>
      <c r="BN360">
        <v>0</v>
      </c>
      <c r="BO360">
        <v>0</v>
      </c>
      <c r="BP360">
        <v>0</v>
      </c>
      <c r="BQ360">
        <v>0</v>
      </c>
      <c r="BR360">
        <v>6</v>
      </c>
      <c r="BS360">
        <v>0</v>
      </c>
    </row>
    <row r="361" spans="1:71" x14ac:dyDescent="0.2">
      <c r="A361">
        <v>5726</v>
      </c>
      <c r="B361">
        <v>0</v>
      </c>
      <c r="C361">
        <v>0</v>
      </c>
      <c r="D361">
        <v>0</v>
      </c>
      <c r="E361">
        <v>0</v>
      </c>
      <c r="F361">
        <v>0</v>
      </c>
      <c r="G361">
        <v>0</v>
      </c>
      <c r="H361">
        <v>0</v>
      </c>
      <c r="I361">
        <v>0</v>
      </c>
      <c r="J361">
        <v>0</v>
      </c>
      <c r="K361">
        <v>0</v>
      </c>
      <c r="L361">
        <v>0</v>
      </c>
      <c r="M361">
        <v>0</v>
      </c>
      <c r="N361">
        <v>0</v>
      </c>
      <c r="O361">
        <v>0</v>
      </c>
      <c r="P361">
        <v>0</v>
      </c>
      <c r="Q361">
        <v>0</v>
      </c>
      <c r="R361">
        <v>0</v>
      </c>
      <c r="S361">
        <v>0</v>
      </c>
      <c r="T361">
        <v>0</v>
      </c>
      <c r="U361">
        <v>0</v>
      </c>
      <c r="V361">
        <v>0</v>
      </c>
      <c r="W361">
        <v>0</v>
      </c>
      <c r="X361">
        <v>0</v>
      </c>
      <c r="Y361">
        <v>0</v>
      </c>
      <c r="Z361">
        <v>0</v>
      </c>
      <c r="AA361">
        <v>0</v>
      </c>
      <c r="AB361">
        <v>0</v>
      </c>
      <c r="AC361">
        <v>0</v>
      </c>
      <c r="AD361">
        <v>0</v>
      </c>
      <c r="AE361">
        <v>0</v>
      </c>
      <c r="AF361">
        <v>0</v>
      </c>
      <c r="AG361">
        <v>0</v>
      </c>
      <c r="AH361">
        <v>0</v>
      </c>
      <c r="AI361">
        <v>0</v>
      </c>
      <c r="AJ361">
        <v>0</v>
      </c>
      <c r="AK361">
        <v>0</v>
      </c>
      <c r="AL361">
        <v>0</v>
      </c>
      <c r="AM361">
        <v>0</v>
      </c>
      <c r="AN361">
        <v>0</v>
      </c>
      <c r="AO361">
        <v>0</v>
      </c>
      <c r="AP361">
        <v>0</v>
      </c>
      <c r="AQ361">
        <v>0</v>
      </c>
      <c r="AR361">
        <v>0</v>
      </c>
      <c r="AS361">
        <v>0</v>
      </c>
      <c r="AT361">
        <v>0</v>
      </c>
      <c r="AU361">
        <v>0</v>
      </c>
      <c r="AV361">
        <v>0</v>
      </c>
      <c r="AW361">
        <v>0</v>
      </c>
      <c r="AX361">
        <v>0</v>
      </c>
      <c r="AY361">
        <v>4661</v>
      </c>
      <c r="AZ361">
        <v>4447</v>
      </c>
      <c r="BA361">
        <v>80974</v>
      </c>
      <c r="BB361">
        <v>0</v>
      </c>
      <c r="BC361">
        <v>352</v>
      </c>
      <c r="BD361">
        <v>704</v>
      </c>
      <c r="BE361">
        <v>12015</v>
      </c>
      <c r="BF361">
        <v>0</v>
      </c>
      <c r="BG361">
        <v>0</v>
      </c>
      <c r="BH361">
        <v>0</v>
      </c>
      <c r="BI361">
        <v>688</v>
      </c>
      <c r="BJ361">
        <v>0</v>
      </c>
      <c r="BK361">
        <v>176</v>
      </c>
      <c r="BL361">
        <v>176</v>
      </c>
      <c r="BM361">
        <v>1306</v>
      </c>
      <c r="BN361">
        <v>0</v>
      </c>
      <c r="BO361">
        <v>0</v>
      </c>
      <c r="BP361">
        <v>0</v>
      </c>
      <c r="BQ361">
        <v>0</v>
      </c>
      <c r="BR361">
        <v>9</v>
      </c>
      <c r="BS361">
        <v>0</v>
      </c>
    </row>
    <row r="362" spans="1:71" x14ac:dyDescent="0.2">
      <c r="A362">
        <v>5733</v>
      </c>
      <c r="B362">
        <v>0</v>
      </c>
      <c r="C362">
        <v>0</v>
      </c>
      <c r="D362">
        <v>0</v>
      </c>
      <c r="E362">
        <v>0</v>
      </c>
      <c r="F362">
        <v>0</v>
      </c>
      <c r="G362">
        <v>0</v>
      </c>
      <c r="H362">
        <v>0</v>
      </c>
      <c r="I362">
        <v>0</v>
      </c>
      <c r="J362">
        <v>0</v>
      </c>
      <c r="K362">
        <v>0</v>
      </c>
      <c r="L362">
        <v>0</v>
      </c>
      <c r="M362">
        <v>0</v>
      </c>
      <c r="N362">
        <v>0</v>
      </c>
      <c r="O362">
        <v>0</v>
      </c>
      <c r="P362">
        <v>0</v>
      </c>
      <c r="Q362">
        <v>0</v>
      </c>
      <c r="R362">
        <v>0</v>
      </c>
      <c r="S362">
        <v>0</v>
      </c>
      <c r="T362">
        <v>0</v>
      </c>
      <c r="U362">
        <v>0</v>
      </c>
      <c r="V362">
        <v>0</v>
      </c>
      <c r="W362">
        <v>0</v>
      </c>
      <c r="X362">
        <v>0</v>
      </c>
      <c r="Y362">
        <v>0</v>
      </c>
      <c r="Z362">
        <v>0</v>
      </c>
      <c r="AA362">
        <v>0</v>
      </c>
      <c r="AB362">
        <v>0</v>
      </c>
      <c r="AC362">
        <v>0</v>
      </c>
      <c r="AD362">
        <v>0</v>
      </c>
      <c r="AE362">
        <v>0</v>
      </c>
      <c r="AF362">
        <v>0</v>
      </c>
      <c r="AG362">
        <v>0</v>
      </c>
      <c r="AH362">
        <v>0</v>
      </c>
      <c r="AI362">
        <v>0</v>
      </c>
      <c r="AJ362">
        <v>0</v>
      </c>
      <c r="AK362">
        <v>0</v>
      </c>
      <c r="AL362">
        <v>0</v>
      </c>
      <c r="AM362">
        <v>0</v>
      </c>
      <c r="AN362">
        <v>0</v>
      </c>
      <c r="AO362">
        <v>0</v>
      </c>
      <c r="AP362">
        <v>0</v>
      </c>
      <c r="AQ362">
        <v>0</v>
      </c>
      <c r="AR362">
        <v>0</v>
      </c>
      <c r="AS362">
        <v>0</v>
      </c>
      <c r="AT362">
        <v>0</v>
      </c>
      <c r="AU362">
        <v>0</v>
      </c>
      <c r="AV362">
        <v>0</v>
      </c>
      <c r="AW362">
        <v>0</v>
      </c>
      <c r="AX362">
        <v>86</v>
      </c>
      <c r="AY362">
        <v>4555</v>
      </c>
      <c r="AZ362">
        <v>8343</v>
      </c>
      <c r="BA362">
        <v>73750</v>
      </c>
      <c r="BB362">
        <v>86</v>
      </c>
      <c r="BC362">
        <v>516</v>
      </c>
      <c r="BD362">
        <v>1306</v>
      </c>
      <c r="BE362">
        <v>13570</v>
      </c>
      <c r="BF362">
        <v>0</v>
      </c>
      <c r="BG362">
        <v>0</v>
      </c>
      <c r="BH362">
        <v>0</v>
      </c>
      <c r="BI362">
        <v>0</v>
      </c>
      <c r="BJ362">
        <v>86</v>
      </c>
      <c r="BK362">
        <v>172</v>
      </c>
      <c r="BL362">
        <v>1134</v>
      </c>
      <c r="BM362">
        <v>2683</v>
      </c>
      <c r="BN362">
        <v>0</v>
      </c>
      <c r="BO362">
        <v>172</v>
      </c>
      <c r="BP362">
        <v>0</v>
      </c>
      <c r="BQ362">
        <v>173</v>
      </c>
      <c r="BR362">
        <v>0</v>
      </c>
      <c r="BS362">
        <v>0</v>
      </c>
    </row>
    <row r="363" spans="1:71" x14ac:dyDescent="0.2">
      <c r="A363">
        <v>5740</v>
      </c>
      <c r="B363">
        <v>0</v>
      </c>
      <c r="C363">
        <v>0</v>
      </c>
      <c r="D363">
        <v>0</v>
      </c>
      <c r="E363">
        <v>0</v>
      </c>
      <c r="F363">
        <v>0</v>
      </c>
      <c r="G363">
        <v>0</v>
      </c>
      <c r="H363">
        <v>0</v>
      </c>
      <c r="I363">
        <v>0</v>
      </c>
      <c r="J363">
        <v>0</v>
      </c>
      <c r="K363">
        <v>0</v>
      </c>
      <c r="L363">
        <v>0</v>
      </c>
      <c r="M363">
        <v>0</v>
      </c>
      <c r="N363">
        <v>0</v>
      </c>
      <c r="O363">
        <v>0</v>
      </c>
      <c r="P363">
        <v>0</v>
      </c>
      <c r="Q363">
        <v>0</v>
      </c>
      <c r="R363">
        <v>0</v>
      </c>
      <c r="S363">
        <v>0</v>
      </c>
      <c r="T363">
        <v>0</v>
      </c>
      <c r="U363">
        <v>0</v>
      </c>
      <c r="V363">
        <v>0</v>
      </c>
      <c r="W363">
        <v>0</v>
      </c>
      <c r="X363">
        <v>0</v>
      </c>
      <c r="Y363">
        <v>0</v>
      </c>
      <c r="Z363">
        <v>0</v>
      </c>
      <c r="AA363">
        <v>0</v>
      </c>
      <c r="AB363">
        <v>0</v>
      </c>
      <c r="AC363">
        <v>0</v>
      </c>
      <c r="AD363">
        <v>0</v>
      </c>
      <c r="AE363">
        <v>0</v>
      </c>
      <c r="AF363">
        <v>0</v>
      </c>
      <c r="AG363">
        <v>0</v>
      </c>
      <c r="AH363">
        <v>0</v>
      </c>
      <c r="AI363">
        <v>0</v>
      </c>
      <c r="AJ363">
        <v>0</v>
      </c>
      <c r="AK363">
        <v>0</v>
      </c>
      <c r="AL363">
        <v>0</v>
      </c>
      <c r="AM363">
        <v>0</v>
      </c>
      <c r="AN363">
        <v>0</v>
      </c>
      <c r="AO363">
        <v>0</v>
      </c>
      <c r="AP363">
        <v>0</v>
      </c>
      <c r="AQ363">
        <v>0</v>
      </c>
      <c r="AR363">
        <v>0</v>
      </c>
      <c r="AS363">
        <v>0</v>
      </c>
      <c r="AT363">
        <v>0</v>
      </c>
      <c r="AU363">
        <v>0</v>
      </c>
      <c r="AV363">
        <v>0</v>
      </c>
      <c r="AW363">
        <v>0</v>
      </c>
      <c r="AX363">
        <v>0</v>
      </c>
      <c r="AY363">
        <v>1430</v>
      </c>
      <c r="AZ363">
        <v>3190</v>
      </c>
      <c r="BA363">
        <v>36884</v>
      </c>
      <c r="BB363">
        <v>0</v>
      </c>
      <c r="BC363">
        <v>143</v>
      </c>
      <c r="BD363">
        <v>672</v>
      </c>
      <c r="BE363">
        <v>6828</v>
      </c>
      <c r="BF363">
        <v>0</v>
      </c>
      <c r="BG363">
        <v>0</v>
      </c>
      <c r="BH363">
        <v>0</v>
      </c>
      <c r="BI363">
        <v>522</v>
      </c>
      <c r="BJ363">
        <v>0</v>
      </c>
      <c r="BK363">
        <v>143</v>
      </c>
      <c r="BL363">
        <v>348</v>
      </c>
      <c r="BM363">
        <v>696</v>
      </c>
      <c r="BN363">
        <v>0</v>
      </c>
      <c r="BO363">
        <v>0</v>
      </c>
      <c r="BP363">
        <v>0</v>
      </c>
      <c r="BQ363">
        <v>0</v>
      </c>
      <c r="BR363">
        <v>8</v>
      </c>
      <c r="BS363">
        <v>0</v>
      </c>
    </row>
    <row r="364" spans="1:71" x14ac:dyDescent="0.2">
      <c r="A364">
        <v>5747</v>
      </c>
      <c r="B364">
        <v>0</v>
      </c>
      <c r="C364">
        <v>0</v>
      </c>
      <c r="D364">
        <v>0</v>
      </c>
      <c r="E364">
        <v>0</v>
      </c>
      <c r="F364">
        <v>0</v>
      </c>
      <c r="G364">
        <v>0</v>
      </c>
      <c r="H364">
        <v>0</v>
      </c>
      <c r="I364">
        <v>0</v>
      </c>
      <c r="J364">
        <v>0</v>
      </c>
      <c r="K364">
        <v>0</v>
      </c>
      <c r="L364">
        <v>0</v>
      </c>
      <c r="M364">
        <v>0</v>
      </c>
      <c r="N364">
        <v>0</v>
      </c>
      <c r="O364">
        <v>0</v>
      </c>
      <c r="P364">
        <v>0</v>
      </c>
      <c r="Q364">
        <v>0</v>
      </c>
      <c r="R364">
        <v>0</v>
      </c>
      <c r="S364">
        <v>0</v>
      </c>
      <c r="T364">
        <v>0</v>
      </c>
      <c r="U364">
        <v>0</v>
      </c>
      <c r="V364">
        <v>0</v>
      </c>
      <c r="W364">
        <v>0</v>
      </c>
      <c r="X364">
        <v>0</v>
      </c>
      <c r="Y364">
        <v>0</v>
      </c>
      <c r="Z364">
        <v>0</v>
      </c>
      <c r="AA364">
        <v>0</v>
      </c>
      <c r="AB364">
        <v>0</v>
      </c>
      <c r="AC364">
        <v>0</v>
      </c>
      <c r="AD364">
        <v>0</v>
      </c>
      <c r="AE364">
        <v>0</v>
      </c>
      <c r="AF364">
        <v>0</v>
      </c>
      <c r="AG364">
        <v>0</v>
      </c>
      <c r="AH364">
        <v>0</v>
      </c>
      <c r="AI364">
        <v>0</v>
      </c>
      <c r="AJ364">
        <v>0</v>
      </c>
      <c r="AK364">
        <v>0</v>
      </c>
      <c r="AL364">
        <v>0</v>
      </c>
      <c r="AM364">
        <v>0</v>
      </c>
      <c r="AN364">
        <v>0</v>
      </c>
      <c r="AO364">
        <v>0</v>
      </c>
      <c r="AP364">
        <v>0</v>
      </c>
      <c r="AQ364">
        <v>0</v>
      </c>
      <c r="AR364">
        <v>0</v>
      </c>
      <c r="AS364">
        <v>0</v>
      </c>
      <c r="AT364">
        <v>0</v>
      </c>
      <c r="AU364">
        <v>0</v>
      </c>
      <c r="AV364">
        <v>0</v>
      </c>
      <c r="AW364">
        <v>0</v>
      </c>
      <c r="AX364">
        <v>3536</v>
      </c>
      <c r="AY364">
        <v>15873.5</v>
      </c>
      <c r="AZ364">
        <v>33972</v>
      </c>
      <c r="BA364">
        <v>448041</v>
      </c>
      <c r="BB364">
        <v>3486</v>
      </c>
      <c r="BC364">
        <v>3709.5</v>
      </c>
      <c r="BD364">
        <v>8866</v>
      </c>
      <c r="BE364">
        <v>85718</v>
      </c>
      <c r="BF364">
        <v>77</v>
      </c>
      <c r="BG364">
        <v>0</v>
      </c>
      <c r="BH364">
        <v>0</v>
      </c>
      <c r="BI364">
        <v>644</v>
      </c>
      <c r="BJ364">
        <v>602</v>
      </c>
      <c r="BK364">
        <v>1656</v>
      </c>
      <c r="BL364">
        <v>4413</v>
      </c>
      <c r="BM364">
        <v>10177</v>
      </c>
      <c r="BN364">
        <v>0</v>
      </c>
      <c r="BO364">
        <v>0</v>
      </c>
      <c r="BP364">
        <v>340</v>
      </c>
      <c r="BQ364">
        <v>510</v>
      </c>
      <c r="BR364">
        <v>120</v>
      </c>
      <c r="BS364">
        <v>0</v>
      </c>
    </row>
    <row r="365" spans="1:71" x14ac:dyDescent="0.2">
      <c r="A365">
        <v>5754</v>
      </c>
      <c r="B365">
        <v>0</v>
      </c>
      <c r="C365">
        <v>0</v>
      </c>
      <c r="D365">
        <v>0</v>
      </c>
      <c r="E365">
        <v>0</v>
      </c>
      <c r="F365">
        <v>0</v>
      </c>
      <c r="G365">
        <v>0</v>
      </c>
      <c r="H365">
        <v>0</v>
      </c>
      <c r="I365">
        <v>0</v>
      </c>
      <c r="J365">
        <v>0</v>
      </c>
      <c r="K365">
        <v>0</v>
      </c>
      <c r="L365">
        <v>0</v>
      </c>
      <c r="M365">
        <v>0</v>
      </c>
      <c r="N365">
        <v>0</v>
      </c>
      <c r="O365">
        <v>0</v>
      </c>
      <c r="P365">
        <v>0</v>
      </c>
      <c r="Q365">
        <v>0</v>
      </c>
      <c r="R365">
        <v>0</v>
      </c>
      <c r="S365">
        <v>0</v>
      </c>
      <c r="T365">
        <v>0</v>
      </c>
      <c r="U365">
        <v>0</v>
      </c>
      <c r="V365">
        <v>0</v>
      </c>
      <c r="W365">
        <v>0</v>
      </c>
      <c r="X365">
        <v>0</v>
      </c>
      <c r="Y365">
        <v>0</v>
      </c>
      <c r="Z365">
        <v>0</v>
      </c>
      <c r="AA365">
        <v>0</v>
      </c>
      <c r="AB365">
        <v>0</v>
      </c>
      <c r="AC365">
        <v>0</v>
      </c>
      <c r="AD365">
        <v>0</v>
      </c>
      <c r="AE365">
        <v>0</v>
      </c>
      <c r="AF365">
        <v>0</v>
      </c>
      <c r="AG365">
        <v>0</v>
      </c>
      <c r="AH365">
        <v>0</v>
      </c>
      <c r="AI365">
        <v>0</v>
      </c>
      <c r="AJ365">
        <v>0</v>
      </c>
      <c r="AK365">
        <v>0</v>
      </c>
      <c r="AL365">
        <v>0</v>
      </c>
      <c r="AM365">
        <v>0</v>
      </c>
      <c r="AN365">
        <v>0</v>
      </c>
      <c r="AO365">
        <v>0</v>
      </c>
      <c r="AP365">
        <v>0</v>
      </c>
      <c r="AQ365">
        <v>0</v>
      </c>
      <c r="AR365">
        <v>0</v>
      </c>
      <c r="AS365">
        <v>0</v>
      </c>
      <c r="AT365">
        <v>0</v>
      </c>
      <c r="AU365">
        <v>0</v>
      </c>
      <c r="AV365">
        <v>0</v>
      </c>
      <c r="AW365">
        <v>0</v>
      </c>
      <c r="AX365">
        <v>0</v>
      </c>
      <c r="AY365">
        <v>6075</v>
      </c>
      <c r="AZ365">
        <v>11386</v>
      </c>
      <c r="BA365">
        <v>172020</v>
      </c>
      <c r="BB365">
        <v>0</v>
      </c>
      <c r="BC365">
        <v>520</v>
      </c>
      <c r="BD365">
        <v>2507</v>
      </c>
      <c r="BE365">
        <v>23405</v>
      </c>
      <c r="BF365">
        <v>0</v>
      </c>
      <c r="BG365">
        <v>0</v>
      </c>
      <c r="BH365">
        <v>0</v>
      </c>
      <c r="BI365">
        <v>0</v>
      </c>
      <c r="BJ365">
        <v>0</v>
      </c>
      <c r="BK365">
        <v>202</v>
      </c>
      <c r="BL365">
        <v>1376</v>
      </c>
      <c r="BM365">
        <v>1579</v>
      </c>
      <c r="BN365">
        <v>0</v>
      </c>
      <c r="BO365">
        <v>0</v>
      </c>
      <c r="BP365">
        <v>0</v>
      </c>
      <c r="BQ365">
        <v>175</v>
      </c>
      <c r="BR365">
        <v>16</v>
      </c>
      <c r="BS365">
        <v>0</v>
      </c>
    </row>
    <row r="366" spans="1:71" x14ac:dyDescent="0.2">
      <c r="A366">
        <v>5757</v>
      </c>
      <c r="B366">
        <v>0</v>
      </c>
      <c r="C366">
        <v>0</v>
      </c>
      <c r="D366">
        <v>0</v>
      </c>
      <c r="E366">
        <v>0</v>
      </c>
      <c r="F366">
        <v>0</v>
      </c>
      <c r="G366">
        <v>0</v>
      </c>
      <c r="H366">
        <v>0</v>
      </c>
      <c r="I366">
        <v>0</v>
      </c>
      <c r="J366">
        <v>0</v>
      </c>
      <c r="K366">
        <v>0</v>
      </c>
      <c r="L366">
        <v>0</v>
      </c>
      <c r="M366">
        <v>0</v>
      </c>
      <c r="N366">
        <v>0</v>
      </c>
      <c r="O366">
        <v>0</v>
      </c>
      <c r="P366">
        <v>0</v>
      </c>
      <c r="Q366">
        <v>0</v>
      </c>
      <c r="R366">
        <v>0</v>
      </c>
      <c r="S366">
        <v>0</v>
      </c>
      <c r="T366">
        <v>0</v>
      </c>
      <c r="U366">
        <v>0</v>
      </c>
      <c r="V366">
        <v>0</v>
      </c>
      <c r="W366">
        <v>0</v>
      </c>
      <c r="X366">
        <v>0</v>
      </c>
      <c r="Y366">
        <v>0</v>
      </c>
      <c r="Z366">
        <v>0</v>
      </c>
      <c r="AA366">
        <v>0</v>
      </c>
      <c r="AB366">
        <v>0</v>
      </c>
      <c r="AC366">
        <v>0</v>
      </c>
      <c r="AD366">
        <v>0</v>
      </c>
      <c r="AE366">
        <v>0</v>
      </c>
      <c r="AF366">
        <v>0</v>
      </c>
      <c r="AG366">
        <v>0</v>
      </c>
      <c r="AH366">
        <v>0</v>
      </c>
      <c r="AI366">
        <v>0</v>
      </c>
      <c r="AJ366">
        <v>0</v>
      </c>
      <c r="AK366">
        <v>0</v>
      </c>
      <c r="AL366">
        <v>0</v>
      </c>
      <c r="AM366">
        <v>0</v>
      </c>
      <c r="AN366">
        <v>0</v>
      </c>
      <c r="AO366">
        <v>0</v>
      </c>
      <c r="AP366">
        <v>0</v>
      </c>
      <c r="AQ366">
        <v>0</v>
      </c>
      <c r="AR366">
        <v>0</v>
      </c>
      <c r="AS366">
        <v>0</v>
      </c>
      <c r="AT366">
        <v>0</v>
      </c>
      <c r="AU366">
        <v>0</v>
      </c>
      <c r="AV366">
        <v>0</v>
      </c>
      <c r="AW366">
        <v>0</v>
      </c>
      <c r="AX366">
        <v>134</v>
      </c>
      <c r="AY366">
        <v>4244</v>
      </c>
      <c r="AZ366">
        <v>4583</v>
      </c>
      <c r="BA366">
        <v>68258</v>
      </c>
      <c r="BB366">
        <v>134</v>
      </c>
      <c r="BC366">
        <v>504</v>
      </c>
      <c r="BD366">
        <v>672</v>
      </c>
      <c r="BE366">
        <v>12583</v>
      </c>
      <c r="BF366">
        <v>0</v>
      </c>
      <c r="BG366">
        <v>0</v>
      </c>
      <c r="BH366">
        <v>0</v>
      </c>
      <c r="BI366">
        <v>0</v>
      </c>
      <c r="BJ366">
        <v>134</v>
      </c>
      <c r="BK366">
        <v>504</v>
      </c>
      <c r="BL366">
        <v>168</v>
      </c>
      <c r="BM366">
        <v>970</v>
      </c>
      <c r="BN366">
        <v>0</v>
      </c>
      <c r="BO366">
        <v>0</v>
      </c>
      <c r="BP366">
        <v>0</v>
      </c>
      <c r="BQ366">
        <v>0</v>
      </c>
      <c r="BR366">
        <v>21</v>
      </c>
      <c r="BS366">
        <v>0</v>
      </c>
    </row>
    <row r="367" spans="1:71" x14ac:dyDescent="0.2">
      <c r="A367">
        <v>5780</v>
      </c>
      <c r="B367">
        <v>0</v>
      </c>
      <c r="C367">
        <v>0</v>
      </c>
      <c r="D367">
        <v>0</v>
      </c>
      <c r="E367">
        <v>0</v>
      </c>
      <c r="F367">
        <v>0</v>
      </c>
      <c r="G367">
        <v>0</v>
      </c>
      <c r="H367">
        <v>0</v>
      </c>
      <c r="I367">
        <v>0</v>
      </c>
      <c r="J367">
        <v>0</v>
      </c>
      <c r="K367">
        <v>0</v>
      </c>
      <c r="L367">
        <v>0</v>
      </c>
      <c r="M367">
        <v>0</v>
      </c>
      <c r="N367">
        <v>0</v>
      </c>
      <c r="O367">
        <v>0</v>
      </c>
      <c r="P367">
        <v>0</v>
      </c>
      <c r="Q367">
        <v>0</v>
      </c>
      <c r="R367">
        <v>0</v>
      </c>
      <c r="S367">
        <v>0</v>
      </c>
      <c r="T367">
        <v>0</v>
      </c>
      <c r="U367">
        <v>0</v>
      </c>
      <c r="V367">
        <v>0</v>
      </c>
      <c r="W367">
        <v>0</v>
      </c>
      <c r="X367">
        <v>0</v>
      </c>
      <c r="Y367">
        <v>0</v>
      </c>
      <c r="Z367">
        <v>0</v>
      </c>
      <c r="AA367">
        <v>0</v>
      </c>
      <c r="AB367">
        <v>0</v>
      </c>
      <c r="AC367">
        <v>0</v>
      </c>
      <c r="AD367">
        <v>0</v>
      </c>
      <c r="AE367">
        <v>0</v>
      </c>
      <c r="AF367">
        <v>0</v>
      </c>
      <c r="AG367">
        <v>0</v>
      </c>
      <c r="AH367">
        <v>0</v>
      </c>
      <c r="AI367">
        <v>0</v>
      </c>
      <c r="AJ367">
        <v>0</v>
      </c>
      <c r="AK367">
        <v>0</v>
      </c>
      <c r="AL367">
        <v>0</v>
      </c>
      <c r="AM367">
        <v>0</v>
      </c>
      <c r="AN367">
        <v>0</v>
      </c>
      <c r="AO367">
        <v>0</v>
      </c>
      <c r="AP367">
        <v>0</v>
      </c>
      <c r="AQ367">
        <v>0</v>
      </c>
      <c r="AR367">
        <v>0</v>
      </c>
      <c r="AS367">
        <v>0</v>
      </c>
      <c r="AT367">
        <v>0</v>
      </c>
      <c r="AU367">
        <v>0</v>
      </c>
      <c r="AV367">
        <v>0</v>
      </c>
      <c r="AW367">
        <v>0</v>
      </c>
      <c r="AX367">
        <v>0</v>
      </c>
      <c r="AY367">
        <v>6625</v>
      </c>
      <c r="AZ367">
        <v>5371</v>
      </c>
      <c r="BA367">
        <v>69538</v>
      </c>
      <c r="BB367">
        <v>0</v>
      </c>
      <c r="BC367">
        <v>792</v>
      </c>
      <c r="BD367">
        <v>995</v>
      </c>
      <c r="BE367">
        <v>14169</v>
      </c>
      <c r="BF367">
        <v>0</v>
      </c>
      <c r="BG367">
        <v>0</v>
      </c>
      <c r="BH367">
        <v>0</v>
      </c>
      <c r="BI367">
        <v>171</v>
      </c>
      <c r="BJ367">
        <v>0</v>
      </c>
      <c r="BK367">
        <v>198</v>
      </c>
      <c r="BL367">
        <v>597</v>
      </c>
      <c r="BM367">
        <v>2587</v>
      </c>
      <c r="BN367">
        <v>0</v>
      </c>
      <c r="BO367">
        <v>0</v>
      </c>
      <c r="BP367">
        <v>0</v>
      </c>
      <c r="BQ367">
        <v>0</v>
      </c>
      <c r="BR367">
        <v>8</v>
      </c>
      <c r="BS367">
        <v>0</v>
      </c>
    </row>
    <row r="368" spans="1:71" x14ac:dyDescent="0.2">
      <c r="A368">
        <v>5810</v>
      </c>
      <c r="B368">
        <v>0</v>
      </c>
      <c r="C368">
        <v>0</v>
      </c>
      <c r="D368">
        <v>0</v>
      </c>
      <c r="E368">
        <v>0</v>
      </c>
      <c r="F368">
        <v>0</v>
      </c>
      <c r="G368">
        <v>0</v>
      </c>
      <c r="H368">
        <v>0</v>
      </c>
      <c r="I368">
        <v>0</v>
      </c>
      <c r="J368">
        <v>0</v>
      </c>
      <c r="K368">
        <v>0</v>
      </c>
      <c r="L368">
        <v>0</v>
      </c>
      <c r="M368">
        <v>0</v>
      </c>
      <c r="N368">
        <v>0</v>
      </c>
      <c r="O368">
        <v>0</v>
      </c>
      <c r="P368">
        <v>0</v>
      </c>
      <c r="Q368">
        <v>0</v>
      </c>
      <c r="R368">
        <v>0</v>
      </c>
      <c r="S368">
        <v>0</v>
      </c>
      <c r="T368">
        <v>0</v>
      </c>
      <c r="U368">
        <v>0</v>
      </c>
      <c r="V368">
        <v>0</v>
      </c>
      <c r="W368">
        <v>0</v>
      </c>
      <c r="X368">
        <v>0</v>
      </c>
      <c r="Y368">
        <v>0</v>
      </c>
      <c r="Z368">
        <v>0</v>
      </c>
      <c r="AA368">
        <v>0</v>
      </c>
      <c r="AB368">
        <v>0</v>
      </c>
      <c r="AC368">
        <v>0</v>
      </c>
      <c r="AD368">
        <v>0</v>
      </c>
      <c r="AE368">
        <v>0</v>
      </c>
      <c r="AF368">
        <v>0</v>
      </c>
      <c r="AG368">
        <v>0</v>
      </c>
      <c r="AH368">
        <v>0</v>
      </c>
      <c r="AI368">
        <v>0</v>
      </c>
      <c r="AJ368">
        <v>0</v>
      </c>
      <c r="AK368">
        <v>0</v>
      </c>
      <c r="AL368">
        <v>0</v>
      </c>
      <c r="AM368">
        <v>0</v>
      </c>
      <c r="AN368">
        <v>0</v>
      </c>
      <c r="AO368">
        <v>0</v>
      </c>
      <c r="AP368">
        <v>0</v>
      </c>
      <c r="AQ368">
        <v>0</v>
      </c>
      <c r="AR368">
        <v>0</v>
      </c>
      <c r="AS368">
        <v>0</v>
      </c>
      <c r="AT368">
        <v>0</v>
      </c>
      <c r="AU368">
        <v>0</v>
      </c>
      <c r="AV368">
        <v>0</v>
      </c>
      <c r="AW368">
        <v>0</v>
      </c>
      <c r="AX368">
        <v>169</v>
      </c>
      <c r="AY368">
        <v>4797</v>
      </c>
      <c r="AZ368">
        <v>5569</v>
      </c>
      <c r="BA368">
        <v>51327</v>
      </c>
      <c r="BB368">
        <v>169</v>
      </c>
      <c r="BC368">
        <v>676</v>
      </c>
      <c r="BD368">
        <v>633</v>
      </c>
      <c r="BE368">
        <v>7495</v>
      </c>
      <c r="BF368">
        <v>0</v>
      </c>
      <c r="BG368">
        <v>0</v>
      </c>
      <c r="BH368">
        <v>0</v>
      </c>
      <c r="BI368">
        <v>0</v>
      </c>
      <c r="BJ368">
        <v>0</v>
      </c>
      <c r="BK368">
        <v>169</v>
      </c>
      <c r="BL368">
        <v>0</v>
      </c>
      <c r="BM368">
        <v>507</v>
      </c>
      <c r="BN368">
        <v>0</v>
      </c>
      <c r="BO368">
        <v>0</v>
      </c>
      <c r="BP368">
        <v>169</v>
      </c>
      <c r="BQ368">
        <v>0</v>
      </c>
      <c r="BR368">
        <v>33</v>
      </c>
      <c r="BS368">
        <v>0</v>
      </c>
    </row>
    <row r="369" spans="1:71" x14ac:dyDescent="0.2">
      <c r="A369">
        <v>5817</v>
      </c>
      <c r="B369">
        <v>0</v>
      </c>
      <c r="C369">
        <v>0</v>
      </c>
      <c r="D369">
        <v>0</v>
      </c>
      <c r="E369">
        <v>0</v>
      </c>
      <c r="F369">
        <v>0</v>
      </c>
      <c r="G369">
        <v>0</v>
      </c>
      <c r="H369">
        <v>0</v>
      </c>
      <c r="I369">
        <v>0</v>
      </c>
      <c r="J369">
        <v>0</v>
      </c>
      <c r="K369">
        <v>0</v>
      </c>
      <c r="L369">
        <v>0</v>
      </c>
      <c r="M369">
        <v>0</v>
      </c>
      <c r="N369">
        <v>0</v>
      </c>
      <c r="O369">
        <v>0</v>
      </c>
      <c r="P369">
        <v>0</v>
      </c>
      <c r="Q369">
        <v>0</v>
      </c>
      <c r="R369">
        <v>0</v>
      </c>
      <c r="S369">
        <v>0</v>
      </c>
      <c r="T369">
        <v>0</v>
      </c>
      <c r="U369">
        <v>0</v>
      </c>
      <c r="V369">
        <v>0</v>
      </c>
      <c r="W369">
        <v>0</v>
      </c>
      <c r="X369">
        <v>0</v>
      </c>
      <c r="Y369">
        <v>0</v>
      </c>
      <c r="Z369">
        <v>0</v>
      </c>
      <c r="AA369">
        <v>0</v>
      </c>
      <c r="AB369">
        <v>0</v>
      </c>
      <c r="AC369">
        <v>0</v>
      </c>
      <c r="AD369">
        <v>0</v>
      </c>
      <c r="AE369">
        <v>0</v>
      </c>
      <c r="AF369">
        <v>0</v>
      </c>
      <c r="AG369">
        <v>0</v>
      </c>
      <c r="AH369">
        <v>0</v>
      </c>
      <c r="AI369">
        <v>0</v>
      </c>
      <c r="AJ369">
        <v>0</v>
      </c>
      <c r="AK369">
        <v>0</v>
      </c>
      <c r="AL369">
        <v>0</v>
      </c>
      <c r="AM369">
        <v>0</v>
      </c>
      <c r="AN369">
        <v>0</v>
      </c>
      <c r="AO369">
        <v>0</v>
      </c>
      <c r="AP369">
        <v>0</v>
      </c>
      <c r="AQ369">
        <v>0</v>
      </c>
      <c r="AR369">
        <v>0</v>
      </c>
      <c r="AS369">
        <v>0</v>
      </c>
      <c r="AT369">
        <v>0</v>
      </c>
      <c r="AU369">
        <v>0</v>
      </c>
      <c r="AV369">
        <v>0</v>
      </c>
      <c r="AW369">
        <v>0</v>
      </c>
      <c r="AX369">
        <v>0</v>
      </c>
      <c r="AY369">
        <v>4167</v>
      </c>
      <c r="AZ369">
        <v>5242</v>
      </c>
      <c r="BA369">
        <v>36118</v>
      </c>
      <c r="BB369">
        <v>0</v>
      </c>
      <c r="BC369">
        <v>990</v>
      </c>
      <c r="BD369">
        <v>505</v>
      </c>
      <c r="BE369">
        <v>7054</v>
      </c>
      <c r="BF369">
        <v>0</v>
      </c>
      <c r="BG369">
        <v>0</v>
      </c>
      <c r="BH369">
        <v>0</v>
      </c>
      <c r="BI369">
        <v>348</v>
      </c>
      <c r="BJ369">
        <v>0</v>
      </c>
      <c r="BK369">
        <v>696</v>
      </c>
      <c r="BL369">
        <v>348</v>
      </c>
      <c r="BM369">
        <v>501</v>
      </c>
      <c r="BN369">
        <v>0</v>
      </c>
      <c r="BO369">
        <v>0</v>
      </c>
      <c r="BP369">
        <v>0</v>
      </c>
      <c r="BQ369">
        <v>174</v>
      </c>
      <c r="BR369">
        <v>7</v>
      </c>
      <c r="BS369">
        <v>0</v>
      </c>
    </row>
    <row r="370" spans="1:71" x14ac:dyDescent="0.2">
      <c r="A370">
        <v>5824</v>
      </c>
      <c r="B370">
        <v>0</v>
      </c>
      <c r="C370">
        <v>0</v>
      </c>
      <c r="D370">
        <v>0</v>
      </c>
      <c r="E370">
        <v>0</v>
      </c>
      <c r="F370">
        <v>0</v>
      </c>
      <c r="G370">
        <v>0</v>
      </c>
      <c r="H370">
        <v>0</v>
      </c>
      <c r="I370">
        <v>0</v>
      </c>
      <c r="J370">
        <v>0</v>
      </c>
      <c r="K370">
        <v>0</v>
      </c>
      <c r="L370">
        <v>0</v>
      </c>
      <c r="M370">
        <v>0</v>
      </c>
      <c r="N370">
        <v>0</v>
      </c>
      <c r="O370">
        <v>0</v>
      </c>
      <c r="P370">
        <v>0</v>
      </c>
      <c r="Q370">
        <v>0</v>
      </c>
      <c r="R370">
        <v>0</v>
      </c>
      <c r="S370">
        <v>0</v>
      </c>
      <c r="T370">
        <v>0</v>
      </c>
      <c r="U370">
        <v>0</v>
      </c>
      <c r="V370">
        <v>0</v>
      </c>
      <c r="W370">
        <v>0</v>
      </c>
      <c r="X370">
        <v>0</v>
      </c>
      <c r="Y370">
        <v>0</v>
      </c>
      <c r="Z370">
        <v>0</v>
      </c>
      <c r="AA370">
        <v>0</v>
      </c>
      <c r="AB370">
        <v>0</v>
      </c>
      <c r="AC370">
        <v>0</v>
      </c>
      <c r="AD370">
        <v>0</v>
      </c>
      <c r="AE370">
        <v>0</v>
      </c>
      <c r="AF370">
        <v>0</v>
      </c>
      <c r="AG370">
        <v>0</v>
      </c>
      <c r="AH370">
        <v>0</v>
      </c>
      <c r="AI370">
        <v>0</v>
      </c>
      <c r="AJ370">
        <v>0</v>
      </c>
      <c r="AK370">
        <v>0</v>
      </c>
      <c r="AL370">
        <v>0</v>
      </c>
      <c r="AM370">
        <v>0</v>
      </c>
      <c r="AN370">
        <v>0</v>
      </c>
      <c r="AO370">
        <v>0</v>
      </c>
      <c r="AP370">
        <v>0</v>
      </c>
      <c r="AQ370">
        <v>0</v>
      </c>
      <c r="AR370">
        <v>0</v>
      </c>
      <c r="AS370">
        <v>0</v>
      </c>
      <c r="AT370">
        <v>0</v>
      </c>
      <c r="AU370">
        <v>0</v>
      </c>
      <c r="AV370">
        <v>0</v>
      </c>
      <c r="AW370">
        <v>0</v>
      </c>
      <c r="AX370">
        <v>1864</v>
      </c>
      <c r="AY370">
        <v>15669</v>
      </c>
      <c r="AZ370">
        <v>24853</v>
      </c>
      <c r="BA370">
        <v>268702</v>
      </c>
      <c r="BB370">
        <v>1864</v>
      </c>
      <c r="BC370">
        <v>2125</v>
      </c>
      <c r="BD370">
        <v>2660</v>
      </c>
      <c r="BE370">
        <v>35567</v>
      </c>
      <c r="BF370">
        <v>0</v>
      </c>
      <c r="BG370">
        <v>0</v>
      </c>
      <c r="BH370">
        <v>0</v>
      </c>
      <c r="BI370">
        <v>865</v>
      </c>
      <c r="BJ370">
        <v>424</v>
      </c>
      <c r="BK370">
        <v>423</v>
      </c>
      <c r="BL370">
        <v>1688</v>
      </c>
      <c r="BM370">
        <v>4531</v>
      </c>
      <c r="BN370">
        <v>0</v>
      </c>
      <c r="BO370">
        <v>0</v>
      </c>
      <c r="BP370">
        <v>0</v>
      </c>
      <c r="BQ370">
        <v>346</v>
      </c>
      <c r="BR370">
        <v>51</v>
      </c>
      <c r="BS370">
        <v>0</v>
      </c>
    </row>
    <row r="371" spans="1:71" x14ac:dyDescent="0.2">
      <c r="A371">
        <v>5852</v>
      </c>
      <c r="B371">
        <v>0</v>
      </c>
      <c r="C371">
        <v>0</v>
      </c>
      <c r="D371">
        <v>0</v>
      </c>
      <c r="E371">
        <v>0</v>
      </c>
      <c r="F371">
        <v>0</v>
      </c>
      <c r="G371">
        <v>0</v>
      </c>
      <c r="H371">
        <v>0</v>
      </c>
      <c r="I371">
        <v>0</v>
      </c>
      <c r="J371">
        <v>0</v>
      </c>
      <c r="K371">
        <v>0</v>
      </c>
      <c r="L371">
        <v>0</v>
      </c>
      <c r="M371">
        <v>0</v>
      </c>
      <c r="N371">
        <v>0</v>
      </c>
      <c r="O371">
        <v>0</v>
      </c>
      <c r="P371">
        <v>0</v>
      </c>
      <c r="Q371">
        <v>0</v>
      </c>
      <c r="R371">
        <v>0</v>
      </c>
      <c r="S371">
        <v>0</v>
      </c>
      <c r="T371">
        <v>0</v>
      </c>
      <c r="U371">
        <v>0</v>
      </c>
      <c r="V371">
        <v>0</v>
      </c>
      <c r="W371">
        <v>0</v>
      </c>
      <c r="X371">
        <v>0</v>
      </c>
      <c r="Y371">
        <v>0</v>
      </c>
      <c r="Z371">
        <v>0</v>
      </c>
      <c r="AA371">
        <v>0</v>
      </c>
      <c r="AB371">
        <v>0</v>
      </c>
      <c r="AC371">
        <v>0</v>
      </c>
      <c r="AD371">
        <v>0</v>
      </c>
      <c r="AE371">
        <v>0</v>
      </c>
      <c r="AF371">
        <v>0</v>
      </c>
      <c r="AG371">
        <v>0</v>
      </c>
      <c r="AH371">
        <v>0</v>
      </c>
      <c r="AI371">
        <v>0</v>
      </c>
      <c r="AJ371">
        <v>0</v>
      </c>
      <c r="AK371">
        <v>0</v>
      </c>
      <c r="AL371">
        <v>0</v>
      </c>
      <c r="AM371">
        <v>0</v>
      </c>
      <c r="AN371">
        <v>0</v>
      </c>
      <c r="AO371">
        <v>0</v>
      </c>
      <c r="AP371">
        <v>0</v>
      </c>
      <c r="AQ371">
        <v>0</v>
      </c>
      <c r="AR371">
        <v>0</v>
      </c>
      <c r="AS371">
        <v>0</v>
      </c>
      <c r="AT371">
        <v>0</v>
      </c>
      <c r="AU371">
        <v>0</v>
      </c>
      <c r="AV371">
        <v>0</v>
      </c>
      <c r="AW371">
        <v>0</v>
      </c>
      <c r="AX371">
        <v>0</v>
      </c>
      <c r="AY371">
        <v>0</v>
      </c>
      <c r="AZ371">
        <v>0</v>
      </c>
      <c r="BA371">
        <v>172195</v>
      </c>
      <c r="BB371">
        <v>0</v>
      </c>
      <c r="BC371">
        <v>0</v>
      </c>
      <c r="BD371">
        <v>0</v>
      </c>
      <c r="BE371">
        <v>15090</v>
      </c>
      <c r="BF371">
        <v>0</v>
      </c>
      <c r="BG371">
        <v>0</v>
      </c>
      <c r="BH371">
        <v>0</v>
      </c>
      <c r="BI371">
        <v>172</v>
      </c>
      <c r="BJ371">
        <v>0</v>
      </c>
      <c r="BK371">
        <v>0</v>
      </c>
      <c r="BL371">
        <v>0</v>
      </c>
      <c r="BM371">
        <v>0</v>
      </c>
      <c r="BN371">
        <v>0</v>
      </c>
      <c r="BO371">
        <v>0</v>
      </c>
      <c r="BP371">
        <v>0</v>
      </c>
      <c r="BQ371">
        <v>0</v>
      </c>
      <c r="BR371">
        <v>7</v>
      </c>
      <c r="BS371">
        <v>0</v>
      </c>
    </row>
    <row r="372" spans="1:71" x14ac:dyDescent="0.2">
      <c r="A372">
        <v>5859</v>
      </c>
      <c r="B372">
        <v>0</v>
      </c>
      <c r="C372">
        <v>0</v>
      </c>
      <c r="D372">
        <v>0</v>
      </c>
      <c r="E372">
        <v>0</v>
      </c>
      <c r="F372">
        <v>0</v>
      </c>
      <c r="G372">
        <v>0</v>
      </c>
      <c r="H372">
        <v>0</v>
      </c>
      <c r="I372">
        <v>0</v>
      </c>
      <c r="J372">
        <v>0</v>
      </c>
      <c r="K372">
        <v>0</v>
      </c>
      <c r="L372">
        <v>0</v>
      </c>
      <c r="M372">
        <v>0</v>
      </c>
      <c r="N372">
        <v>0</v>
      </c>
      <c r="O372">
        <v>0</v>
      </c>
      <c r="P372">
        <v>0</v>
      </c>
      <c r="Q372">
        <v>0</v>
      </c>
      <c r="R372">
        <v>0</v>
      </c>
      <c r="S372">
        <v>0</v>
      </c>
      <c r="T372">
        <v>0</v>
      </c>
      <c r="U372">
        <v>0</v>
      </c>
      <c r="V372">
        <v>0</v>
      </c>
      <c r="W372">
        <v>0</v>
      </c>
      <c r="X372">
        <v>0</v>
      </c>
      <c r="Y372">
        <v>0</v>
      </c>
      <c r="Z372">
        <v>0</v>
      </c>
      <c r="AA372">
        <v>0</v>
      </c>
      <c r="AB372">
        <v>0</v>
      </c>
      <c r="AC372">
        <v>0</v>
      </c>
      <c r="AD372">
        <v>0</v>
      </c>
      <c r="AE372">
        <v>0</v>
      </c>
      <c r="AF372">
        <v>0</v>
      </c>
      <c r="AG372">
        <v>0</v>
      </c>
      <c r="AH372">
        <v>0</v>
      </c>
      <c r="AI372">
        <v>0</v>
      </c>
      <c r="AJ372">
        <v>0</v>
      </c>
      <c r="AK372">
        <v>0</v>
      </c>
      <c r="AL372">
        <v>0</v>
      </c>
      <c r="AM372">
        <v>0</v>
      </c>
      <c r="AN372">
        <v>0</v>
      </c>
      <c r="AO372">
        <v>0</v>
      </c>
      <c r="AP372">
        <v>0</v>
      </c>
      <c r="AQ372">
        <v>0</v>
      </c>
      <c r="AR372">
        <v>0</v>
      </c>
      <c r="AS372">
        <v>0</v>
      </c>
      <c r="AT372">
        <v>0</v>
      </c>
      <c r="AU372">
        <v>0</v>
      </c>
      <c r="AV372">
        <v>0</v>
      </c>
      <c r="AW372">
        <v>0</v>
      </c>
      <c r="AX372">
        <v>0</v>
      </c>
      <c r="AY372">
        <v>9244</v>
      </c>
      <c r="AZ372">
        <v>11844</v>
      </c>
      <c r="BA372">
        <v>125733</v>
      </c>
      <c r="BB372">
        <v>0</v>
      </c>
      <c r="BC372">
        <v>1710</v>
      </c>
      <c r="BD372">
        <v>2028</v>
      </c>
      <c r="BE372">
        <v>17303</v>
      </c>
      <c r="BF372">
        <v>0</v>
      </c>
      <c r="BG372">
        <v>0</v>
      </c>
      <c r="BH372">
        <v>338</v>
      </c>
      <c r="BI372">
        <v>507</v>
      </c>
      <c r="BJ372">
        <v>0</v>
      </c>
      <c r="BK372">
        <v>513</v>
      </c>
      <c r="BL372">
        <v>338</v>
      </c>
      <c r="BM372">
        <v>2873</v>
      </c>
      <c r="BN372">
        <v>0</v>
      </c>
      <c r="BO372">
        <v>0</v>
      </c>
      <c r="BP372">
        <v>0</v>
      </c>
      <c r="BQ372">
        <v>0</v>
      </c>
      <c r="BR372">
        <v>6</v>
      </c>
      <c r="BS372">
        <v>0</v>
      </c>
    </row>
    <row r="373" spans="1:71" x14ac:dyDescent="0.2">
      <c r="A373">
        <v>5866</v>
      </c>
      <c r="B373">
        <v>0</v>
      </c>
      <c r="C373">
        <v>0</v>
      </c>
      <c r="D373">
        <v>0</v>
      </c>
      <c r="E373">
        <v>0</v>
      </c>
      <c r="F373">
        <v>0</v>
      </c>
      <c r="G373">
        <v>0</v>
      </c>
      <c r="H373">
        <v>0</v>
      </c>
      <c r="I373">
        <v>0</v>
      </c>
      <c r="J373">
        <v>0</v>
      </c>
      <c r="K373">
        <v>0</v>
      </c>
      <c r="L373">
        <v>0</v>
      </c>
      <c r="M373">
        <v>0</v>
      </c>
      <c r="N373">
        <v>0</v>
      </c>
      <c r="O373">
        <v>0</v>
      </c>
      <c r="P373">
        <v>0</v>
      </c>
      <c r="Q373">
        <v>0</v>
      </c>
      <c r="R373">
        <v>0</v>
      </c>
      <c r="S373">
        <v>0</v>
      </c>
      <c r="T373">
        <v>0</v>
      </c>
      <c r="U373">
        <v>0</v>
      </c>
      <c r="V373">
        <v>0</v>
      </c>
      <c r="W373">
        <v>0</v>
      </c>
      <c r="X373">
        <v>0</v>
      </c>
      <c r="Y373">
        <v>0</v>
      </c>
      <c r="Z373">
        <v>0</v>
      </c>
      <c r="AA373">
        <v>0</v>
      </c>
      <c r="AB373">
        <v>0</v>
      </c>
      <c r="AC373">
        <v>0</v>
      </c>
      <c r="AD373">
        <v>0</v>
      </c>
      <c r="AE373">
        <v>0</v>
      </c>
      <c r="AF373">
        <v>0</v>
      </c>
      <c r="AG373">
        <v>0</v>
      </c>
      <c r="AH373">
        <v>0</v>
      </c>
      <c r="AI373">
        <v>0</v>
      </c>
      <c r="AJ373">
        <v>0</v>
      </c>
      <c r="AK373">
        <v>0</v>
      </c>
      <c r="AL373">
        <v>0</v>
      </c>
      <c r="AM373">
        <v>0</v>
      </c>
      <c r="AN373">
        <v>0</v>
      </c>
      <c r="AO373">
        <v>0</v>
      </c>
      <c r="AP373">
        <v>0</v>
      </c>
      <c r="AQ373">
        <v>0</v>
      </c>
      <c r="AR373">
        <v>0</v>
      </c>
      <c r="AS373">
        <v>0</v>
      </c>
      <c r="AT373">
        <v>0</v>
      </c>
      <c r="AU373">
        <v>0</v>
      </c>
      <c r="AV373">
        <v>0</v>
      </c>
      <c r="AW373">
        <v>0</v>
      </c>
      <c r="AX373">
        <v>648</v>
      </c>
      <c r="AY373">
        <v>9145</v>
      </c>
      <c r="AZ373">
        <v>10800</v>
      </c>
      <c r="BA373">
        <v>135004</v>
      </c>
      <c r="BB373">
        <v>648</v>
      </c>
      <c r="BC373">
        <v>1529</v>
      </c>
      <c r="BD373">
        <v>1910</v>
      </c>
      <c r="BE373">
        <v>15589</v>
      </c>
      <c r="BF373">
        <v>0</v>
      </c>
      <c r="BG373">
        <v>0</v>
      </c>
      <c r="BH373">
        <v>0</v>
      </c>
      <c r="BI373">
        <v>121</v>
      </c>
      <c r="BJ373">
        <v>0</v>
      </c>
      <c r="BK373">
        <v>1251</v>
      </c>
      <c r="BL373">
        <v>996</v>
      </c>
      <c r="BM373">
        <v>2990</v>
      </c>
      <c r="BN373">
        <v>0</v>
      </c>
      <c r="BO373">
        <v>0</v>
      </c>
      <c r="BP373">
        <v>0</v>
      </c>
      <c r="BQ373">
        <v>166</v>
      </c>
      <c r="BR373">
        <v>26</v>
      </c>
      <c r="BS373">
        <v>0</v>
      </c>
    </row>
    <row r="374" spans="1:71" x14ac:dyDescent="0.2">
      <c r="A374">
        <v>5901</v>
      </c>
      <c r="B374">
        <v>0</v>
      </c>
      <c r="C374">
        <v>0</v>
      </c>
      <c r="D374">
        <v>0</v>
      </c>
      <c r="E374">
        <v>0</v>
      </c>
      <c r="F374">
        <v>0</v>
      </c>
      <c r="G374">
        <v>0</v>
      </c>
      <c r="H374">
        <v>0</v>
      </c>
      <c r="I374">
        <v>0</v>
      </c>
      <c r="J374">
        <v>0</v>
      </c>
      <c r="K374">
        <v>0</v>
      </c>
      <c r="L374">
        <v>0</v>
      </c>
      <c r="M374">
        <v>0</v>
      </c>
      <c r="N374">
        <v>0</v>
      </c>
      <c r="O374">
        <v>0</v>
      </c>
      <c r="P374">
        <v>0</v>
      </c>
      <c r="Q374">
        <v>0</v>
      </c>
      <c r="R374">
        <v>0</v>
      </c>
      <c r="S374">
        <v>0</v>
      </c>
      <c r="T374">
        <v>0</v>
      </c>
      <c r="U374">
        <v>0</v>
      </c>
      <c r="V374">
        <v>0</v>
      </c>
      <c r="W374">
        <v>0</v>
      </c>
      <c r="X374">
        <v>0</v>
      </c>
      <c r="Y374">
        <v>0</v>
      </c>
      <c r="Z374">
        <v>0</v>
      </c>
      <c r="AA374">
        <v>0</v>
      </c>
      <c r="AB374">
        <v>0</v>
      </c>
      <c r="AC374">
        <v>0</v>
      </c>
      <c r="AD374">
        <v>0</v>
      </c>
      <c r="AE374">
        <v>0</v>
      </c>
      <c r="AF374">
        <v>0</v>
      </c>
      <c r="AG374">
        <v>0</v>
      </c>
      <c r="AH374">
        <v>0</v>
      </c>
      <c r="AI374">
        <v>0</v>
      </c>
      <c r="AJ374">
        <v>0</v>
      </c>
      <c r="AK374">
        <v>0</v>
      </c>
      <c r="AL374">
        <v>0</v>
      </c>
      <c r="AM374">
        <v>0</v>
      </c>
      <c r="AN374">
        <v>0</v>
      </c>
      <c r="AO374">
        <v>0</v>
      </c>
      <c r="AP374">
        <v>0</v>
      </c>
      <c r="AQ374">
        <v>0</v>
      </c>
      <c r="AR374">
        <v>0</v>
      </c>
      <c r="AS374">
        <v>0</v>
      </c>
      <c r="AT374">
        <v>0</v>
      </c>
      <c r="AU374">
        <v>0</v>
      </c>
      <c r="AV374">
        <v>0</v>
      </c>
      <c r="AW374">
        <v>0</v>
      </c>
      <c r="AX374">
        <v>4525</v>
      </c>
      <c r="AY374">
        <v>40909</v>
      </c>
      <c r="AZ374">
        <v>63190</v>
      </c>
      <c r="BA374">
        <v>912220</v>
      </c>
      <c r="BB374">
        <v>4298</v>
      </c>
      <c r="BC374">
        <v>4089</v>
      </c>
      <c r="BD374">
        <v>7064</v>
      </c>
      <c r="BE374">
        <v>77987</v>
      </c>
      <c r="BF374">
        <v>0</v>
      </c>
      <c r="BG374">
        <v>0</v>
      </c>
      <c r="BH374">
        <v>177</v>
      </c>
      <c r="BI374">
        <v>1413</v>
      </c>
      <c r="BJ374">
        <v>2053</v>
      </c>
      <c r="BK374">
        <v>2100</v>
      </c>
      <c r="BL374">
        <v>4049</v>
      </c>
      <c r="BM374">
        <v>8119</v>
      </c>
      <c r="BN374">
        <v>0</v>
      </c>
      <c r="BO374">
        <v>0</v>
      </c>
      <c r="BP374">
        <v>0</v>
      </c>
      <c r="BQ374">
        <v>0</v>
      </c>
      <c r="BR374">
        <v>78</v>
      </c>
      <c r="BS374">
        <v>0</v>
      </c>
    </row>
    <row r="375" spans="1:71" x14ac:dyDescent="0.2">
      <c r="A375">
        <v>5960</v>
      </c>
      <c r="B375">
        <v>0</v>
      </c>
      <c r="C375">
        <v>0</v>
      </c>
      <c r="D375">
        <v>0</v>
      </c>
      <c r="E375">
        <v>0</v>
      </c>
      <c r="F375">
        <v>0</v>
      </c>
      <c r="G375">
        <v>0</v>
      </c>
      <c r="H375">
        <v>0</v>
      </c>
      <c r="I375">
        <v>0</v>
      </c>
      <c r="J375">
        <v>0</v>
      </c>
      <c r="K375">
        <v>0</v>
      </c>
      <c r="L375">
        <v>0</v>
      </c>
      <c r="M375">
        <v>0</v>
      </c>
      <c r="N375">
        <v>0</v>
      </c>
      <c r="O375">
        <v>0</v>
      </c>
      <c r="P375">
        <v>0</v>
      </c>
      <c r="Q375">
        <v>0</v>
      </c>
      <c r="R375">
        <v>0</v>
      </c>
      <c r="S375">
        <v>0</v>
      </c>
      <c r="T375">
        <v>0</v>
      </c>
      <c r="U375">
        <v>0</v>
      </c>
      <c r="V375">
        <v>0</v>
      </c>
      <c r="W375">
        <v>0</v>
      </c>
      <c r="X375">
        <v>0</v>
      </c>
      <c r="Y375">
        <v>0</v>
      </c>
      <c r="Z375">
        <v>0</v>
      </c>
      <c r="AA375">
        <v>0</v>
      </c>
      <c r="AB375">
        <v>0</v>
      </c>
      <c r="AC375">
        <v>0</v>
      </c>
      <c r="AD375">
        <v>0</v>
      </c>
      <c r="AE375">
        <v>0</v>
      </c>
      <c r="AF375">
        <v>0</v>
      </c>
      <c r="AG375">
        <v>0</v>
      </c>
      <c r="AH375">
        <v>0</v>
      </c>
      <c r="AI375">
        <v>0</v>
      </c>
      <c r="AJ375">
        <v>0</v>
      </c>
      <c r="AK375">
        <v>0</v>
      </c>
      <c r="AL375">
        <v>0</v>
      </c>
      <c r="AM375">
        <v>0</v>
      </c>
      <c r="AN375">
        <v>0</v>
      </c>
      <c r="AO375">
        <v>0</v>
      </c>
      <c r="AP375">
        <v>0</v>
      </c>
      <c r="AQ375">
        <v>0</v>
      </c>
      <c r="AR375">
        <v>0</v>
      </c>
      <c r="AS375">
        <v>0</v>
      </c>
      <c r="AT375">
        <v>0</v>
      </c>
      <c r="AU375">
        <v>0</v>
      </c>
      <c r="AV375">
        <v>0</v>
      </c>
      <c r="AW375">
        <v>0</v>
      </c>
      <c r="AX375">
        <v>185</v>
      </c>
      <c r="AY375">
        <v>5271</v>
      </c>
      <c r="AZ375">
        <v>3767</v>
      </c>
      <c r="BA375">
        <v>72021</v>
      </c>
      <c r="BB375">
        <v>185</v>
      </c>
      <c r="BC375">
        <v>1239</v>
      </c>
      <c r="BD375">
        <v>1133</v>
      </c>
      <c r="BE375">
        <v>11655</v>
      </c>
      <c r="BF375">
        <v>0</v>
      </c>
      <c r="BG375">
        <v>0</v>
      </c>
      <c r="BH375">
        <v>0</v>
      </c>
      <c r="BI375">
        <v>0</v>
      </c>
      <c r="BJ375">
        <v>90</v>
      </c>
      <c r="BK375">
        <v>708</v>
      </c>
      <c r="BL375">
        <v>1133</v>
      </c>
      <c r="BM375">
        <v>3555</v>
      </c>
      <c r="BN375">
        <v>0</v>
      </c>
      <c r="BO375">
        <v>0</v>
      </c>
      <c r="BP375">
        <v>0</v>
      </c>
      <c r="BQ375">
        <v>0</v>
      </c>
      <c r="BR375">
        <v>13</v>
      </c>
      <c r="BS375">
        <v>0</v>
      </c>
    </row>
    <row r="376" spans="1:71" x14ac:dyDescent="0.2">
      <c r="A376">
        <v>5985</v>
      </c>
      <c r="B376">
        <v>0</v>
      </c>
      <c r="C376">
        <v>0</v>
      </c>
      <c r="D376">
        <v>0</v>
      </c>
      <c r="E376">
        <v>0</v>
      </c>
      <c r="F376">
        <v>0</v>
      </c>
      <c r="G376">
        <v>0</v>
      </c>
      <c r="H376">
        <v>0</v>
      </c>
      <c r="I376">
        <v>0</v>
      </c>
      <c r="J376">
        <v>0</v>
      </c>
      <c r="K376">
        <v>0</v>
      </c>
      <c r="L376">
        <v>0</v>
      </c>
      <c r="M376">
        <v>0</v>
      </c>
      <c r="N376">
        <v>0</v>
      </c>
      <c r="O376">
        <v>0</v>
      </c>
      <c r="P376">
        <v>0</v>
      </c>
      <c r="Q376">
        <v>0</v>
      </c>
      <c r="R376">
        <v>0</v>
      </c>
      <c r="S376">
        <v>0</v>
      </c>
      <c r="T376">
        <v>0</v>
      </c>
      <c r="U376">
        <v>0</v>
      </c>
      <c r="V376">
        <v>0</v>
      </c>
      <c r="W376">
        <v>0</v>
      </c>
      <c r="X376">
        <v>0</v>
      </c>
      <c r="Y376">
        <v>0</v>
      </c>
      <c r="Z376">
        <v>0</v>
      </c>
      <c r="AA376">
        <v>0</v>
      </c>
      <c r="AB376">
        <v>0</v>
      </c>
      <c r="AC376">
        <v>0</v>
      </c>
      <c r="AD376">
        <v>0</v>
      </c>
      <c r="AE376">
        <v>0</v>
      </c>
      <c r="AF376">
        <v>0</v>
      </c>
      <c r="AG376">
        <v>0</v>
      </c>
      <c r="AH376">
        <v>0</v>
      </c>
      <c r="AI376">
        <v>0</v>
      </c>
      <c r="AJ376">
        <v>0</v>
      </c>
      <c r="AK376">
        <v>0</v>
      </c>
      <c r="AL376">
        <v>0</v>
      </c>
      <c r="AM376">
        <v>0</v>
      </c>
      <c r="AN376">
        <v>0</v>
      </c>
      <c r="AO376">
        <v>0</v>
      </c>
      <c r="AP376">
        <v>0</v>
      </c>
      <c r="AQ376">
        <v>0</v>
      </c>
      <c r="AR376">
        <v>0</v>
      </c>
      <c r="AS376">
        <v>0</v>
      </c>
      <c r="AT376">
        <v>0</v>
      </c>
      <c r="AU376">
        <v>0</v>
      </c>
      <c r="AV376">
        <v>0</v>
      </c>
      <c r="AW376">
        <v>0</v>
      </c>
      <c r="AX376">
        <v>393</v>
      </c>
      <c r="AY376">
        <v>7417</v>
      </c>
      <c r="AZ376">
        <v>9046</v>
      </c>
      <c r="BA376">
        <v>141467</v>
      </c>
      <c r="BB376">
        <v>393</v>
      </c>
      <c r="BC376">
        <v>1233</v>
      </c>
      <c r="BD376">
        <v>2262</v>
      </c>
      <c r="BE376">
        <v>18594</v>
      </c>
      <c r="BF376">
        <v>0</v>
      </c>
      <c r="BG376">
        <v>0</v>
      </c>
      <c r="BH376">
        <v>0</v>
      </c>
      <c r="BI376">
        <v>0</v>
      </c>
      <c r="BJ376">
        <v>84</v>
      </c>
      <c r="BK376">
        <v>959</v>
      </c>
      <c r="BL376">
        <v>1566</v>
      </c>
      <c r="BM376">
        <v>2935</v>
      </c>
      <c r="BN376">
        <v>0</v>
      </c>
      <c r="BO376">
        <v>0</v>
      </c>
      <c r="BP376">
        <v>0</v>
      </c>
      <c r="BQ376">
        <v>0</v>
      </c>
      <c r="BR376">
        <v>24</v>
      </c>
      <c r="BS376">
        <v>0</v>
      </c>
    </row>
    <row r="377" spans="1:71" x14ac:dyDescent="0.2">
      <c r="A377">
        <v>5992</v>
      </c>
      <c r="B377">
        <v>0</v>
      </c>
      <c r="C377">
        <v>0</v>
      </c>
      <c r="D377">
        <v>0</v>
      </c>
      <c r="E377">
        <v>0</v>
      </c>
      <c r="F377">
        <v>0</v>
      </c>
      <c r="G377">
        <v>0</v>
      </c>
      <c r="H377">
        <v>0</v>
      </c>
      <c r="I377">
        <v>0</v>
      </c>
      <c r="J377">
        <v>0</v>
      </c>
      <c r="K377">
        <v>0</v>
      </c>
      <c r="L377">
        <v>0</v>
      </c>
      <c r="M377">
        <v>0</v>
      </c>
      <c r="N377">
        <v>0</v>
      </c>
      <c r="O377">
        <v>0</v>
      </c>
      <c r="P377">
        <v>0</v>
      </c>
      <c r="Q377">
        <v>0</v>
      </c>
      <c r="R377">
        <v>0</v>
      </c>
      <c r="S377">
        <v>0</v>
      </c>
      <c r="T377">
        <v>0</v>
      </c>
      <c r="U377">
        <v>0</v>
      </c>
      <c r="V377">
        <v>0</v>
      </c>
      <c r="W377">
        <v>0</v>
      </c>
      <c r="X377">
        <v>0</v>
      </c>
      <c r="Y377">
        <v>0</v>
      </c>
      <c r="Z377">
        <v>0</v>
      </c>
      <c r="AA377">
        <v>0</v>
      </c>
      <c r="AB377">
        <v>0</v>
      </c>
      <c r="AC377">
        <v>0</v>
      </c>
      <c r="AD377">
        <v>0</v>
      </c>
      <c r="AE377">
        <v>0</v>
      </c>
      <c r="AF377">
        <v>0</v>
      </c>
      <c r="AG377">
        <v>0</v>
      </c>
      <c r="AH377">
        <v>0</v>
      </c>
      <c r="AI377">
        <v>0</v>
      </c>
      <c r="AJ377">
        <v>0</v>
      </c>
      <c r="AK377">
        <v>0</v>
      </c>
      <c r="AL377">
        <v>0</v>
      </c>
      <c r="AM377">
        <v>0</v>
      </c>
      <c r="AN377">
        <v>0</v>
      </c>
      <c r="AO377">
        <v>0</v>
      </c>
      <c r="AP377">
        <v>0</v>
      </c>
      <c r="AQ377">
        <v>0</v>
      </c>
      <c r="AR377">
        <v>0</v>
      </c>
      <c r="AS377">
        <v>0</v>
      </c>
      <c r="AT377">
        <v>0</v>
      </c>
      <c r="AU377">
        <v>0</v>
      </c>
      <c r="AV377">
        <v>0</v>
      </c>
      <c r="AW377">
        <v>0</v>
      </c>
      <c r="AX377">
        <v>118</v>
      </c>
      <c r="AY377">
        <v>1406</v>
      </c>
      <c r="AZ377">
        <v>5877</v>
      </c>
      <c r="BA377">
        <v>56119</v>
      </c>
      <c r="BB377">
        <v>118</v>
      </c>
      <c r="BC377">
        <v>231</v>
      </c>
      <c r="BD377">
        <v>1557</v>
      </c>
      <c r="BE377">
        <v>15391</v>
      </c>
      <c r="BF377">
        <v>0</v>
      </c>
      <c r="BG377">
        <v>0</v>
      </c>
      <c r="BH377">
        <v>0</v>
      </c>
      <c r="BI377">
        <v>0</v>
      </c>
      <c r="BJ377">
        <v>0</v>
      </c>
      <c r="BK377">
        <v>163</v>
      </c>
      <c r="BL377">
        <v>1384</v>
      </c>
      <c r="BM377">
        <v>2076</v>
      </c>
      <c r="BN377">
        <v>0</v>
      </c>
      <c r="BO377">
        <v>0</v>
      </c>
      <c r="BP377">
        <v>0</v>
      </c>
      <c r="BQ377">
        <v>0</v>
      </c>
      <c r="BR377">
        <v>6</v>
      </c>
      <c r="BS377">
        <v>0</v>
      </c>
    </row>
    <row r="378" spans="1:71" x14ac:dyDescent="0.2">
      <c r="A378">
        <v>6013</v>
      </c>
      <c r="B378">
        <v>0</v>
      </c>
      <c r="C378">
        <v>0</v>
      </c>
      <c r="D378">
        <v>0</v>
      </c>
      <c r="E378">
        <v>0</v>
      </c>
      <c r="F378">
        <v>0</v>
      </c>
      <c r="G378">
        <v>0</v>
      </c>
      <c r="H378">
        <v>0</v>
      </c>
      <c r="I378">
        <v>0</v>
      </c>
      <c r="J378">
        <v>0</v>
      </c>
      <c r="K378">
        <v>0</v>
      </c>
      <c r="L378">
        <v>0</v>
      </c>
      <c r="M378">
        <v>0</v>
      </c>
      <c r="N378">
        <v>0</v>
      </c>
      <c r="O378">
        <v>0</v>
      </c>
      <c r="P378">
        <v>0</v>
      </c>
      <c r="Q378">
        <v>0</v>
      </c>
      <c r="R378">
        <v>0</v>
      </c>
      <c r="S378">
        <v>0</v>
      </c>
      <c r="T378">
        <v>0</v>
      </c>
      <c r="U378">
        <v>0</v>
      </c>
      <c r="V378">
        <v>0</v>
      </c>
      <c r="W378">
        <v>0</v>
      </c>
      <c r="X378">
        <v>0</v>
      </c>
      <c r="Y378">
        <v>0</v>
      </c>
      <c r="Z378">
        <v>0</v>
      </c>
      <c r="AA378">
        <v>0</v>
      </c>
      <c r="AB378">
        <v>0</v>
      </c>
      <c r="AC378">
        <v>0</v>
      </c>
      <c r="AD378">
        <v>0</v>
      </c>
      <c r="AE378">
        <v>0</v>
      </c>
      <c r="AF378">
        <v>0</v>
      </c>
      <c r="AG378">
        <v>0</v>
      </c>
      <c r="AH378">
        <v>0</v>
      </c>
      <c r="AI378">
        <v>0</v>
      </c>
      <c r="AJ378">
        <v>0</v>
      </c>
      <c r="AK378">
        <v>0</v>
      </c>
      <c r="AL378">
        <v>0</v>
      </c>
      <c r="AM378">
        <v>0</v>
      </c>
      <c r="AN378">
        <v>0</v>
      </c>
      <c r="AO378">
        <v>0</v>
      </c>
      <c r="AP378">
        <v>0</v>
      </c>
      <c r="AQ378">
        <v>0</v>
      </c>
      <c r="AR378">
        <v>0</v>
      </c>
      <c r="AS378">
        <v>0</v>
      </c>
      <c r="AT378">
        <v>0</v>
      </c>
      <c r="AU378">
        <v>0</v>
      </c>
      <c r="AV378">
        <v>0</v>
      </c>
      <c r="AW378">
        <v>0</v>
      </c>
      <c r="AX378">
        <v>0</v>
      </c>
      <c r="AY378">
        <v>0</v>
      </c>
      <c r="AZ378">
        <v>0</v>
      </c>
      <c r="BA378">
        <v>76967</v>
      </c>
      <c r="BB378">
        <v>0</v>
      </c>
      <c r="BC378">
        <v>0</v>
      </c>
      <c r="BD378">
        <v>0</v>
      </c>
      <c r="BE378">
        <v>9320</v>
      </c>
      <c r="BF378">
        <v>0</v>
      </c>
      <c r="BG378">
        <v>0</v>
      </c>
      <c r="BH378">
        <v>0</v>
      </c>
      <c r="BI378">
        <v>0</v>
      </c>
      <c r="BJ378">
        <v>0</v>
      </c>
      <c r="BK378">
        <v>0</v>
      </c>
      <c r="BL378">
        <v>0</v>
      </c>
      <c r="BM378">
        <v>0</v>
      </c>
      <c r="BN378">
        <v>0</v>
      </c>
      <c r="BO378">
        <v>0</v>
      </c>
      <c r="BP378">
        <v>0</v>
      </c>
      <c r="BQ378">
        <v>0</v>
      </c>
      <c r="BR378">
        <v>5</v>
      </c>
      <c r="BS378">
        <v>0</v>
      </c>
    </row>
    <row r="379" spans="1:71" x14ac:dyDescent="0.2">
      <c r="A379">
        <v>6022</v>
      </c>
      <c r="B379">
        <v>0</v>
      </c>
      <c r="C379">
        <v>0</v>
      </c>
      <c r="D379">
        <v>0</v>
      </c>
      <c r="E379">
        <v>0</v>
      </c>
      <c r="F379">
        <v>0</v>
      </c>
      <c r="G379">
        <v>0</v>
      </c>
      <c r="H379">
        <v>0</v>
      </c>
      <c r="I379">
        <v>0</v>
      </c>
      <c r="J379">
        <v>0</v>
      </c>
      <c r="K379">
        <v>0</v>
      </c>
      <c r="L379">
        <v>0</v>
      </c>
      <c r="M379">
        <v>0</v>
      </c>
      <c r="N379">
        <v>0</v>
      </c>
      <c r="O379">
        <v>0</v>
      </c>
      <c r="P379">
        <v>0</v>
      </c>
      <c r="Q379">
        <v>0</v>
      </c>
      <c r="R379">
        <v>0</v>
      </c>
      <c r="S379">
        <v>0</v>
      </c>
      <c r="T379">
        <v>0</v>
      </c>
      <c r="U379">
        <v>0</v>
      </c>
      <c r="V379">
        <v>0</v>
      </c>
      <c r="W379">
        <v>0</v>
      </c>
      <c r="X379">
        <v>0</v>
      </c>
      <c r="Y379">
        <v>0</v>
      </c>
      <c r="Z379">
        <v>0</v>
      </c>
      <c r="AA379">
        <v>0</v>
      </c>
      <c r="AB379">
        <v>0</v>
      </c>
      <c r="AC379">
        <v>0</v>
      </c>
      <c r="AD379">
        <v>0</v>
      </c>
      <c r="AE379">
        <v>0</v>
      </c>
      <c r="AF379">
        <v>0</v>
      </c>
      <c r="AG379">
        <v>0</v>
      </c>
      <c r="AH379">
        <v>0</v>
      </c>
      <c r="AI379">
        <v>0</v>
      </c>
      <c r="AJ379">
        <v>0</v>
      </c>
      <c r="AK379">
        <v>0</v>
      </c>
      <c r="AL379">
        <v>0</v>
      </c>
      <c r="AM379">
        <v>0</v>
      </c>
      <c r="AN379">
        <v>0</v>
      </c>
      <c r="AO379">
        <v>0</v>
      </c>
      <c r="AP379">
        <v>0</v>
      </c>
      <c r="AQ379">
        <v>0</v>
      </c>
      <c r="AR379">
        <v>0</v>
      </c>
      <c r="AS379">
        <v>0</v>
      </c>
      <c r="AT379">
        <v>0</v>
      </c>
      <c r="AU379">
        <v>0</v>
      </c>
      <c r="AV379">
        <v>0</v>
      </c>
      <c r="AW379">
        <v>0</v>
      </c>
      <c r="AX379">
        <v>0</v>
      </c>
      <c r="AY379">
        <v>7711</v>
      </c>
      <c r="AZ379">
        <v>5171</v>
      </c>
      <c r="BA379">
        <v>62074</v>
      </c>
      <c r="BB379">
        <v>0</v>
      </c>
      <c r="BC379">
        <v>2112</v>
      </c>
      <c r="BD379">
        <v>1299</v>
      </c>
      <c r="BE379">
        <v>12793</v>
      </c>
      <c r="BF379">
        <v>0</v>
      </c>
      <c r="BG379">
        <v>0</v>
      </c>
      <c r="BH379">
        <v>0</v>
      </c>
      <c r="BI379">
        <v>0</v>
      </c>
      <c r="BJ379">
        <v>0</v>
      </c>
      <c r="BK379">
        <v>1408</v>
      </c>
      <c r="BL379">
        <v>880</v>
      </c>
      <c r="BM379">
        <v>1896</v>
      </c>
      <c r="BN379">
        <v>0</v>
      </c>
      <c r="BO379">
        <v>0</v>
      </c>
      <c r="BP379">
        <v>0</v>
      </c>
      <c r="BQ379">
        <v>176</v>
      </c>
      <c r="BR379">
        <v>0</v>
      </c>
      <c r="BS379">
        <v>0</v>
      </c>
    </row>
    <row r="380" spans="1:71" x14ac:dyDescent="0.2">
      <c r="A380">
        <v>6027</v>
      </c>
      <c r="B380">
        <v>0</v>
      </c>
      <c r="C380">
        <v>0</v>
      </c>
      <c r="D380">
        <v>0</v>
      </c>
      <c r="E380">
        <v>0</v>
      </c>
      <c r="F380">
        <v>0</v>
      </c>
      <c r="G380">
        <v>0</v>
      </c>
      <c r="H380">
        <v>0</v>
      </c>
      <c r="I380">
        <v>0</v>
      </c>
      <c r="J380">
        <v>0</v>
      </c>
      <c r="K380">
        <v>0</v>
      </c>
      <c r="L380">
        <v>0</v>
      </c>
      <c r="M380">
        <v>0</v>
      </c>
      <c r="N380">
        <v>0</v>
      </c>
      <c r="O380">
        <v>0</v>
      </c>
      <c r="P380">
        <v>0</v>
      </c>
      <c r="Q380">
        <v>0</v>
      </c>
      <c r="R380">
        <v>0</v>
      </c>
      <c r="S380">
        <v>0</v>
      </c>
      <c r="T380">
        <v>0</v>
      </c>
      <c r="U380">
        <v>0</v>
      </c>
      <c r="V380">
        <v>0</v>
      </c>
      <c r="W380">
        <v>0</v>
      </c>
      <c r="X380">
        <v>0</v>
      </c>
      <c r="Y380">
        <v>0</v>
      </c>
      <c r="Z380">
        <v>0</v>
      </c>
      <c r="AA380">
        <v>0</v>
      </c>
      <c r="AB380">
        <v>0</v>
      </c>
      <c r="AC380">
        <v>0</v>
      </c>
      <c r="AD380">
        <v>0</v>
      </c>
      <c r="AE380">
        <v>0</v>
      </c>
      <c r="AF380">
        <v>0</v>
      </c>
      <c r="AG380">
        <v>0</v>
      </c>
      <c r="AH380">
        <v>0</v>
      </c>
      <c r="AI380">
        <v>0</v>
      </c>
      <c r="AJ380">
        <v>0</v>
      </c>
      <c r="AK380">
        <v>0</v>
      </c>
      <c r="AL380">
        <v>0</v>
      </c>
      <c r="AM380">
        <v>0</v>
      </c>
      <c r="AN380">
        <v>0</v>
      </c>
      <c r="AO380">
        <v>0</v>
      </c>
      <c r="AP380">
        <v>0</v>
      </c>
      <c r="AQ380">
        <v>0</v>
      </c>
      <c r="AR380">
        <v>0</v>
      </c>
      <c r="AS380">
        <v>0</v>
      </c>
      <c r="AT380">
        <v>0</v>
      </c>
      <c r="AU380">
        <v>0</v>
      </c>
      <c r="AV380">
        <v>0</v>
      </c>
      <c r="AW380">
        <v>0</v>
      </c>
      <c r="AX380">
        <v>0</v>
      </c>
      <c r="AY380">
        <v>4649</v>
      </c>
      <c r="AZ380">
        <v>6017</v>
      </c>
      <c r="BA380">
        <v>93984</v>
      </c>
      <c r="BB380">
        <v>0</v>
      </c>
      <c r="BC380">
        <v>1098</v>
      </c>
      <c r="BD380">
        <v>708</v>
      </c>
      <c r="BE380">
        <v>13155</v>
      </c>
      <c r="BF380">
        <v>0</v>
      </c>
      <c r="BG380">
        <v>0</v>
      </c>
      <c r="BH380">
        <v>0</v>
      </c>
      <c r="BI380">
        <v>6</v>
      </c>
      <c r="BJ380">
        <v>0</v>
      </c>
      <c r="BK380">
        <v>463</v>
      </c>
      <c r="BL380">
        <v>177</v>
      </c>
      <c r="BM380">
        <v>1239</v>
      </c>
      <c r="BN380">
        <v>0</v>
      </c>
      <c r="BO380">
        <v>0</v>
      </c>
      <c r="BP380">
        <v>0</v>
      </c>
      <c r="BQ380">
        <v>177</v>
      </c>
      <c r="BR380">
        <v>26</v>
      </c>
      <c r="BS380">
        <v>0</v>
      </c>
    </row>
    <row r="381" spans="1:71" x14ac:dyDescent="0.2">
      <c r="A381">
        <v>6069</v>
      </c>
      <c r="B381">
        <v>0</v>
      </c>
      <c r="C381">
        <v>0</v>
      </c>
      <c r="D381">
        <v>0</v>
      </c>
      <c r="E381">
        <v>0</v>
      </c>
      <c r="F381">
        <v>0</v>
      </c>
      <c r="G381">
        <v>0</v>
      </c>
      <c r="H381">
        <v>0</v>
      </c>
      <c r="I381">
        <v>0</v>
      </c>
      <c r="J381">
        <v>0</v>
      </c>
      <c r="K381">
        <v>0</v>
      </c>
      <c r="L381">
        <v>0</v>
      </c>
      <c r="M381">
        <v>0</v>
      </c>
      <c r="N381">
        <v>0</v>
      </c>
      <c r="O381">
        <v>0</v>
      </c>
      <c r="P381">
        <v>0</v>
      </c>
      <c r="Q381">
        <v>0</v>
      </c>
      <c r="R381">
        <v>0</v>
      </c>
      <c r="S381">
        <v>0</v>
      </c>
      <c r="T381">
        <v>0</v>
      </c>
      <c r="U381">
        <v>0</v>
      </c>
      <c r="V381">
        <v>0</v>
      </c>
      <c r="W381">
        <v>0</v>
      </c>
      <c r="X381">
        <v>0</v>
      </c>
      <c r="Y381">
        <v>0</v>
      </c>
      <c r="Z381">
        <v>0</v>
      </c>
      <c r="AA381">
        <v>0</v>
      </c>
      <c r="AB381">
        <v>0</v>
      </c>
      <c r="AC381">
        <v>0</v>
      </c>
      <c r="AD381">
        <v>0</v>
      </c>
      <c r="AE381">
        <v>0</v>
      </c>
      <c r="AF381">
        <v>0</v>
      </c>
      <c r="AG381">
        <v>0</v>
      </c>
      <c r="AH381">
        <v>0</v>
      </c>
      <c r="AI381">
        <v>0</v>
      </c>
      <c r="AJ381">
        <v>0</v>
      </c>
      <c r="AK381">
        <v>0</v>
      </c>
      <c r="AL381">
        <v>0</v>
      </c>
      <c r="AM381">
        <v>0</v>
      </c>
      <c r="AN381">
        <v>0</v>
      </c>
      <c r="AO381">
        <v>0</v>
      </c>
      <c r="AP381">
        <v>0</v>
      </c>
      <c r="AQ381">
        <v>0</v>
      </c>
      <c r="AR381">
        <v>0</v>
      </c>
      <c r="AS381">
        <v>0</v>
      </c>
      <c r="AT381">
        <v>0</v>
      </c>
      <c r="AU381">
        <v>0</v>
      </c>
      <c r="AV381">
        <v>0</v>
      </c>
      <c r="AW381">
        <v>0</v>
      </c>
      <c r="AX381">
        <v>0</v>
      </c>
      <c r="AY381">
        <v>258</v>
      </c>
      <c r="AZ381">
        <v>344</v>
      </c>
      <c r="BA381">
        <v>8772</v>
      </c>
      <c r="BB381">
        <v>0</v>
      </c>
      <c r="BC381">
        <v>86</v>
      </c>
      <c r="BD381">
        <v>172</v>
      </c>
      <c r="BE381">
        <v>1032</v>
      </c>
      <c r="BF381">
        <v>0</v>
      </c>
      <c r="BG381">
        <v>0</v>
      </c>
      <c r="BH381">
        <v>0</v>
      </c>
      <c r="BI381">
        <v>0</v>
      </c>
      <c r="BJ381">
        <v>0</v>
      </c>
      <c r="BK381">
        <v>86</v>
      </c>
      <c r="BL381">
        <v>172</v>
      </c>
      <c r="BM381">
        <v>860</v>
      </c>
      <c r="BN381">
        <v>0</v>
      </c>
      <c r="BO381">
        <v>0</v>
      </c>
      <c r="BP381">
        <v>0</v>
      </c>
      <c r="BQ381">
        <v>0</v>
      </c>
      <c r="BR381">
        <v>0</v>
      </c>
      <c r="BS381">
        <v>0</v>
      </c>
    </row>
    <row r="382" spans="1:71" x14ac:dyDescent="0.2">
      <c r="A382">
        <v>6083</v>
      </c>
      <c r="B382">
        <v>0</v>
      </c>
      <c r="C382">
        <v>0</v>
      </c>
      <c r="D382">
        <v>0</v>
      </c>
      <c r="E382">
        <v>0</v>
      </c>
      <c r="F382">
        <v>0</v>
      </c>
      <c r="G382">
        <v>0</v>
      </c>
      <c r="H382">
        <v>0</v>
      </c>
      <c r="I382">
        <v>0</v>
      </c>
      <c r="J382">
        <v>0</v>
      </c>
      <c r="K382">
        <v>0</v>
      </c>
      <c r="L382">
        <v>0</v>
      </c>
      <c r="M382">
        <v>0</v>
      </c>
      <c r="N382">
        <v>0</v>
      </c>
      <c r="O382">
        <v>0</v>
      </c>
      <c r="P382">
        <v>0</v>
      </c>
      <c r="Q382">
        <v>0</v>
      </c>
      <c r="R382">
        <v>0</v>
      </c>
      <c r="S382">
        <v>0</v>
      </c>
      <c r="T382">
        <v>0</v>
      </c>
      <c r="U382">
        <v>0</v>
      </c>
      <c r="V382">
        <v>0</v>
      </c>
      <c r="W382">
        <v>0</v>
      </c>
      <c r="X382">
        <v>0</v>
      </c>
      <c r="Y382">
        <v>0</v>
      </c>
      <c r="Z382">
        <v>0</v>
      </c>
      <c r="AA382">
        <v>0</v>
      </c>
      <c r="AB382">
        <v>0</v>
      </c>
      <c r="AC382">
        <v>0</v>
      </c>
      <c r="AD382">
        <v>0</v>
      </c>
      <c r="AE382">
        <v>0</v>
      </c>
      <c r="AF382">
        <v>0</v>
      </c>
      <c r="AG382">
        <v>0</v>
      </c>
      <c r="AH382">
        <v>0</v>
      </c>
      <c r="AI382">
        <v>0</v>
      </c>
      <c r="AJ382">
        <v>0</v>
      </c>
      <c r="AK382">
        <v>0</v>
      </c>
      <c r="AL382">
        <v>0</v>
      </c>
      <c r="AM382">
        <v>0</v>
      </c>
      <c r="AN382">
        <v>0</v>
      </c>
      <c r="AO382">
        <v>0</v>
      </c>
      <c r="AP382">
        <v>0</v>
      </c>
      <c r="AQ382">
        <v>0</v>
      </c>
      <c r="AR382">
        <v>0</v>
      </c>
      <c r="AS382">
        <v>0</v>
      </c>
      <c r="AT382">
        <v>0</v>
      </c>
      <c r="AU382">
        <v>0</v>
      </c>
      <c r="AV382">
        <v>0</v>
      </c>
      <c r="AW382">
        <v>0</v>
      </c>
      <c r="AX382">
        <v>0</v>
      </c>
      <c r="AY382">
        <v>0</v>
      </c>
      <c r="AZ382">
        <v>0</v>
      </c>
      <c r="BA382">
        <v>157183</v>
      </c>
      <c r="BB382">
        <v>0</v>
      </c>
      <c r="BC382">
        <v>0</v>
      </c>
      <c r="BD382">
        <v>0</v>
      </c>
      <c r="BE382">
        <v>12456</v>
      </c>
      <c r="BF382">
        <v>0</v>
      </c>
      <c r="BG382">
        <v>0</v>
      </c>
      <c r="BH382">
        <v>0</v>
      </c>
      <c r="BI382">
        <v>178</v>
      </c>
      <c r="BJ382">
        <v>0</v>
      </c>
      <c r="BK382">
        <v>0</v>
      </c>
      <c r="BL382">
        <v>0</v>
      </c>
      <c r="BM382">
        <v>0</v>
      </c>
      <c r="BN382">
        <v>0</v>
      </c>
      <c r="BO382">
        <v>0</v>
      </c>
      <c r="BP382">
        <v>0</v>
      </c>
      <c r="BQ382">
        <v>0</v>
      </c>
      <c r="BR382">
        <v>18</v>
      </c>
      <c r="BS382">
        <v>0</v>
      </c>
    </row>
    <row r="383" spans="1:71" x14ac:dyDescent="0.2">
      <c r="A383">
        <v>6104</v>
      </c>
      <c r="B383">
        <v>0</v>
      </c>
      <c r="C383">
        <v>0</v>
      </c>
      <c r="D383">
        <v>0</v>
      </c>
      <c r="E383">
        <v>0</v>
      </c>
      <c r="F383">
        <v>0</v>
      </c>
      <c r="G383">
        <v>0</v>
      </c>
      <c r="H383">
        <v>0</v>
      </c>
      <c r="I383">
        <v>0</v>
      </c>
      <c r="J383">
        <v>0</v>
      </c>
      <c r="K383">
        <v>0</v>
      </c>
      <c r="L383">
        <v>0</v>
      </c>
      <c r="M383">
        <v>0</v>
      </c>
      <c r="N383">
        <v>0</v>
      </c>
      <c r="O383">
        <v>0</v>
      </c>
      <c r="P383">
        <v>0</v>
      </c>
      <c r="Q383">
        <v>0</v>
      </c>
      <c r="R383">
        <v>0</v>
      </c>
      <c r="S383">
        <v>0</v>
      </c>
      <c r="T383">
        <v>0</v>
      </c>
      <c r="U383">
        <v>0</v>
      </c>
      <c r="V383">
        <v>0</v>
      </c>
      <c r="W383">
        <v>0</v>
      </c>
      <c r="X383">
        <v>0</v>
      </c>
      <c r="Y383">
        <v>0</v>
      </c>
      <c r="Z383">
        <v>0</v>
      </c>
      <c r="AA383">
        <v>0</v>
      </c>
      <c r="AB383">
        <v>0</v>
      </c>
      <c r="AC383">
        <v>0</v>
      </c>
      <c r="AD383">
        <v>0</v>
      </c>
      <c r="AE383">
        <v>0</v>
      </c>
      <c r="AF383">
        <v>0</v>
      </c>
      <c r="AG383">
        <v>0</v>
      </c>
      <c r="AH383">
        <v>0</v>
      </c>
      <c r="AI383">
        <v>0</v>
      </c>
      <c r="AJ383">
        <v>0</v>
      </c>
      <c r="AK383">
        <v>0</v>
      </c>
      <c r="AL383">
        <v>0</v>
      </c>
      <c r="AM383">
        <v>0</v>
      </c>
      <c r="AN383">
        <v>0</v>
      </c>
      <c r="AO383">
        <v>0</v>
      </c>
      <c r="AP383">
        <v>0</v>
      </c>
      <c r="AQ383">
        <v>0</v>
      </c>
      <c r="AR383">
        <v>0</v>
      </c>
      <c r="AS383">
        <v>0</v>
      </c>
      <c r="AT383">
        <v>0</v>
      </c>
      <c r="AU383">
        <v>0</v>
      </c>
      <c r="AV383">
        <v>0</v>
      </c>
      <c r="AW383">
        <v>0</v>
      </c>
      <c r="AX383">
        <v>298</v>
      </c>
      <c r="AY383">
        <v>3406</v>
      </c>
      <c r="AZ383">
        <v>3480</v>
      </c>
      <c r="BA383">
        <v>27555</v>
      </c>
      <c r="BB383">
        <v>298</v>
      </c>
      <c r="BC383">
        <v>696</v>
      </c>
      <c r="BD383">
        <v>522</v>
      </c>
      <c r="BE383">
        <v>2975</v>
      </c>
      <c r="BF383">
        <v>0</v>
      </c>
      <c r="BG383">
        <v>0</v>
      </c>
      <c r="BH383">
        <v>0</v>
      </c>
      <c r="BI383">
        <v>0</v>
      </c>
      <c r="BJ383">
        <v>215</v>
      </c>
      <c r="BK383">
        <v>522</v>
      </c>
      <c r="BL383">
        <v>174</v>
      </c>
      <c r="BM383">
        <v>348</v>
      </c>
      <c r="BN383">
        <v>0</v>
      </c>
      <c r="BO383">
        <v>0</v>
      </c>
      <c r="BP383">
        <v>0</v>
      </c>
      <c r="BQ383">
        <v>0</v>
      </c>
      <c r="BR383">
        <v>0</v>
      </c>
      <c r="BS383">
        <v>0</v>
      </c>
    </row>
    <row r="384" spans="1:71" x14ac:dyDescent="0.2">
      <c r="A384">
        <v>6113</v>
      </c>
      <c r="B384">
        <v>0</v>
      </c>
      <c r="C384">
        <v>0</v>
      </c>
      <c r="D384">
        <v>0</v>
      </c>
      <c r="E384">
        <v>0</v>
      </c>
      <c r="F384">
        <v>0</v>
      </c>
      <c r="G384">
        <v>0</v>
      </c>
      <c r="H384">
        <v>0</v>
      </c>
      <c r="I384">
        <v>0</v>
      </c>
      <c r="J384">
        <v>0</v>
      </c>
      <c r="K384">
        <v>0</v>
      </c>
      <c r="L384">
        <v>0</v>
      </c>
      <c r="M384">
        <v>0</v>
      </c>
      <c r="N384">
        <v>0</v>
      </c>
      <c r="O384">
        <v>0</v>
      </c>
      <c r="P384">
        <v>0</v>
      </c>
      <c r="Q384">
        <v>0</v>
      </c>
      <c r="R384">
        <v>0</v>
      </c>
      <c r="S384">
        <v>0</v>
      </c>
      <c r="T384">
        <v>0</v>
      </c>
      <c r="U384">
        <v>0</v>
      </c>
      <c r="V384">
        <v>0</v>
      </c>
      <c r="W384">
        <v>0</v>
      </c>
      <c r="X384">
        <v>0</v>
      </c>
      <c r="Y384">
        <v>0</v>
      </c>
      <c r="Z384">
        <v>0</v>
      </c>
      <c r="AA384">
        <v>0</v>
      </c>
      <c r="AB384">
        <v>0</v>
      </c>
      <c r="AC384">
        <v>0</v>
      </c>
      <c r="AD384">
        <v>0</v>
      </c>
      <c r="AE384">
        <v>0</v>
      </c>
      <c r="AF384">
        <v>0</v>
      </c>
      <c r="AG384">
        <v>0</v>
      </c>
      <c r="AH384">
        <v>0</v>
      </c>
      <c r="AI384">
        <v>0</v>
      </c>
      <c r="AJ384">
        <v>0</v>
      </c>
      <c r="AK384">
        <v>0</v>
      </c>
      <c r="AL384">
        <v>0</v>
      </c>
      <c r="AM384">
        <v>0</v>
      </c>
      <c r="AN384">
        <v>0</v>
      </c>
      <c r="AO384">
        <v>0</v>
      </c>
      <c r="AP384">
        <v>0</v>
      </c>
      <c r="AQ384">
        <v>0</v>
      </c>
      <c r="AR384">
        <v>0</v>
      </c>
      <c r="AS384">
        <v>0</v>
      </c>
      <c r="AT384">
        <v>0</v>
      </c>
      <c r="AU384">
        <v>0</v>
      </c>
      <c r="AV384">
        <v>0</v>
      </c>
      <c r="AW384">
        <v>0</v>
      </c>
      <c r="AX384">
        <v>1076</v>
      </c>
      <c r="AY384">
        <v>16353</v>
      </c>
      <c r="AZ384">
        <v>22417</v>
      </c>
      <c r="BA384">
        <v>212583</v>
      </c>
      <c r="BB384">
        <v>1076</v>
      </c>
      <c r="BC384">
        <v>3383</v>
      </c>
      <c r="BD384">
        <v>3444</v>
      </c>
      <c r="BE384">
        <v>31340</v>
      </c>
      <c r="BF384">
        <v>0</v>
      </c>
      <c r="BG384">
        <v>0</v>
      </c>
      <c r="BH384">
        <v>0</v>
      </c>
      <c r="BI384">
        <v>696</v>
      </c>
      <c r="BJ384">
        <v>0</v>
      </c>
      <c r="BK384">
        <v>2195</v>
      </c>
      <c r="BL384">
        <v>2179</v>
      </c>
      <c r="BM384">
        <v>5722</v>
      </c>
      <c r="BN384">
        <v>0</v>
      </c>
      <c r="BO384">
        <v>0</v>
      </c>
      <c r="BP384">
        <v>0</v>
      </c>
      <c r="BQ384">
        <v>0</v>
      </c>
      <c r="BR384">
        <v>19</v>
      </c>
      <c r="BS384">
        <v>0</v>
      </c>
    </row>
    <row r="385" spans="1:71" x14ac:dyDescent="0.2">
      <c r="A385">
        <v>6118</v>
      </c>
      <c r="B385">
        <v>0</v>
      </c>
      <c r="C385">
        <v>0</v>
      </c>
      <c r="D385">
        <v>0</v>
      </c>
      <c r="E385">
        <v>0</v>
      </c>
      <c r="F385">
        <v>0</v>
      </c>
      <c r="G385">
        <v>0</v>
      </c>
      <c r="H385">
        <v>0</v>
      </c>
      <c r="I385">
        <v>0</v>
      </c>
      <c r="J385">
        <v>0</v>
      </c>
      <c r="K385">
        <v>0</v>
      </c>
      <c r="L385">
        <v>0</v>
      </c>
      <c r="M385">
        <v>0</v>
      </c>
      <c r="N385">
        <v>0</v>
      </c>
      <c r="O385">
        <v>0</v>
      </c>
      <c r="P385">
        <v>0</v>
      </c>
      <c r="Q385">
        <v>0</v>
      </c>
      <c r="R385">
        <v>0</v>
      </c>
      <c r="S385">
        <v>0</v>
      </c>
      <c r="T385">
        <v>0</v>
      </c>
      <c r="U385">
        <v>0</v>
      </c>
      <c r="V385">
        <v>0</v>
      </c>
      <c r="W385">
        <v>0</v>
      </c>
      <c r="X385">
        <v>0</v>
      </c>
      <c r="Y385">
        <v>0</v>
      </c>
      <c r="Z385">
        <v>0</v>
      </c>
      <c r="AA385">
        <v>0</v>
      </c>
      <c r="AB385">
        <v>0</v>
      </c>
      <c r="AC385">
        <v>0</v>
      </c>
      <c r="AD385">
        <v>0</v>
      </c>
      <c r="AE385">
        <v>0</v>
      </c>
      <c r="AF385">
        <v>0</v>
      </c>
      <c r="AG385">
        <v>0</v>
      </c>
      <c r="AH385">
        <v>0</v>
      </c>
      <c r="AI385">
        <v>0</v>
      </c>
      <c r="AJ385">
        <v>0</v>
      </c>
      <c r="AK385">
        <v>0</v>
      </c>
      <c r="AL385">
        <v>0</v>
      </c>
      <c r="AM385">
        <v>0</v>
      </c>
      <c r="AN385">
        <v>0</v>
      </c>
      <c r="AO385">
        <v>0</v>
      </c>
      <c r="AP385">
        <v>0</v>
      </c>
      <c r="AQ385">
        <v>0</v>
      </c>
      <c r="AR385">
        <v>0</v>
      </c>
      <c r="AS385">
        <v>0</v>
      </c>
      <c r="AT385">
        <v>0</v>
      </c>
      <c r="AU385">
        <v>0</v>
      </c>
      <c r="AV385">
        <v>0</v>
      </c>
      <c r="AW385">
        <v>0</v>
      </c>
      <c r="AX385">
        <v>308</v>
      </c>
      <c r="AY385">
        <v>6429</v>
      </c>
      <c r="AZ385">
        <v>7621</v>
      </c>
      <c r="BA385">
        <v>112794</v>
      </c>
      <c r="BB385">
        <v>308</v>
      </c>
      <c r="BC385">
        <v>865</v>
      </c>
      <c r="BD385">
        <v>1514</v>
      </c>
      <c r="BE385">
        <v>13408</v>
      </c>
      <c r="BF385">
        <v>0</v>
      </c>
      <c r="BG385">
        <v>0</v>
      </c>
      <c r="BH385">
        <v>0</v>
      </c>
      <c r="BI385">
        <v>175</v>
      </c>
      <c r="BJ385">
        <v>115</v>
      </c>
      <c r="BK385">
        <v>692</v>
      </c>
      <c r="BL385">
        <v>717</v>
      </c>
      <c r="BM385">
        <v>2250</v>
      </c>
      <c r="BN385">
        <v>0</v>
      </c>
      <c r="BO385">
        <v>0</v>
      </c>
      <c r="BP385">
        <v>0</v>
      </c>
      <c r="BQ385">
        <v>0</v>
      </c>
      <c r="BR385">
        <v>9</v>
      </c>
      <c r="BS385">
        <v>0</v>
      </c>
    </row>
    <row r="386" spans="1:71" x14ac:dyDescent="0.2">
      <c r="A386">
        <v>6125</v>
      </c>
      <c r="B386">
        <v>0</v>
      </c>
      <c r="C386">
        <v>0</v>
      </c>
      <c r="D386">
        <v>0</v>
      </c>
      <c r="E386">
        <v>0</v>
      </c>
      <c r="F386">
        <v>0</v>
      </c>
      <c r="G386">
        <v>0</v>
      </c>
      <c r="H386">
        <v>0</v>
      </c>
      <c r="I386">
        <v>0</v>
      </c>
      <c r="J386">
        <v>0</v>
      </c>
      <c r="K386">
        <v>0</v>
      </c>
      <c r="L386">
        <v>0</v>
      </c>
      <c r="M386">
        <v>0</v>
      </c>
      <c r="N386">
        <v>0</v>
      </c>
      <c r="O386">
        <v>0</v>
      </c>
      <c r="P386">
        <v>0</v>
      </c>
      <c r="Q386">
        <v>0</v>
      </c>
      <c r="R386">
        <v>0</v>
      </c>
      <c r="S386">
        <v>0</v>
      </c>
      <c r="T386">
        <v>0</v>
      </c>
      <c r="U386">
        <v>0</v>
      </c>
      <c r="V386">
        <v>0</v>
      </c>
      <c r="W386">
        <v>0</v>
      </c>
      <c r="X386">
        <v>0</v>
      </c>
      <c r="Y386">
        <v>0</v>
      </c>
      <c r="Z386">
        <v>0</v>
      </c>
      <c r="AA386">
        <v>0</v>
      </c>
      <c r="AB386">
        <v>0</v>
      </c>
      <c r="AC386">
        <v>0</v>
      </c>
      <c r="AD386">
        <v>0</v>
      </c>
      <c r="AE386">
        <v>0</v>
      </c>
      <c r="AF386">
        <v>0</v>
      </c>
      <c r="AG386">
        <v>0</v>
      </c>
      <c r="AH386">
        <v>0</v>
      </c>
      <c r="AI386">
        <v>0</v>
      </c>
      <c r="AJ386">
        <v>0</v>
      </c>
      <c r="AK386">
        <v>0</v>
      </c>
      <c r="AL386">
        <v>0</v>
      </c>
      <c r="AM386">
        <v>0</v>
      </c>
      <c r="AN386">
        <v>0</v>
      </c>
      <c r="AO386">
        <v>0</v>
      </c>
      <c r="AP386">
        <v>0</v>
      </c>
      <c r="AQ386">
        <v>0</v>
      </c>
      <c r="AR386">
        <v>0</v>
      </c>
      <c r="AS386">
        <v>0</v>
      </c>
      <c r="AT386">
        <v>0</v>
      </c>
      <c r="AU386">
        <v>0</v>
      </c>
      <c r="AV386">
        <v>0</v>
      </c>
      <c r="AW386">
        <v>0</v>
      </c>
      <c r="AX386">
        <v>1483</v>
      </c>
      <c r="AY386">
        <v>26120</v>
      </c>
      <c r="AZ386">
        <v>32324</v>
      </c>
      <c r="BA386">
        <v>475931.5</v>
      </c>
      <c r="BB386">
        <v>1483</v>
      </c>
      <c r="BC386">
        <v>6605.5</v>
      </c>
      <c r="BD386">
        <v>7121.5</v>
      </c>
      <c r="BE386">
        <v>80131</v>
      </c>
      <c r="BF386">
        <v>0</v>
      </c>
      <c r="BG386">
        <v>0</v>
      </c>
      <c r="BH386">
        <v>0</v>
      </c>
      <c r="BI386">
        <v>1722</v>
      </c>
      <c r="BJ386">
        <v>414</v>
      </c>
      <c r="BK386">
        <v>3744</v>
      </c>
      <c r="BL386">
        <v>3992.5</v>
      </c>
      <c r="BM386">
        <v>8762.5</v>
      </c>
      <c r="BN386">
        <v>0</v>
      </c>
      <c r="BO386">
        <v>0</v>
      </c>
      <c r="BP386">
        <v>0</v>
      </c>
      <c r="BQ386">
        <v>346</v>
      </c>
      <c r="BR386">
        <v>70</v>
      </c>
      <c r="BS386">
        <v>0</v>
      </c>
    </row>
    <row r="387" spans="1:71" x14ac:dyDescent="0.2">
      <c r="A387">
        <v>6174</v>
      </c>
      <c r="B387">
        <v>0</v>
      </c>
      <c r="C387">
        <v>0</v>
      </c>
      <c r="D387">
        <v>0</v>
      </c>
      <c r="E387">
        <v>0</v>
      </c>
      <c r="F387">
        <v>0</v>
      </c>
      <c r="G387">
        <v>0</v>
      </c>
      <c r="H387">
        <v>0</v>
      </c>
      <c r="I387">
        <v>0</v>
      </c>
      <c r="J387">
        <v>0</v>
      </c>
      <c r="K387">
        <v>0</v>
      </c>
      <c r="L387">
        <v>0</v>
      </c>
      <c r="M387">
        <v>0</v>
      </c>
      <c r="N387">
        <v>0</v>
      </c>
      <c r="O387">
        <v>0</v>
      </c>
      <c r="P387">
        <v>0</v>
      </c>
      <c r="Q387">
        <v>0</v>
      </c>
      <c r="R387">
        <v>0</v>
      </c>
      <c r="S387">
        <v>0</v>
      </c>
      <c r="T387">
        <v>0</v>
      </c>
      <c r="U387">
        <v>0</v>
      </c>
      <c r="V387">
        <v>0</v>
      </c>
      <c r="W387">
        <v>0</v>
      </c>
      <c r="X387">
        <v>0</v>
      </c>
      <c r="Y387">
        <v>0</v>
      </c>
      <c r="Z387">
        <v>0</v>
      </c>
      <c r="AA387">
        <v>0</v>
      </c>
      <c r="AB387">
        <v>0</v>
      </c>
      <c r="AC387">
        <v>0</v>
      </c>
      <c r="AD387">
        <v>0</v>
      </c>
      <c r="AE387">
        <v>0</v>
      </c>
      <c r="AF387">
        <v>0</v>
      </c>
      <c r="AG387">
        <v>0</v>
      </c>
      <c r="AH387">
        <v>0</v>
      </c>
      <c r="AI387">
        <v>0</v>
      </c>
      <c r="AJ387">
        <v>0</v>
      </c>
      <c r="AK387">
        <v>0</v>
      </c>
      <c r="AL387">
        <v>0</v>
      </c>
      <c r="AM387">
        <v>0</v>
      </c>
      <c r="AN387">
        <v>0</v>
      </c>
      <c r="AO387">
        <v>0</v>
      </c>
      <c r="AP387">
        <v>0</v>
      </c>
      <c r="AQ387">
        <v>0</v>
      </c>
      <c r="AR387">
        <v>0</v>
      </c>
      <c r="AS387">
        <v>0</v>
      </c>
      <c r="AT387">
        <v>0</v>
      </c>
      <c r="AU387">
        <v>0</v>
      </c>
      <c r="AV387">
        <v>0</v>
      </c>
      <c r="AW387">
        <v>0</v>
      </c>
      <c r="AX387">
        <v>5125</v>
      </c>
      <c r="AY387">
        <v>86028.5</v>
      </c>
      <c r="AZ387">
        <v>117330.5</v>
      </c>
      <c r="BA387">
        <v>1675289</v>
      </c>
      <c r="BB387">
        <v>4724</v>
      </c>
      <c r="BC387">
        <v>17972.5</v>
      </c>
      <c r="BD387">
        <v>25160.5</v>
      </c>
      <c r="BE387">
        <v>286972</v>
      </c>
      <c r="BF387">
        <v>313</v>
      </c>
      <c r="BG387">
        <v>142</v>
      </c>
      <c r="BH387">
        <v>528</v>
      </c>
      <c r="BI387">
        <v>2627</v>
      </c>
      <c r="BJ387">
        <v>1884.5</v>
      </c>
      <c r="BK387">
        <v>10773.5</v>
      </c>
      <c r="BL387">
        <v>11941.5</v>
      </c>
      <c r="BM387">
        <v>37848</v>
      </c>
      <c r="BN387">
        <v>0</v>
      </c>
      <c r="BO387">
        <v>0</v>
      </c>
      <c r="BP387">
        <v>176</v>
      </c>
      <c r="BQ387">
        <v>880</v>
      </c>
      <c r="BR387">
        <v>235</v>
      </c>
      <c r="BS387">
        <v>0</v>
      </c>
    </row>
    <row r="388" spans="1:71" x14ac:dyDescent="0.2">
      <c r="A388">
        <v>6181</v>
      </c>
      <c r="B388">
        <v>0</v>
      </c>
      <c r="C388">
        <v>0</v>
      </c>
      <c r="D388">
        <v>0</v>
      </c>
      <c r="E388">
        <v>0</v>
      </c>
      <c r="F388">
        <v>0</v>
      </c>
      <c r="G388">
        <v>0</v>
      </c>
      <c r="H388">
        <v>0</v>
      </c>
      <c r="I388">
        <v>0</v>
      </c>
      <c r="J388">
        <v>0</v>
      </c>
      <c r="K388">
        <v>0</v>
      </c>
      <c r="L388">
        <v>0</v>
      </c>
      <c r="M388">
        <v>0</v>
      </c>
      <c r="N388">
        <v>0</v>
      </c>
      <c r="O388">
        <v>0</v>
      </c>
      <c r="P388">
        <v>0</v>
      </c>
      <c r="Q388">
        <v>0</v>
      </c>
      <c r="R388">
        <v>0</v>
      </c>
      <c r="S388">
        <v>0</v>
      </c>
      <c r="T388">
        <v>0</v>
      </c>
      <c r="U388">
        <v>0</v>
      </c>
      <c r="V388">
        <v>0</v>
      </c>
      <c r="W388">
        <v>0</v>
      </c>
      <c r="X388">
        <v>0</v>
      </c>
      <c r="Y388">
        <v>0</v>
      </c>
      <c r="Z388">
        <v>0</v>
      </c>
      <c r="AA388">
        <v>0</v>
      </c>
      <c r="AB388">
        <v>0</v>
      </c>
      <c r="AC388">
        <v>0</v>
      </c>
      <c r="AD388">
        <v>0</v>
      </c>
      <c r="AE388">
        <v>0</v>
      </c>
      <c r="AF388">
        <v>0</v>
      </c>
      <c r="AG388">
        <v>0</v>
      </c>
      <c r="AH388">
        <v>0</v>
      </c>
      <c r="AI388">
        <v>0</v>
      </c>
      <c r="AJ388">
        <v>0</v>
      </c>
      <c r="AK388">
        <v>0</v>
      </c>
      <c r="AL388">
        <v>0</v>
      </c>
      <c r="AM388">
        <v>0</v>
      </c>
      <c r="AN388">
        <v>0</v>
      </c>
      <c r="AO388">
        <v>0</v>
      </c>
      <c r="AP388">
        <v>0</v>
      </c>
      <c r="AQ388">
        <v>0</v>
      </c>
      <c r="AR388">
        <v>0</v>
      </c>
      <c r="AS388">
        <v>0</v>
      </c>
      <c r="AT388">
        <v>0</v>
      </c>
      <c r="AU388">
        <v>0</v>
      </c>
      <c r="AV388">
        <v>0</v>
      </c>
      <c r="AW388">
        <v>0</v>
      </c>
      <c r="AX388">
        <v>2455.5</v>
      </c>
      <c r="AY388">
        <v>40645</v>
      </c>
      <c r="AZ388">
        <v>49992</v>
      </c>
      <c r="BA388">
        <v>664361</v>
      </c>
      <c r="BB388">
        <v>2455.5</v>
      </c>
      <c r="BC388">
        <v>3840</v>
      </c>
      <c r="BD388">
        <v>4637</v>
      </c>
      <c r="BE388">
        <v>63054</v>
      </c>
      <c r="BF388">
        <v>0</v>
      </c>
      <c r="BG388">
        <v>0</v>
      </c>
      <c r="BH388">
        <v>0</v>
      </c>
      <c r="BI388">
        <v>688</v>
      </c>
      <c r="BJ388">
        <v>1008.5</v>
      </c>
      <c r="BK388">
        <v>3268</v>
      </c>
      <c r="BL388">
        <v>3142</v>
      </c>
      <c r="BM388">
        <v>9670</v>
      </c>
      <c r="BN388">
        <v>0</v>
      </c>
      <c r="BO388">
        <v>0</v>
      </c>
      <c r="BP388">
        <v>0</v>
      </c>
      <c r="BQ388">
        <v>688</v>
      </c>
      <c r="BR388">
        <v>169</v>
      </c>
      <c r="BS388">
        <v>0</v>
      </c>
    </row>
    <row r="389" spans="1:71" x14ac:dyDescent="0.2">
      <c r="A389">
        <v>6195</v>
      </c>
      <c r="B389">
        <v>0</v>
      </c>
      <c r="C389">
        <v>0</v>
      </c>
      <c r="D389">
        <v>0</v>
      </c>
      <c r="E389">
        <v>0</v>
      </c>
      <c r="F389">
        <v>0</v>
      </c>
      <c r="G389">
        <v>0</v>
      </c>
      <c r="H389">
        <v>0</v>
      </c>
      <c r="I389">
        <v>0</v>
      </c>
      <c r="J389">
        <v>0</v>
      </c>
      <c r="K389">
        <v>0</v>
      </c>
      <c r="L389">
        <v>0</v>
      </c>
      <c r="M389">
        <v>0</v>
      </c>
      <c r="N389">
        <v>0</v>
      </c>
      <c r="O389">
        <v>0</v>
      </c>
      <c r="P389">
        <v>0</v>
      </c>
      <c r="Q389">
        <v>0</v>
      </c>
      <c r="R389">
        <v>0</v>
      </c>
      <c r="S389">
        <v>0</v>
      </c>
      <c r="T389">
        <v>0</v>
      </c>
      <c r="U389">
        <v>0</v>
      </c>
      <c r="V389">
        <v>0</v>
      </c>
      <c r="W389">
        <v>0</v>
      </c>
      <c r="X389">
        <v>0</v>
      </c>
      <c r="Y389">
        <v>0</v>
      </c>
      <c r="Z389">
        <v>0</v>
      </c>
      <c r="AA389">
        <v>0</v>
      </c>
      <c r="AB389">
        <v>0</v>
      </c>
      <c r="AC389">
        <v>0</v>
      </c>
      <c r="AD389">
        <v>0</v>
      </c>
      <c r="AE389">
        <v>0</v>
      </c>
      <c r="AF389">
        <v>0</v>
      </c>
      <c r="AG389">
        <v>0</v>
      </c>
      <c r="AH389">
        <v>0</v>
      </c>
      <c r="AI389">
        <v>0</v>
      </c>
      <c r="AJ389">
        <v>0</v>
      </c>
      <c r="AK389">
        <v>0</v>
      </c>
      <c r="AL389">
        <v>0</v>
      </c>
      <c r="AM389">
        <v>0</v>
      </c>
      <c r="AN389">
        <v>0</v>
      </c>
      <c r="AO389">
        <v>0</v>
      </c>
      <c r="AP389">
        <v>0</v>
      </c>
      <c r="AQ389">
        <v>0</v>
      </c>
      <c r="AR389">
        <v>0</v>
      </c>
      <c r="AS389">
        <v>0</v>
      </c>
      <c r="AT389">
        <v>0</v>
      </c>
      <c r="AU389">
        <v>0</v>
      </c>
      <c r="AV389">
        <v>0</v>
      </c>
      <c r="AW389">
        <v>0</v>
      </c>
      <c r="AX389">
        <v>3254</v>
      </c>
      <c r="AY389">
        <v>17200</v>
      </c>
      <c r="AZ389">
        <v>22577</v>
      </c>
      <c r="BA389">
        <v>312298</v>
      </c>
      <c r="BB389">
        <v>3254</v>
      </c>
      <c r="BC389">
        <v>4118</v>
      </c>
      <c r="BD389">
        <v>5973</v>
      </c>
      <c r="BE389">
        <v>46604</v>
      </c>
      <c r="BF389">
        <v>0</v>
      </c>
      <c r="BG389">
        <v>0</v>
      </c>
      <c r="BH389">
        <v>0</v>
      </c>
      <c r="BI389">
        <v>282</v>
      </c>
      <c r="BJ389">
        <v>1597</v>
      </c>
      <c r="BK389">
        <v>3124</v>
      </c>
      <c r="BL389">
        <v>3837</v>
      </c>
      <c r="BM389">
        <v>8466</v>
      </c>
      <c r="BN389">
        <v>0</v>
      </c>
      <c r="BO389">
        <v>0</v>
      </c>
      <c r="BP389">
        <v>0</v>
      </c>
      <c r="BQ389">
        <v>0</v>
      </c>
      <c r="BR389">
        <v>63</v>
      </c>
      <c r="BS389">
        <v>0</v>
      </c>
    </row>
    <row r="390" spans="1:71" x14ac:dyDescent="0.2">
      <c r="A390">
        <v>6216</v>
      </c>
      <c r="B390">
        <v>0</v>
      </c>
      <c r="C390">
        <v>0</v>
      </c>
      <c r="D390">
        <v>0</v>
      </c>
      <c r="E390">
        <v>0</v>
      </c>
      <c r="F390">
        <v>0</v>
      </c>
      <c r="G390">
        <v>0</v>
      </c>
      <c r="H390">
        <v>0</v>
      </c>
      <c r="I390">
        <v>0</v>
      </c>
      <c r="J390">
        <v>0</v>
      </c>
      <c r="K390">
        <v>0</v>
      </c>
      <c r="L390">
        <v>0</v>
      </c>
      <c r="M390">
        <v>0</v>
      </c>
      <c r="N390">
        <v>0</v>
      </c>
      <c r="O390">
        <v>0</v>
      </c>
      <c r="P390">
        <v>0</v>
      </c>
      <c r="Q390">
        <v>0</v>
      </c>
      <c r="R390">
        <v>0</v>
      </c>
      <c r="S390">
        <v>0</v>
      </c>
      <c r="T390">
        <v>0</v>
      </c>
      <c r="U390">
        <v>0</v>
      </c>
      <c r="V390">
        <v>0</v>
      </c>
      <c r="W390">
        <v>0</v>
      </c>
      <c r="X390">
        <v>0</v>
      </c>
      <c r="Y390">
        <v>0</v>
      </c>
      <c r="Z390">
        <v>0</v>
      </c>
      <c r="AA390">
        <v>0</v>
      </c>
      <c r="AB390">
        <v>0</v>
      </c>
      <c r="AC390">
        <v>0</v>
      </c>
      <c r="AD390">
        <v>0</v>
      </c>
      <c r="AE390">
        <v>0</v>
      </c>
      <c r="AF390">
        <v>0</v>
      </c>
      <c r="AG390">
        <v>0</v>
      </c>
      <c r="AH390">
        <v>0</v>
      </c>
      <c r="AI390">
        <v>0</v>
      </c>
      <c r="AJ390">
        <v>0</v>
      </c>
      <c r="AK390">
        <v>0</v>
      </c>
      <c r="AL390">
        <v>0</v>
      </c>
      <c r="AM390">
        <v>0</v>
      </c>
      <c r="AN390">
        <v>0</v>
      </c>
      <c r="AO390">
        <v>0</v>
      </c>
      <c r="AP390">
        <v>0</v>
      </c>
      <c r="AQ390">
        <v>0</v>
      </c>
      <c r="AR390">
        <v>0</v>
      </c>
      <c r="AS390">
        <v>0</v>
      </c>
      <c r="AT390">
        <v>0</v>
      </c>
      <c r="AU390">
        <v>0</v>
      </c>
      <c r="AV390">
        <v>0</v>
      </c>
      <c r="AW390">
        <v>0</v>
      </c>
      <c r="AX390">
        <v>809</v>
      </c>
      <c r="AY390">
        <v>17301</v>
      </c>
      <c r="AZ390">
        <v>21490</v>
      </c>
      <c r="BA390">
        <v>278153</v>
      </c>
      <c r="BB390">
        <v>809</v>
      </c>
      <c r="BC390">
        <v>2585</v>
      </c>
      <c r="BD390">
        <v>3476</v>
      </c>
      <c r="BE390">
        <v>45124</v>
      </c>
      <c r="BF390">
        <v>0</v>
      </c>
      <c r="BG390">
        <v>159</v>
      </c>
      <c r="BH390">
        <v>0</v>
      </c>
      <c r="BI390">
        <v>171</v>
      </c>
      <c r="BJ390">
        <v>108</v>
      </c>
      <c r="BK390">
        <v>1113</v>
      </c>
      <c r="BL390">
        <v>1197</v>
      </c>
      <c r="BM390">
        <v>3843</v>
      </c>
      <c r="BN390">
        <v>0</v>
      </c>
      <c r="BO390">
        <v>0</v>
      </c>
      <c r="BP390">
        <v>0</v>
      </c>
      <c r="BQ390">
        <v>0</v>
      </c>
      <c r="BR390">
        <v>30</v>
      </c>
      <c r="BS390">
        <v>0</v>
      </c>
    </row>
    <row r="391" spans="1:71" x14ac:dyDescent="0.2">
      <c r="A391">
        <v>6223</v>
      </c>
      <c r="B391">
        <v>0</v>
      </c>
      <c r="C391">
        <v>0</v>
      </c>
      <c r="D391">
        <v>0</v>
      </c>
      <c r="E391">
        <v>0</v>
      </c>
      <c r="F391">
        <v>0</v>
      </c>
      <c r="G391">
        <v>0</v>
      </c>
      <c r="H391">
        <v>0</v>
      </c>
      <c r="I391">
        <v>0</v>
      </c>
      <c r="J391">
        <v>0</v>
      </c>
      <c r="K391">
        <v>0</v>
      </c>
      <c r="L391">
        <v>0</v>
      </c>
      <c r="M391">
        <v>0</v>
      </c>
      <c r="N391">
        <v>0</v>
      </c>
      <c r="O391">
        <v>0</v>
      </c>
      <c r="P391">
        <v>0</v>
      </c>
      <c r="Q391">
        <v>0</v>
      </c>
      <c r="R391">
        <v>0</v>
      </c>
      <c r="S391">
        <v>0</v>
      </c>
      <c r="T391">
        <v>0</v>
      </c>
      <c r="U391">
        <v>0</v>
      </c>
      <c r="V391">
        <v>0</v>
      </c>
      <c r="W391">
        <v>0</v>
      </c>
      <c r="X391">
        <v>0</v>
      </c>
      <c r="Y391">
        <v>0</v>
      </c>
      <c r="Z391">
        <v>0</v>
      </c>
      <c r="AA391">
        <v>0</v>
      </c>
      <c r="AB391">
        <v>0</v>
      </c>
      <c r="AC391">
        <v>0</v>
      </c>
      <c r="AD391">
        <v>0</v>
      </c>
      <c r="AE391">
        <v>0</v>
      </c>
      <c r="AF391">
        <v>0</v>
      </c>
      <c r="AG391">
        <v>0</v>
      </c>
      <c r="AH391">
        <v>0</v>
      </c>
      <c r="AI391">
        <v>0</v>
      </c>
      <c r="AJ391">
        <v>0</v>
      </c>
      <c r="AK391">
        <v>0</v>
      </c>
      <c r="AL391">
        <v>0</v>
      </c>
      <c r="AM391">
        <v>0</v>
      </c>
      <c r="AN391">
        <v>0</v>
      </c>
      <c r="AO391">
        <v>0</v>
      </c>
      <c r="AP391">
        <v>0</v>
      </c>
      <c r="AQ391">
        <v>0</v>
      </c>
      <c r="AR391">
        <v>0</v>
      </c>
      <c r="AS391">
        <v>0</v>
      </c>
      <c r="AT391">
        <v>0</v>
      </c>
      <c r="AU391">
        <v>0</v>
      </c>
      <c r="AV391">
        <v>0</v>
      </c>
      <c r="AW391">
        <v>0</v>
      </c>
      <c r="AX391">
        <v>385</v>
      </c>
      <c r="AY391">
        <v>13804</v>
      </c>
      <c r="AZ391">
        <v>15345</v>
      </c>
      <c r="BA391">
        <v>448388</v>
      </c>
      <c r="BB391">
        <v>329</v>
      </c>
      <c r="BC391">
        <v>2134</v>
      </c>
      <c r="BD391">
        <v>3073</v>
      </c>
      <c r="BE391">
        <v>72914</v>
      </c>
      <c r="BF391">
        <v>24</v>
      </c>
      <c r="BG391">
        <v>24</v>
      </c>
      <c r="BH391">
        <v>201</v>
      </c>
      <c r="BI391">
        <v>889</v>
      </c>
      <c r="BJ391">
        <v>105</v>
      </c>
      <c r="BK391">
        <v>1279</v>
      </c>
      <c r="BL391">
        <v>1065</v>
      </c>
      <c r="BM391">
        <v>5137</v>
      </c>
      <c r="BN391">
        <v>0</v>
      </c>
      <c r="BO391">
        <v>0</v>
      </c>
      <c r="BP391">
        <v>0</v>
      </c>
      <c r="BQ391">
        <v>421</v>
      </c>
      <c r="BR391">
        <v>269</v>
      </c>
      <c r="BS391">
        <v>0</v>
      </c>
    </row>
    <row r="392" spans="1:71" x14ac:dyDescent="0.2">
      <c r="A392">
        <v>6230</v>
      </c>
      <c r="B392">
        <v>0</v>
      </c>
      <c r="C392">
        <v>0</v>
      </c>
      <c r="D392">
        <v>0</v>
      </c>
      <c r="E392">
        <v>0</v>
      </c>
      <c r="F392">
        <v>0</v>
      </c>
      <c r="G392">
        <v>0</v>
      </c>
      <c r="H392">
        <v>0</v>
      </c>
      <c r="I392">
        <v>0</v>
      </c>
      <c r="J392">
        <v>0</v>
      </c>
      <c r="K392">
        <v>0</v>
      </c>
      <c r="L392">
        <v>0</v>
      </c>
      <c r="M392">
        <v>0</v>
      </c>
      <c r="N392">
        <v>0</v>
      </c>
      <c r="O392">
        <v>0</v>
      </c>
      <c r="P392">
        <v>0</v>
      </c>
      <c r="Q392">
        <v>0</v>
      </c>
      <c r="R392">
        <v>0</v>
      </c>
      <c r="S392">
        <v>0</v>
      </c>
      <c r="T392">
        <v>0</v>
      </c>
      <c r="U392">
        <v>0</v>
      </c>
      <c r="V392">
        <v>0</v>
      </c>
      <c r="W392">
        <v>0</v>
      </c>
      <c r="X392">
        <v>0</v>
      </c>
      <c r="Y392">
        <v>0</v>
      </c>
      <c r="Z392">
        <v>0</v>
      </c>
      <c r="AA392">
        <v>0</v>
      </c>
      <c r="AB392">
        <v>0</v>
      </c>
      <c r="AC392">
        <v>0</v>
      </c>
      <c r="AD392">
        <v>0</v>
      </c>
      <c r="AE392">
        <v>0</v>
      </c>
      <c r="AF392">
        <v>0</v>
      </c>
      <c r="AG392">
        <v>0</v>
      </c>
      <c r="AH392">
        <v>0</v>
      </c>
      <c r="AI392">
        <v>0</v>
      </c>
      <c r="AJ392">
        <v>0</v>
      </c>
      <c r="AK392">
        <v>0</v>
      </c>
      <c r="AL392">
        <v>0</v>
      </c>
      <c r="AM392">
        <v>0</v>
      </c>
      <c r="AN392">
        <v>0</v>
      </c>
      <c r="AO392">
        <v>0</v>
      </c>
      <c r="AP392">
        <v>0</v>
      </c>
      <c r="AQ392">
        <v>0</v>
      </c>
      <c r="AR392">
        <v>0</v>
      </c>
      <c r="AS392">
        <v>0</v>
      </c>
      <c r="AT392">
        <v>0</v>
      </c>
      <c r="AU392">
        <v>0</v>
      </c>
      <c r="AV392">
        <v>0</v>
      </c>
      <c r="AW392">
        <v>0</v>
      </c>
      <c r="AX392">
        <v>0</v>
      </c>
      <c r="AY392">
        <v>729</v>
      </c>
      <c r="AZ392">
        <v>1591</v>
      </c>
      <c r="BA392">
        <v>20618</v>
      </c>
      <c r="BB392">
        <v>0</v>
      </c>
      <c r="BC392">
        <v>196</v>
      </c>
      <c r="BD392">
        <v>280</v>
      </c>
      <c r="BE392">
        <v>4774</v>
      </c>
      <c r="BF392">
        <v>0</v>
      </c>
      <c r="BG392">
        <v>0</v>
      </c>
      <c r="BH392">
        <v>0</v>
      </c>
      <c r="BI392">
        <v>168</v>
      </c>
      <c r="BJ392">
        <v>0</v>
      </c>
      <c r="BK392">
        <v>0</v>
      </c>
      <c r="BL392">
        <v>224</v>
      </c>
      <c r="BM392">
        <v>713</v>
      </c>
      <c r="BN392">
        <v>0</v>
      </c>
      <c r="BO392">
        <v>0</v>
      </c>
      <c r="BP392">
        <v>0</v>
      </c>
      <c r="BQ392">
        <v>0</v>
      </c>
      <c r="BR392">
        <v>3</v>
      </c>
      <c r="BS392">
        <v>0</v>
      </c>
    </row>
    <row r="393" spans="1:71" x14ac:dyDescent="0.2">
      <c r="A393">
        <v>6237</v>
      </c>
      <c r="B393">
        <v>0</v>
      </c>
      <c r="C393">
        <v>0</v>
      </c>
      <c r="D393">
        <v>0</v>
      </c>
      <c r="E393">
        <v>0</v>
      </c>
      <c r="F393">
        <v>0</v>
      </c>
      <c r="G393">
        <v>0</v>
      </c>
      <c r="H393">
        <v>0</v>
      </c>
      <c r="I393">
        <v>0</v>
      </c>
      <c r="J393">
        <v>0</v>
      </c>
      <c r="K393">
        <v>0</v>
      </c>
      <c r="L393">
        <v>0</v>
      </c>
      <c r="M393">
        <v>0</v>
      </c>
      <c r="N393">
        <v>0</v>
      </c>
      <c r="O393">
        <v>0</v>
      </c>
      <c r="P393">
        <v>0</v>
      </c>
      <c r="Q393">
        <v>0</v>
      </c>
      <c r="R393">
        <v>0</v>
      </c>
      <c r="S393">
        <v>0</v>
      </c>
      <c r="T393">
        <v>0</v>
      </c>
      <c r="U393">
        <v>0</v>
      </c>
      <c r="V393">
        <v>0</v>
      </c>
      <c r="W393">
        <v>0</v>
      </c>
      <c r="X393">
        <v>0</v>
      </c>
      <c r="Y393">
        <v>0</v>
      </c>
      <c r="Z393">
        <v>0</v>
      </c>
      <c r="AA393">
        <v>0</v>
      </c>
      <c r="AB393">
        <v>0</v>
      </c>
      <c r="AC393">
        <v>0</v>
      </c>
      <c r="AD393">
        <v>0</v>
      </c>
      <c r="AE393">
        <v>0</v>
      </c>
      <c r="AF393">
        <v>0</v>
      </c>
      <c r="AG393">
        <v>0</v>
      </c>
      <c r="AH393">
        <v>0</v>
      </c>
      <c r="AI393">
        <v>0</v>
      </c>
      <c r="AJ393">
        <v>0</v>
      </c>
      <c r="AK393">
        <v>0</v>
      </c>
      <c r="AL393">
        <v>0</v>
      </c>
      <c r="AM393">
        <v>0</v>
      </c>
      <c r="AN393">
        <v>0</v>
      </c>
      <c r="AO393">
        <v>0</v>
      </c>
      <c r="AP393">
        <v>0</v>
      </c>
      <c r="AQ393">
        <v>0</v>
      </c>
      <c r="AR393">
        <v>0</v>
      </c>
      <c r="AS393">
        <v>0</v>
      </c>
      <c r="AT393">
        <v>0</v>
      </c>
      <c r="AU393">
        <v>0</v>
      </c>
      <c r="AV393">
        <v>0</v>
      </c>
      <c r="AW393">
        <v>0</v>
      </c>
      <c r="AX393">
        <v>647.5</v>
      </c>
      <c r="AY393">
        <v>2572</v>
      </c>
      <c r="AZ393">
        <v>12939</v>
      </c>
      <c r="BA393">
        <v>193279</v>
      </c>
      <c r="BB393">
        <v>647.5</v>
      </c>
      <c r="BC393">
        <v>366</v>
      </c>
      <c r="BD393">
        <v>1992</v>
      </c>
      <c r="BE393">
        <v>24716</v>
      </c>
      <c r="BF393">
        <v>0</v>
      </c>
      <c r="BG393">
        <v>0</v>
      </c>
      <c r="BH393">
        <v>0</v>
      </c>
      <c r="BI393">
        <v>336</v>
      </c>
      <c r="BJ393">
        <v>201</v>
      </c>
      <c r="BK393">
        <v>135</v>
      </c>
      <c r="BL393">
        <v>1479</v>
      </c>
      <c r="BM393">
        <v>2984</v>
      </c>
      <c r="BN393">
        <v>0</v>
      </c>
      <c r="BO393">
        <v>0</v>
      </c>
      <c r="BP393">
        <v>0</v>
      </c>
      <c r="BQ393">
        <v>0</v>
      </c>
      <c r="BR393">
        <v>30</v>
      </c>
      <c r="BS393">
        <v>0</v>
      </c>
    </row>
    <row r="394" spans="1:71" x14ac:dyDescent="0.2">
      <c r="A394">
        <v>6244</v>
      </c>
      <c r="B394">
        <v>0</v>
      </c>
      <c r="C394">
        <v>0</v>
      </c>
      <c r="D394">
        <v>0</v>
      </c>
      <c r="E394">
        <v>0</v>
      </c>
      <c r="F394">
        <v>0</v>
      </c>
      <c r="G394">
        <v>0</v>
      </c>
      <c r="H394">
        <v>0</v>
      </c>
      <c r="I394">
        <v>0</v>
      </c>
      <c r="J394">
        <v>0</v>
      </c>
      <c r="K394">
        <v>0</v>
      </c>
      <c r="L394">
        <v>0</v>
      </c>
      <c r="M394">
        <v>0</v>
      </c>
      <c r="N394">
        <v>0</v>
      </c>
      <c r="O394">
        <v>0</v>
      </c>
      <c r="P394">
        <v>0</v>
      </c>
      <c r="Q394">
        <v>0</v>
      </c>
      <c r="R394">
        <v>0</v>
      </c>
      <c r="S394">
        <v>0</v>
      </c>
      <c r="T394">
        <v>0</v>
      </c>
      <c r="U394">
        <v>0</v>
      </c>
      <c r="V394">
        <v>0</v>
      </c>
      <c r="W394">
        <v>0</v>
      </c>
      <c r="X394">
        <v>0</v>
      </c>
      <c r="Y394">
        <v>0</v>
      </c>
      <c r="Z394">
        <v>0</v>
      </c>
      <c r="AA394">
        <v>0</v>
      </c>
      <c r="AB394">
        <v>0</v>
      </c>
      <c r="AC394">
        <v>0</v>
      </c>
      <c r="AD394">
        <v>0</v>
      </c>
      <c r="AE394">
        <v>0</v>
      </c>
      <c r="AF394">
        <v>0</v>
      </c>
      <c r="AG394">
        <v>0</v>
      </c>
      <c r="AH394">
        <v>0</v>
      </c>
      <c r="AI394">
        <v>0</v>
      </c>
      <c r="AJ394">
        <v>0</v>
      </c>
      <c r="AK394">
        <v>0</v>
      </c>
      <c r="AL394">
        <v>0</v>
      </c>
      <c r="AM394">
        <v>0</v>
      </c>
      <c r="AN394">
        <v>0</v>
      </c>
      <c r="AO394">
        <v>0</v>
      </c>
      <c r="AP394">
        <v>0</v>
      </c>
      <c r="AQ394">
        <v>0</v>
      </c>
      <c r="AR394">
        <v>0</v>
      </c>
      <c r="AS394">
        <v>0</v>
      </c>
      <c r="AT394">
        <v>0</v>
      </c>
      <c r="AU394">
        <v>0</v>
      </c>
      <c r="AV394">
        <v>0</v>
      </c>
      <c r="AW394">
        <v>0</v>
      </c>
      <c r="AX394">
        <v>301</v>
      </c>
      <c r="AY394">
        <v>52310</v>
      </c>
      <c r="AZ394">
        <v>70701</v>
      </c>
      <c r="BA394">
        <v>1027823</v>
      </c>
      <c r="BB394">
        <v>301</v>
      </c>
      <c r="BC394">
        <v>8694</v>
      </c>
      <c r="BD394">
        <v>9692</v>
      </c>
      <c r="BE394">
        <v>145370</v>
      </c>
      <c r="BF394">
        <v>0</v>
      </c>
      <c r="BG394">
        <v>167</v>
      </c>
      <c r="BH394">
        <v>171</v>
      </c>
      <c r="BI394">
        <v>1373</v>
      </c>
      <c r="BJ394">
        <v>0</v>
      </c>
      <c r="BK394">
        <v>4115</v>
      </c>
      <c r="BL394">
        <v>5417</v>
      </c>
      <c r="BM394">
        <v>30990</v>
      </c>
      <c r="BN394">
        <v>0</v>
      </c>
      <c r="BO394">
        <v>0</v>
      </c>
      <c r="BP394">
        <v>0</v>
      </c>
      <c r="BQ394">
        <v>858</v>
      </c>
      <c r="BR394">
        <v>153</v>
      </c>
      <c r="BS394">
        <v>0</v>
      </c>
    </row>
    <row r="395" spans="1:71" x14ac:dyDescent="0.2">
      <c r="A395">
        <v>6251</v>
      </c>
      <c r="B395">
        <v>0</v>
      </c>
      <c r="C395">
        <v>0</v>
      </c>
      <c r="D395">
        <v>0</v>
      </c>
      <c r="E395">
        <v>0</v>
      </c>
      <c r="F395">
        <v>0</v>
      </c>
      <c r="G395">
        <v>0</v>
      </c>
      <c r="H395">
        <v>0</v>
      </c>
      <c r="I395">
        <v>0</v>
      </c>
      <c r="J395">
        <v>0</v>
      </c>
      <c r="K395">
        <v>0</v>
      </c>
      <c r="L395">
        <v>0</v>
      </c>
      <c r="M395">
        <v>0</v>
      </c>
      <c r="N395">
        <v>0</v>
      </c>
      <c r="O395">
        <v>0</v>
      </c>
      <c r="P395">
        <v>0</v>
      </c>
      <c r="Q395">
        <v>0</v>
      </c>
      <c r="R395">
        <v>0</v>
      </c>
      <c r="S395">
        <v>0</v>
      </c>
      <c r="T395">
        <v>0</v>
      </c>
      <c r="U395">
        <v>0</v>
      </c>
      <c r="V395">
        <v>0</v>
      </c>
      <c r="W395">
        <v>0</v>
      </c>
      <c r="X395">
        <v>0</v>
      </c>
      <c r="Y395">
        <v>0</v>
      </c>
      <c r="Z395">
        <v>0</v>
      </c>
      <c r="AA395">
        <v>0</v>
      </c>
      <c r="AB395">
        <v>0</v>
      </c>
      <c r="AC395">
        <v>0</v>
      </c>
      <c r="AD395">
        <v>0</v>
      </c>
      <c r="AE395">
        <v>0</v>
      </c>
      <c r="AF395">
        <v>0</v>
      </c>
      <c r="AG395">
        <v>0</v>
      </c>
      <c r="AH395">
        <v>0</v>
      </c>
      <c r="AI395">
        <v>0</v>
      </c>
      <c r="AJ395">
        <v>0</v>
      </c>
      <c r="AK395">
        <v>0</v>
      </c>
      <c r="AL395">
        <v>0</v>
      </c>
      <c r="AM395">
        <v>0</v>
      </c>
      <c r="AN395">
        <v>0</v>
      </c>
      <c r="AO395">
        <v>0</v>
      </c>
      <c r="AP395">
        <v>0</v>
      </c>
      <c r="AQ395">
        <v>0</v>
      </c>
      <c r="AR395">
        <v>0</v>
      </c>
      <c r="AS395">
        <v>0</v>
      </c>
      <c r="AT395">
        <v>0</v>
      </c>
      <c r="AU395">
        <v>0</v>
      </c>
      <c r="AV395">
        <v>0</v>
      </c>
      <c r="AW395">
        <v>0</v>
      </c>
      <c r="AX395">
        <v>198</v>
      </c>
      <c r="AY395">
        <v>2034</v>
      </c>
      <c r="AZ395">
        <v>2520</v>
      </c>
      <c r="BA395">
        <v>36372</v>
      </c>
      <c r="BB395">
        <v>198</v>
      </c>
      <c r="BC395">
        <v>670</v>
      </c>
      <c r="BD395">
        <v>504</v>
      </c>
      <c r="BE395">
        <v>5160</v>
      </c>
      <c r="BF395">
        <v>0</v>
      </c>
      <c r="BG395">
        <v>0</v>
      </c>
      <c r="BH395">
        <v>0</v>
      </c>
      <c r="BI395">
        <v>168</v>
      </c>
      <c r="BJ395">
        <v>198</v>
      </c>
      <c r="BK395">
        <v>402</v>
      </c>
      <c r="BL395">
        <v>168</v>
      </c>
      <c r="BM395">
        <v>1176</v>
      </c>
      <c r="BN395">
        <v>0</v>
      </c>
      <c r="BO395">
        <v>0</v>
      </c>
      <c r="BP395">
        <v>0</v>
      </c>
      <c r="BQ395">
        <v>0</v>
      </c>
      <c r="BR395">
        <v>6</v>
      </c>
      <c r="BS395">
        <v>0</v>
      </c>
    </row>
    <row r="396" spans="1:71" x14ac:dyDescent="0.2">
      <c r="A396">
        <v>6293</v>
      </c>
      <c r="B396">
        <v>0</v>
      </c>
      <c r="C396">
        <v>0</v>
      </c>
      <c r="D396">
        <v>0</v>
      </c>
      <c r="E396">
        <v>0</v>
      </c>
      <c r="F396">
        <v>0</v>
      </c>
      <c r="G396">
        <v>0</v>
      </c>
      <c r="H396">
        <v>0</v>
      </c>
      <c r="I396">
        <v>0</v>
      </c>
      <c r="J396">
        <v>0</v>
      </c>
      <c r="K396">
        <v>0</v>
      </c>
      <c r="L396">
        <v>0</v>
      </c>
      <c r="M396">
        <v>0</v>
      </c>
      <c r="N396">
        <v>0</v>
      </c>
      <c r="O396">
        <v>0</v>
      </c>
      <c r="P396">
        <v>0</v>
      </c>
      <c r="Q396">
        <v>0</v>
      </c>
      <c r="R396">
        <v>0</v>
      </c>
      <c r="S396">
        <v>0</v>
      </c>
      <c r="T396">
        <v>0</v>
      </c>
      <c r="U396">
        <v>0</v>
      </c>
      <c r="V396">
        <v>0</v>
      </c>
      <c r="W396">
        <v>0</v>
      </c>
      <c r="X396">
        <v>0</v>
      </c>
      <c r="Y396">
        <v>0</v>
      </c>
      <c r="Z396">
        <v>0</v>
      </c>
      <c r="AA396">
        <v>0</v>
      </c>
      <c r="AB396">
        <v>0</v>
      </c>
      <c r="AC396">
        <v>0</v>
      </c>
      <c r="AD396">
        <v>0</v>
      </c>
      <c r="AE396">
        <v>0</v>
      </c>
      <c r="AF396">
        <v>0</v>
      </c>
      <c r="AG396">
        <v>0</v>
      </c>
      <c r="AH396">
        <v>0</v>
      </c>
      <c r="AI396">
        <v>0</v>
      </c>
      <c r="AJ396">
        <v>0</v>
      </c>
      <c r="AK396">
        <v>0</v>
      </c>
      <c r="AL396">
        <v>0</v>
      </c>
      <c r="AM396">
        <v>0</v>
      </c>
      <c r="AN396">
        <v>0</v>
      </c>
      <c r="AO396">
        <v>0</v>
      </c>
      <c r="AP396">
        <v>0</v>
      </c>
      <c r="AQ396">
        <v>0</v>
      </c>
      <c r="AR396">
        <v>0</v>
      </c>
      <c r="AS396">
        <v>0</v>
      </c>
      <c r="AT396">
        <v>0</v>
      </c>
      <c r="AU396">
        <v>0</v>
      </c>
      <c r="AV396">
        <v>0</v>
      </c>
      <c r="AW396">
        <v>0</v>
      </c>
      <c r="AX396">
        <v>6</v>
      </c>
      <c r="AY396">
        <v>3751</v>
      </c>
      <c r="AZ396">
        <v>6999</v>
      </c>
      <c r="BA396">
        <v>96561</v>
      </c>
      <c r="BB396">
        <v>6</v>
      </c>
      <c r="BC396">
        <v>423</v>
      </c>
      <c r="BD396">
        <v>870</v>
      </c>
      <c r="BE396">
        <v>17779</v>
      </c>
      <c r="BF396">
        <v>0</v>
      </c>
      <c r="BG396">
        <v>0</v>
      </c>
      <c r="BH396">
        <v>0</v>
      </c>
      <c r="BI396">
        <v>696</v>
      </c>
      <c r="BJ396">
        <v>6</v>
      </c>
      <c r="BK396">
        <v>141</v>
      </c>
      <c r="BL396">
        <v>696</v>
      </c>
      <c r="BM396">
        <v>1392</v>
      </c>
      <c r="BN396">
        <v>0</v>
      </c>
      <c r="BO396">
        <v>0</v>
      </c>
      <c r="BP396">
        <v>0</v>
      </c>
      <c r="BQ396">
        <v>174</v>
      </c>
      <c r="BR396">
        <v>12</v>
      </c>
      <c r="BS396">
        <v>0</v>
      </c>
    </row>
    <row r="397" spans="1:71" x14ac:dyDescent="0.2">
      <c r="A397">
        <v>6300</v>
      </c>
      <c r="B397">
        <v>0</v>
      </c>
      <c r="C397">
        <v>0</v>
      </c>
      <c r="D397">
        <v>0</v>
      </c>
      <c r="E397">
        <v>0</v>
      </c>
      <c r="F397">
        <v>0</v>
      </c>
      <c r="G397">
        <v>0</v>
      </c>
      <c r="H397">
        <v>0</v>
      </c>
      <c r="I397">
        <v>0</v>
      </c>
      <c r="J397">
        <v>0</v>
      </c>
      <c r="K397">
        <v>0</v>
      </c>
      <c r="L397">
        <v>0</v>
      </c>
      <c r="M397">
        <v>0</v>
      </c>
      <c r="N397">
        <v>0</v>
      </c>
      <c r="O397">
        <v>0</v>
      </c>
      <c r="P397">
        <v>0</v>
      </c>
      <c r="Q397">
        <v>0</v>
      </c>
      <c r="R397">
        <v>0</v>
      </c>
      <c r="S397">
        <v>0</v>
      </c>
      <c r="T397">
        <v>0</v>
      </c>
      <c r="U397">
        <v>0</v>
      </c>
      <c r="V397">
        <v>0</v>
      </c>
      <c r="W397">
        <v>0</v>
      </c>
      <c r="X397">
        <v>0</v>
      </c>
      <c r="Y397">
        <v>0</v>
      </c>
      <c r="Z397">
        <v>0</v>
      </c>
      <c r="AA397">
        <v>0</v>
      </c>
      <c r="AB397">
        <v>0</v>
      </c>
      <c r="AC397">
        <v>0</v>
      </c>
      <c r="AD397">
        <v>0</v>
      </c>
      <c r="AE397">
        <v>0</v>
      </c>
      <c r="AF397">
        <v>0</v>
      </c>
      <c r="AG397">
        <v>0</v>
      </c>
      <c r="AH397">
        <v>0</v>
      </c>
      <c r="AI397">
        <v>0</v>
      </c>
      <c r="AJ397">
        <v>0</v>
      </c>
      <c r="AK397">
        <v>0</v>
      </c>
      <c r="AL397">
        <v>0</v>
      </c>
      <c r="AM397">
        <v>0</v>
      </c>
      <c r="AN397">
        <v>0</v>
      </c>
      <c r="AO397">
        <v>0</v>
      </c>
      <c r="AP397">
        <v>0</v>
      </c>
      <c r="AQ397">
        <v>0</v>
      </c>
      <c r="AR397">
        <v>0</v>
      </c>
      <c r="AS397">
        <v>0</v>
      </c>
      <c r="AT397">
        <v>0</v>
      </c>
      <c r="AU397">
        <v>0</v>
      </c>
      <c r="AV397">
        <v>0</v>
      </c>
      <c r="AW397">
        <v>0</v>
      </c>
      <c r="AX397">
        <v>7009</v>
      </c>
      <c r="AY397">
        <v>63383</v>
      </c>
      <c r="AZ397">
        <v>70103</v>
      </c>
      <c r="BA397">
        <v>1020138</v>
      </c>
      <c r="BB397">
        <v>6840</v>
      </c>
      <c r="BC397">
        <v>14657</v>
      </c>
      <c r="BD397">
        <v>15942</v>
      </c>
      <c r="BE397">
        <v>167940</v>
      </c>
      <c r="BF397">
        <v>0</v>
      </c>
      <c r="BG397">
        <v>0</v>
      </c>
      <c r="BH397">
        <v>338</v>
      </c>
      <c r="BI397">
        <v>1369</v>
      </c>
      <c r="BJ397">
        <v>3403</v>
      </c>
      <c r="BK397">
        <v>7469</v>
      </c>
      <c r="BL397">
        <v>9006</v>
      </c>
      <c r="BM397">
        <v>19952</v>
      </c>
      <c r="BN397">
        <v>94</v>
      </c>
      <c r="BO397">
        <v>0</v>
      </c>
      <c r="BP397">
        <v>0</v>
      </c>
      <c r="BQ397">
        <v>1039</v>
      </c>
      <c r="BR397">
        <v>67</v>
      </c>
      <c r="BS397">
        <v>0</v>
      </c>
    </row>
    <row r="398" spans="1:71" x14ac:dyDescent="0.2">
      <c r="A398">
        <v>6307</v>
      </c>
      <c r="B398">
        <v>0</v>
      </c>
      <c r="C398">
        <v>0</v>
      </c>
      <c r="D398">
        <v>0</v>
      </c>
      <c r="E398">
        <v>0</v>
      </c>
      <c r="F398">
        <v>0</v>
      </c>
      <c r="G398">
        <v>0</v>
      </c>
      <c r="H398">
        <v>0</v>
      </c>
      <c r="I398">
        <v>0</v>
      </c>
      <c r="J398">
        <v>0</v>
      </c>
      <c r="K398">
        <v>0</v>
      </c>
      <c r="L398">
        <v>0</v>
      </c>
      <c r="M398">
        <v>0</v>
      </c>
      <c r="N398">
        <v>0</v>
      </c>
      <c r="O398">
        <v>0</v>
      </c>
      <c r="P398">
        <v>0</v>
      </c>
      <c r="Q398">
        <v>0</v>
      </c>
      <c r="R398">
        <v>0</v>
      </c>
      <c r="S398">
        <v>0</v>
      </c>
      <c r="T398">
        <v>0</v>
      </c>
      <c r="U398">
        <v>0</v>
      </c>
      <c r="V398">
        <v>0</v>
      </c>
      <c r="W398">
        <v>0</v>
      </c>
      <c r="X398">
        <v>0</v>
      </c>
      <c r="Y398">
        <v>0</v>
      </c>
      <c r="Z398">
        <v>0</v>
      </c>
      <c r="AA398">
        <v>0</v>
      </c>
      <c r="AB398">
        <v>0</v>
      </c>
      <c r="AC398">
        <v>0</v>
      </c>
      <c r="AD398">
        <v>0</v>
      </c>
      <c r="AE398">
        <v>0</v>
      </c>
      <c r="AF398">
        <v>0</v>
      </c>
      <c r="AG398">
        <v>0</v>
      </c>
      <c r="AH398">
        <v>0</v>
      </c>
      <c r="AI398">
        <v>0</v>
      </c>
      <c r="AJ398">
        <v>0</v>
      </c>
      <c r="AK398">
        <v>0</v>
      </c>
      <c r="AL398">
        <v>0</v>
      </c>
      <c r="AM398">
        <v>0</v>
      </c>
      <c r="AN398">
        <v>0</v>
      </c>
      <c r="AO398">
        <v>0</v>
      </c>
      <c r="AP398">
        <v>0</v>
      </c>
      <c r="AQ398">
        <v>0</v>
      </c>
      <c r="AR398">
        <v>0</v>
      </c>
      <c r="AS398">
        <v>0</v>
      </c>
      <c r="AT398">
        <v>0</v>
      </c>
      <c r="AU398">
        <v>0</v>
      </c>
      <c r="AV398">
        <v>0</v>
      </c>
      <c r="AW398">
        <v>0</v>
      </c>
      <c r="AX398">
        <v>0</v>
      </c>
      <c r="AY398">
        <v>15073</v>
      </c>
      <c r="AZ398">
        <v>55086</v>
      </c>
      <c r="BA398">
        <v>839817</v>
      </c>
      <c r="BB398">
        <v>0</v>
      </c>
      <c r="BC398">
        <v>1470</v>
      </c>
      <c r="BD398">
        <v>11843</v>
      </c>
      <c r="BE398">
        <v>137097</v>
      </c>
      <c r="BF398">
        <v>0</v>
      </c>
      <c r="BG398">
        <v>147</v>
      </c>
      <c r="BH398">
        <v>348</v>
      </c>
      <c r="BI398">
        <v>2172</v>
      </c>
      <c r="BJ398">
        <v>0</v>
      </c>
      <c r="BK398">
        <v>882</v>
      </c>
      <c r="BL398">
        <v>6049</v>
      </c>
      <c r="BM398">
        <v>22138</v>
      </c>
      <c r="BN398">
        <v>0</v>
      </c>
      <c r="BO398">
        <v>0</v>
      </c>
      <c r="BP398">
        <v>0</v>
      </c>
      <c r="BQ398">
        <v>529</v>
      </c>
      <c r="BR398">
        <v>86</v>
      </c>
      <c r="BS398">
        <v>0</v>
      </c>
    </row>
    <row r="399" spans="1:71" x14ac:dyDescent="0.2">
      <c r="A399">
        <v>6321</v>
      </c>
      <c r="B399">
        <v>0</v>
      </c>
      <c r="C399">
        <v>0</v>
      </c>
      <c r="D399">
        <v>0</v>
      </c>
      <c r="E399">
        <v>0</v>
      </c>
      <c r="F399">
        <v>0</v>
      </c>
      <c r="G399">
        <v>0</v>
      </c>
      <c r="H399">
        <v>0</v>
      </c>
      <c r="I399">
        <v>0</v>
      </c>
      <c r="J399">
        <v>0</v>
      </c>
      <c r="K399">
        <v>0</v>
      </c>
      <c r="L399">
        <v>0</v>
      </c>
      <c r="M399">
        <v>0</v>
      </c>
      <c r="N399">
        <v>0</v>
      </c>
      <c r="O399">
        <v>0</v>
      </c>
      <c r="P399">
        <v>0</v>
      </c>
      <c r="Q399">
        <v>0</v>
      </c>
      <c r="R399">
        <v>0</v>
      </c>
      <c r="S399">
        <v>0</v>
      </c>
      <c r="T399">
        <v>0</v>
      </c>
      <c r="U399">
        <v>0</v>
      </c>
      <c r="V399">
        <v>0</v>
      </c>
      <c r="W399">
        <v>0</v>
      </c>
      <c r="X399">
        <v>0</v>
      </c>
      <c r="Y399">
        <v>0</v>
      </c>
      <c r="Z399">
        <v>0</v>
      </c>
      <c r="AA399">
        <v>0</v>
      </c>
      <c r="AB399">
        <v>0</v>
      </c>
      <c r="AC399">
        <v>0</v>
      </c>
      <c r="AD399">
        <v>0</v>
      </c>
      <c r="AE399">
        <v>0</v>
      </c>
      <c r="AF399">
        <v>0</v>
      </c>
      <c r="AG399">
        <v>0</v>
      </c>
      <c r="AH399">
        <v>0</v>
      </c>
      <c r="AI399">
        <v>0</v>
      </c>
      <c r="AJ399">
        <v>0</v>
      </c>
      <c r="AK399">
        <v>0</v>
      </c>
      <c r="AL399">
        <v>0</v>
      </c>
      <c r="AM399">
        <v>0</v>
      </c>
      <c r="AN399">
        <v>0</v>
      </c>
      <c r="AO399">
        <v>0</v>
      </c>
      <c r="AP399">
        <v>0</v>
      </c>
      <c r="AQ399">
        <v>0</v>
      </c>
      <c r="AR399">
        <v>0</v>
      </c>
      <c r="AS399">
        <v>0</v>
      </c>
      <c r="AT399">
        <v>0</v>
      </c>
      <c r="AU399">
        <v>0</v>
      </c>
      <c r="AV399">
        <v>0</v>
      </c>
      <c r="AW399">
        <v>0</v>
      </c>
      <c r="AX399">
        <v>0</v>
      </c>
      <c r="AY399">
        <v>10412</v>
      </c>
      <c r="AZ399">
        <v>9905</v>
      </c>
      <c r="BA399">
        <v>147939</v>
      </c>
      <c r="BB399">
        <v>0</v>
      </c>
      <c r="BC399">
        <v>2512</v>
      </c>
      <c r="BD399">
        <v>1903</v>
      </c>
      <c r="BE399">
        <v>20147</v>
      </c>
      <c r="BF399">
        <v>0</v>
      </c>
      <c r="BG399">
        <v>0</v>
      </c>
      <c r="BH399">
        <v>0</v>
      </c>
      <c r="BI399">
        <v>519</v>
      </c>
      <c r="BJ399">
        <v>0</v>
      </c>
      <c r="BK399">
        <v>1552</v>
      </c>
      <c r="BL399">
        <v>865</v>
      </c>
      <c r="BM399">
        <v>5443</v>
      </c>
      <c r="BN399">
        <v>0</v>
      </c>
      <c r="BO399">
        <v>0</v>
      </c>
      <c r="BP399">
        <v>0</v>
      </c>
      <c r="BQ399">
        <v>345</v>
      </c>
      <c r="BR399">
        <v>52</v>
      </c>
      <c r="BS399">
        <v>0</v>
      </c>
    </row>
    <row r="400" spans="1:71" x14ac:dyDescent="0.2">
      <c r="A400">
        <v>6328</v>
      </c>
      <c r="B400">
        <v>0</v>
      </c>
      <c r="C400">
        <v>0</v>
      </c>
      <c r="D400">
        <v>0</v>
      </c>
      <c r="E400">
        <v>0</v>
      </c>
      <c r="F400">
        <v>0</v>
      </c>
      <c r="G400">
        <v>0</v>
      </c>
      <c r="H400">
        <v>0</v>
      </c>
      <c r="I400">
        <v>0</v>
      </c>
      <c r="J400">
        <v>0</v>
      </c>
      <c r="K400">
        <v>0</v>
      </c>
      <c r="L400">
        <v>0</v>
      </c>
      <c r="M400">
        <v>0</v>
      </c>
      <c r="N400">
        <v>0</v>
      </c>
      <c r="O400">
        <v>0</v>
      </c>
      <c r="P400">
        <v>0</v>
      </c>
      <c r="Q400">
        <v>0</v>
      </c>
      <c r="R400">
        <v>0</v>
      </c>
      <c r="S400">
        <v>0</v>
      </c>
      <c r="T400">
        <v>0</v>
      </c>
      <c r="U400">
        <v>0</v>
      </c>
      <c r="V400">
        <v>0</v>
      </c>
      <c r="W400">
        <v>0</v>
      </c>
      <c r="X400">
        <v>0</v>
      </c>
      <c r="Y400">
        <v>0</v>
      </c>
      <c r="Z400">
        <v>0</v>
      </c>
      <c r="AA400">
        <v>0</v>
      </c>
      <c r="AB400">
        <v>0</v>
      </c>
      <c r="AC400">
        <v>0</v>
      </c>
      <c r="AD400">
        <v>0</v>
      </c>
      <c r="AE400">
        <v>0</v>
      </c>
      <c r="AF400">
        <v>0</v>
      </c>
      <c r="AG400">
        <v>0</v>
      </c>
      <c r="AH400">
        <v>0</v>
      </c>
      <c r="AI400">
        <v>0</v>
      </c>
      <c r="AJ400">
        <v>0</v>
      </c>
      <c r="AK400">
        <v>0</v>
      </c>
      <c r="AL400">
        <v>0</v>
      </c>
      <c r="AM400">
        <v>0</v>
      </c>
      <c r="AN400">
        <v>0</v>
      </c>
      <c r="AO400">
        <v>0</v>
      </c>
      <c r="AP400">
        <v>0</v>
      </c>
      <c r="AQ400">
        <v>0</v>
      </c>
      <c r="AR400">
        <v>0</v>
      </c>
      <c r="AS400">
        <v>0</v>
      </c>
      <c r="AT400">
        <v>0</v>
      </c>
      <c r="AU400">
        <v>0</v>
      </c>
      <c r="AV400">
        <v>0</v>
      </c>
      <c r="AW400">
        <v>0</v>
      </c>
      <c r="AX400">
        <v>899.5</v>
      </c>
      <c r="AY400">
        <v>16516.5</v>
      </c>
      <c r="AZ400">
        <v>41273</v>
      </c>
      <c r="BA400">
        <v>577187</v>
      </c>
      <c r="BB400">
        <v>899.5</v>
      </c>
      <c r="BC400">
        <v>1942.5</v>
      </c>
      <c r="BD400">
        <v>5308</v>
      </c>
      <c r="BE400">
        <v>71930</v>
      </c>
      <c r="BF400">
        <v>55.5</v>
      </c>
      <c r="BG400">
        <v>89.5</v>
      </c>
      <c r="BH400">
        <v>358</v>
      </c>
      <c r="BI400">
        <v>2119</v>
      </c>
      <c r="BJ400">
        <v>283.5</v>
      </c>
      <c r="BK400">
        <v>958</v>
      </c>
      <c r="BL400">
        <v>2457</v>
      </c>
      <c r="BM400">
        <v>9114</v>
      </c>
      <c r="BN400">
        <v>0</v>
      </c>
      <c r="BO400">
        <v>0</v>
      </c>
      <c r="BP400">
        <v>0</v>
      </c>
      <c r="BQ400">
        <v>358</v>
      </c>
      <c r="BR400">
        <v>97</v>
      </c>
      <c r="BS400">
        <v>0</v>
      </c>
    </row>
    <row r="401" spans="1:71" x14ac:dyDescent="0.2">
      <c r="A401">
        <v>6335</v>
      </c>
      <c r="B401">
        <v>0</v>
      </c>
      <c r="C401">
        <v>0</v>
      </c>
      <c r="D401">
        <v>0</v>
      </c>
      <c r="E401">
        <v>0</v>
      </c>
      <c r="F401">
        <v>0</v>
      </c>
      <c r="G401">
        <v>0</v>
      </c>
      <c r="H401">
        <v>0</v>
      </c>
      <c r="I401">
        <v>0</v>
      </c>
      <c r="J401">
        <v>0</v>
      </c>
      <c r="K401">
        <v>0</v>
      </c>
      <c r="L401">
        <v>0</v>
      </c>
      <c r="M401">
        <v>0</v>
      </c>
      <c r="N401">
        <v>0</v>
      </c>
      <c r="O401">
        <v>0</v>
      </c>
      <c r="P401">
        <v>0</v>
      </c>
      <c r="Q401">
        <v>0</v>
      </c>
      <c r="R401">
        <v>0</v>
      </c>
      <c r="S401">
        <v>0</v>
      </c>
      <c r="T401">
        <v>0</v>
      </c>
      <c r="U401">
        <v>0</v>
      </c>
      <c r="V401">
        <v>0</v>
      </c>
      <c r="W401">
        <v>0</v>
      </c>
      <c r="X401">
        <v>0</v>
      </c>
      <c r="Y401">
        <v>0</v>
      </c>
      <c r="Z401">
        <v>0</v>
      </c>
      <c r="AA401">
        <v>0</v>
      </c>
      <c r="AB401">
        <v>0</v>
      </c>
      <c r="AC401">
        <v>0</v>
      </c>
      <c r="AD401">
        <v>0</v>
      </c>
      <c r="AE401">
        <v>0</v>
      </c>
      <c r="AF401">
        <v>0</v>
      </c>
      <c r="AG401">
        <v>0</v>
      </c>
      <c r="AH401">
        <v>0</v>
      </c>
      <c r="AI401">
        <v>0</v>
      </c>
      <c r="AJ401">
        <v>0</v>
      </c>
      <c r="AK401">
        <v>0</v>
      </c>
      <c r="AL401">
        <v>0</v>
      </c>
      <c r="AM401">
        <v>0</v>
      </c>
      <c r="AN401">
        <v>0</v>
      </c>
      <c r="AO401">
        <v>0</v>
      </c>
      <c r="AP401">
        <v>0</v>
      </c>
      <c r="AQ401">
        <v>0</v>
      </c>
      <c r="AR401">
        <v>0</v>
      </c>
      <c r="AS401">
        <v>0</v>
      </c>
      <c r="AT401">
        <v>0</v>
      </c>
      <c r="AU401">
        <v>0</v>
      </c>
      <c r="AV401">
        <v>0</v>
      </c>
      <c r="AW401">
        <v>0</v>
      </c>
      <c r="AX401">
        <v>1139</v>
      </c>
      <c r="AY401">
        <v>4395</v>
      </c>
      <c r="AZ401">
        <v>11483</v>
      </c>
      <c r="BA401">
        <v>149071</v>
      </c>
      <c r="BB401">
        <v>1005</v>
      </c>
      <c r="BC401">
        <v>779</v>
      </c>
      <c r="BD401">
        <v>3283</v>
      </c>
      <c r="BE401">
        <v>19261</v>
      </c>
      <c r="BF401">
        <v>0</v>
      </c>
      <c r="BG401">
        <v>0</v>
      </c>
      <c r="BH401">
        <v>0</v>
      </c>
      <c r="BI401">
        <v>0</v>
      </c>
      <c r="BJ401">
        <v>659</v>
      </c>
      <c r="BK401">
        <v>426</v>
      </c>
      <c r="BL401">
        <v>1457</v>
      </c>
      <c r="BM401">
        <v>4398</v>
      </c>
      <c r="BN401">
        <v>0</v>
      </c>
      <c r="BO401">
        <v>0</v>
      </c>
      <c r="BP401">
        <v>0</v>
      </c>
      <c r="BQ401">
        <v>0</v>
      </c>
      <c r="BR401">
        <v>17</v>
      </c>
      <c r="BS401">
        <v>0</v>
      </c>
    </row>
    <row r="402" spans="1:71" x14ac:dyDescent="0.2">
      <c r="A402">
        <v>6354</v>
      </c>
      <c r="B402">
        <v>0</v>
      </c>
      <c r="C402">
        <v>0</v>
      </c>
      <c r="D402">
        <v>0</v>
      </c>
      <c r="E402">
        <v>0</v>
      </c>
      <c r="F402">
        <v>0</v>
      </c>
      <c r="G402">
        <v>0</v>
      </c>
      <c r="H402">
        <v>0</v>
      </c>
      <c r="I402">
        <v>0</v>
      </c>
      <c r="J402">
        <v>0</v>
      </c>
      <c r="K402">
        <v>0</v>
      </c>
      <c r="L402">
        <v>0</v>
      </c>
      <c r="M402">
        <v>0</v>
      </c>
      <c r="N402">
        <v>0</v>
      </c>
      <c r="O402">
        <v>0</v>
      </c>
      <c r="P402">
        <v>0</v>
      </c>
      <c r="Q402">
        <v>0</v>
      </c>
      <c r="R402">
        <v>0</v>
      </c>
      <c r="S402">
        <v>0</v>
      </c>
      <c r="T402">
        <v>0</v>
      </c>
      <c r="U402">
        <v>0</v>
      </c>
      <c r="V402">
        <v>0</v>
      </c>
      <c r="W402">
        <v>0</v>
      </c>
      <c r="X402">
        <v>0</v>
      </c>
      <c r="Y402">
        <v>0</v>
      </c>
      <c r="Z402">
        <v>0</v>
      </c>
      <c r="AA402">
        <v>0</v>
      </c>
      <c r="AB402">
        <v>0</v>
      </c>
      <c r="AC402">
        <v>0</v>
      </c>
      <c r="AD402">
        <v>0</v>
      </c>
      <c r="AE402">
        <v>0</v>
      </c>
      <c r="AF402">
        <v>0</v>
      </c>
      <c r="AG402">
        <v>0</v>
      </c>
      <c r="AH402">
        <v>0</v>
      </c>
      <c r="AI402">
        <v>0</v>
      </c>
      <c r="AJ402">
        <v>0</v>
      </c>
      <c r="AK402">
        <v>0</v>
      </c>
      <c r="AL402">
        <v>0</v>
      </c>
      <c r="AM402">
        <v>0</v>
      </c>
      <c r="AN402">
        <v>0</v>
      </c>
      <c r="AO402">
        <v>0</v>
      </c>
      <c r="AP402">
        <v>0</v>
      </c>
      <c r="AQ402">
        <v>0</v>
      </c>
      <c r="AR402">
        <v>0</v>
      </c>
      <c r="AS402">
        <v>0</v>
      </c>
      <c r="AT402">
        <v>0</v>
      </c>
      <c r="AU402">
        <v>0</v>
      </c>
      <c r="AV402">
        <v>0</v>
      </c>
      <c r="AW402">
        <v>0</v>
      </c>
      <c r="AX402">
        <v>336</v>
      </c>
      <c r="AY402">
        <v>1435</v>
      </c>
      <c r="AZ402">
        <v>1730</v>
      </c>
      <c r="BA402">
        <v>36585</v>
      </c>
      <c r="BB402">
        <v>336</v>
      </c>
      <c r="BC402">
        <v>173</v>
      </c>
      <c r="BD402">
        <v>173</v>
      </c>
      <c r="BE402">
        <v>5589</v>
      </c>
      <c r="BF402">
        <v>0</v>
      </c>
      <c r="BG402">
        <v>0</v>
      </c>
      <c r="BH402">
        <v>0</v>
      </c>
      <c r="BI402">
        <v>0</v>
      </c>
      <c r="BJ402">
        <v>269</v>
      </c>
      <c r="BK402">
        <v>173</v>
      </c>
      <c r="BL402">
        <v>173</v>
      </c>
      <c r="BM402">
        <v>519</v>
      </c>
      <c r="BN402">
        <v>0</v>
      </c>
      <c r="BO402">
        <v>0</v>
      </c>
      <c r="BP402">
        <v>0</v>
      </c>
      <c r="BQ402">
        <v>0</v>
      </c>
      <c r="BR402">
        <v>4</v>
      </c>
      <c r="BS402">
        <v>0</v>
      </c>
    </row>
    <row r="403" spans="1:71" x14ac:dyDescent="0.2">
      <c r="A403">
        <v>6370</v>
      </c>
      <c r="B403">
        <v>0</v>
      </c>
      <c r="C403">
        <v>0</v>
      </c>
      <c r="D403">
        <v>0</v>
      </c>
      <c r="E403">
        <v>0</v>
      </c>
      <c r="F403">
        <v>0</v>
      </c>
      <c r="G403">
        <v>0</v>
      </c>
      <c r="H403">
        <v>0</v>
      </c>
      <c r="I403">
        <v>0</v>
      </c>
      <c r="J403">
        <v>0</v>
      </c>
      <c r="K403">
        <v>0</v>
      </c>
      <c r="L403">
        <v>0</v>
      </c>
      <c r="M403">
        <v>0</v>
      </c>
      <c r="N403">
        <v>0</v>
      </c>
      <c r="O403">
        <v>0</v>
      </c>
      <c r="P403">
        <v>0</v>
      </c>
      <c r="Q403">
        <v>0</v>
      </c>
      <c r="R403">
        <v>0</v>
      </c>
      <c r="S403">
        <v>0</v>
      </c>
      <c r="T403">
        <v>0</v>
      </c>
      <c r="U403">
        <v>0</v>
      </c>
      <c r="V403">
        <v>0</v>
      </c>
      <c r="W403">
        <v>0</v>
      </c>
      <c r="X403">
        <v>0</v>
      </c>
      <c r="Y403">
        <v>0</v>
      </c>
      <c r="Z403">
        <v>0</v>
      </c>
      <c r="AA403">
        <v>0</v>
      </c>
      <c r="AB403">
        <v>0</v>
      </c>
      <c r="AC403">
        <v>0</v>
      </c>
      <c r="AD403">
        <v>0</v>
      </c>
      <c r="AE403">
        <v>0</v>
      </c>
      <c r="AF403">
        <v>0</v>
      </c>
      <c r="AG403">
        <v>0</v>
      </c>
      <c r="AH403">
        <v>0</v>
      </c>
      <c r="AI403">
        <v>0</v>
      </c>
      <c r="AJ403">
        <v>0</v>
      </c>
      <c r="AK403">
        <v>0</v>
      </c>
      <c r="AL403">
        <v>0</v>
      </c>
      <c r="AM403">
        <v>0</v>
      </c>
      <c r="AN403">
        <v>0</v>
      </c>
      <c r="AO403">
        <v>0</v>
      </c>
      <c r="AP403">
        <v>0</v>
      </c>
      <c r="AQ403">
        <v>0</v>
      </c>
      <c r="AR403">
        <v>0</v>
      </c>
      <c r="AS403">
        <v>0</v>
      </c>
      <c r="AT403">
        <v>0</v>
      </c>
      <c r="AU403">
        <v>0</v>
      </c>
      <c r="AV403">
        <v>0</v>
      </c>
      <c r="AW403">
        <v>0</v>
      </c>
      <c r="AX403">
        <v>826</v>
      </c>
      <c r="AY403">
        <v>9011</v>
      </c>
      <c r="AZ403">
        <v>18368</v>
      </c>
      <c r="BA403">
        <v>296325</v>
      </c>
      <c r="BB403">
        <v>826</v>
      </c>
      <c r="BC403">
        <v>1001</v>
      </c>
      <c r="BD403">
        <v>2301</v>
      </c>
      <c r="BE403">
        <v>31084</v>
      </c>
      <c r="BF403">
        <v>0</v>
      </c>
      <c r="BG403">
        <v>0</v>
      </c>
      <c r="BH403">
        <v>0</v>
      </c>
      <c r="BI403">
        <v>357</v>
      </c>
      <c r="BJ403">
        <v>108</v>
      </c>
      <c r="BK403">
        <v>715</v>
      </c>
      <c r="BL403">
        <v>708</v>
      </c>
      <c r="BM403">
        <v>3548</v>
      </c>
      <c r="BN403">
        <v>0</v>
      </c>
      <c r="BO403">
        <v>0</v>
      </c>
      <c r="BP403">
        <v>0</v>
      </c>
      <c r="BQ403">
        <v>180</v>
      </c>
      <c r="BR403">
        <v>60</v>
      </c>
      <c r="BS403">
        <v>0</v>
      </c>
    </row>
    <row r="404" spans="1:71" x14ac:dyDescent="0.2">
      <c r="A404">
        <v>6384</v>
      </c>
      <c r="B404">
        <v>0</v>
      </c>
      <c r="C404">
        <v>0</v>
      </c>
      <c r="D404">
        <v>0</v>
      </c>
      <c r="E404">
        <v>0</v>
      </c>
      <c r="F404">
        <v>0</v>
      </c>
      <c r="G404">
        <v>0</v>
      </c>
      <c r="H404">
        <v>0</v>
      </c>
      <c r="I404">
        <v>0</v>
      </c>
      <c r="J404">
        <v>0</v>
      </c>
      <c r="K404">
        <v>0</v>
      </c>
      <c r="L404">
        <v>0</v>
      </c>
      <c r="M404">
        <v>0</v>
      </c>
      <c r="N404">
        <v>0</v>
      </c>
      <c r="O404">
        <v>0</v>
      </c>
      <c r="P404">
        <v>0</v>
      </c>
      <c r="Q404">
        <v>0</v>
      </c>
      <c r="R404">
        <v>0</v>
      </c>
      <c r="S404">
        <v>0</v>
      </c>
      <c r="T404">
        <v>0</v>
      </c>
      <c r="U404">
        <v>0</v>
      </c>
      <c r="V404">
        <v>0</v>
      </c>
      <c r="W404">
        <v>0</v>
      </c>
      <c r="X404">
        <v>0</v>
      </c>
      <c r="Y404">
        <v>0</v>
      </c>
      <c r="Z404">
        <v>0</v>
      </c>
      <c r="AA404">
        <v>0</v>
      </c>
      <c r="AB404">
        <v>0</v>
      </c>
      <c r="AC404">
        <v>0</v>
      </c>
      <c r="AD404">
        <v>0</v>
      </c>
      <c r="AE404">
        <v>0</v>
      </c>
      <c r="AF404">
        <v>0</v>
      </c>
      <c r="AG404">
        <v>0</v>
      </c>
      <c r="AH404">
        <v>0</v>
      </c>
      <c r="AI404">
        <v>0</v>
      </c>
      <c r="AJ404">
        <v>0</v>
      </c>
      <c r="AK404">
        <v>0</v>
      </c>
      <c r="AL404">
        <v>0</v>
      </c>
      <c r="AM404">
        <v>0</v>
      </c>
      <c r="AN404">
        <v>0</v>
      </c>
      <c r="AO404">
        <v>0</v>
      </c>
      <c r="AP404">
        <v>0</v>
      </c>
      <c r="AQ404">
        <v>0</v>
      </c>
      <c r="AR404">
        <v>0</v>
      </c>
      <c r="AS404">
        <v>0</v>
      </c>
      <c r="AT404">
        <v>0</v>
      </c>
      <c r="AU404">
        <v>0</v>
      </c>
      <c r="AV404">
        <v>0</v>
      </c>
      <c r="AW404">
        <v>0</v>
      </c>
      <c r="AX404">
        <v>42</v>
      </c>
      <c r="AY404">
        <v>6309</v>
      </c>
      <c r="AZ404">
        <v>8350</v>
      </c>
      <c r="BA404">
        <v>119390</v>
      </c>
      <c r="BB404">
        <v>42</v>
      </c>
      <c r="BC404">
        <v>301</v>
      </c>
      <c r="BD404">
        <v>1211</v>
      </c>
      <c r="BE404">
        <v>10806</v>
      </c>
      <c r="BF404">
        <v>0</v>
      </c>
      <c r="BG404">
        <v>0</v>
      </c>
      <c r="BH404">
        <v>0</v>
      </c>
      <c r="BI404">
        <v>170</v>
      </c>
      <c r="BJ404">
        <v>42</v>
      </c>
      <c r="BK404">
        <v>161</v>
      </c>
      <c r="BL404">
        <v>361</v>
      </c>
      <c r="BM404">
        <v>2086</v>
      </c>
      <c r="BN404">
        <v>0</v>
      </c>
      <c r="BO404">
        <v>0</v>
      </c>
      <c r="BP404">
        <v>0</v>
      </c>
      <c r="BQ404">
        <v>0</v>
      </c>
      <c r="BR404">
        <v>25</v>
      </c>
      <c r="BS404">
        <v>0</v>
      </c>
    </row>
    <row r="405" spans="1:71" x14ac:dyDescent="0.2">
      <c r="A405">
        <v>6412</v>
      </c>
      <c r="B405">
        <v>0</v>
      </c>
      <c r="C405">
        <v>0</v>
      </c>
      <c r="D405">
        <v>0</v>
      </c>
      <c r="E405">
        <v>0</v>
      </c>
      <c r="F405">
        <v>0</v>
      </c>
      <c r="G405">
        <v>0</v>
      </c>
      <c r="H405">
        <v>0</v>
      </c>
      <c r="I405">
        <v>0</v>
      </c>
      <c r="J405">
        <v>0</v>
      </c>
      <c r="K405">
        <v>0</v>
      </c>
      <c r="L405">
        <v>0</v>
      </c>
      <c r="M405">
        <v>0</v>
      </c>
      <c r="N405">
        <v>0</v>
      </c>
      <c r="O405">
        <v>0</v>
      </c>
      <c r="P405">
        <v>0</v>
      </c>
      <c r="Q405">
        <v>0</v>
      </c>
      <c r="R405">
        <v>0</v>
      </c>
      <c r="S405">
        <v>0</v>
      </c>
      <c r="T405">
        <v>0</v>
      </c>
      <c r="U405">
        <v>0</v>
      </c>
      <c r="V405">
        <v>0</v>
      </c>
      <c r="W405">
        <v>0</v>
      </c>
      <c r="X405">
        <v>0</v>
      </c>
      <c r="Y405">
        <v>0</v>
      </c>
      <c r="Z405">
        <v>0</v>
      </c>
      <c r="AA405">
        <v>0</v>
      </c>
      <c r="AB405">
        <v>0</v>
      </c>
      <c r="AC405">
        <v>0</v>
      </c>
      <c r="AD405">
        <v>0</v>
      </c>
      <c r="AE405">
        <v>0</v>
      </c>
      <c r="AF405">
        <v>0</v>
      </c>
      <c r="AG405">
        <v>0</v>
      </c>
      <c r="AH405">
        <v>0</v>
      </c>
      <c r="AI405">
        <v>0</v>
      </c>
      <c r="AJ405">
        <v>0</v>
      </c>
      <c r="AK405">
        <v>0</v>
      </c>
      <c r="AL405">
        <v>0</v>
      </c>
      <c r="AM405">
        <v>0</v>
      </c>
      <c r="AN405">
        <v>0</v>
      </c>
      <c r="AO405">
        <v>0</v>
      </c>
      <c r="AP405">
        <v>0</v>
      </c>
      <c r="AQ405">
        <v>0</v>
      </c>
      <c r="AR405">
        <v>0</v>
      </c>
      <c r="AS405">
        <v>0</v>
      </c>
      <c r="AT405">
        <v>0</v>
      </c>
      <c r="AU405">
        <v>0</v>
      </c>
      <c r="AV405">
        <v>0</v>
      </c>
      <c r="AW405">
        <v>0</v>
      </c>
      <c r="AX405">
        <v>237</v>
      </c>
      <c r="AY405">
        <v>8180</v>
      </c>
      <c r="AZ405">
        <v>11345</v>
      </c>
      <c r="BA405">
        <v>88869</v>
      </c>
      <c r="BB405">
        <v>237</v>
      </c>
      <c r="BC405">
        <v>1827</v>
      </c>
      <c r="BD405">
        <v>2291</v>
      </c>
      <c r="BE405">
        <v>12050</v>
      </c>
      <c r="BF405">
        <v>0</v>
      </c>
      <c r="BG405">
        <v>0</v>
      </c>
      <c r="BH405">
        <v>0</v>
      </c>
      <c r="BI405">
        <v>519</v>
      </c>
      <c r="BJ405">
        <v>237</v>
      </c>
      <c r="BK405">
        <v>1308</v>
      </c>
      <c r="BL405">
        <v>1038</v>
      </c>
      <c r="BM405">
        <v>1903</v>
      </c>
      <c r="BN405">
        <v>0</v>
      </c>
      <c r="BO405">
        <v>0</v>
      </c>
      <c r="BP405">
        <v>0</v>
      </c>
      <c r="BQ405">
        <v>0</v>
      </c>
      <c r="BR405">
        <v>19</v>
      </c>
      <c r="BS405">
        <v>0</v>
      </c>
    </row>
    <row r="406" spans="1:71" x14ac:dyDescent="0.2">
      <c r="A406">
        <v>6419</v>
      </c>
      <c r="B406">
        <v>0</v>
      </c>
      <c r="C406">
        <v>0</v>
      </c>
      <c r="D406">
        <v>0</v>
      </c>
      <c r="E406">
        <v>0</v>
      </c>
      <c r="F406">
        <v>0</v>
      </c>
      <c r="G406">
        <v>0</v>
      </c>
      <c r="H406">
        <v>0</v>
      </c>
      <c r="I406">
        <v>0</v>
      </c>
      <c r="J406">
        <v>0</v>
      </c>
      <c r="K406">
        <v>0</v>
      </c>
      <c r="L406">
        <v>0</v>
      </c>
      <c r="M406">
        <v>0</v>
      </c>
      <c r="N406">
        <v>0</v>
      </c>
      <c r="O406">
        <v>0</v>
      </c>
      <c r="P406">
        <v>0</v>
      </c>
      <c r="Q406">
        <v>0</v>
      </c>
      <c r="R406">
        <v>0</v>
      </c>
      <c r="S406">
        <v>0</v>
      </c>
      <c r="T406">
        <v>0</v>
      </c>
      <c r="U406">
        <v>0</v>
      </c>
      <c r="V406">
        <v>0</v>
      </c>
      <c r="W406">
        <v>0</v>
      </c>
      <c r="X406">
        <v>0</v>
      </c>
      <c r="Y406">
        <v>0</v>
      </c>
      <c r="Z406">
        <v>0</v>
      </c>
      <c r="AA406">
        <v>0</v>
      </c>
      <c r="AB406">
        <v>0</v>
      </c>
      <c r="AC406">
        <v>0</v>
      </c>
      <c r="AD406">
        <v>0</v>
      </c>
      <c r="AE406">
        <v>0</v>
      </c>
      <c r="AF406">
        <v>0</v>
      </c>
      <c r="AG406">
        <v>0</v>
      </c>
      <c r="AH406">
        <v>0</v>
      </c>
      <c r="AI406">
        <v>0</v>
      </c>
      <c r="AJ406">
        <v>0</v>
      </c>
      <c r="AK406">
        <v>0</v>
      </c>
      <c r="AL406">
        <v>0</v>
      </c>
      <c r="AM406">
        <v>0</v>
      </c>
      <c r="AN406">
        <v>0</v>
      </c>
      <c r="AO406">
        <v>0</v>
      </c>
      <c r="AP406">
        <v>0</v>
      </c>
      <c r="AQ406">
        <v>0</v>
      </c>
      <c r="AR406">
        <v>0</v>
      </c>
      <c r="AS406">
        <v>0</v>
      </c>
      <c r="AT406">
        <v>0</v>
      </c>
      <c r="AU406">
        <v>0</v>
      </c>
      <c r="AV406">
        <v>0</v>
      </c>
      <c r="AW406">
        <v>0</v>
      </c>
      <c r="AX406">
        <v>158</v>
      </c>
      <c r="AY406">
        <v>26578</v>
      </c>
      <c r="AZ406">
        <v>35666</v>
      </c>
      <c r="BA406">
        <v>469404</v>
      </c>
      <c r="BB406">
        <v>158</v>
      </c>
      <c r="BC406">
        <v>4472</v>
      </c>
      <c r="BD406">
        <v>5311</v>
      </c>
      <c r="BE406">
        <v>54179</v>
      </c>
      <c r="BF406">
        <v>0</v>
      </c>
      <c r="BG406">
        <v>0</v>
      </c>
      <c r="BH406">
        <v>0</v>
      </c>
      <c r="BI406">
        <v>754</v>
      </c>
      <c r="BJ406">
        <v>42</v>
      </c>
      <c r="BK406">
        <v>2461</v>
      </c>
      <c r="BL406">
        <v>3076</v>
      </c>
      <c r="BM406">
        <v>8008</v>
      </c>
      <c r="BN406">
        <v>0</v>
      </c>
      <c r="BO406">
        <v>0</v>
      </c>
      <c r="BP406">
        <v>0</v>
      </c>
      <c r="BQ406">
        <v>363</v>
      </c>
      <c r="BR406">
        <v>4</v>
      </c>
      <c r="BS406">
        <v>0</v>
      </c>
    </row>
    <row r="407" spans="1:71" x14ac:dyDescent="0.2">
      <c r="A407">
        <v>6426</v>
      </c>
      <c r="B407">
        <v>0</v>
      </c>
      <c r="C407">
        <v>0</v>
      </c>
      <c r="D407">
        <v>0</v>
      </c>
      <c r="E407">
        <v>0</v>
      </c>
      <c r="F407">
        <v>0</v>
      </c>
      <c r="G407">
        <v>0</v>
      </c>
      <c r="H407">
        <v>0</v>
      </c>
      <c r="I407">
        <v>0</v>
      </c>
      <c r="J407">
        <v>0</v>
      </c>
      <c r="K407">
        <v>0</v>
      </c>
      <c r="L407">
        <v>0</v>
      </c>
      <c r="M407">
        <v>0</v>
      </c>
      <c r="N407">
        <v>0</v>
      </c>
      <c r="O407">
        <v>0</v>
      </c>
      <c r="P407">
        <v>0</v>
      </c>
      <c r="Q407">
        <v>0</v>
      </c>
      <c r="R407">
        <v>0</v>
      </c>
      <c r="S407">
        <v>0</v>
      </c>
      <c r="T407">
        <v>0</v>
      </c>
      <c r="U407">
        <v>0</v>
      </c>
      <c r="V407">
        <v>0</v>
      </c>
      <c r="W407">
        <v>0</v>
      </c>
      <c r="X407">
        <v>0</v>
      </c>
      <c r="Y407">
        <v>0</v>
      </c>
      <c r="Z407">
        <v>0</v>
      </c>
      <c r="AA407">
        <v>0</v>
      </c>
      <c r="AB407">
        <v>0</v>
      </c>
      <c r="AC407">
        <v>0</v>
      </c>
      <c r="AD407">
        <v>0</v>
      </c>
      <c r="AE407">
        <v>0</v>
      </c>
      <c r="AF407">
        <v>0</v>
      </c>
      <c r="AG407">
        <v>0</v>
      </c>
      <c r="AH407">
        <v>0</v>
      </c>
      <c r="AI407">
        <v>0</v>
      </c>
      <c r="AJ407">
        <v>0</v>
      </c>
      <c r="AK407">
        <v>0</v>
      </c>
      <c r="AL407">
        <v>0</v>
      </c>
      <c r="AM407">
        <v>0</v>
      </c>
      <c r="AN407">
        <v>0</v>
      </c>
      <c r="AO407">
        <v>0</v>
      </c>
      <c r="AP407">
        <v>0</v>
      </c>
      <c r="AQ407">
        <v>0</v>
      </c>
      <c r="AR407">
        <v>0</v>
      </c>
      <c r="AS407">
        <v>0</v>
      </c>
      <c r="AT407">
        <v>0</v>
      </c>
      <c r="AU407">
        <v>0</v>
      </c>
      <c r="AV407">
        <v>0</v>
      </c>
      <c r="AW407">
        <v>0</v>
      </c>
      <c r="AX407">
        <v>161</v>
      </c>
      <c r="AY407">
        <v>6600</v>
      </c>
      <c r="AZ407">
        <v>8826</v>
      </c>
      <c r="BA407">
        <v>107370</v>
      </c>
      <c r="BB407">
        <v>161</v>
      </c>
      <c r="BC407">
        <v>617</v>
      </c>
      <c r="BD407">
        <v>1837</v>
      </c>
      <c r="BE407">
        <v>17437</v>
      </c>
      <c r="BF407">
        <v>0</v>
      </c>
      <c r="BG407">
        <v>0</v>
      </c>
      <c r="BH407">
        <v>0</v>
      </c>
      <c r="BI407">
        <v>171</v>
      </c>
      <c r="BJ407">
        <v>35</v>
      </c>
      <c r="BK407">
        <v>390</v>
      </c>
      <c r="BL407">
        <v>668</v>
      </c>
      <c r="BM407">
        <v>1960</v>
      </c>
      <c r="BN407">
        <v>0</v>
      </c>
      <c r="BO407">
        <v>0</v>
      </c>
      <c r="BP407">
        <v>0</v>
      </c>
      <c r="BQ407">
        <v>0</v>
      </c>
      <c r="BR407">
        <v>43</v>
      </c>
      <c r="BS407">
        <v>0</v>
      </c>
    </row>
    <row r="408" spans="1:71" x14ac:dyDescent="0.2">
      <c r="A408">
        <v>6440</v>
      </c>
      <c r="B408">
        <v>0</v>
      </c>
      <c r="C408">
        <v>0</v>
      </c>
      <c r="D408">
        <v>0</v>
      </c>
      <c r="E408">
        <v>0</v>
      </c>
      <c r="F408">
        <v>0</v>
      </c>
      <c r="G408">
        <v>0</v>
      </c>
      <c r="H408">
        <v>0</v>
      </c>
      <c r="I408">
        <v>0</v>
      </c>
      <c r="J408">
        <v>0</v>
      </c>
      <c r="K408">
        <v>0</v>
      </c>
      <c r="L408">
        <v>0</v>
      </c>
      <c r="M408">
        <v>0</v>
      </c>
      <c r="N408">
        <v>0</v>
      </c>
      <c r="O408">
        <v>0</v>
      </c>
      <c r="P408">
        <v>0</v>
      </c>
      <c r="Q408">
        <v>0</v>
      </c>
      <c r="R408">
        <v>0</v>
      </c>
      <c r="S408">
        <v>0</v>
      </c>
      <c r="T408">
        <v>0</v>
      </c>
      <c r="U408">
        <v>0</v>
      </c>
      <c r="V408">
        <v>0</v>
      </c>
      <c r="W408">
        <v>0</v>
      </c>
      <c r="X408">
        <v>0</v>
      </c>
      <c r="Y408">
        <v>0</v>
      </c>
      <c r="Z408">
        <v>0</v>
      </c>
      <c r="AA408">
        <v>0</v>
      </c>
      <c r="AB408">
        <v>0</v>
      </c>
      <c r="AC408">
        <v>0</v>
      </c>
      <c r="AD408">
        <v>0</v>
      </c>
      <c r="AE408">
        <v>0</v>
      </c>
      <c r="AF408">
        <v>0</v>
      </c>
      <c r="AG408">
        <v>0</v>
      </c>
      <c r="AH408">
        <v>0</v>
      </c>
      <c r="AI408">
        <v>0</v>
      </c>
      <c r="AJ408">
        <v>0</v>
      </c>
      <c r="AK408">
        <v>0</v>
      </c>
      <c r="AL408">
        <v>0</v>
      </c>
      <c r="AM408">
        <v>0</v>
      </c>
      <c r="AN408">
        <v>0</v>
      </c>
      <c r="AO408">
        <v>0</v>
      </c>
      <c r="AP408">
        <v>0</v>
      </c>
      <c r="AQ408">
        <v>0</v>
      </c>
      <c r="AR408">
        <v>0</v>
      </c>
      <c r="AS408">
        <v>0</v>
      </c>
      <c r="AT408">
        <v>0</v>
      </c>
      <c r="AU408">
        <v>0</v>
      </c>
      <c r="AV408">
        <v>0</v>
      </c>
      <c r="AW408">
        <v>0</v>
      </c>
      <c r="AX408">
        <v>86</v>
      </c>
      <c r="AY408">
        <v>457</v>
      </c>
      <c r="AZ408">
        <v>1978</v>
      </c>
      <c r="BA408">
        <v>24239</v>
      </c>
      <c r="BB408">
        <v>86</v>
      </c>
      <c r="BC408">
        <v>0</v>
      </c>
      <c r="BD408">
        <v>0</v>
      </c>
      <c r="BE408">
        <v>4503</v>
      </c>
      <c r="BF408">
        <v>0</v>
      </c>
      <c r="BG408">
        <v>0</v>
      </c>
      <c r="BH408">
        <v>0</v>
      </c>
      <c r="BI408">
        <v>0</v>
      </c>
      <c r="BJ408">
        <v>0</v>
      </c>
      <c r="BK408">
        <v>0</v>
      </c>
      <c r="BL408">
        <v>0</v>
      </c>
      <c r="BM408">
        <v>830</v>
      </c>
      <c r="BN408">
        <v>0</v>
      </c>
      <c r="BO408">
        <v>0</v>
      </c>
      <c r="BP408">
        <v>0</v>
      </c>
      <c r="BQ408">
        <v>162</v>
      </c>
      <c r="BR408">
        <v>3</v>
      </c>
      <c r="BS408">
        <v>0</v>
      </c>
    </row>
    <row r="409" spans="1:71" x14ac:dyDescent="0.2">
      <c r="A409">
        <v>6461</v>
      </c>
      <c r="B409">
        <v>0</v>
      </c>
      <c r="C409">
        <v>0</v>
      </c>
      <c r="D409">
        <v>0</v>
      </c>
      <c r="E409">
        <v>0</v>
      </c>
      <c r="F409">
        <v>0</v>
      </c>
      <c r="G409">
        <v>0</v>
      </c>
      <c r="H409">
        <v>0</v>
      </c>
      <c r="I409">
        <v>0</v>
      </c>
      <c r="J409">
        <v>0</v>
      </c>
      <c r="K409">
        <v>0</v>
      </c>
      <c r="L409">
        <v>0</v>
      </c>
      <c r="M409">
        <v>0</v>
      </c>
      <c r="N409">
        <v>0</v>
      </c>
      <c r="O409">
        <v>0</v>
      </c>
      <c r="P409">
        <v>0</v>
      </c>
      <c r="Q409">
        <v>0</v>
      </c>
      <c r="R409">
        <v>0</v>
      </c>
      <c r="S409">
        <v>0</v>
      </c>
      <c r="T409">
        <v>0</v>
      </c>
      <c r="U409">
        <v>0</v>
      </c>
      <c r="V409">
        <v>0</v>
      </c>
      <c r="W409">
        <v>0</v>
      </c>
      <c r="X409">
        <v>0</v>
      </c>
      <c r="Y409">
        <v>0</v>
      </c>
      <c r="Z409">
        <v>0</v>
      </c>
      <c r="AA409">
        <v>0</v>
      </c>
      <c r="AB409">
        <v>0</v>
      </c>
      <c r="AC409">
        <v>0</v>
      </c>
      <c r="AD409">
        <v>0</v>
      </c>
      <c r="AE409">
        <v>0</v>
      </c>
      <c r="AF409">
        <v>0</v>
      </c>
      <c r="AG409">
        <v>0</v>
      </c>
      <c r="AH409">
        <v>0</v>
      </c>
      <c r="AI409">
        <v>0</v>
      </c>
      <c r="AJ409">
        <v>0</v>
      </c>
      <c r="AK409">
        <v>0</v>
      </c>
      <c r="AL409">
        <v>0</v>
      </c>
      <c r="AM409">
        <v>0</v>
      </c>
      <c r="AN409">
        <v>0</v>
      </c>
      <c r="AO409">
        <v>0</v>
      </c>
      <c r="AP409">
        <v>0</v>
      </c>
      <c r="AQ409">
        <v>0</v>
      </c>
      <c r="AR409">
        <v>0</v>
      </c>
      <c r="AS409">
        <v>0</v>
      </c>
      <c r="AT409">
        <v>0</v>
      </c>
      <c r="AU409">
        <v>0</v>
      </c>
      <c r="AV409">
        <v>0</v>
      </c>
      <c r="AW409">
        <v>0</v>
      </c>
      <c r="AX409">
        <v>375</v>
      </c>
      <c r="AY409">
        <v>8578</v>
      </c>
      <c r="AZ409">
        <v>21013</v>
      </c>
      <c r="BA409">
        <v>281060</v>
      </c>
      <c r="BB409">
        <v>363.5</v>
      </c>
      <c r="BC409">
        <v>1683.5</v>
      </c>
      <c r="BD409">
        <v>3947</v>
      </c>
      <c r="BE409">
        <v>53200</v>
      </c>
      <c r="BF409">
        <v>0</v>
      </c>
      <c r="BG409">
        <v>0</v>
      </c>
      <c r="BH409">
        <v>0</v>
      </c>
      <c r="BI409">
        <v>672</v>
      </c>
      <c r="BJ409">
        <v>272.5</v>
      </c>
      <c r="BK409">
        <v>733</v>
      </c>
      <c r="BL409">
        <v>2016</v>
      </c>
      <c r="BM409">
        <v>5747</v>
      </c>
      <c r="BN409">
        <v>0</v>
      </c>
      <c r="BO409">
        <v>0</v>
      </c>
      <c r="BP409">
        <v>168</v>
      </c>
      <c r="BQ409">
        <v>0</v>
      </c>
      <c r="BR409">
        <v>52</v>
      </c>
      <c r="BS409">
        <v>0</v>
      </c>
    </row>
    <row r="410" spans="1:71" x14ac:dyDescent="0.2">
      <c r="A410">
        <v>6470</v>
      </c>
      <c r="B410">
        <v>0</v>
      </c>
      <c r="C410">
        <v>0</v>
      </c>
      <c r="D410">
        <v>0</v>
      </c>
      <c r="E410">
        <v>0</v>
      </c>
      <c r="F410">
        <v>0</v>
      </c>
      <c r="G410">
        <v>0</v>
      </c>
      <c r="H410">
        <v>0</v>
      </c>
      <c r="I410">
        <v>0</v>
      </c>
      <c r="J410">
        <v>0</v>
      </c>
      <c r="K410">
        <v>0</v>
      </c>
      <c r="L410">
        <v>0</v>
      </c>
      <c r="M410">
        <v>0</v>
      </c>
      <c r="N410">
        <v>0</v>
      </c>
      <c r="O410">
        <v>0</v>
      </c>
      <c r="P410">
        <v>0</v>
      </c>
      <c r="Q410">
        <v>0</v>
      </c>
      <c r="R410">
        <v>0</v>
      </c>
      <c r="S410">
        <v>0</v>
      </c>
      <c r="T410">
        <v>0</v>
      </c>
      <c r="U410">
        <v>0</v>
      </c>
      <c r="V410">
        <v>0</v>
      </c>
      <c r="W410">
        <v>0</v>
      </c>
      <c r="X410">
        <v>0</v>
      </c>
      <c r="Y410">
        <v>0</v>
      </c>
      <c r="Z410">
        <v>0</v>
      </c>
      <c r="AA410">
        <v>0</v>
      </c>
      <c r="AB410">
        <v>0</v>
      </c>
      <c r="AC410">
        <v>0</v>
      </c>
      <c r="AD410">
        <v>0</v>
      </c>
      <c r="AE410">
        <v>0</v>
      </c>
      <c r="AF410">
        <v>0</v>
      </c>
      <c r="AG410">
        <v>0</v>
      </c>
      <c r="AH410">
        <v>0</v>
      </c>
      <c r="AI410">
        <v>0</v>
      </c>
      <c r="AJ410">
        <v>0</v>
      </c>
      <c r="AK410">
        <v>0</v>
      </c>
      <c r="AL410">
        <v>0</v>
      </c>
      <c r="AM410">
        <v>0</v>
      </c>
      <c r="AN410">
        <v>0</v>
      </c>
      <c r="AO410">
        <v>0</v>
      </c>
      <c r="AP410">
        <v>0</v>
      </c>
      <c r="AQ410">
        <v>0</v>
      </c>
      <c r="AR410">
        <v>0</v>
      </c>
      <c r="AS410">
        <v>0</v>
      </c>
      <c r="AT410">
        <v>0</v>
      </c>
      <c r="AU410">
        <v>0</v>
      </c>
      <c r="AV410">
        <v>0</v>
      </c>
      <c r="AW410">
        <v>0</v>
      </c>
      <c r="AX410">
        <v>683</v>
      </c>
      <c r="AY410">
        <v>9030</v>
      </c>
      <c r="AZ410">
        <v>24985</v>
      </c>
      <c r="BA410">
        <v>370107</v>
      </c>
      <c r="BB410">
        <v>641</v>
      </c>
      <c r="BC410">
        <v>1658</v>
      </c>
      <c r="BD410">
        <v>4054</v>
      </c>
      <c r="BE410">
        <v>52606</v>
      </c>
      <c r="BF410">
        <v>0</v>
      </c>
      <c r="BG410">
        <v>0</v>
      </c>
      <c r="BH410">
        <v>173</v>
      </c>
      <c r="BI410">
        <v>521</v>
      </c>
      <c r="BJ410">
        <v>385</v>
      </c>
      <c r="BK410">
        <v>885</v>
      </c>
      <c r="BL410">
        <v>2595</v>
      </c>
      <c r="BM410">
        <v>5971</v>
      </c>
      <c r="BN410">
        <v>0</v>
      </c>
      <c r="BO410">
        <v>0</v>
      </c>
      <c r="BP410">
        <v>0</v>
      </c>
      <c r="BQ410">
        <v>175</v>
      </c>
      <c r="BR410">
        <v>25</v>
      </c>
      <c r="BS410">
        <v>0</v>
      </c>
    </row>
    <row r="411" spans="1:71" x14ac:dyDescent="0.2">
      <c r="A411">
        <v>6475</v>
      </c>
      <c r="B411">
        <v>0</v>
      </c>
      <c r="C411">
        <v>0</v>
      </c>
      <c r="D411">
        <v>0</v>
      </c>
      <c r="E411">
        <v>0</v>
      </c>
      <c r="F411">
        <v>0</v>
      </c>
      <c r="G411">
        <v>0</v>
      </c>
      <c r="H411">
        <v>0</v>
      </c>
      <c r="I411">
        <v>0</v>
      </c>
      <c r="J411">
        <v>0</v>
      </c>
      <c r="K411">
        <v>0</v>
      </c>
      <c r="L411">
        <v>0</v>
      </c>
      <c r="M411">
        <v>0</v>
      </c>
      <c r="N411">
        <v>0</v>
      </c>
      <c r="O411">
        <v>0</v>
      </c>
      <c r="P411">
        <v>0</v>
      </c>
      <c r="Q411">
        <v>0</v>
      </c>
      <c r="R411">
        <v>0</v>
      </c>
      <c r="S411">
        <v>0</v>
      </c>
      <c r="T411">
        <v>0</v>
      </c>
      <c r="U411">
        <v>0</v>
      </c>
      <c r="V411">
        <v>0</v>
      </c>
      <c r="W411">
        <v>0</v>
      </c>
      <c r="X411">
        <v>0</v>
      </c>
      <c r="Y411">
        <v>0</v>
      </c>
      <c r="Z411">
        <v>0</v>
      </c>
      <c r="AA411">
        <v>0</v>
      </c>
      <c r="AB411">
        <v>0</v>
      </c>
      <c r="AC411">
        <v>0</v>
      </c>
      <c r="AD411">
        <v>0</v>
      </c>
      <c r="AE411">
        <v>0</v>
      </c>
      <c r="AF411">
        <v>0</v>
      </c>
      <c r="AG411">
        <v>0</v>
      </c>
      <c r="AH411">
        <v>0</v>
      </c>
      <c r="AI411">
        <v>0</v>
      </c>
      <c r="AJ411">
        <v>0</v>
      </c>
      <c r="AK411">
        <v>0</v>
      </c>
      <c r="AL411">
        <v>0</v>
      </c>
      <c r="AM411">
        <v>0</v>
      </c>
      <c r="AN411">
        <v>0</v>
      </c>
      <c r="AO411">
        <v>0</v>
      </c>
      <c r="AP411">
        <v>0</v>
      </c>
      <c r="AQ411">
        <v>0</v>
      </c>
      <c r="AR411">
        <v>0</v>
      </c>
      <c r="AS411">
        <v>0</v>
      </c>
      <c r="AT411">
        <v>0</v>
      </c>
      <c r="AU411">
        <v>0</v>
      </c>
      <c r="AV411">
        <v>0</v>
      </c>
      <c r="AW411">
        <v>0</v>
      </c>
      <c r="AX411">
        <v>544</v>
      </c>
      <c r="AY411">
        <v>1663</v>
      </c>
      <c r="AZ411">
        <v>6528</v>
      </c>
      <c r="BA411">
        <v>85193</v>
      </c>
      <c r="BB411">
        <v>474</v>
      </c>
      <c r="BC411">
        <v>224</v>
      </c>
      <c r="BD411">
        <v>1416</v>
      </c>
      <c r="BE411">
        <v>14006</v>
      </c>
      <c r="BF411">
        <v>0</v>
      </c>
      <c r="BG411">
        <v>0</v>
      </c>
      <c r="BH411">
        <v>0</v>
      </c>
      <c r="BI411">
        <v>0</v>
      </c>
      <c r="BJ411">
        <v>443</v>
      </c>
      <c r="BK411">
        <v>150</v>
      </c>
      <c r="BL411">
        <v>1062</v>
      </c>
      <c r="BM411">
        <v>3540</v>
      </c>
      <c r="BN411">
        <v>0</v>
      </c>
      <c r="BO411">
        <v>0</v>
      </c>
      <c r="BP411">
        <v>0</v>
      </c>
      <c r="BQ411">
        <v>177</v>
      </c>
      <c r="BR411">
        <v>2</v>
      </c>
      <c r="BS411">
        <v>0</v>
      </c>
    </row>
    <row r="412" spans="1:71" x14ac:dyDescent="0.2">
      <c r="A412">
        <v>6482</v>
      </c>
      <c r="B412">
        <v>0</v>
      </c>
      <c r="C412">
        <v>0</v>
      </c>
      <c r="D412">
        <v>0</v>
      </c>
      <c r="E412">
        <v>0</v>
      </c>
      <c r="F412">
        <v>0</v>
      </c>
      <c r="G412">
        <v>0</v>
      </c>
      <c r="H412">
        <v>0</v>
      </c>
      <c r="I412">
        <v>0</v>
      </c>
      <c r="J412">
        <v>0</v>
      </c>
      <c r="K412">
        <v>0</v>
      </c>
      <c r="L412">
        <v>0</v>
      </c>
      <c r="M412">
        <v>0</v>
      </c>
      <c r="N412">
        <v>0</v>
      </c>
      <c r="O412">
        <v>0</v>
      </c>
      <c r="P412">
        <v>0</v>
      </c>
      <c r="Q412">
        <v>0</v>
      </c>
      <c r="R412">
        <v>0</v>
      </c>
      <c r="S412">
        <v>0</v>
      </c>
      <c r="T412">
        <v>0</v>
      </c>
      <c r="U412">
        <v>0</v>
      </c>
      <c r="V412">
        <v>0</v>
      </c>
      <c r="W412">
        <v>0</v>
      </c>
      <c r="X412">
        <v>0</v>
      </c>
      <c r="Y412">
        <v>0</v>
      </c>
      <c r="Z412">
        <v>0</v>
      </c>
      <c r="AA412">
        <v>0</v>
      </c>
      <c r="AB412">
        <v>0</v>
      </c>
      <c r="AC412">
        <v>0</v>
      </c>
      <c r="AD412">
        <v>0</v>
      </c>
      <c r="AE412">
        <v>0</v>
      </c>
      <c r="AF412">
        <v>0</v>
      </c>
      <c r="AG412">
        <v>0</v>
      </c>
      <c r="AH412">
        <v>0</v>
      </c>
      <c r="AI412">
        <v>0</v>
      </c>
      <c r="AJ412">
        <v>0</v>
      </c>
      <c r="AK412">
        <v>0</v>
      </c>
      <c r="AL412">
        <v>0</v>
      </c>
      <c r="AM412">
        <v>0</v>
      </c>
      <c r="AN412">
        <v>0</v>
      </c>
      <c r="AO412">
        <v>0</v>
      </c>
      <c r="AP412">
        <v>0</v>
      </c>
      <c r="AQ412">
        <v>0</v>
      </c>
      <c r="AR412">
        <v>0</v>
      </c>
      <c r="AS412">
        <v>0</v>
      </c>
      <c r="AT412">
        <v>0</v>
      </c>
      <c r="AU412">
        <v>0</v>
      </c>
      <c r="AV412">
        <v>0</v>
      </c>
      <c r="AW412">
        <v>0</v>
      </c>
      <c r="AX412">
        <v>468</v>
      </c>
      <c r="AY412">
        <v>6298</v>
      </c>
      <c r="AZ412">
        <v>8277</v>
      </c>
      <c r="BA412">
        <v>91066</v>
      </c>
      <c r="BB412">
        <v>468</v>
      </c>
      <c r="BC412">
        <v>1014</v>
      </c>
      <c r="BD412">
        <v>1686</v>
      </c>
      <c r="BE412">
        <v>13326</v>
      </c>
      <c r="BF412">
        <v>0</v>
      </c>
      <c r="BG412">
        <v>0</v>
      </c>
      <c r="BH412">
        <v>0</v>
      </c>
      <c r="BI412">
        <v>0</v>
      </c>
      <c r="BJ412">
        <v>211</v>
      </c>
      <c r="BK412">
        <v>338</v>
      </c>
      <c r="BL412">
        <v>845</v>
      </c>
      <c r="BM412">
        <v>2200</v>
      </c>
      <c r="BN412">
        <v>0</v>
      </c>
      <c r="BO412">
        <v>0</v>
      </c>
      <c r="BP412">
        <v>0</v>
      </c>
      <c r="BQ412">
        <v>0</v>
      </c>
      <c r="BR412">
        <v>0</v>
      </c>
      <c r="BS412">
        <v>0</v>
      </c>
    </row>
    <row r="413" spans="1:71" x14ac:dyDescent="0.2">
      <c r="A413">
        <v>6545</v>
      </c>
      <c r="B413">
        <v>0</v>
      </c>
      <c r="C413">
        <v>0</v>
      </c>
      <c r="D413">
        <v>0</v>
      </c>
      <c r="E413">
        <v>0</v>
      </c>
      <c r="F413">
        <v>0</v>
      </c>
      <c r="G413">
        <v>0</v>
      </c>
      <c r="H413">
        <v>0</v>
      </c>
      <c r="I413">
        <v>0</v>
      </c>
      <c r="J413">
        <v>0</v>
      </c>
      <c r="K413">
        <v>0</v>
      </c>
      <c r="L413">
        <v>0</v>
      </c>
      <c r="M413">
        <v>0</v>
      </c>
      <c r="N413">
        <v>0</v>
      </c>
      <c r="O413">
        <v>0</v>
      </c>
      <c r="P413">
        <v>0</v>
      </c>
      <c r="Q413">
        <v>0</v>
      </c>
      <c r="R413">
        <v>0</v>
      </c>
      <c r="S413">
        <v>0</v>
      </c>
      <c r="T413">
        <v>0</v>
      </c>
      <c r="U413">
        <v>0</v>
      </c>
      <c r="V413">
        <v>0</v>
      </c>
      <c r="W413">
        <v>0</v>
      </c>
      <c r="X413">
        <v>0</v>
      </c>
      <c r="Y413">
        <v>0</v>
      </c>
      <c r="Z413">
        <v>0</v>
      </c>
      <c r="AA413">
        <v>0</v>
      </c>
      <c r="AB413">
        <v>0</v>
      </c>
      <c r="AC413">
        <v>0</v>
      </c>
      <c r="AD413">
        <v>0</v>
      </c>
      <c r="AE413">
        <v>0</v>
      </c>
      <c r="AF413">
        <v>0</v>
      </c>
      <c r="AG413">
        <v>0</v>
      </c>
      <c r="AH413">
        <v>0</v>
      </c>
      <c r="AI413">
        <v>0</v>
      </c>
      <c r="AJ413">
        <v>0</v>
      </c>
      <c r="AK413">
        <v>0</v>
      </c>
      <c r="AL413">
        <v>0</v>
      </c>
      <c r="AM413">
        <v>0</v>
      </c>
      <c r="AN413">
        <v>0</v>
      </c>
      <c r="AO413">
        <v>0</v>
      </c>
      <c r="AP413">
        <v>0</v>
      </c>
      <c r="AQ413">
        <v>0</v>
      </c>
      <c r="AR413">
        <v>0</v>
      </c>
      <c r="AS413">
        <v>0</v>
      </c>
      <c r="AT413">
        <v>0</v>
      </c>
      <c r="AU413">
        <v>0</v>
      </c>
      <c r="AV413">
        <v>0</v>
      </c>
      <c r="AW413">
        <v>0</v>
      </c>
      <c r="AX413">
        <v>0</v>
      </c>
      <c r="AY413">
        <v>0</v>
      </c>
      <c r="AZ413">
        <v>0</v>
      </c>
      <c r="BA413">
        <v>154115</v>
      </c>
      <c r="BB413">
        <v>0</v>
      </c>
      <c r="BC413">
        <v>0</v>
      </c>
      <c r="BD413">
        <v>0</v>
      </c>
      <c r="BE413">
        <v>19113</v>
      </c>
      <c r="BF413">
        <v>0</v>
      </c>
      <c r="BG413">
        <v>0</v>
      </c>
      <c r="BH413">
        <v>0</v>
      </c>
      <c r="BI413">
        <v>1038</v>
      </c>
      <c r="BJ413">
        <v>0</v>
      </c>
      <c r="BK413">
        <v>0</v>
      </c>
      <c r="BL413">
        <v>0</v>
      </c>
      <c r="BM413">
        <v>0</v>
      </c>
      <c r="BN413">
        <v>0</v>
      </c>
      <c r="BO413">
        <v>0</v>
      </c>
      <c r="BP413">
        <v>0</v>
      </c>
      <c r="BQ413">
        <v>0</v>
      </c>
      <c r="BR413">
        <v>24</v>
      </c>
      <c r="BS413">
        <v>0</v>
      </c>
    </row>
    <row r="414" spans="1:71" x14ac:dyDescent="0.2">
      <c r="A414">
        <v>6608</v>
      </c>
      <c r="B414">
        <v>0</v>
      </c>
      <c r="C414">
        <v>0</v>
      </c>
      <c r="D414">
        <v>0</v>
      </c>
      <c r="E414">
        <v>0</v>
      </c>
      <c r="F414">
        <v>0</v>
      </c>
      <c r="G414">
        <v>0</v>
      </c>
      <c r="H414">
        <v>0</v>
      </c>
      <c r="I414">
        <v>0</v>
      </c>
      <c r="J414">
        <v>0</v>
      </c>
      <c r="K414">
        <v>0</v>
      </c>
      <c r="L414">
        <v>0</v>
      </c>
      <c r="M414">
        <v>0</v>
      </c>
      <c r="N414">
        <v>0</v>
      </c>
      <c r="O414">
        <v>0</v>
      </c>
      <c r="P414">
        <v>0</v>
      </c>
      <c r="Q414">
        <v>0</v>
      </c>
      <c r="R414">
        <v>0</v>
      </c>
      <c r="S414">
        <v>0</v>
      </c>
      <c r="T414">
        <v>0</v>
      </c>
      <c r="U414">
        <v>0</v>
      </c>
      <c r="V414">
        <v>0</v>
      </c>
      <c r="W414">
        <v>0</v>
      </c>
      <c r="X414">
        <v>0</v>
      </c>
      <c r="Y414">
        <v>0</v>
      </c>
      <c r="Z414">
        <v>0</v>
      </c>
      <c r="AA414">
        <v>0</v>
      </c>
      <c r="AB414">
        <v>0</v>
      </c>
      <c r="AC414">
        <v>0</v>
      </c>
      <c r="AD414">
        <v>0</v>
      </c>
      <c r="AE414">
        <v>0</v>
      </c>
      <c r="AF414">
        <v>0</v>
      </c>
      <c r="AG414">
        <v>0</v>
      </c>
      <c r="AH414">
        <v>0</v>
      </c>
      <c r="AI414">
        <v>0</v>
      </c>
      <c r="AJ414">
        <v>0</v>
      </c>
      <c r="AK414">
        <v>0</v>
      </c>
      <c r="AL414">
        <v>0</v>
      </c>
      <c r="AM414">
        <v>0</v>
      </c>
      <c r="AN414">
        <v>0</v>
      </c>
      <c r="AO414">
        <v>0</v>
      </c>
      <c r="AP414">
        <v>0</v>
      </c>
      <c r="AQ414">
        <v>0</v>
      </c>
      <c r="AR414">
        <v>0</v>
      </c>
      <c r="AS414">
        <v>0</v>
      </c>
      <c r="AT414">
        <v>0</v>
      </c>
      <c r="AU414">
        <v>0</v>
      </c>
      <c r="AV414">
        <v>0</v>
      </c>
      <c r="AW414">
        <v>0</v>
      </c>
      <c r="AX414">
        <v>365</v>
      </c>
      <c r="AY414">
        <v>16199</v>
      </c>
      <c r="AZ414">
        <v>18581</v>
      </c>
      <c r="BA414">
        <v>260412</v>
      </c>
      <c r="BB414">
        <v>365</v>
      </c>
      <c r="BC414">
        <v>1344</v>
      </c>
      <c r="BD414">
        <v>2072</v>
      </c>
      <c r="BE414">
        <v>23354</v>
      </c>
      <c r="BF414">
        <v>0</v>
      </c>
      <c r="BG414">
        <v>0</v>
      </c>
      <c r="BH414">
        <v>0</v>
      </c>
      <c r="BI414">
        <v>504</v>
      </c>
      <c r="BJ414">
        <v>0</v>
      </c>
      <c r="BK414">
        <v>1176</v>
      </c>
      <c r="BL414">
        <v>1400</v>
      </c>
      <c r="BM414">
        <v>4328</v>
      </c>
      <c r="BN414">
        <v>0</v>
      </c>
      <c r="BO414">
        <v>0</v>
      </c>
      <c r="BP414">
        <v>0</v>
      </c>
      <c r="BQ414">
        <v>0</v>
      </c>
      <c r="BR414">
        <v>42</v>
      </c>
      <c r="BS414">
        <v>0</v>
      </c>
    </row>
    <row r="415" spans="1:71" x14ac:dyDescent="0.2">
      <c r="A415">
        <v>6615</v>
      </c>
      <c r="B415">
        <v>0</v>
      </c>
      <c r="C415">
        <v>0</v>
      </c>
      <c r="D415">
        <v>0</v>
      </c>
      <c r="E415">
        <v>0</v>
      </c>
      <c r="F415">
        <v>0</v>
      </c>
      <c r="G415">
        <v>0</v>
      </c>
      <c r="H415">
        <v>0</v>
      </c>
      <c r="I415">
        <v>0</v>
      </c>
      <c r="J415">
        <v>0</v>
      </c>
      <c r="K415">
        <v>0</v>
      </c>
      <c r="L415">
        <v>0</v>
      </c>
      <c r="M415">
        <v>0</v>
      </c>
      <c r="N415">
        <v>0</v>
      </c>
      <c r="O415">
        <v>0</v>
      </c>
      <c r="P415">
        <v>0</v>
      </c>
      <c r="Q415">
        <v>0</v>
      </c>
      <c r="R415">
        <v>0</v>
      </c>
      <c r="S415">
        <v>0</v>
      </c>
      <c r="T415">
        <v>0</v>
      </c>
      <c r="U415">
        <v>0</v>
      </c>
      <c r="V415">
        <v>0</v>
      </c>
      <c r="W415">
        <v>0</v>
      </c>
      <c r="X415">
        <v>0</v>
      </c>
      <c r="Y415">
        <v>0</v>
      </c>
      <c r="Z415">
        <v>0</v>
      </c>
      <c r="AA415">
        <v>0</v>
      </c>
      <c r="AB415">
        <v>0</v>
      </c>
      <c r="AC415">
        <v>0</v>
      </c>
      <c r="AD415">
        <v>0</v>
      </c>
      <c r="AE415">
        <v>0</v>
      </c>
      <c r="AF415">
        <v>0</v>
      </c>
      <c r="AG415">
        <v>0</v>
      </c>
      <c r="AH415">
        <v>0</v>
      </c>
      <c r="AI415">
        <v>0</v>
      </c>
      <c r="AJ415">
        <v>0</v>
      </c>
      <c r="AK415">
        <v>0</v>
      </c>
      <c r="AL415">
        <v>0</v>
      </c>
      <c r="AM415">
        <v>0</v>
      </c>
      <c r="AN415">
        <v>0</v>
      </c>
      <c r="AO415">
        <v>0</v>
      </c>
      <c r="AP415">
        <v>0</v>
      </c>
      <c r="AQ415">
        <v>0</v>
      </c>
      <c r="AR415">
        <v>0</v>
      </c>
      <c r="AS415">
        <v>0</v>
      </c>
      <c r="AT415">
        <v>0</v>
      </c>
      <c r="AU415">
        <v>0</v>
      </c>
      <c r="AV415">
        <v>0</v>
      </c>
      <c r="AW415">
        <v>0</v>
      </c>
      <c r="AX415">
        <v>0</v>
      </c>
      <c r="AY415">
        <v>789</v>
      </c>
      <c r="AZ415">
        <v>626</v>
      </c>
      <c r="BA415">
        <v>16032</v>
      </c>
      <c r="BB415">
        <v>0</v>
      </c>
      <c r="BC415">
        <v>138</v>
      </c>
      <c r="BD415">
        <v>212</v>
      </c>
      <c r="BE415">
        <v>2789</v>
      </c>
      <c r="BF415">
        <v>0</v>
      </c>
      <c r="BG415">
        <v>0</v>
      </c>
      <c r="BH415">
        <v>0</v>
      </c>
      <c r="BI415">
        <v>69</v>
      </c>
      <c r="BJ415">
        <v>0</v>
      </c>
      <c r="BK415">
        <v>138</v>
      </c>
      <c r="BL415">
        <v>143</v>
      </c>
      <c r="BM415">
        <v>489</v>
      </c>
      <c r="BN415">
        <v>0</v>
      </c>
      <c r="BO415">
        <v>0</v>
      </c>
      <c r="BP415">
        <v>0</v>
      </c>
      <c r="BQ415">
        <v>0</v>
      </c>
      <c r="BR415">
        <v>4</v>
      </c>
      <c r="BS415">
        <v>0</v>
      </c>
    </row>
    <row r="416" spans="1:71" x14ac:dyDescent="0.2">
      <c r="A416">
        <v>6678</v>
      </c>
      <c r="B416">
        <v>0</v>
      </c>
      <c r="C416">
        <v>0</v>
      </c>
      <c r="D416">
        <v>0</v>
      </c>
      <c r="E416">
        <v>0</v>
      </c>
      <c r="F416">
        <v>0</v>
      </c>
      <c r="G416">
        <v>0</v>
      </c>
      <c r="H416">
        <v>0</v>
      </c>
      <c r="I416">
        <v>0</v>
      </c>
      <c r="J416">
        <v>0</v>
      </c>
      <c r="K416">
        <v>0</v>
      </c>
      <c r="L416">
        <v>0</v>
      </c>
      <c r="M416">
        <v>0</v>
      </c>
      <c r="N416">
        <v>0</v>
      </c>
      <c r="O416">
        <v>0</v>
      </c>
      <c r="P416">
        <v>0</v>
      </c>
      <c r="Q416">
        <v>0</v>
      </c>
      <c r="R416">
        <v>0</v>
      </c>
      <c r="S416">
        <v>0</v>
      </c>
      <c r="T416">
        <v>0</v>
      </c>
      <c r="U416">
        <v>0</v>
      </c>
      <c r="V416">
        <v>0</v>
      </c>
      <c r="W416">
        <v>0</v>
      </c>
      <c r="X416">
        <v>0</v>
      </c>
      <c r="Y416">
        <v>0</v>
      </c>
      <c r="Z416">
        <v>0</v>
      </c>
      <c r="AA416">
        <v>0</v>
      </c>
      <c r="AB416">
        <v>0</v>
      </c>
      <c r="AC416">
        <v>0</v>
      </c>
      <c r="AD416">
        <v>0</v>
      </c>
      <c r="AE416">
        <v>0</v>
      </c>
      <c r="AF416">
        <v>0</v>
      </c>
      <c r="AG416">
        <v>0</v>
      </c>
      <c r="AH416">
        <v>0</v>
      </c>
      <c r="AI416">
        <v>0</v>
      </c>
      <c r="AJ416">
        <v>0</v>
      </c>
      <c r="AK416">
        <v>0</v>
      </c>
      <c r="AL416">
        <v>0</v>
      </c>
      <c r="AM416">
        <v>0</v>
      </c>
      <c r="AN416">
        <v>0</v>
      </c>
      <c r="AO416">
        <v>0</v>
      </c>
      <c r="AP416">
        <v>0</v>
      </c>
      <c r="AQ416">
        <v>0</v>
      </c>
      <c r="AR416">
        <v>0</v>
      </c>
      <c r="AS416">
        <v>0</v>
      </c>
      <c r="AT416">
        <v>0</v>
      </c>
      <c r="AU416">
        <v>0</v>
      </c>
      <c r="AV416">
        <v>0</v>
      </c>
      <c r="AW416">
        <v>0</v>
      </c>
      <c r="AX416">
        <v>2058</v>
      </c>
      <c r="AY416">
        <v>7518</v>
      </c>
      <c r="AZ416">
        <v>20639</v>
      </c>
      <c r="BA416">
        <v>274594</v>
      </c>
      <c r="BB416">
        <v>1869</v>
      </c>
      <c r="BC416">
        <v>1067</v>
      </c>
      <c r="BD416">
        <v>4706</v>
      </c>
      <c r="BE416">
        <v>34618</v>
      </c>
      <c r="BF416">
        <v>0</v>
      </c>
      <c r="BG416">
        <v>0</v>
      </c>
      <c r="BH416">
        <v>0</v>
      </c>
      <c r="BI416">
        <v>350</v>
      </c>
      <c r="BJ416">
        <v>525</v>
      </c>
      <c r="BK416">
        <v>643</v>
      </c>
      <c r="BL416">
        <v>3656</v>
      </c>
      <c r="BM416">
        <v>6972</v>
      </c>
      <c r="BN416">
        <v>0</v>
      </c>
      <c r="BO416">
        <v>0</v>
      </c>
      <c r="BP416">
        <v>0</v>
      </c>
      <c r="BQ416">
        <v>0</v>
      </c>
      <c r="BR416">
        <v>21</v>
      </c>
      <c r="BS416">
        <v>0</v>
      </c>
    </row>
    <row r="417" spans="1:71" x14ac:dyDescent="0.2">
      <c r="A417">
        <v>6685</v>
      </c>
      <c r="B417">
        <v>0</v>
      </c>
      <c r="C417">
        <v>0</v>
      </c>
      <c r="D417">
        <v>0</v>
      </c>
      <c r="E417">
        <v>0</v>
      </c>
      <c r="F417">
        <v>0</v>
      </c>
      <c r="G417">
        <v>0</v>
      </c>
      <c r="H417">
        <v>0</v>
      </c>
      <c r="I417">
        <v>0</v>
      </c>
      <c r="J417">
        <v>0</v>
      </c>
      <c r="K417">
        <v>0</v>
      </c>
      <c r="L417">
        <v>0</v>
      </c>
      <c r="M417">
        <v>0</v>
      </c>
      <c r="N417">
        <v>0</v>
      </c>
      <c r="O417">
        <v>0</v>
      </c>
      <c r="P417">
        <v>0</v>
      </c>
      <c r="Q417">
        <v>0</v>
      </c>
      <c r="R417">
        <v>0</v>
      </c>
      <c r="S417">
        <v>0</v>
      </c>
      <c r="T417">
        <v>0</v>
      </c>
      <c r="U417">
        <v>0</v>
      </c>
      <c r="V417">
        <v>0</v>
      </c>
      <c r="W417">
        <v>0</v>
      </c>
      <c r="X417">
        <v>0</v>
      </c>
      <c r="Y417">
        <v>0</v>
      </c>
      <c r="Z417">
        <v>0</v>
      </c>
      <c r="AA417">
        <v>0</v>
      </c>
      <c r="AB417">
        <v>0</v>
      </c>
      <c r="AC417">
        <v>0</v>
      </c>
      <c r="AD417">
        <v>0</v>
      </c>
      <c r="AE417">
        <v>0</v>
      </c>
      <c r="AF417">
        <v>0</v>
      </c>
      <c r="AG417">
        <v>0</v>
      </c>
      <c r="AH417">
        <v>0</v>
      </c>
      <c r="AI417">
        <v>0</v>
      </c>
      <c r="AJ417">
        <v>0</v>
      </c>
      <c r="AK417">
        <v>0</v>
      </c>
      <c r="AL417">
        <v>0</v>
      </c>
      <c r="AM417">
        <v>0</v>
      </c>
      <c r="AN417">
        <v>0</v>
      </c>
      <c r="AO417">
        <v>0</v>
      </c>
      <c r="AP417">
        <v>0</v>
      </c>
      <c r="AQ417">
        <v>0</v>
      </c>
      <c r="AR417">
        <v>0</v>
      </c>
      <c r="AS417">
        <v>0</v>
      </c>
      <c r="AT417">
        <v>0</v>
      </c>
      <c r="AU417">
        <v>0</v>
      </c>
      <c r="AV417">
        <v>0</v>
      </c>
      <c r="AW417">
        <v>0</v>
      </c>
      <c r="AX417">
        <v>3932</v>
      </c>
      <c r="AY417">
        <v>51028</v>
      </c>
      <c r="AZ417">
        <v>53955</v>
      </c>
      <c r="BA417">
        <v>682809</v>
      </c>
      <c r="BB417">
        <v>3537</v>
      </c>
      <c r="BC417">
        <v>10421</v>
      </c>
      <c r="BD417">
        <v>9941</v>
      </c>
      <c r="BE417">
        <v>113166</v>
      </c>
      <c r="BF417">
        <v>0</v>
      </c>
      <c r="BG417">
        <v>173</v>
      </c>
      <c r="BH417">
        <v>0</v>
      </c>
      <c r="BI417">
        <v>845</v>
      </c>
      <c r="BJ417">
        <v>780</v>
      </c>
      <c r="BK417">
        <v>4598</v>
      </c>
      <c r="BL417">
        <v>5301</v>
      </c>
      <c r="BM417">
        <v>11982</v>
      </c>
      <c r="BN417">
        <v>0</v>
      </c>
      <c r="BO417">
        <v>173</v>
      </c>
      <c r="BP417">
        <v>0</v>
      </c>
      <c r="BQ417">
        <v>519</v>
      </c>
      <c r="BR417">
        <v>64</v>
      </c>
      <c r="BS417">
        <v>0</v>
      </c>
    </row>
    <row r="418" spans="1:71" x14ac:dyDescent="0.2">
      <c r="A418">
        <v>6692</v>
      </c>
      <c r="B418">
        <v>0</v>
      </c>
      <c r="C418">
        <v>0</v>
      </c>
      <c r="D418">
        <v>0</v>
      </c>
      <c r="E418">
        <v>0</v>
      </c>
      <c r="F418">
        <v>0</v>
      </c>
      <c r="G418">
        <v>0</v>
      </c>
      <c r="H418">
        <v>0</v>
      </c>
      <c r="I418">
        <v>0</v>
      </c>
      <c r="J418">
        <v>0</v>
      </c>
      <c r="K418">
        <v>0</v>
      </c>
      <c r="L418">
        <v>0</v>
      </c>
      <c r="M418">
        <v>0</v>
      </c>
      <c r="N418">
        <v>0</v>
      </c>
      <c r="O418">
        <v>0</v>
      </c>
      <c r="P418">
        <v>0</v>
      </c>
      <c r="Q418">
        <v>0</v>
      </c>
      <c r="R418">
        <v>0</v>
      </c>
      <c r="S418">
        <v>0</v>
      </c>
      <c r="T418">
        <v>0</v>
      </c>
      <c r="U418">
        <v>0</v>
      </c>
      <c r="V418">
        <v>0</v>
      </c>
      <c r="W418">
        <v>0</v>
      </c>
      <c r="X418">
        <v>0</v>
      </c>
      <c r="Y418">
        <v>0</v>
      </c>
      <c r="Z418">
        <v>0</v>
      </c>
      <c r="AA418">
        <v>0</v>
      </c>
      <c r="AB418">
        <v>0</v>
      </c>
      <c r="AC418">
        <v>0</v>
      </c>
      <c r="AD418">
        <v>0</v>
      </c>
      <c r="AE418">
        <v>0</v>
      </c>
      <c r="AF418">
        <v>0</v>
      </c>
      <c r="AG418">
        <v>0</v>
      </c>
      <c r="AH418">
        <v>0</v>
      </c>
      <c r="AI418">
        <v>0</v>
      </c>
      <c r="AJ418">
        <v>0</v>
      </c>
      <c r="AK418">
        <v>0</v>
      </c>
      <c r="AL418">
        <v>0</v>
      </c>
      <c r="AM418">
        <v>0</v>
      </c>
      <c r="AN418">
        <v>0</v>
      </c>
      <c r="AO418">
        <v>0</v>
      </c>
      <c r="AP418">
        <v>0</v>
      </c>
      <c r="AQ418">
        <v>0</v>
      </c>
      <c r="AR418">
        <v>0</v>
      </c>
      <c r="AS418">
        <v>0</v>
      </c>
      <c r="AT418">
        <v>0</v>
      </c>
      <c r="AU418">
        <v>0</v>
      </c>
      <c r="AV418">
        <v>0</v>
      </c>
      <c r="AW418">
        <v>0</v>
      </c>
      <c r="AX418">
        <v>0</v>
      </c>
      <c r="AY418">
        <v>7547</v>
      </c>
      <c r="AZ418">
        <v>15956</v>
      </c>
      <c r="BA418">
        <v>173247</v>
      </c>
      <c r="BB418">
        <v>0</v>
      </c>
      <c r="BC418">
        <v>1238</v>
      </c>
      <c r="BD418">
        <v>2685</v>
      </c>
      <c r="BE418">
        <v>28189</v>
      </c>
      <c r="BF418">
        <v>0</v>
      </c>
      <c r="BG418">
        <v>0</v>
      </c>
      <c r="BH418">
        <v>178</v>
      </c>
      <c r="BI418">
        <v>353</v>
      </c>
      <c r="BJ418">
        <v>0</v>
      </c>
      <c r="BK418">
        <v>762</v>
      </c>
      <c r="BL418">
        <v>1409</v>
      </c>
      <c r="BM418">
        <v>3879</v>
      </c>
      <c r="BN418">
        <v>0</v>
      </c>
      <c r="BO418">
        <v>0</v>
      </c>
      <c r="BP418">
        <v>0</v>
      </c>
      <c r="BQ418">
        <v>0</v>
      </c>
      <c r="BR418">
        <v>14</v>
      </c>
      <c r="BS418">
        <v>0</v>
      </c>
    </row>
    <row r="419" spans="1:71" x14ac:dyDescent="0.2">
      <c r="A419">
        <v>6713</v>
      </c>
      <c r="B419">
        <v>0</v>
      </c>
      <c r="C419">
        <v>0</v>
      </c>
      <c r="D419">
        <v>0</v>
      </c>
      <c r="E419">
        <v>0</v>
      </c>
      <c r="F419">
        <v>0</v>
      </c>
      <c r="G419">
        <v>0</v>
      </c>
      <c r="H419">
        <v>0</v>
      </c>
      <c r="I419">
        <v>0</v>
      </c>
      <c r="J419">
        <v>0</v>
      </c>
      <c r="K419">
        <v>0</v>
      </c>
      <c r="L419">
        <v>0</v>
      </c>
      <c r="M419">
        <v>0</v>
      </c>
      <c r="N419">
        <v>0</v>
      </c>
      <c r="O419">
        <v>0</v>
      </c>
      <c r="P419">
        <v>0</v>
      </c>
      <c r="Q419">
        <v>0</v>
      </c>
      <c r="R419">
        <v>0</v>
      </c>
      <c r="S419">
        <v>0</v>
      </c>
      <c r="T419">
        <v>0</v>
      </c>
      <c r="U419">
        <v>0</v>
      </c>
      <c r="V419">
        <v>0</v>
      </c>
      <c r="W419">
        <v>0</v>
      </c>
      <c r="X419">
        <v>0</v>
      </c>
      <c r="Y419">
        <v>0</v>
      </c>
      <c r="Z419">
        <v>0</v>
      </c>
      <c r="AA419">
        <v>0</v>
      </c>
      <c r="AB419">
        <v>0</v>
      </c>
      <c r="AC419">
        <v>0</v>
      </c>
      <c r="AD419">
        <v>0</v>
      </c>
      <c r="AE419">
        <v>0</v>
      </c>
      <c r="AF419">
        <v>0</v>
      </c>
      <c r="AG419">
        <v>0</v>
      </c>
      <c r="AH419">
        <v>0</v>
      </c>
      <c r="AI419">
        <v>0</v>
      </c>
      <c r="AJ419">
        <v>0</v>
      </c>
      <c r="AK419">
        <v>0</v>
      </c>
      <c r="AL419">
        <v>0</v>
      </c>
      <c r="AM419">
        <v>0</v>
      </c>
      <c r="AN419">
        <v>0</v>
      </c>
      <c r="AO419">
        <v>0</v>
      </c>
      <c r="AP419">
        <v>0</v>
      </c>
      <c r="AQ419">
        <v>0</v>
      </c>
      <c r="AR419">
        <v>0</v>
      </c>
      <c r="AS419">
        <v>0</v>
      </c>
      <c r="AT419">
        <v>0</v>
      </c>
      <c r="AU419">
        <v>0</v>
      </c>
      <c r="AV419">
        <v>0</v>
      </c>
      <c r="AW419">
        <v>0</v>
      </c>
      <c r="AX419">
        <v>699</v>
      </c>
      <c r="AY419">
        <v>3060</v>
      </c>
      <c r="AZ419">
        <v>2921</v>
      </c>
      <c r="BA419">
        <v>55582</v>
      </c>
      <c r="BB419">
        <v>699</v>
      </c>
      <c r="BC419">
        <v>959</v>
      </c>
      <c r="BD419">
        <v>669</v>
      </c>
      <c r="BE419">
        <v>7942</v>
      </c>
      <c r="BF419">
        <v>0</v>
      </c>
      <c r="BG419">
        <v>0</v>
      </c>
      <c r="BH419">
        <v>0</v>
      </c>
      <c r="BI419">
        <v>0</v>
      </c>
      <c r="BJ419">
        <v>310</v>
      </c>
      <c r="BK419">
        <v>411</v>
      </c>
      <c r="BL419">
        <v>513</v>
      </c>
      <c r="BM419">
        <v>1505</v>
      </c>
      <c r="BN419">
        <v>0</v>
      </c>
      <c r="BO419">
        <v>0</v>
      </c>
      <c r="BP419">
        <v>0</v>
      </c>
      <c r="BQ419">
        <v>0</v>
      </c>
      <c r="BR419">
        <v>15</v>
      </c>
      <c r="BS419">
        <v>0</v>
      </c>
    </row>
    <row r="420" spans="1:71" x14ac:dyDescent="0.2">
      <c r="A420">
        <v>6720</v>
      </c>
      <c r="B420">
        <v>0</v>
      </c>
      <c r="C420">
        <v>0</v>
      </c>
      <c r="D420">
        <v>0</v>
      </c>
      <c r="E420">
        <v>0</v>
      </c>
      <c r="F420">
        <v>0</v>
      </c>
      <c r="G420">
        <v>0</v>
      </c>
      <c r="H420">
        <v>0</v>
      </c>
      <c r="I420">
        <v>0</v>
      </c>
      <c r="J420">
        <v>0</v>
      </c>
      <c r="K420">
        <v>0</v>
      </c>
      <c r="L420">
        <v>0</v>
      </c>
      <c r="M420">
        <v>0</v>
      </c>
      <c r="N420">
        <v>0</v>
      </c>
      <c r="O420">
        <v>0</v>
      </c>
      <c r="P420">
        <v>0</v>
      </c>
      <c r="Q420">
        <v>0</v>
      </c>
      <c r="R420">
        <v>0</v>
      </c>
      <c r="S420">
        <v>0</v>
      </c>
      <c r="T420">
        <v>0</v>
      </c>
      <c r="U420">
        <v>0</v>
      </c>
      <c r="V420">
        <v>0</v>
      </c>
      <c r="W420">
        <v>0</v>
      </c>
      <c r="X420">
        <v>0</v>
      </c>
      <c r="Y420">
        <v>0</v>
      </c>
      <c r="Z420">
        <v>0</v>
      </c>
      <c r="AA420">
        <v>0</v>
      </c>
      <c r="AB420">
        <v>0</v>
      </c>
      <c r="AC420">
        <v>0</v>
      </c>
      <c r="AD420">
        <v>0</v>
      </c>
      <c r="AE420">
        <v>0</v>
      </c>
      <c r="AF420">
        <v>0</v>
      </c>
      <c r="AG420">
        <v>0</v>
      </c>
      <c r="AH420">
        <v>0</v>
      </c>
      <c r="AI420">
        <v>0</v>
      </c>
      <c r="AJ420">
        <v>0</v>
      </c>
      <c r="AK420">
        <v>0</v>
      </c>
      <c r="AL420">
        <v>0</v>
      </c>
      <c r="AM420">
        <v>0</v>
      </c>
      <c r="AN420">
        <v>0</v>
      </c>
      <c r="AO420">
        <v>0</v>
      </c>
      <c r="AP420">
        <v>0</v>
      </c>
      <c r="AQ420">
        <v>0</v>
      </c>
      <c r="AR420">
        <v>0</v>
      </c>
      <c r="AS420">
        <v>0</v>
      </c>
      <c r="AT420">
        <v>0</v>
      </c>
      <c r="AU420">
        <v>0</v>
      </c>
      <c r="AV420">
        <v>0</v>
      </c>
      <c r="AW420">
        <v>0</v>
      </c>
      <c r="AX420">
        <v>170.5</v>
      </c>
      <c r="AY420">
        <v>5909</v>
      </c>
      <c r="AZ420">
        <v>8950</v>
      </c>
      <c r="BA420">
        <v>71098</v>
      </c>
      <c r="BB420">
        <v>170.5</v>
      </c>
      <c r="BC420">
        <v>852.5</v>
      </c>
      <c r="BD420">
        <v>714</v>
      </c>
      <c r="BE420">
        <v>7439.5</v>
      </c>
      <c r="BF420">
        <v>0</v>
      </c>
      <c r="BG420">
        <v>0</v>
      </c>
      <c r="BH420">
        <v>0</v>
      </c>
      <c r="BI420">
        <v>0</v>
      </c>
      <c r="BJ420">
        <v>0</v>
      </c>
      <c r="BK420">
        <v>511.5</v>
      </c>
      <c r="BL420">
        <v>202.5</v>
      </c>
      <c r="BM420">
        <v>1988</v>
      </c>
      <c r="BN420">
        <v>0</v>
      </c>
      <c r="BO420">
        <v>0</v>
      </c>
      <c r="BP420">
        <v>0</v>
      </c>
      <c r="BQ420">
        <v>0</v>
      </c>
      <c r="BR420">
        <v>5</v>
      </c>
      <c r="BS420">
        <v>0</v>
      </c>
    </row>
    <row r="421" spans="1:71" x14ac:dyDescent="0.2">
      <c r="A421">
        <v>6734</v>
      </c>
      <c r="B421">
        <v>0</v>
      </c>
      <c r="C421">
        <v>0</v>
      </c>
      <c r="D421">
        <v>0</v>
      </c>
      <c r="E421">
        <v>0</v>
      </c>
      <c r="F421">
        <v>0</v>
      </c>
      <c r="G421">
        <v>0</v>
      </c>
      <c r="H421">
        <v>0</v>
      </c>
      <c r="I421">
        <v>0</v>
      </c>
      <c r="J421">
        <v>0</v>
      </c>
      <c r="K421">
        <v>0</v>
      </c>
      <c r="L421">
        <v>0</v>
      </c>
      <c r="M421">
        <v>0</v>
      </c>
      <c r="N421">
        <v>0</v>
      </c>
      <c r="O421">
        <v>0</v>
      </c>
      <c r="P421">
        <v>0</v>
      </c>
      <c r="Q421">
        <v>0</v>
      </c>
      <c r="R421">
        <v>0</v>
      </c>
      <c r="S421">
        <v>0</v>
      </c>
      <c r="T421">
        <v>0</v>
      </c>
      <c r="U421">
        <v>0</v>
      </c>
      <c r="V421">
        <v>0</v>
      </c>
      <c r="W421">
        <v>0</v>
      </c>
      <c r="X421">
        <v>0</v>
      </c>
      <c r="Y421">
        <v>0</v>
      </c>
      <c r="Z421">
        <v>0</v>
      </c>
      <c r="AA421">
        <v>0</v>
      </c>
      <c r="AB421">
        <v>0</v>
      </c>
      <c r="AC421">
        <v>0</v>
      </c>
      <c r="AD421">
        <v>0</v>
      </c>
      <c r="AE421">
        <v>0</v>
      </c>
      <c r="AF421">
        <v>0</v>
      </c>
      <c r="AG421">
        <v>0</v>
      </c>
      <c r="AH421">
        <v>0</v>
      </c>
      <c r="AI421">
        <v>0</v>
      </c>
      <c r="AJ421">
        <v>0</v>
      </c>
      <c r="AK421">
        <v>0</v>
      </c>
      <c r="AL421">
        <v>0</v>
      </c>
      <c r="AM421">
        <v>0</v>
      </c>
      <c r="AN421">
        <v>0</v>
      </c>
      <c r="AO421">
        <v>0</v>
      </c>
      <c r="AP421">
        <v>0</v>
      </c>
      <c r="AQ421">
        <v>0</v>
      </c>
      <c r="AR421">
        <v>0</v>
      </c>
      <c r="AS421">
        <v>0</v>
      </c>
      <c r="AT421">
        <v>0</v>
      </c>
      <c r="AU421">
        <v>0</v>
      </c>
      <c r="AV421">
        <v>0</v>
      </c>
      <c r="AW421">
        <v>0</v>
      </c>
      <c r="AX421">
        <v>0</v>
      </c>
      <c r="AY421">
        <v>5919</v>
      </c>
      <c r="AZ421">
        <v>18554</v>
      </c>
      <c r="BA421">
        <v>189783</v>
      </c>
      <c r="BB421">
        <v>0</v>
      </c>
      <c r="BC421">
        <v>632</v>
      </c>
      <c r="BD421">
        <v>1773</v>
      </c>
      <c r="BE421">
        <v>23907</v>
      </c>
      <c r="BF421">
        <v>0</v>
      </c>
      <c r="BG421">
        <v>0</v>
      </c>
      <c r="BH421">
        <v>0</v>
      </c>
      <c r="BI421">
        <v>543</v>
      </c>
      <c r="BJ421">
        <v>0</v>
      </c>
      <c r="BK421">
        <v>553</v>
      </c>
      <c r="BL421">
        <v>985</v>
      </c>
      <c r="BM421">
        <v>2508</v>
      </c>
      <c r="BN421">
        <v>0</v>
      </c>
      <c r="BO421">
        <v>0</v>
      </c>
      <c r="BP421">
        <v>0</v>
      </c>
      <c r="BQ421">
        <v>0</v>
      </c>
      <c r="BR421">
        <v>32</v>
      </c>
      <c r="BS421">
        <v>0</v>
      </c>
    </row>
    <row r="422" spans="1:71" x14ac:dyDescent="0.2">
      <c r="A422">
        <v>6748</v>
      </c>
      <c r="B422">
        <v>0</v>
      </c>
      <c r="C422">
        <v>0</v>
      </c>
      <c r="D422">
        <v>0</v>
      </c>
      <c r="E422">
        <v>0</v>
      </c>
      <c r="F422">
        <v>0</v>
      </c>
      <c r="G422">
        <v>0</v>
      </c>
      <c r="H422">
        <v>0</v>
      </c>
      <c r="I422">
        <v>0</v>
      </c>
      <c r="J422">
        <v>0</v>
      </c>
      <c r="K422">
        <v>0</v>
      </c>
      <c r="L422">
        <v>0</v>
      </c>
      <c r="M422">
        <v>0</v>
      </c>
      <c r="N422">
        <v>0</v>
      </c>
      <c r="O422">
        <v>0</v>
      </c>
      <c r="P422">
        <v>0</v>
      </c>
      <c r="Q422">
        <v>0</v>
      </c>
      <c r="R422">
        <v>0</v>
      </c>
      <c r="S422">
        <v>0</v>
      </c>
      <c r="T422">
        <v>0</v>
      </c>
      <c r="U422">
        <v>0</v>
      </c>
      <c r="V422">
        <v>0</v>
      </c>
      <c r="W422">
        <v>0</v>
      </c>
      <c r="X422">
        <v>0</v>
      </c>
      <c r="Y422">
        <v>0</v>
      </c>
      <c r="Z422">
        <v>0</v>
      </c>
      <c r="AA422">
        <v>0</v>
      </c>
      <c r="AB422">
        <v>0</v>
      </c>
      <c r="AC422">
        <v>0</v>
      </c>
      <c r="AD422">
        <v>0</v>
      </c>
      <c r="AE422">
        <v>0</v>
      </c>
      <c r="AF422">
        <v>0</v>
      </c>
      <c r="AG422">
        <v>0</v>
      </c>
      <c r="AH422">
        <v>0</v>
      </c>
      <c r="AI422">
        <v>0</v>
      </c>
      <c r="AJ422">
        <v>0</v>
      </c>
      <c r="AK422">
        <v>0</v>
      </c>
      <c r="AL422">
        <v>0</v>
      </c>
      <c r="AM422">
        <v>0</v>
      </c>
      <c r="AN422">
        <v>0</v>
      </c>
      <c r="AO422">
        <v>0</v>
      </c>
      <c r="AP422">
        <v>0</v>
      </c>
      <c r="AQ422">
        <v>0</v>
      </c>
      <c r="AR422">
        <v>0</v>
      </c>
      <c r="AS422">
        <v>0</v>
      </c>
      <c r="AT422">
        <v>0</v>
      </c>
      <c r="AU422">
        <v>0</v>
      </c>
      <c r="AV422">
        <v>0</v>
      </c>
      <c r="AW422">
        <v>0</v>
      </c>
      <c r="AX422">
        <v>0</v>
      </c>
      <c r="AY422">
        <v>6286</v>
      </c>
      <c r="AZ422">
        <v>7964</v>
      </c>
      <c r="BA422">
        <v>68665.5</v>
      </c>
      <c r="BB422">
        <v>0</v>
      </c>
      <c r="BC422">
        <v>1038</v>
      </c>
      <c r="BD422">
        <v>1374</v>
      </c>
      <c r="BE422">
        <v>6871</v>
      </c>
      <c r="BF422">
        <v>0</v>
      </c>
      <c r="BG422">
        <v>0</v>
      </c>
      <c r="BH422">
        <v>0</v>
      </c>
      <c r="BI422">
        <v>0</v>
      </c>
      <c r="BJ422">
        <v>0</v>
      </c>
      <c r="BK422">
        <v>865</v>
      </c>
      <c r="BL422">
        <v>870</v>
      </c>
      <c r="BM422">
        <v>868.5</v>
      </c>
      <c r="BN422">
        <v>0</v>
      </c>
      <c r="BO422">
        <v>0</v>
      </c>
      <c r="BP422">
        <v>0</v>
      </c>
      <c r="BQ422">
        <v>0</v>
      </c>
      <c r="BR422">
        <v>7</v>
      </c>
      <c r="BS422">
        <v>0</v>
      </c>
    </row>
  </sheetData>
  <sortState xmlns:xlrd2="http://schemas.microsoft.com/office/spreadsheetml/2017/richdata2" ref="A2:BS422">
    <sortCondition ref="A2:A422"/>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M87"/>
  <sheetViews>
    <sheetView tabSelected="1" zoomScaleNormal="100" workbookViewId="0">
      <selection activeCell="L10" sqref="L10"/>
    </sheetView>
  </sheetViews>
  <sheetFormatPr defaultColWidth="9.140625" defaultRowHeight="12.75" customHeight="1" x14ac:dyDescent="0.2"/>
  <cols>
    <col min="1" max="1" width="6" style="27" customWidth="1"/>
    <col min="2" max="2" width="6.5703125" style="24" customWidth="1"/>
    <col min="3" max="3" width="7.28515625" style="24" customWidth="1"/>
    <col min="4" max="4" width="15.7109375" style="24" customWidth="1"/>
    <col min="5" max="5" width="7.42578125" style="24" customWidth="1"/>
    <col min="6" max="6" width="10.7109375" style="24" customWidth="1"/>
    <col min="7" max="7" width="11.28515625" style="24" customWidth="1"/>
    <col min="8" max="8" width="8.42578125" style="24" customWidth="1"/>
    <col min="9" max="9" width="10.7109375" style="24" customWidth="1"/>
    <col min="10" max="10" width="12.85546875" style="24" customWidth="1"/>
    <col min="11" max="11" width="10.7109375" style="24" bestFit="1" customWidth="1"/>
    <col min="12" max="12" width="16.7109375" style="24" customWidth="1"/>
    <col min="13" max="13" width="0" hidden="1" customWidth="1"/>
  </cols>
  <sheetData>
    <row r="1" spans="1:13" ht="12.75" customHeight="1" x14ac:dyDescent="0.2">
      <c r="A1" s="207"/>
      <c r="B1" s="208"/>
      <c r="C1" s="529" t="s">
        <v>165</v>
      </c>
      <c r="D1" s="529"/>
      <c r="E1" s="529"/>
      <c r="F1" s="529"/>
      <c r="G1" s="529"/>
      <c r="H1" s="209"/>
      <c r="I1" s="530" t="s">
        <v>25</v>
      </c>
      <c r="J1" s="530"/>
      <c r="K1" s="530"/>
      <c r="L1" s="309" t="s">
        <v>958</v>
      </c>
    </row>
    <row r="2" spans="1:13" ht="12.75" customHeight="1" x14ac:dyDescent="0.2">
      <c r="A2" s="210"/>
      <c r="B2" s="163"/>
      <c r="C2" s="531" t="s">
        <v>915</v>
      </c>
      <c r="D2" s="531"/>
      <c r="E2" s="531"/>
      <c r="F2" s="531"/>
      <c r="G2" s="531"/>
      <c r="H2" s="531"/>
      <c r="I2" s="531"/>
      <c r="J2" s="532" t="s">
        <v>26</v>
      </c>
      <c r="K2" s="532"/>
      <c r="L2" s="533"/>
    </row>
    <row r="3" spans="1:13" ht="12.75" customHeight="1" x14ac:dyDescent="0.2">
      <c r="A3" s="211"/>
      <c r="B3" s="163"/>
      <c r="C3" s="531" t="s">
        <v>961</v>
      </c>
      <c r="D3" s="531"/>
      <c r="E3" s="531"/>
      <c r="F3" s="531"/>
      <c r="G3" s="531"/>
      <c r="H3" s="160"/>
      <c r="I3" s="160"/>
      <c r="J3" s="160"/>
      <c r="K3" s="160"/>
      <c r="L3" s="212"/>
    </row>
    <row r="4" spans="1:13" ht="12.75" customHeight="1" x14ac:dyDescent="0.2">
      <c r="A4" s="213"/>
      <c r="B4" s="164"/>
      <c r="C4" s="162"/>
      <c r="D4" s="161"/>
      <c r="E4" s="161"/>
      <c r="F4" s="159"/>
      <c r="G4" s="160"/>
      <c r="H4" s="160"/>
      <c r="I4" s="160"/>
      <c r="J4" s="160"/>
      <c r="K4" s="160"/>
      <c r="L4" s="212"/>
    </row>
    <row r="5" spans="1:13" ht="12.75" customHeight="1" x14ac:dyDescent="0.2">
      <c r="A5" s="214"/>
      <c r="B5" s="160"/>
      <c r="C5" s="160"/>
      <c r="D5" s="162"/>
      <c r="E5" s="162"/>
      <c r="F5" s="159"/>
      <c r="G5" s="160"/>
      <c r="H5" s="160"/>
      <c r="I5" s="534" t="s">
        <v>163</v>
      </c>
      <c r="J5" s="534"/>
      <c r="K5" s="534"/>
      <c r="L5" s="526"/>
    </row>
    <row r="6" spans="1:13" ht="12.75" customHeight="1" x14ac:dyDescent="0.2">
      <c r="A6" s="215" t="s">
        <v>119</v>
      </c>
      <c r="B6" s="165"/>
      <c r="C6" s="165"/>
      <c r="D6" s="165"/>
      <c r="E6" s="535"/>
      <c r="F6" s="536"/>
      <c r="G6" s="536"/>
      <c r="H6" s="536"/>
      <c r="I6" s="292" t="str">
        <f>IF(ISBLANK(E6),"",VLOOKUP(E6,'data-agency'!$A$2:$B$422,2,FALSE))</f>
        <v/>
      </c>
      <c r="J6" s="534" t="s">
        <v>24</v>
      </c>
      <c r="K6" s="534"/>
      <c r="L6" s="523" t="s">
        <v>957</v>
      </c>
    </row>
    <row r="7" spans="1:13" ht="12.75" customHeight="1" x14ac:dyDescent="0.2">
      <c r="A7" s="216"/>
      <c r="B7" s="166" t="s">
        <v>32</v>
      </c>
      <c r="C7" s="167" t="s">
        <v>246</v>
      </c>
      <c r="D7" s="168"/>
      <c r="E7" s="168"/>
      <c r="F7" s="173"/>
      <c r="G7" s="160"/>
      <c r="H7" s="160"/>
      <c r="I7" s="160"/>
      <c r="J7" s="160"/>
      <c r="K7" s="160"/>
      <c r="L7" s="212"/>
    </row>
    <row r="8" spans="1:13" x14ac:dyDescent="0.2">
      <c r="A8" s="217"/>
      <c r="B8" s="169"/>
      <c r="C8" s="288" t="s">
        <v>242</v>
      </c>
      <c r="D8" s="164" t="s">
        <v>939</v>
      </c>
      <c r="E8" s="168"/>
      <c r="F8" s="173"/>
      <c r="G8" s="160"/>
      <c r="H8" s="160"/>
      <c r="I8" s="160"/>
      <c r="J8" s="160"/>
      <c r="K8" s="160"/>
      <c r="L8" s="212"/>
    </row>
    <row r="9" spans="1:13" x14ac:dyDescent="0.2">
      <c r="A9" s="217"/>
      <c r="B9" s="169"/>
      <c r="C9" s="288" t="s">
        <v>243</v>
      </c>
      <c r="D9" s="164" t="s">
        <v>940</v>
      </c>
      <c r="E9" s="168"/>
      <c r="F9" s="173"/>
      <c r="G9" s="160"/>
      <c r="H9" s="160"/>
      <c r="I9" s="160"/>
      <c r="J9" s="160"/>
      <c r="K9" s="160"/>
      <c r="L9" s="212"/>
    </row>
    <row r="10" spans="1:13" ht="12.75" customHeight="1" x14ac:dyDescent="0.2">
      <c r="A10" s="217"/>
      <c r="B10" s="169"/>
      <c r="C10" s="163" t="s">
        <v>244</v>
      </c>
      <c r="D10" s="170" t="s">
        <v>941</v>
      </c>
      <c r="E10" s="168"/>
      <c r="F10" s="173"/>
      <c r="G10" s="160"/>
      <c r="H10" s="160"/>
      <c r="I10" s="160"/>
      <c r="J10" s="160"/>
      <c r="K10" s="160"/>
      <c r="L10" s="212"/>
    </row>
    <row r="11" spans="1:13" ht="12.75" customHeight="1" x14ac:dyDescent="0.2">
      <c r="A11" s="217"/>
      <c r="B11" s="169"/>
      <c r="C11" s="163" t="s">
        <v>245</v>
      </c>
      <c r="D11" s="170" t="s">
        <v>942</v>
      </c>
      <c r="E11" s="168"/>
      <c r="F11" s="173"/>
      <c r="G11" s="160"/>
      <c r="H11" s="160"/>
      <c r="I11" s="160"/>
      <c r="J11" s="160"/>
      <c r="K11" s="160"/>
      <c r="L11" s="212"/>
    </row>
    <row r="12" spans="1:13" ht="12.75" customHeight="1" thickBot="1" x14ac:dyDescent="0.25">
      <c r="A12" s="218"/>
      <c r="B12" s="171"/>
      <c r="C12" s="289" t="s">
        <v>943</v>
      </c>
      <c r="D12" s="172" t="s">
        <v>938</v>
      </c>
      <c r="E12" s="174"/>
      <c r="F12" s="175"/>
      <c r="G12" s="176"/>
      <c r="H12" s="176"/>
      <c r="I12" s="176"/>
      <c r="J12" s="176"/>
      <c r="K12" s="160"/>
      <c r="L12" s="212"/>
    </row>
    <row r="13" spans="1:13" ht="12.75" customHeight="1" x14ac:dyDescent="0.2">
      <c r="A13" s="219"/>
      <c r="B13" s="177"/>
      <c r="C13" s="177"/>
      <c r="D13" s="178"/>
      <c r="E13" s="178"/>
      <c r="F13" s="179"/>
      <c r="G13" s="177"/>
      <c r="H13" s="177"/>
      <c r="I13" s="177"/>
      <c r="J13" s="177"/>
      <c r="K13" s="537" t="s">
        <v>798</v>
      </c>
      <c r="L13" s="538"/>
    </row>
    <row r="14" spans="1:13" ht="12.75" customHeight="1" thickBot="1" x14ac:dyDescent="0.25">
      <c r="A14" s="220"/>
      <c r="B14" s="180"/>
      <c r="C14" s="180"/>
      <c r="D14" s="181"/>
      <c r="E14" s="181"/>
      <c r="F14" s="182" t="s">
        <v>28</v>
      </c>
      <c r="G14" s="183"/>
      <c r="H14" s="184"/>
      <c r="I14" s="180"/>
      <c r="J14" s="180"/>
      <c r="K14" s="185" t="s">
        <v>175</v>
      </c>
      <c r="L14" s="186" t="s">
        <v>176</v>
      </c>
    </row>
    <row r="15" spans="1:13" ht="14.25" customHeight="1" x14ac:dyDescent="0.2">
      <c r="A15" s="221" t="s">
        <v>33</v>
      </c>
      <c r="B15" s="539" t="s">
        <v>27</v>
      </c>
      <c r="C15" s="540"/>
      <c r="D15" s="541"/>
      <c r="E15" s="545"/>
      <c r="F15" s="546"/>
      <c r="G15" s="546"/>
      <c r="H15" s="546"/>
      <c r="I15" s="547"/>
      <c r="J15" s="187" t="s">
        <v>45</v>
      </c>
      <c r="K15" s="188"/>
      <c r="L15" s="189"/>
      <c r="M15" t="str">
        <f>IF(ISBLANK(E15),"",E15)</f>
        <v/>
      </c>
    </row>
    <row r="16" spans="1:13" ht="14.25" customHeight="1" thickBot="1" x14ac:dyDescent="0.25">
      <c r="A16" s="222"/>
      <c r="B16" s="542" t="s">
        <v>158</v>
      </c>
      <c r="C16" s="543"/>
      <c r="D16" s="544"/>
      <c r="E16" s="548"/>
      <c r="F16" s="549"/>
      <c r="G16" s="549"/>
      <c r="H16" s="549"/>
      <c r="I16" s="550"/>
      <c r="J16" s="21"/>
      <c r="K16" s="378"/>
      <c r="L16" s="379"/>
      <c r="M16" t="str">
        <f>IF(ISBLANK(E17),"",E17)</f>
        <v/>
      </c>
    </row>
    <row r="17" spans="1:13" ht="14.25" customHeight="1" x14ac:dyDescent="0.2">
      <c r="A17" s="221" t="s">
        <v>34</v>
      </c>
      <c r="B17" s="539" t="s">
        <v>27</v>
      </c>
      <c r="C17" s="540"/>
      <c r="D17" s="541"/>
      <c r="E17" s="545"/>
      <c r="F17" s="546"/>
      <c r="G17" s="546"/>
      <c r="H17" s="546"/>
      <c r="I17" s="547"/>
      <c r="J17" s="187" t="s">
        <v>45</v>
      </c>
      <c r="K17" s="188"/>
      <c r="L17" s="189"/>
      <c r="M17" t="str">
        <f>IF(ISBLANK(E19),"",E19)</f>
        <v/>
      </c>
    </row>
    <row r="18" spans="1:13" ht="14.25" customHeight="1" thickBot="1" x14ac:dyDescent="0.25">
      <c r="A18" s="222"/>
      <c r="B18" s="542" t="s">
        <v>158</v>
      </c>
      <c r="C18" s="543"/>
      <c r="D18" s="544"/>
      <c r="E18" s="548"/>
      <c r="F18" s="549"/>
      <c r="G18" s="549"/>
      <c r="H18" s="549"/>
      <c r="I18" s="550"/>
      <c r="J18" s="21"/>
      <c r="K18" s="378"/>
      <c r="L18" s="379"/>
      <c r="M18" t="str">
        <f>IF(ISBLANK(E21),"",E21)</f>
        <v/>
      </c>
    </row>
    <row r="19" spans="1:13" ht="14.25" customHeight="1" x14ac:dyDescent="0.2">
      <c r="A19" s="221" t="s">
        <v>35</v>
      </c>
      <c r="B19" s="539" t="s">
        <v>27</v>
      </c>
      <c r="C19" s="540"/>
      <c r="D19" s="541"/>
      <c r="E19" s="545"/>
      <c r="F19" s="546"/>
      <c r="G19" s="546"/>
      <c r="H19" s="546"/>
      <c r="I19" s="547"/>
      <c r="J19" s="187" t="s">
        <v>45</v>
      </c>
      <c r="K19" s="188"/>
      <c r="L19" s="189"/>
      <c r="M19" t="str">
        <f>IF(ISBLANK(E23),"",E23)</f>
        <v/>
      </c>
    </row>
    <row r="20" spans="1:13" ht="14.25" customHeight="1" thickBot="1" x14ac:dyDescent="0.25">
      <c r="A20" s="222"/>
      <c r="B20" s="542" t="s">
        <v>158</v>
      </c>
      <c r="C20" s="543"/>
      <c r="D20" s="544"/>
      <c r="E20" s="548"/>
      <c r="F20" s="549"/>
      <c r="G20" s="549"/>
      <c r="H20" s="549"/>
      <c r="I20" s="550"/>
      <c r="J20" s="21"/>
      <c r="K20" s="378"/>
      <c r="L20" s="379"/>
      <c r="M20" t="str">
        <f>IF(ISBLANK(E25),"",E25)</f>
        <v/>
      </c>
    </row>
    <row r="21" spans="1:13" ht="14.25" customHeight="1" x14ac:dyDescent="0.2">
      <c r="A21" s="221" t="s">
        <v>36</v>
      </c>
      <c r="B21" s="539" t="s">
        <v>27</v>
      </c>
      <c r="C21" s="540"/>
      <c r="D21" s="541"/>
      <c r="E21" s="545"/>
      <c r="F21" s="546"/>
      <c r="G21" s="546"/>
      <c r="H21" s="546"/>
      <c r="I21" s="547"/>
      <c r="J21" s="187" t="s">
        <v>45</v>
      </c>
      <c r="K21" s="188"/>
      <c r="L21" s="189"/>
      <c r="M21" t="str">
        <f>IF(ISBLANK(E27),"",E27)</f>
        <v/>
      </c>
    </row>
    <row r="22" spans="1:13" ht="14.25" customHeight="1" thickBot="1" x14ac:dyDescent="0.25">
      <c r="A22" s="223"/>
      <c r="B22" s="542" t="s">
        <v>158</v>
      </c>
      <c r="C22" s="543"/>
      <c r="D22" s="544"/>
      <c r="E22" s="548"/>
      <c r="F22" s="549"/>
      <c r="G22" s="549"/>
      <c r="H22" s="549"/>
      <c r="I22" s="550"/>
      <c r="J22" s="21"/>
      <c r="K22" s="378"/>
      <c r="L22" s="379"/>
      <c r="M22" t="str">
        <f>IF(ISBLANK(E29),"",E29)</f>
        <v/>
      </c>
    </row>
    <row r="23" spans="1:13" ht="14.25" customHeight="1" x14ac:dyDescent="0.2">
      <c r="A23" s="221" t="s">
        <v>37</v>
      </c>
      <c r="B23" s="539" t="s">
        <v>27</v>
      </c>
      <c r="C23" s="540"/>
      <c r="D23" s="541"/>
      <c r="E23" s="545"/>
      <c r="F23" s="546"/>
      <c r="G23" s="546"/>
      <c r="H23" s="546"/>
      <c r="I23" s="547"/>
      <c r="J23" s="187" t="s">
        <v>45</v>
      </c>
      <c r="K23" s="188"/>
      <c r="L23" s="189"/>
      <c r="M23" t="str">
        <f>IF(ISBLANK(E31),"",E31)</f>
        <v/>
      </c>
    </row>
    <row r="24" spans="1:13" ht="14.25" customHeight="1" thickBot="1" x14ac:dyDescent="0.25">
      <c r="A24" s="223"/>
      <c r="B24" s="542" t="s">
        <v>158</v>
      </c>
      <c r="C24" s="543"/>
      <c r="D24" s="544"/>
      <c r="E24" s="548"/>
      <c r="F24" s="549"/>
      <c r="G24" s="549"/>
      <c r="H24" s="549"/>
      <c r="I24" s="550"/>
      <c r="J24" s="21"/>
      <c r="K24" s="378"/>
      <c r="L24" s="379"/>
      <c r="M24" t="str">
        <f>IF(ISBLANK(E33),"",E33)</f>
        <v/>
      </c>
    </row>
    <row r="25" spans="1:13" ht="14.25" customHeight="1" x14ac:dyDescent="0.2">
      <c r="A25" s="221" t="s">
        <v>38</v>
      </c>
      <c r="B25" s="539" t="s">
        <v>27</v>
      </c>
      <c r="C25" s="540"/>
      <c r="D25" s="541"/>
      <c r="E25" s="545"/>
      <c r="F25" s="546"/>
      <c r="G25" s="546"/>
      <c r="H25" s="546"/>
      <c r="I25" s="547"/>
      <c r="J25" s="187" t="s">
        <v>45</v>
      </c>
      <c r="K25" s="188"/>
      <c r="L25" s="189"/>
      <c r="M25" t="str">
        <f>IF(ISBLANK(E35),"",E35)</f>
        <v/>
      </c>
    </row>
    <row r="26" spans="1:13" ht="14.25" customHeight="1" thickBot="1" x14ac:dyDescent="0.25">
      <c r="A26" s="223"/>
      <c r="B26" s="542" t="s">
        <v>158</v>
      </c>
      <c r="C26" s="543"/>
      <c r="D26" s="544"/>
      <c r="E26" s="548"/>
      <c r="F26" s="549"/>
      <c r="G26" s="549"/>
      <c r="H26" s="549"/>
      <c r="I26" s="550"/>
      <c r="J26" s="21"/>
      <c r="K26" s="378"/>
      <c r="L26" s="379"/>
      <c r="M26" t="str">
        <f>IF(ISBLANK(E37),"",E37)</f>
        <v/>
      </c>
    </row>
    <row r="27" spans="1:13" ht="14.25" customHeight="1" x14ac:dyDescent="0.2">
      <c r="A27" s="221" t="s">
        <v>39</v>
      </c>
      <c r="B27" s="539" t="s">
        <v>27</v>
      </c>
      <c r="C27" s="540"/>
      <c r="D27" s="541"/>
      <c r="E27" s="545"/>
      <c r="F27" s="546"/>
      <c r="G27" s="546"/>
      <c r="H27" s="546"/>
      <c r="I27" s="547"/>
      <c r="J27" s="187" t="s">
        <v>45</v>
      </c>
      <c r="K27" s="188"/>
      <c r="L27" s="189"/>
      <c r="M27" t="str">
        <f>IF(ISBLANK(E39),"",E39)</f>
        <v/>
      </c>
    </row>
    <row r="28" spans="1:13" ht="14.25" customHeight="1" thickBot="1" x14ac:dyDescent="0.25">
      <c r="A28" s="223"/>
      <c r="B28" s="542" t="s">
        <v>158</v>
      </c>
      <c r="C28" s="543"/>
      <c r="D28" s="544"/>
      <c r="E28" s="548"/>
      <c r="F28" s="549"/>
      <c r="G28" s="549"/>
      <c r="H28" s="549"/>
      <c r="I28" s="550"/>
      <c r="J28" s="21"/>
      <c r="K28" s="378"/>
      <c r="L28" s="379"/>
      <c r="M28" t="str">
        <f>IF(ISBLANK(E41),"",E41)</f>
        <v/>
      </c>
    </row>
    <row r="29" spans="1:13" ht="14.25" customHeight="1" x14ac:dyDescent="0.2">
      <c r="A29" s="221" t="s">
        <v>40</v>
      </c>
      <c r="B29" s="539" t="s">
        <v>27</v>
      </c>
      <c r="C29" s="540"/>
      <c r="D29" s="541"/>
      <c r="E29" s="545"/>
      <c r="F29" s="546"/>
      <c r="G29" s="546"/>
      <c r="H29" s="546"/>
      <c r="I29" s="547"/>
      <c r="J29" s="187" t="s">
        <v>45</v>
      </c>
      <c r="K29" s="188"/>
      <c r="L29" s="189"/>
      <c r="M29" t="str">
        <f>IF(ISBLANK(E43),"",E43)</f>
        <v/>
      </c>
    </row>
    <row r="30" spans="1:13" ht="14.25" customHeight="1" thickBot="1" x14ac:dyDescent="0.25">
      <c r="A30" s="223"/>
      <c r="B30" s="542" t="s">
        <v>158</v>
      </c>
      <c r="C30" s="543"/>
      <c r="D30" s="544"/>
      <c r="E30" s="548"/>
      <c r="F30" s="549"/>
      <c r="G30" s="549"/>
      <c r="H30" s="549"/>
      <c r="I30" s="550"/>
      <c r="J30" s="21"/>
      <c r="K30" s="378"/>
      <c r="L30" s="379"/>
      <c r="M30" t="str">
        <f>IF(ISBLANK(E45),"",E45)</f>
        <v/>
      </c>
    </row>
    <row r="31" spans="1:13" ht="14.25" customHeight="1" x14ac:dyDescent="0.2">
      <c r="A31" s="221" t="s">
        <v>41</v>
      </c>
      <c r="B31" s="539" t="s">
        <v>27</v>
      </c>
      <c r="C31" s="540"/>
      <c r="D31" s="541"/>
      <c r="E31" s="545"/>
      <c r="F31" s="546"/>
      <c r="G31" s="546"/>
      <c r="H31" s="546"/>
      <c r="I31" s="547"/>
      <c r="J31" s="187" t="s">
        <v>45</v>
      </c>
      <c r="K31" s="188"/>
      <c r="L31" s="189"/>
    </row>
    <row r="32" spans="1:13" ht="14.25" customHeight="1" thickBot="1" x14ac:dyDescent="0.25">
      <c r="A32" s="223"/>
      <c r="B32" s="542" t="s">
        <v>158</v>
      </c>
      <c r="C32" s="543"/>
      <c r="D32" s="544"/>
      <c r="E32" s="548"/>
      <c r="F32" s="549"/>
      <c r="G32" s="549"/>
      <c r="H32" s="549"/>
      <c r="I32" s="550"/>
      <c r="J32" s="21"/>
      <c r="K32" s="378"/>
      <c r="L32" s="379"/>
    </row>
    <row r="33" spans="1:12" ht="14.25" customHeight="1" x14ac:dyDescent="0.2">
      <c r="A33" s="221" t="s">
        <v>42</v>
      </c>
      <c r="B33" s="539" t="s">
        <v>27</v>
      </c>
      <c r="C33" s="540"/>
      <c r="D33" s="541"/>
      <c r="E33" s="545"/>
      <c r="F33" s="546"/>
      <c r="G33" s="546"/>
      <c r="H33" s="546"/>
      <c r="I33" s="547"/>
      <c r="J33" s="187" t="s">
        <v>45</v>
      </c>
      <c r="K33" s="188"/>
      <c r="L33" s="189"/>
    </row>
    <row r="34" spans="1:12" ht="14.25" customHeight="1" thickBot="1" x14ac:dyDescent="0.25">
      <c r="A34" s="223"/>
      <c r="B34" s="542" t="s">
        <v>158</v>
      </c>
      <c r="C34" s="543"/>
      <c r="D34" s="544"/>
      <c r="E34" s="548"/>
      <c r="F34" s="549"/>
      <c r="G34" s="549"/>
      <c r="H34" s="549"/>
      <c r="I34" s="550"/>
      <c r="J34" s="21"/>
      <c r="K34" s="378"/>
      <c r="L34" s="379"/>
    </row>
    <row r="35" spans="1:12" ht="14.25" customHeight="1" x14ac:dyDescent="0.2">
      <c r="A35" s="221" t="s">
        <v>152</v>
      </c>
      <c r="B35" s="539" t="s">
        <v>27</v>
      </c>
      <c r="C35" s="540"/>
      <c r="D35" s="541"/>
      <c r="E35" s="545"/>
      <c r="F35" s="546"/>
      <c r="G35" s="546"/>
      <c r="H35" s="546"/>
      <c r="I35" s="547"/>
      <c r="J35" s="187" t="s">
        <v>45</v>
      </c>
      <c r="K35" s="188"/>
      <c r="L35" s="189"/>
    </row>
    <row r="36" spans="1:12" ht="14.25" customHeight="1" thickBot="1" x14ac:dyDescent="0.25">
      <c r="A36" s="223"/>
      <c r="B36" s="542" t="s">
        <v>158</v>
      </c>
      <c r="C36" s="543"/>
      <c r="D36" s="544"/>
      <c r="E36" s="548"/>
      <c r="F36" s="549"/>
      <c r="G36" s="549"/>
      <c r="H36" s="549"/>
      <c r="I36" s="550"/>
      <c r="J36" s="21"/>
      <c r="K36" s="378"/>
      <c r="L36" s="379"/>
    </row>
    <row r="37" spans="1:12" ht="14.25" customHeight="1" x14ac:dyDescent="0.2">
      <c r="A37" s="221" t="s">
        <v>153</v>
      </c>
      <c r="B37" s="539" t="s">
        <v>27</v>
      </c>
      <c r="C37" s="540"/>
      <c r="D37" s="541"/>
      <c r="E37" s="545"/>
      <c r="F37" s="546"/>
      <c r="G37" s="546"/>
      <c r="H37" s="546"/>
      <c r="I37" s="547"/>
      <c r="J37" s="187" t="s">
        <v>45</v>
      </c>
      <c r="K37" s="188"/>
      <c r="L37" s="189"/>
    </row>
    <row r="38" spans="1:12" ht="14.25" customHeight="1" thickBot="1" x14ac:dyDescent="0.25">
      <c r="A38" s="223"/>
      <c r="B38" s="542" t="s">
        <v>158</v>
      </c>
      <c r="C38" s="543"/>
      <c r="D38" s="544"/>
      <c r="E38" s="548"/>
      <c r="F38" s="549"/>
      <c r="G38" s="549"/>
      <c r="H38" s="549"/>
      <c r="I38" s="550"/>
      <c r="J38" s="21"/>
      <c r="K38" s="378"/>
      <c r="L38" s="379"/>
    </row>
    <row r="39" spans="1:12" ht="14.25" customHeight="1" x14ac:dyDescent="0.2">
      <c r="A39" s="221" t="s">
        <v>177</v>
      </c>
      <c r="B39" s="539" t="s">
        <v>27</v>
      </c>
      <c r="C39" s="540"/>
      <c r="D39" s="541"/>
      <c r="E39" s="545"/>
      <c r="F39" s="546"/>
      <c r="G39" s="546"/>
      <c r="H39" s="546"/>
      <c r="I39" s="547"/>
      <c r="J39" s="187" t="s">
        <v>45</v>
      </c>
      <c r="K39" s="188"/>
      <c r="L39" s="189"/>
    </row>
    <row r="40" spans="1:12" ht="14.25" customHeight="1" thickBot="1" x14ac:dyDescent="0.25">
      <c r="A40" s="223"/>
      <c r="B40" s="542" t="s">
        <v>158</v>
      </c>
      <c r="C40" s="543"/>
      <c r="D40" s="544"/>
      <c r="E40" s="548"/>
      <c r="F40" s="549"/>
      <c r="G40" s="549"/>
      <c r="H40" s="549"/>
      <c r="I40" s="550"/>
      <c r="J40" s="21"/>
      <c r="K40" s="378"/>
      <c r="L40" s="379"/>
    </row>
    <row r="41" spans="1:12" ht="14.25" customHeight="1" x14ac:dyDescent="0.2">
      <c r="A41" s="221" t="s">
        <v>154</v>
      </c>
      <c r="B41" s="539" t="s">
        <v>27</v>
      </c>
      <c r="C41" s="540"/>
      <c r="D41" s="541"/>
      <c r="E41" s="545"/>
      <c r="F41" s="546"/>
      <c r="G41" s="546"/>
      <c r="H41" s="546"/>
      <c r="I41" s="547"/>
      <c r="J41" s="187" t="s">
        <v>45</v>
      </c>
      <c r="K41" s="188"/>
      <c r="L41" s="189"/>
    </row>
    <row r="42" spans="1:12" ht="14.25" customHeight="1" thickBot="1" x14ac:dyDescent="0.25">
      <c r="A42" s="223"/>
      <c r="B42" s="542" t="s">
        <v>158</v>
      </c>
      <c r="C42" s="543"/>
      <c r="D42" s="544"/>
      <c r="E42" s="548"/>
      <c r="F42" s="549"/>
      <c r="G42" s="549"/>
      <c r="H42" s="549"/>
      <c r="I42" s="550"/>
      <c r="J42" s="21"/>
      <c r="K42" s="378"/>
      <c r="L42" s="379"/>
    </row>
    <row r="43" spans="1:12" ht="14.25" customHeight="1" x14ac:dyDescent="0.2">
      <c r="A43" s="221" t="s">
        <v>155</v>
      </c>
      <c r="B43" s="539" t="s">
        <v>27</v>
      </c>
      <c r="C43" s="540"/>
      <c r="D43" s="541"/>
      <c r="E43" s="545"/>
      <c r="F43" s="546"/>
      <c r="G43" s="546"/>
      <c r="H43" s="546"/>
      <c r="I43" s="547"/>
      <c r="J43" s="187" t="s">
        <v>45</v>
      </c>
      <c r="K43" s="188"/>
      <c r="L43" s="189"/>
    </row>
    <row r="44" spans="1:12" ht="14.25" customHeight="1" thickBot="1" x14ac:dyDescent="0.25">
      <c r="A44" s="223"/>
      <c r="B44" s="542" t="s">
        <v>158</v>
      </c>
      <c r="C44" s="543"/>
      <c r="D44" s="544"/>
      <c r="E44" s="548"/>
      <c r="F44" s="549"/>
      <c r="G44" s="549"/>
      <c r="H44" s="549"/>
      <c r="I44" s="550"/>
      <c r="J44" s="21"/>
      <c r="K44" s="378"/>
      <c r="L44" s="379"/>
    </row>
    <row r="45" spans="1:12" ht="14.25" customHeight="1" x14ac:dyDescent="0.2">
      <c r="A45" s="221" t="s">
        <v>162</v>
      </c>
      <c r="B45" s="539" t="s">
        <v>27</v>
      </c>
      <c r="C45" s="540"/>
      <c r="D45" s="541"/>
      <c r="E45" s="545"/>
      <c r="F45" s="546"/>
      <c r="G45" s="546"/>
      <c r="H45" s="546"/>
      <c r="I45" s="547"/>
      <c r="J45" s="187" t="s">
        <v>45</v>
      </c>
      <c r="K45" s="188"/>
      <c r="L45" s="189"/>
    </row>
    <row r="46" spans="1:12" ht="14.25" customHeight="1" thickBot="1" x14ac:dyDescent="0.25">
      <c r="A46" s="223"/>
      <c r="B46" s="542" t="s">
        <v>158</v>
      </c>
      <c r="C46" s="543"/>
      <c r="D46" s="544"/>
      <c r="E46" s="548"/>
      <c r="F46" s="549"/>
      <c r="G46" s="549"/>
      <c r="H46" s="549"/>
      <c r="I46" s="550"/>
      <c r="J46" s="21"/>
      <c r="K46" s="378"/>
      <c r="L46" s="379"/>
    </row>
    <row r="47" spans="1:12" ht="12.75" customHeight="1" x14ac:dyDescent="0.2">
      <c r="A47" s="224"/>
      <c r="B47" s="190"/>
      <c r="C47" s="191"/>
      <c r="D47" s="191"/>
      <c r="E47" s="191"/>
      <c r="F47" s="191"/>
      <c r="G47" s="191"/>
      <c r="H47" s="191"/>
      <c r="I47" s="191"/>
      <c r="J47" s="191"/>
      <c r="K47" s="191"/>
      <c r="L47" s="225"/>
    </row>
    <row r="48" spans="1:12" ht="12.75" customHeight="1" x14ac:dyDescent="0.2">
      <c r="A48" s="219"/>
      <c r="B48" s="177"/>
      <c r="C48" s="177"/>
      <c r="D48" s="192"/>
      <c r="E48" s="192"/>
      <c r="F48" s="551" t="s">
        <v>157</v>
      </c>
      <c r="G48" s="552"/>
      <c r="H48" s="193"/>
      <c r="I48" s="177"/>
      <c r="J48" s="177"/>
      <c r="K48" s="192"/>
      <c r="L48" s="226"/>
    </row>
    <row r="49" spans="1:12" ht="12.75" customHeight="1" x14ac:dyDescent="0.2">
      <c r="A49" s="553" t="s">
        <v>30</v>
      </c>
      <c r="B49" s="554"/>
      <c r="C49" s="554"/>
      <c r="D49" s="555"/>
      <c r="E49" s="556"/>
      <c r="F49" s="557"/>
      <c r="G49" s="558"/>
      <c r="H49" s="559" t="s">
        <v>15</v>
      </c>
      <c r="I49" s="555"/>
      <c r="J49" s="560"/>
      <c r="K49" s="561"/>
      <c r="L49" s="562"/>
    </row>
    <row r="50" spans="1:12" ht="12.75" customHeight="1" thickBot="1" x14ac:dyDescent="0.25">
      <c r="A50" s="563" t="s">
        <v>138</v>
      </c>
      <c r="B50" s="564"/>
      <c r="C50" s="565"/>
      <c r="D50" s="566"/>
      <c r="E50" s="567"/>
      <c r="F50" s="567"/>
      <c r="G50" s="568"/>
      <c r="H50" s="569" t="s">
        <v>29</v>
      </c>
      <c r="I50" s="565"/>
      <c r="J50" s="566"/>
      <c r="K50" s="567"/>
      <c r="L50" s="570"/>
    </row>
    <row r="51" spans="1:12" ht="12.75" customHeight="1" thickTop="1" x14ac:dyDescent="0.2">
      <c r="A51" s="227"/>
      <c r="B51" s="194"/>
      <c r="C51" s="194"/>
      <c r="D51" s="194"/>
      <c r="E51" s="194"/>
      <c r="F51" s="194"/>
      <c r="G51" s="195"/>
      <c r="H51" s="194"/>
      <c r="I51" s="195"/>
      <c r="J51" s="195"/>
      <c r="K51" s="196"/>
      <c r="L51" s="228"/>
    </row>
    <row r="52" spans="1:12" ht="12.75" customHeight="1" x14ac:dyDescent="0.2">
      <c r="A52" s="219"/>
      <c r="B52" s="177"/>
      <c r="C52" s="177"/>
      <c r="D52" s="192"/>
      <c r="E52" s="192"/>
      <c r="F52" s="197" t="s">
        <v>156</v>
      </c>
      <c r="G52" s="198"/>
      <c r="H52" s="193"/>
      <c r="I52" s="177"/>
      <c r="J52" s="177"/>
      <c r="K52" s="192"/>
      <c r="L52" s="226"/>
    </row>
    <row r="53" spans="1:12" s="28" customFormat="1" ht="12.75" customHeight="1" x14ac:dyDescent="0.2">
      <c r="A53" s="229" t="s">
        <v>33</v>
      </c>
      <c r="B53" s="554" t="s">
        <v>179</v>
      </c>
      <c r="C53" s="554"/>
      <c r="D53" s="554"/>
      <c r="E53" s="554"/>
      <c r="F53" s="554"/>
      <c r="G53" s="554"/>
      <c r="H53" s="554"/>
      <c r="I53" s="554"/>
      <c r="J53" s="554"/>
      <c r="K53" s="554"/>
      <c r="L53" s="571"/>
    </row>
    <row r="54" spans="1:12" s="28" customFormat="1" ht="12.75" customHeight="1" x14ac:dyDescent="0.2">
      <c r="A54" s="230" t="s">
        <v>34</v>
      </c>
      <c r="B54" s="572" t="s">
        <v>189</v>
      </c>
      <c r="C54" s="572"/>
      <c r="D54" s="572"/>
      <c r="E54" s="572"/>
      <c r="F54" s="572"/>
      <c r="G54" s="572"/>
      <c r="H54" s="572"/>
      <c r="I54" s="572"/>
      <c r="J54" s="572"/>
      <c r="K54" s="572"/>
      <c r="L54" s="573"/>
    </row>
    <row r="55" spans="1:12" s="28" customFormat="1" ht="15.75" customHeight="1" x14ac:dyDescent="0.2">
      <c r="A55" s="231"/>
      <c r="B55" s="574"/>
      <c r="C55" s="574"/>
      <c r="D55" s="574"/>
      <c r="E55" s="574"/>
      <c r="F55" s="574"/>
      <c r="G55" s="574"/>
      <c r="H55" s="574"/>
      <c r="I55" s="574"/>
      <c r="J55" s="574"/>
      <c r="K55" s="574"/>
      <c r="L55" s="575"/>
    </row>
    <row r="56" spans="1:12" ht="19.5" customHeight="1" x14ac:dyDescent="0.2">
      <c r="A56" s="232"/>
      <c r="B56" s="576"/>
      <c r="C56" s="576"/>
      <c r="D56" s="576"/>
      <c r="E56" s="576"/>
      <c r="F56" s="576"/>
      <c r="G56" s="576"/>
      <c r="H56" s="576"/>
      <c r="I56" s="576"/>
      <c r="J56" s="576"/>
      <c r="K56" s="576"/>
      <c r="L56" s="577"/>
    </row>
    <row r="57" spans="1:12" ht="12.75" customHeight="1" x14ac:dyDescent="0.2">
      <c r="A57" s="233" t="s">
        <v>16</v>
      </c>
      <c r="B57" s="199"/>
      <c r="C57" s="199"/>
      <c r="D57" s="180"/>
      <c r="E57" s="180"/>
      <c r="F57" s="200"/>
      <c r="G57" s="578" t="s">
        <v>15</v>
      </c>
      <c r="H57" s="579"/>
      <c r="I57" s="579"/>
      <c r="J57" s="580"/>
      <c r="K57" s="201" t="s">
        <v>17</v>
      </c>
      <c r="L57" s="234"/>
    </row>
    <row r="58" spans="1:12" ht="20.25" customHeight="1" thickBot="1" x14ac:dyDescent="0.25">
      <c r="A58" s="581" t="s">
        <v>924</v>
      </c>
      <c r="B58" s="582"/>
      <c r="C58" s="582"/>
      <c r="D58" s="582"/>
      <c r="E58" s="582"/>
      <c r="F58" s="583"/>
      <c r="G58" s="584"/>
      <c r="H58" s="585"/>
      <c r="I58" s="585"/>
      <c r="J58" s="586"/>
      <c r="K58" s="587"/>
      <c r="L58" s="588"/>
    </row>
    <row r="59" spans="1:12" ht="13.5" thickTop="1" x14ac:dyDescent="0.2">
      <c r="A59" s="214"/>
      <c r="B59" s="202"/>
      <c r="C59" s="160"/>
      <c r="D59" s="160"/>
      <c r="E59" s="202"/>
      <c r="F59" s="202"/>
      <c r="G59" s="202"/>
      <c r="H59" s="202"/>
      <c r="I59" s="202"/>
      <c r="J59" s="202"/>
      <c r="K59" s="202"/>
      <c r="L59" s="235"/>
    </row>
    <row r="60" spans="1:12" x14ac:dyDescent="0.2">
      <c r="A60" s="237" t="s">
        <v>831</v>
      </c>
      <c r="B60" s="204"/>
      <c r="C60" s="177"/>
      <c r="D60" s="177"/>
      <c r="E60" s="204"/>
      <c r="F60" s="204"/>
      <c r="G60" s="204"/>
      <c r="H60" s="204"/>
      <c r="I60" s="204"/>
      <c r="J60" s="204"/>
      <c r="K60" s="204"/>
      <c r="L60" s="205"/>
    </row>
    <row r="61" spans="1:12" x14ac:dyDescent="0.2">
      <c r="A61" s="219"/>
      <c r="B61" s="204"/>
      <c r="C61" s="177"/>
      <c r="D61" s="206"/>
      <c r="E61" s="203" t="s">
        <v>232</v>
      </c>
      <c r="F61" s="204"/>
      <c r="G61" s="204"/>
      <c r="H61" s="205"/>
      <c r="I61" s="203"/>
      <c r="J61" s="204"/>
      <c r="K61" s="204"/>
      <c r="L61" s="236"/>
    </row>
    <row r="62" spans="1:12" ht="12.75" customHeight="1" x14ac:dyDescent="0.2">
      <c r="A62" s="589" t="s">
        <v>237</v>
      </c>
      <c r="B62" s="590"/>
      <c r="C62" s="590"/>
      <c r="D62" s="590"/>
      <c r="E62" s="590"/>
      <c r="F62" s="590"/>
      <c r="G62" s="590"/>
      <c r="H62" s="590"/>
      <c r="I62" s="590"/>
      <c r="J62" s="590"/>
      <c r="K62" s="590"/>
      <c r="L62" s="591"/>
    </row>
    <row r="63" spans="1:12" ht="9.75" customHeight="1" thickBot="1" x14ac:dyDescent="0.25">
      <c r="A63" s="592"/>
      <c r="B63" s="593"/>
      <c r="C63" s="593"/>
      <c r="D63" s="593"/>
      <c r="E63" s="593"/>
      <c r="F63" s="593"/>
      <c r="G63" s="593"/>
      <c r="H63" s="593"/>
      <c r="I63" s="593"/>
      <c r="J63" s="593"/>
      <c r="K63" s="593"/>
      <c r="L63" s="594"/>
    </row>
    <row r="64" spans="1:12" ht="12" customHeight="1" x14ac:dyDescent="0.2">
      <c r="A64" s="595" t="s">
        <v>43</v>
      </c>
      <c r="B64" s="596"/>
      <c r="C64" s="596"/>
      <c r="D64" s="596"/>
      <c r="E64" s="596"/>
      <c r="F64" s="597"/>
      <c r="G64" s="578" t="s">
        <v>161</v>
      </c>
      <c r="H64" s="579"/>
      <c r="I64" s="579"/>
      <c r="J64" s="580"/>
      <c r="K64" s="201" t="s">
        <v>17</v>
      </c>
      <c r="L64" s="234"/>
    </row>
    <row r="65" spans="1:12" ht="21" customHeight="1" thickBot="1" x14ac:dyDescent="0.25">
      <c r="A65" s="581" t="s">
        <v>924</v>
      </c>
      <c r="B65" s="582"/>
      <c r="C65" s="582"/>
      <c r="D65" s="582"/>
      <c r="E65" s="582"/>
      <c r="F65" s="583"/>
      <c r="G65" s="598"/>
      <c r="H65" s="599"/>
      <c r="I65" s="599"/>
      <c r="J65" s="600"/>
      <c r="K65" s="598"/>
      <c r="L65" s="601"/>
    </row>
    <row r="66" spans="1:12" ht="12.75" customHeight="1" thickTop="1" x14ac:dyDescent="0.2">
      <c r="A66" s="23"/>
      <c r="C66" s="25"/>
      <c r="D66" s="25"/>
      <c r="E66" s="26"/>
      <c r="G66" s="115"/>
    </row>
    <row r="67" spans="1:12" ht="12.75" customHeight="1" x14ac:dyDescent="0.2">
      <c r="A67" s="23"/>
    </row>
    <row r="82" customFormat="1" ht="12.75" customHeight="1" x14ac:dyDescent="0.2"/>
    <row r="83" customFormat="1" ht="12.75" customHeight="1" x14ac:dyDescent="0.2"/>
    <row r="84" customFormat="1" ht="12.75" customHeight="1" x14ac:dyDescent="0.2"/>
    <row r="85" customFormat="1" ht="12.75" customHeight="1" x14ac:dyDescent="0.2"/>
    <row r="86" customFormat="1" ht="12.75" customHeight="1" x14ac:dyDescent="0.2"/>
    <row r="87" customFormat="1" ht="12.75" customHeight="1" x14ac:dyDescent="0.2"/>
  </sheetData>
  <sheetProtection selectLockedCells="1"/>
  <mergeCells count="94">
    <mergeCell ref="A62:L63"/>
    <mergeCell ref="A64:F64"/>
    <mergeCell ref="G64:J64"/>
    <mergeCell ref="A65:F65"/>
    <mergeCell ref="G65:J65"/>
    <mergeCell ref="K65:L65"/>
    <mergeCell ref="B54:L56"/>
    <mergeCell ref="G57:J57"/>
    <mergeCell ref="A58:F58"/>
    <mergeCell ref="G58:J58"/>
    <mergeCell ref="K58:L58"/>
    <mergeCell ref="A50:C50"/>
    <mergeCell ref="D50:G50"/>
    <mergeCell ref="H50:I50"/>
    <mergeCell ref="J50:L50"/>
    <mergeCell ref="B53:L53"/>
    <mergeCell ref="F48:G48"/>
    <mergeCell ref="A49:D49"/>
    <mergeCell ref="E49:G49"/>
    <mergeCell ref="H49:I49"/>
    <mergeCell ref="J49:L49"/>
    <mergeCell ref="B44:D44"/>
    <mergeCell ref="E44:I44"/>
    <mergeCell ref="B45:D45"/>
    <mergeCell ref="E45:I45"/>
    <mergeCell ref="B46:D46"/>
    <mergeCell ref="E46:I46"/>
    <mergeCell ref="B41:D41"/>
    <mergeCell ref="E41:I41"/>
    <mergeCell ref="B42:D42"/>
    <mergeCell ref="E42:I42"/>
    <mergeCell ref="B43:D43"/>
    <mergeCell ref="E43:I43"/>
    <mergeCell ref="B38:D38"/>
    <mergeCell ref="E38:I38"/>
    <mergeCell ref="B39:D39"/>
    <mergeCell ref="E39:I39"/>
    <mergeCell ref="B40:D40"/>
    <mergeCell ref="E40:I40"/>
    <mergeCell ref="B35:D35"/>
    <mergeCell ref="E35:I35"/>
    <mergeCell ref="B36:D36"/>
    <mergeCell ref="E36:I36"/>
    <mergeCell ref="B37:D37"/>
    <mergeCell ref="E37:I37"/>
    <mergeCell ref="B32:D32"/>
    <mergeCell ref="E32:I32"/>
    <mergeCell ref="B33:D33"/>
    <mergeCell ref="E33:I33"/>
    <mergeCell ref="B34:D34"/>
    <mergeCell ref="E34:I34"/>
    <mergeCell ref="B29:D29"/>
    <mergeCell ref="B30:D30"/>
    <mergeCell ref="E30:I30"/>
    <mergeCell ref="E29:I29"/>
    <mergeCell ref="B31:D31"/>
    <mergeCell ref="E31:I31"/>
    <mergeCell ref="B26:D26"/>
    <mergeCell ref="E25:I25"/>
    <mergeCell ref="E26:I26"/>
    <mergeCell ref="B27:D27"/>
    <mergeCell ref="B28:D28"/>
    <mergeCell ref="E27:I27"/>
    <mergeCell ref="E28:I28"/>
    <mergeCell ref="B23:D23"/>
    <mergeCell ref="B24:D24"/>
    <mergeCell ref="E23:I23"/>
    <mergeCell ref="E24:I24"/>
    <mergeCell ref="B25:D25"/>
    <mergeCell ref="B20:D20"/>
    <mergeCell ref="E19:I19"/>
    <mergeCell ref="E20:I20"/>
    <mergeCell ref="B21:D21"/>
    <mergeCell ref="B22:D22"/>
    <mergeCell ref="E21:I21"/>
    <mergeCell ref="E22:I22"/>
    <mergeCell ref="B17:D17"/>
    <mergeCell ref="B18:D18"/>
    <mergeCell ref="E17:I17"/>
    <mergeCell ref="E18:I18"/>
    <mergeCell ref="B19:D19"/>
    <mergeCell ref="I5:K5"/>
    <mergeCell ref="E6:H6"/>
    <mergeCell ref="K13:L13"/>
    <mergeCell ref="B15:D15"/>
    <mergeCell ref="B16:D16"/>
    <mergeCell ref="E15:I15"/>
    <mergeCell ref="E16:I16"/>
    <mergeCell ref="J6:K6"/>
    <mergeCell ref="C1:G1"/>
    <mergeCell ref="I1:K1"/>
    <mergeCell ref="C2:I2"/>
    <mergeCell ref="J2:L2"/>
    <mergeCell ref="C3:G3"/>
  </mergeCells>
  <phoneticPr fontId="0" type="noConversion"/>
  <dataValidations count="2">
    <dataValidation type="list" allowBlank="1" showInputMessage="1" showErrorMessage="1" sqref="J16 J18 J20 J22 J24 J26 J28 J30 J32 J34 J36 J38 J40 J42 J44 J46" xr:uid="{00000000-0002-0000-0100-000000000000}">
      <formula1>$C$8:$C$12</formula1>
    </dataValidation>
    <dataValidation type="list" allowBlank="1" showInputMessage="1" showErrorMessage="1" sqref="E6:H6" xr:uid="{00000000-0002-0000-0100-000001000000}">
      <formula1>dist_name_list</formula1>
    </dataValidation>
  </dataValidations>
  <hyperlinks>
    <hyperlink ref="C6" r:id="rId1" display="dpisfsreports@dpi.state.wi.us" xr:uid="{00000000-0004-0000-0100-000000000000}"/>
  </hyperlinks>
  <printOptions gridLines="1" gridLinesSet="0"/>
  <pageMargins left="0.35" right="0.35" top="0.35" bottom="0.2" header="0.2" footer="0.5"/>
  <pageSetup scale="83" orientation="portrait" r:id="rId2"/>
  <headerFooter alignWithMargins="0">
    <oddHeader>&amp;A&amp;RPage &amp;P</odd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2"/>
  <sheetViews>
    <sheetView workbookViewId="0">
      <selection activeCell="B5" sqref="B5:E5"/>
    </sheetView>
  </sheetViews>
  <sheetFormatPr defaultColWidth="9.140625" defaultRowHeight="12" x14ac:dyDescent="0.2"/>
  <cols>
    <col min="1" max="1" width="26" style="14" customWidth="1"/>
    <col min="2" max="2" width="7.85546875" style="14" bestFit="1" customWidth="1"/>
    <col min="3" max="3" width="9.7109375" style="14" bestFit="1" customWidth="1"/>
    <col min="4" max="4" width="6.140625" style="14" customWidth="1"/>
    <col min="5" max="5" width="11.28515625" style="14" bestFit="1" customWidth="1"/>
    <col min="6" max="8" width="11.28515625" style="14" customWidth="1"/>
    <col min="9" max="16384" width="9.140625" style="14"/>
  </cols>
  <sheetData>
    <row r="1" spans="1:8" x14ac:dyDescent="0.2">
      <c r="A1" s="604" t="s">
        <v>794</v>
      </c>
      <c r="B1" s="604"/>
      <c r="C1" s="604"/>
      <c r="D1" s="604"/>
      <c r="E1" s="604"/>
      <c r="F1" s="604"/>
      <c r="G1" s="51"/>
      <c r="H1" s="330" t="str">
        <f>"Date Due: "&amp;'SIGTAX - Cert Page'!L1</f>
        <v>Date Due: September 30, 2024</v>
      </c>
    </row>
    <row r="2" spans="1:8" x14ac:dyDescent="0.2">
      <c r="A2" s="604" t="s">
        <v>948</v>
      </c>
      <c r="B2" s="604"/>
      <c r="C2" s="604"/>
      <c r="D2" s="604"/>
      <c r="E2" s="604"/>
      <c r="F2" s="604"/>
      <c r="G2" s="51"/>
      <c r="H2" s="330"/>
    </row>
    <row r="3" spans="1:8" x14ac:dyDescent="0.2">
      <c r="A3" s="604" t="s">
        <v>962</v>
      </c>
      <c r="B3" s="604"/>
      <c r="C3" s="604"/>
      <c r="D3" s="604"/>
      <c r="E3" s="604"/>
      <c r="F3" s="604"/>
      <c r="G3" s="51"/>
      <c r="H3" s="51"/>
    </row>
    <row r="4" spans="1:8" x14ac:dyDescent="0.2">
      <c r="A4" s="509"/>
      <c r="B4" s="509"/>
      <c r="C4" s="509"/>
      <c r="D4" s="509"/>
      <c r="E4" s="509"/>
      <c r="F4" s="509"/>
      <c r="G4" s="51"/>
      <c r="H4" s="51"/>
    </row>
    <row r="5" spans="1:8" x14ac:dyDescent="0.2">
      <c r="A5" s="330" t="s">
        <v>719</v>
      </c>
      <c r="B5" s="602">
        <f>dist_name</f>
        <v>0</v>
      </c>
      <c r="C5" s="602"/>
      <c r="D5" s="602"/>
      <c r="E5" s="602"/>
      <c r="F5" s="51"/>
      <c r="G5" s="51"/>
      <c r="H5" s="51"/>
    </row>
    <row r="6" spans="1:8" x14ac:dyDescent="0.2">
      <c r="A6" s="330"/>
      <c r="B6" s="51"/>
      <c r="C6" s="51"/>
      <c r="D6" s="51"/>
      <c r="E6" s="51"/>
      <c r="F6" s="51"/>
      <c r="G6" s="51"/>
      <c r="H6" s="51"/>
    </row>
    <row r="7" spans="1:8" ht="24" customHeight="1" x14ac:dyDescent="0.2">
      <c r="A7" s="494"/>
      <c r="B7" s="494"/>
      <c r="C7" s="494"/>
      <c r="D7" s="494"/>
      <c r="E7" s="603" t="s">
        <v>944</v>
      </c>
      <c r="F7" s="603"/>
      <c r="G7" s="603" t="s">
        <v>945</v>
      </c>
      <c r="H7" s="603"/>
    </row>
    <row r="8" spans="1:8" ht="24" x14ac:dyDescent="0.2">
      <c r="A8" s="495" t="s">
        <v>869</v>
      </c>
      <c r="B8" s="495" t="s">
        <v>946</v>
      </c>
      <c r="C8" s="495" t="s">
        <v>870</v>
      </c>
      <c r="D8" s="495" t="s">
        <v>788</v>
      </c>
      <c r="E8" s="495" t="s">
        <v>871</v>
      </c>
      <c r="F8" s="495" t="s">
        <v>872</v>
      </c>
      <c r="G8" s="495" t="s">
        <v>871</v>
      </c>
      <c r="H8" s="495" t="s">
        <v>872</v>
      </c>
    </row>
    <row r="9" spans="1:8" x14ac:dyDescent="0.2">
      <c r="A9" s="51"/>
      <c r="B9" s="51"/>
      <c r="C9" s="51"/>
      <c r="D9" s="51"/>
      <c r="E9" s="51"/>
      <c r="F9" s="51"/>
      <c r="G9" s="51"/>
      <c r="H9" s="51"/>
    </row>
    <row r="10" spans="1:8" x14ac:dyDescent="0.2">
      <c r="A10" s="52" t="s">
        <v>903</v>
      </c>
      <c r="B10" s="51"/>
      <c r="C10" s="51"/>
      <c r="D10" s="51"/>
      <c r="E10" s="51"/>
      <c r="F10" s="51"/>
      <c r="G10" s="51"/>
      <c r="H10" s="51"/>
    </row>
    <row r="11" spans="1:8" x14ac:dyDescent="0.2">
      <c r="A11" s="520" t="s">
        <v>897</v>
      </c>
      <c r="B11" s="51"/>
      <c r="C11" s="51"/>
      <c r="D11" s="51"/>
      <c r="E11" s="51"/>
      <c r="F11" s="51"/>
      <c r="G11" s="51"/>
      <c r="H11" s="51"/>
    </row>
    <row r="12" spans="1:8" x14ac:dyDescent="0.2">
      <c r="A12" s="488" t="s">
        <v>779</v>
      </c>
      <c r="B12" s="486" t="s">
        <v>863</v>
      </c>
      <c r="C12" s="492"/>
      <c r="D12" s="472">
        <v>0.5</v>
      </c>
      <c r="E12" s="510"/>
      <c r="F12" s="472">
        <f>ROUND($D12*E12,1)</f>
        <v>0</v>
      </c>
      <c r="G12" s="497" t="e">
        <f>VLOOKUP(dist_code,'data-cost-fin'!$A$2:$BS$422,MATCH("days_pk",'data-cost-fin'!$A$1:$BS$1,0),FALSE)</f>
        <v>#N/A</v>
      </c>
      <c r="H12" s="497" t="e">
        <f>ROUND($D12*G12,1)</f>
        <v>#N/A</v>
      </c>
    </row>
    <row r="13" spans="1:8" x14ac:dyDescent="0.2">
      <c r="A13" s="489" t="s">
        <v>867</v>
      </c>
      <c r="B13" s="490" t="s">
        <v>864</v>
      </c>
      <c r="C13" s="513"/>
      <c r="D13" s="474">
        <f>IF(ISBLANK(C13),0,IF(C13="524.5 Hrs.",0.6,0.5))</f>
        <v>0</v>
      </c>
      <c r="E13" s="511"/>
      <c r="F13" s="474">
        <f t="shared" ref="F13" si="0">ROUND($D13*E13,1)</f>
        <v>0</v>
      </c>
      <c r="G13" s="498" t="e">
        <f>VLOOKUP(dist_code,'data-cost-fin'!$A$2:$BS$422,MATCH("days_4k",'data-cost-fin'!$A$1:$BS$1,0),FALSE)</f>
        <v>#N/A</v>
      </c>
      <c r="H13" s="498" t="e">
        <f t="shared" ref="H13:H15" si="1">ROUND($D13*G13,1)</f>
        <v>#N/A</v>
      </c>
    </row>
    <row r="14" spans="1:8" x14ac:dyDescent="0.2">
      <c r="A14" s="489" t="s">
        <v>868</v>
      </c>
      <c r="B14" s="490" t="s">
        <v>865</v>
      </c>
      <c r="C14" s="514"/>
      <c r="D14" s="474">
        <f>IF(ISBLANK(C14),0,IF(C14="5 Full Days",1,IF(C14="4 Full Days",0.8,IF(C14="3 Full Days",0.6,0.5))))</f>
        <v>0</v>
      </c>
      <c r="E14" s="511"/>
      <c r="F14" s="474">
        <f t="shared" ref="F14" si="2">ROUND($D14*E14,1)</f>
        <v>0</v>
      </c>
      <c r="G14" s="498" t="e">
        <f>VLOOKUP(dist_code,'data-cost-fin'!$A$2:$BS$422,MATCH("days_kg",'data-cost-fin'!$A$1:$BS$1,0),FALSE)</f>
        <v>#N/A</v>
      </c>
      <c r="H14" s="498" t="e">
        <f t="shared" si="1"/>
        <v>#N/A</v>
      </c>
    </row>
    <row r="15" spans="1:8" x14ac:dyDescent="0.2">
      <c r="A15" s="491" t="s">
        <v>786</v>
      </c>
      <c r="B15" s="487" t="s">
        <v>866</v>
      </c>
      <c r="C15" s="493"/>
      <c r="D15" s="476">
        <v>1</v>
      </c>
      <c r="E15" s="512"/>
      <c r="F15" s="476">
        <f t="shared" ref="F15" si="3">ROUND($D15*E15,1)</f>
        <v>0</v>
      </c>
      <c r="G15" s="499" t="e">
        <f>VLOOKUP(dist_code,'data-cost-fin'!$A$2:$BS$422,MATCH("days_0112",'data-cost-fin'!$A$1:$BS$1,0),FALSE)</f>
        <v>#N/A</v>
      </c>
      <c r="H15" s="499" t="e">
        <f t="shared" si="1"/>
        <v>#N/A</v>
      </c>
    </row>
    <row r="16" spans="1:8" x14ac:dyDescent="0.2">
      <c r="A16" s="51"/>
      <c r="B16" s="51"/>
      <c r="C16" s="51"/>
      <c r="D16" s="51"/>
      <c r="E16" s="485">
        <f>SUM(E12:E15)</f>
        <v>0</v>
      </c>
      <c r="F16" s="485">
        <f>SUM(F12:F15)</f>
        <v>0</v>
      </c>
      <c r="G16" s="500" t="e">
        <f>SUM(G12:G15)</f>
        <v>#N/A</v>
      </c>
      <c r="H16" s="500" t="e">
        <f>SUM(H12:H15)</f>
        <v>#N/A</v>
      </c>
    </row>
    <row r="17" spans="1:8" x14ac:dyDescent="0.2">
      <c r="A17" s="51"/>
      <c r="B17" s="51"/>
      <c r="C17" s="51"/>
      <c r="D17" s="51"/>
      <c r="E17" s="51"/>
      <c r="F17" s="51"/>
      <c r="G17" s="51"/>
      <c r="H17" s="51"/>
    </row>
    <row r="18" spans="1:8" x14ac:dyDescent="0.2">
      <c r="A18" s="52" t="s">
        <v>904</v>
      </c>
      <c r="B18" s="51"/>
      <c r="C18" s="51"/>
      <c r="D18" s="51"/>
      <c r="E18" s="51"/>
      <c r="F18" s="51"/>
      <c r="G18" s="51"/>
      <c r="H18" s="51"/>
    </row>
    <row r="19" spans="1:8" x14ac:dyDescent="0.2">
      <c r="A19" s="496" t="s">
        <v>896</v>
      </c>
      <c r="B19" s="51"/>
      <c r="C19" s="51"/>
      <c r="D19" s="51"/>
      <c r="E19" s="51"/>
      <c r="F19" s="51"/>
      <c r="G19" s="51"/>
      <c r="H19" s="51"/>
    </row>
    <row r="20" spans="1:8" x14ac:dyDescent="0.2">
      <c r="A20" s="488" t="s">
        <v>779</v>
      </c>
      <c r="B20" s="486" t="s">
        <v>863</v>
      </c>
      <c r="C20" s="492"/>
      <c r="D20" s="472">
        <f>D$12</f>
        <v>0.5</v>
      </c>
      <c r="E20" s="471"/>
      <c r="F20" s="472">
        <f>ROUND($D20*E20,1)</f>
        <v>0</v>
      </c>
      <c r="G20" s="497" t="e">
        <f>VLOOKUP(dist_code,'data-cost-fin'!$A$2:$BS$422,MATCH("days_pk_sped",'data-cost-fin'!$A$1:$BS$1,0),FALSE)</f>
        <v>#N/A</v>
      </c>
      <c r="H20" s="497" t="e">
        <f>ROUND($D20*G20,1)</f>
        <v>#N/A</v>
      </c>
    </row>
    <row r="21" spans="1:8" x14ac:dyDescent="0.2">
      <c r="A21" s="489" t="s">
        <v>867</v>
      </c>
      <c r="B21" s="490" t="s">
        <v>864</v>
      </c>
      <c r="C21" s="486">
        <f>C$13</f>
        <v>0</v>
      </c>
      <c r="D21" s="474">
        <f>D$13</f>
        <v>0</v>
      </c>
      <c r="E21" s="473"/>
      <c r="F21" s="474">
        <f t="shared" ref="F21" si="4">ROUND($D21*E21,1)</f>
        <v>0</v>
      </c>
      <c r="G21" s="498" t="e">
        <f>VLOOKUP(dist_code,'data-cost-fin'!$A$2:$BS$422,MATCH("days_4k_sped",'data-cost-fin'!$A$1:$BS$1,0),FALSE)</f>
        <v>#N/A</v>
      </c>
      <c r="H21" s="498" t="e">
        <f t="shared" ref="H21" si="5">ROUND($D21*G21,1)</f>
        <v>#N/A</v>
      </c>
    </row>
    <row r="22" spans="1:8" x14ac:dyDescent="0.2">
      <c r="A22" s="489" t="s">
        <v>868</v>
      </c>
      <c r="B22" s="490" t="s">
        <v>865</v>
      </c>
      <c r="C22" s="487">
        <f>C$14</f>
        <v>0</v>
      </c>
      <c r="D22" s="474">
        <f>D$14</f>
        <v>0</v>
      </c>
      <c r="E22" s="473"/>
      <c r="F22" s="474">
        <f t="shared" ref="F22" si="6">ROUND($D22*E22,1)</f>
        <v>0</v>
      </c>
      <c r="G22" s="498" t="e">
        <f>VLOOKUP(dist_code,'data-cost-fin'!$A$2:$BS$422,MATCH("days_kg_sped",'data-cost-fin'!$A$1:$BS$1,0),FALSE)</f>
        <v>#N/A</v>
      </c>
      <c r="H22" s="498" t="e">
        <f t="shared" ref="H22" si="7">ROUND($D22*G22,1)</f>
        <v>#N/A</v>
      </c>
    </row>
    <row r="23" spans="1:8" x14ac:dyDescent="0.2">
      <c r="A23" s="491" t="s">
        <v>786</v>
      </c>
      <c r="B23" s="487" t="s">
        <v>866</v>
      </c>
      <c r="C23" s="493"/>
      <c r="D23" s="476">
        <f>D$15</f>
        <v>1</v>
      </c>
      <c r="E23" s="475"/>
      <c r="F23" s="476">
        <f t="shared" ref="F23" si="8">ROUND($D23*E23,1)</f>
        <v>0</v>
      </c>
      <c r="G23" s="499" t="e">
        <f>VLOOKUP(dist_code,'data-cost-fin'!$A$2:$BS$422,MATCH("days_0112_sped",'data-cost-fin'!$A$1:$BS$1,0),FALSE)</f>
        <v>#N/A</v>
      </c>
      <c r="H23" s="499" t="e">
        <f t="shared" ref="H23" si="9">ROUND($D23*G23,1)</f>
        <v>#N/A</v>
      </c>
    </row>
    <row r="24" spans="1:8" x14ac:dyDescent="0.2">
      <c r="A24" s="51"/>
      <c r="B24" s="51"/>
      <c r="C24" s="51"/>
      <c r="D24" s="51"/>
      <c r="E24" s="485">
        <f>SUM(E20:E23)</f>
        <v>0</v>
      </c>
      <c r="F24" s="485">
        <f>SUM(F20:F23)</f>
        <v>0</v>
      </c>
      <c r="G24" s="500" t="e">
        <f>SUM(G20:G23)</f>
        <v>#N/A</v>
      </c>
      <c r="H24" s="500" t="e">
        <f>SUM(H20:H23)</f>
        <v>#N/A</v>
      </c>
    </row>
    <row r="25" spans="1:8" x14ac:dyDescent="0.2">
      <c r="A25" s="51"/>
      <c r="B25" s="51"/>
      <c r="C25" s="51"/>
      <c r="D25" s="51"/>
      <c r="E25" s="51"/>
      <c r="F25" s="51"/>
      <c r="G25" s="51"/>
      <c r="H25" s="51"/>
    </row>
    <row r="26" spans="1:8" x14ac:dyDescent="0.2">
      <c r="A26" s="52" t="s">
        <v>905</v>
      </c>
      <c r="B26" s="51"/>
      <c r="C26" s="51"/>
      <c r="D26" s="51"/>
      <c r="E26" s="51"/>
      <c r="F26" s="51"/>
      <c r="G26" s="51"/>
      <c r="H26" s="51"/>
    </row>
    <row r="27" spans="1:8" x14ac:dyDescent="0.2">
      <c r="A27" s="496" t="s">
        <v>901</v>
      </c>
      <c r="B27" s="51"/>
      <c r="C27" s="51"/>
      <c r="D27" s="51"/>
      <c r="E27" s="51"/>
      <c r="F27" s="51"/>
      <c r="G27" s="51"/>
      <c r="H27" s="51"/>
    </row>
    <row r="28" spans="1:8" x14ac:dyDescent="0.2">
      <c r="A28" s="488" t="s">
        <v>779</v>
      </c>
      <c r="B28" s="486" t="s">
        <v>863</v>
      </c>
      <c r="C28" s="492"/>
      <c r="D28" s="472">
        <f>D$12</f>
        <v>0.5</v>
      </c>
      <c r="E28" s="471"/>
      <c r="F28" s="472">
        <f>ROUND($D28*E28,1)</f>
        <v>0</v>
      </c>
      <c r="G28" s="51"/>
      <c r="H28" s="51"/>
    </row>
    <row r="29" spans="1:8" x14ac:dyDescent="0.2">
      <c r="A29" s="489" t="s">
        <v>867</v>
      </c>
      <c r="B29" s="490" t="s">
        <v>864</v>
      </c>
      <c r="C29" s="486">
        <f>C$13</f>
        <v>0</v>
      </c>
      <c r="D29" s="474">
        <f>D$13</f>
        <v>0</v>
      </c>
      <c r="E29" s="473"/>
      <c r="F29" s="474">
        <f t="shared" ref="F29" si="10">ROUND($D29*E29,1)</f>
        <v>0</v>
      </c>
      <c r="G29" s="51"/>
      <c r="H29" s="51"/>
    </row>
    <row r="30" spans="1:8" x14ac:dyDescent="0.2">
      <c r="A30" s="491" t="s">
        <v>868</v>
      </c>
      <c r="B30" s="487" t="s">
        <v>865</v>
      </c>
      <c r="C30" s="487">
        <f>C$14</f>
        <v>0</v>
      </c>
      <c r="D30" s="476">
        <f>D$14</f>
        <v>0</v>
      </c>
      <c r="E30" s="475"/>
      <c r="F30" s="476">
        <f t="shared" ref="F30" si="11">ROUND($D30*E30,1)</f>
        <v>0</v>
      </c>
      <c r="G30" s="51"/>
      <c r="H30" s="51"/>
    </row>
    <row r="31" spans="1:8" x14ac:dyDescent="0.2">
      <c r="A31" s="51"/>
      <c r="B31" s="51"/>
      <c r="C31" s="51"/>
      <c r="D31" s="51"/>
      <c r="E31" s="485">
        <f>SUM(E28:E30)</f>
        <v>0</v>
      </c>
      <c r="F31" s="485">
        <f>SUM(F28:F30)</f>
        <v>0</v>
      </c>
      <c r="G31" s="51"/>
      <c r="H31" s="51"/>
    </row>
    <row r="32" spans="1:8" x14ac:dyDescent="0.2">
      <c r="A32" s="51"/>
      <c r="B32" s="51"/>
      <c r="C32" s="51"/>
      <c r="D32" s="51"/>
      <c r="E32" s="51"/>
      <c r="F32" s="51"/>
      <c r="G32" s="51"/>
      <c r="H32" s="51"/>
    </row>
    <row r="33" spans="1:8" x14ac:dyDescent="0.2">
      <c r="A33" s="52" t="s">
        <v>906</v>
      </c>
      <c r="B33" s="51"/>
      <c r="C33" s="51"/>
      <c r="D33" s="51"/>
      <c r="E33" s="51"/>
      <c r="F33" s="51"/>
      <c r="G33" s="51"/>
      <c r="H33" s="51"/>
    </row>
    <row r="34" spans="1:8" x14ac:dyDescent="0.2">
      <c r="A34" s="496" t="s">
        <v>902</v>
      </c>
      <c r="B34" s="51"/>
      <c r="C34" s="51"/>
      <c r="D34" s="51"/>
      <c r="E34" s="51"/>
      <c r="F34" s="51"/>
      <c r="G34" s="51"/>
      <c r="H34" s="51"/>
    </row>
    <row r="35" spans="1:8" x14ac:dyDescent="0.2">
      <c r="A35" s="488" t="s">
        <v>779</v>
      </c>
      <c r="B35" s="486" t="s">
        <v>863</v>
      </c>
      <c r="C35" s="492"/>
      <c r="D35" s="472">
        <f>D$12</f>
        <v>0.5</v>
      </c>
      <c r="E35" s="471"/>
      <c r="F35" s="472">
        <f>ROUND($D35*E35,1)</f>
        <v>0</v>
      </c>
      <c r="G35" s="51"/>
      <c r="H35" s="51"/>
    </row>
    <row r="36" spans="1:8" x14ac:dyDescent="0.2">
      <c r="A36" s="489" t="s">
        <v>867</v>
      </c>
      <c r="B36" s="490" t="s">
        <v>864</v>
      </c>
      <c r="C36" s="486">
        <f>C$13</f>
        <v>0</v>
      </c>
      <c r="D36" s="474">
        <f>D$13</f>
        <v>0</v>
      </c>
      <c r="E36" s="473"/>
      <c r="F36" s="474">
        <f t="shared" ref="F36" si="12">ROUND($D36*E36,1)</f>
        <v>0</v>
      </c>
      <c r="G36" s="51"/>
      <c r="H36" s="51"/>
    </row>
    <row r="37" spans="1:8" x14ac:dyDescent="0.2">
      <c r="A37" s="489" t="s">
        <v>868</v>
      </c>
      <c r="B37" s="490" t="s">
        <v>865</v>
      </c>
      <c r="C37" s="487">
        <f>C$14</f>
        <v>0</v>
      </c>
      <c r="D37" s="474">
        <f>D$14</f>
        <v>0</v>
      </c>
      <c r="E37" s="473"/>
      <c r="F37" s="474">
        <f t="shared" ref="F37" si="13">ROUND($D37*E37,1)</f>
        <v>0</v>
      </c>
      <c r="G37" s="51"/>
      <c r="H37" s="51"/>
    </row>
    <row r="38" spans="1:8" x14ac:dyDescent="0.2">
      <c r="A38" s="491" t="s">
        <v>786</v>
      </c>
      <c r="B38" s="487" t="s">
        <v>866</v>
      </c>
      <c r="C38" s="493"/>
      <c r="D38" s="476">
        <f>D$15</f>
        <v>1</v>
      </c>
      <c r="E38" s="475"/>
      <c r="F38" s="476">
        <f t="shared" ref="F38" si="14">ROUND($D38*E38,1)</f>
        <v>0</v>
      </c>
      <c r="G38" s="51"/>
      <c r="H38" s="51"/>
    </row>
    <row r="39" spans="1:8" x14ac:dyDescent="0.2">
      <c r="A39" s="51"/>
      <c r="B39" s="51"/>
      <c r="C39" s="51"/>
      <c r="D39" s="51"/>
      <c r="E39" s="485">
        <f>SUM(E35:E38)</f>
        <v>0</v>
      </c>
      <c r="F39" s="485">
        <f>SUM(F35:F38)</f>
        <v>0</v>
      </c>
      <c r="G39" s="51"/>
      <c r="H39" s="51"/>
    </row>
    <row r="40" spans="1:8" x14ac:dyDescent="0.2">
      <c r="A40" s="51"/>
      <c r="B40" s="51"/>
      <c r="C40" s="51"/>
      <c r="D40" s="51"/>
      <c r="E40" s="51"/>
      <c r="F40" s="51"/>
      <c r="G40" s="51"/>
      <c r="H40" s="51"/>
    </row>
    <row r="41" spans="1:8" x14ac:dyDescent="0.2">
      <c r="A41" s="52" t="s">
        <v>907</v>
      </c>
      <c r="B41" s="51"/>
      <c r="C41" s="51"/>
      <c r="D41" s="51"/>
      <c r="E41" s="51"/>
      <c r="F41" s="51"/>
      <c r="G41" s="51"/>
      <c r="H41" s="51"/>
    </row>
    <row r="42" spans="1:8" x14ac:dyDescent="0.2">
      <c r="A42" s="496" t="s">
        <v>898</v>
      </c>
      <c r="B42" s="51"/>
      <c r="C42" s="51"/>
      <c r="D42" s="51"/>
      <c r="E42" s="51"/>
      <c r="F42" s="51"/>
      <c r="G42" s="51"/>
      <c r="H42" s="51"/>
    </row>
    <row r="43" spans="1:8" x14ac:dyDescent="0.2">
      <c r="A43" s="488" t="s">
        <v>779</v>
      </c>
      <c r="B43" s="486" t="s">
        <v>863</v>
      </c>
      <c r="C43" s="492"/>
      <c r="D43" s="472">
        <f>D$12</f>
        <v>0.5</v>
      </c>
      <c r="E43" s="471"/>
      <c r="F43" s="472">
        <f>ROUND($D43*E43,1)</f>
        <v>0</v>
      </c>
      <c r="G43" s="497" t="e">
        <f>VLOOKUP(dist_code,'data-cost-fin'!$A$2:$BS$422,MATCH("days_pk_sped_dh",'data-cost-fin'!$A$1:$BS$1,0),FALSE)</f>
        <v>#N/A</v>
      </c>
      <c r="H43" s="497" t="e">
        <f>ROUND($D43*G43,1)</f>
        <v>#N/A</v>
      </c>
    </row>
    <row r="44" spans="1:8" x14ac:dyDescent="0.2">
      <c r="A44" s="489" t="s">
        <v>867</v>
      </c>
      <c r="B44" s="490" t="s">
        <v>864</v>
      </c>
      <c r="C44" s="486">
        <f>C$13</f>
        <v>0</v>
      </c>
      <c r="D44" s="474">
        <f>D$13</f>
        <v>0</v>
      </c>
      <c r="E44" s="473"/>
      <c r="F44" s="474">
        <f t="shared" ref="F44" si="15">ROUND($D44*E44,1)</f>
        <v>0</v>
      </c>
      <c r="G44" s="498" t="e">
        <f>VLOOKUP(dist_code,'data-cost-fin'!$A$2:$BS$422,MATCH("days_4k_sped_dh",'data-cost-fin'!$A$1:$BS$1,0),FALSE)</f>
        <v>#N/A</v>
      </c>
      <c r="H44" s="498" t="e">
        <f t="shared" ref="H44:H46" si="16">ROUND($D44*G44,1)</f>
        <v>#N/A</v>
      </c>
    </row>
    <row r="45" spans="1:8" x14ac:dyDescent="0.2">
      <c r="A45" s="489" t="s">
        <v>868</v>
      </c>
      <c r="B45" s="490" t="s">
        <v>865</v>
      </c>
      <c r="C45" s="487">
        <f>C$14</f>
        <v>0</v>
      </c>
      <c r="D45" s="474">
        <f>D$14</f>
        <v>0</v>
      </c>
      <c r="E45" s="473"/>
      <c r="F45" s="474">
        <f t="shared" ref="F45" si="17">ROUND($D45*E45,1)</f>
        <v>0</v>
      </c>
      <c r="G45" s="498" t="e">
        <f>VLOOKUP(dist_code,'data-cost-fin'!$A$2:$BS$422,MATCH("days_kg_sped_dh",'data-cost-fin'!$A$1:$BS$1,0),FALSE)</f>
        <v>#N/A</v>
      </c>
      <c r="H45" s="498" t="e">
        <f t="shared" si="16"/>
        <v>#N/A</v>
      </c>
    </row>
    <row r="46" spans="1:8" x14ac:dyDescent="0.2">
      <c r="A46" s="491" t="s">
        <v>786</v>
      </c>
      <c r="B46" s="487" t="s">
        <v>866</v>
      </c>
      <c r="C46" s="493"/>
      <c r="D46" s="476">
        <f>D$15</f>
        <v>1</v>
      </c>
      <c r="E46" s="475"/>
      <c r="F46" s="476">
        <f t="shared" ref="F46" si="18">ROUND($D46*E46,1)</f>
        <v>0</v>
      </c>
      <c r="G46" s="499" t="e">
        <f>VLOOKUP(dist_code,'data-cost-fin'!$A$2:$BS$422,MATCH("days_0112_sped_dh",'data-cost-fin'!$A$1:$BS$1,0),FALSE)</f>
        <v>#N/A</v>
      </c>
      <c r="H46" s="499" t="e">
        <f t="shared" si="16"/>
        <v>#N/A</v>
      </c>
    </row>
    <row r="47" spans="1:8" x14ac:dyDescent="0.2">
      <c r="A47" s="51"/>
      <c r="B47" s="51"/>
      <c r="C47" s="51"/>
      <c r="D47" s="51"/>
      <c r="E47" s="485">
        <f>SUM(E43:E46)</f>
        <v>0</v>
      </c>
      <c r="F47" s="485">
        <f>SUM(F43:F46)</f>
        <v>0</v>
      </c>
      <c r="G47" s="500" t="e">
        <f>SUM(G43:G46)</f>
        <v>#N/A</v>
      </c>
      <c r="H47" s="500" t="e">
        <f>SUM(H43:H46)</f>
        <v>#N/A</v>
      </c>
    </row>
    <row r="48" spans="1:8" x14ac:dyDescent="0.2">
      <c r="A48" s="51"/>
      <c r="B48" s="51"/>
      <c r="C48" s="51"/>
      <c r="D48" s="51"/>
      <c r="E48" s="51"/>
      <c r="F48" s="51"/>
      <c r="G48" s="51"/>
      <c r="H48" s="51"/>
    </row>
    <row r="49" spans="1:8" x14ac:dyDescent="0.2">
      <c r="A49" s="52" t="s">
        <v>908</v>
      </c>
      <c r="B49" s="51"/>
      <c r="C49" s="51"/>
      <c r="D49" s="51"/>
      <c r="E49" s="51"/>
      <c r="F49" s="51"/>
      <c r="G49" s="51"/>
      <c r="H49" s="51"/>
    </row>
    <row r="50" spans="1:8" x14ac:dyDescent="0.2">
      <c r="A50" s="496" t="s">
        <v>899</v>
      </c>
      <c r="B50" s="51"/>
      <c r="C50" s="51"/>
      <c r="D50" s="51"/>
      <c r="E50" s="51"/>
      <c r="F50" s="51"/>
      <c r="G50" s="51"/>
      <c r="H50" s="51"/>
    </row>
    <row r="51" spans="1:8" x14ac:dyDescent="0.2">
      <c r="A51" s="488" t="s">
        <v>779</v>
      </c>
      <c r="B51" s="486" t="s">
        <v>863</v>
      </c>
      <c r="C51" s="492"/>
      <c r="D51" s="472">
        <f>D$12</f>
        <v>0.5</v>
      </c>
      <c r="E51" s="471"/>
      <c r="F51" s="472">
        <f>ROUND($D51*E51,1)</f>
        <v>0</v>
      </c>
      <c r="G51" s="497" t="e">
        <f>VLOOKUP(dist_code,'data-cost-fin'!$A$2:$BS$422,MATCH("days_pk_sped_sl",'data-cost-fin'!$A$1:$BS$1,0),FALSE)</f>
        <v>#N/A</v>
      </c>
      <c r="H51" s="497" t="e">
        <f>ROUND($D51*G51,1)</f>
        <v>#N/A</v>
      </c>
    </row>
    <row r="52" spans="1:8" x14ac:dyDescent="0.2">
      <c r="A52" s="489" t="s">
        <v>867</v>
      </c>
      <c r="B52" s="490" t="s">
        <v>864</v>
      </c>
      <c r="C52" s="486">
        <f>C$13</f>
        <v>0</v>
      </c>
      <c r="D52" s="474">
        <f>D$13</f>
        <v>0</v>
      </c>
      <c r="E52" s="473"/>
      <c r="F52" s="474">
        <f t="shared" ref="F52" si="19">ROUND($D52*E52,1)</f>
        <v>0</v>
      </c>
      <c r="G52" s="498" t="e">
        <f>VLOOKUP(dist_code,'data-cost-fin'!$A$2:$BS$422,MATCH("days_4k_sped_sl",'data-cost-fin'!$A$1:$BS$1,0),FALSE)</f>
        <v>#N/A</v>
      </c>
      <c r="H52" s="498" t="e">
        <f t="shared" ref="H52:H54" si="20">ROUND($D52*G52,1)</f>
        <v>#N/A</v>
      </c>
    </row>
    <row r="53" spans="1:8" x14ac:dyDescent="0.2">
      <c r="A53" s="489" t="s">
        <v>868</v>
      </c>
      <c r="B53" s="490" t="s">
        <v>865</v>
      </c>
      <c r="C53" s="487">
        <f>C$14</f>
        <v>0</v>
      </c>
      <c r="D53" s="474">
        <f>D$14</f>
        <v>0</v>
      </c>
      <c r="E53" s="473"/>
      <c r="F53" s="474">
        <f t="shared" ref="F53" si="21">ROUND($D53*E53,1)</f>
        <v>0</v>
      </c>
      <c r="G53" s="498" t="e">
        <f>VLOOKUP(dist_code,'data-cost-fin'!$A$2:$BS$422,MATCH("days_kg_sped_sl",'data-cost-fin'!$A$1:$BS$1,0),FALSE)</f>
        <v>#N/A</v>
      </c>
      <c r="H53" s="498" t="e">
        <f t="shared" si="20"/>
        <v>#N/A</v>
      </c>
    </row>
    <row r="54" spans="1:8" x14ac:dyDescent="0.2">
      <c r="A54" s="491" t="s">
        <v>786</v>
      </c>
      <c r="B54" s="487" t="s">
        <v>866</v>
      </c>
      <c r="C54" s="493"/>
      <c r="D54" s="476">
        <f>D$15</f>
        <v>1</v>
      </c>
      <c r="E54" s="475"/>
      <c r="F54" s="476">
        <f t="shared" ref="F54" si="22">ROUND($D54*E54,1)</f>
        <v>0</v>
      </c>
      <c r="G54" s="499" t="e">
        <f>VLOOKUP(dist_code,'data-cost-fin'!$A$2:$BS$422,MATCH("days_0112_sped_sl",'data-cost-fin'!$A$1:$BS$1,0),FALSE)</f>
        <v>#N/A</v>
      </c>
      <c r="H54" s="499" t="e">
        <f t="shared" si="20"/>
        <v>#N/A</v>
      </c>
    </row>
    <row r="55" spans="1:8" x14ac:dyDescent="0.2">
      <c r="A55" s="51"/>
      <c r="B55" s="51"/>
      <c r="C55" s="51"/>
      <c r="D55" s="51"/>
      <c r="E55" s="485">
        <f>SUM(E51:E54)</f>
        <v>0</v>
      </c>
      <c r="F55" s="485">
        <f>SUM(F51:F54)</f>
        <v>0</v>
      </c>
      <c r="G55" s="500" t="e">
        <f>SUM(G51:G54)</f>
        <v>#N/A</v>
      </c>
      <c r="H55" s="500" t="e">
        <f>SUM(H51:H54)</f>
        <v>#N/A</v>
      </c>
    </row>
    <row r="56" spans="1:8" x14ac:dyDescent="0.2">
      <c r="A56" s="51"/>
      <c r="B56" s="51"/>
      <c r="C56" s="51"/>
      <c r="D56" s="51"/>
      <c r="E56" s="51"/>
      <c r="F56" s="51"/>
      <c r="G56" s="51"/>
      <c r="H56" s="51"/>
    </row>
    <row r="57" spans="1:8" x14ac:dyDescent="0.2">
      <c r="A57" s="52" t="s">
        <v>909</v>
      </c>
      <c r="B57" s="51"/>
      <c r="C57" s="51"/>
      <c r="D57" s="51"/>
      <c r="E57" s="51"/>
      <c r="F57" s="51"/>
      <c r="G57" s="51"/>
      <c r="H57" s="51"/>
    </row>
    <row r="58" spans="1:8" x14ac:dyDescent="0.2">
      <c r="A58" s="496" t="s">
        <v>900</v>
      </c>
      <c r="B58" s="51"/>
      <c r="C58" s="51"/>
      <c r="D58" s="51"/>
      <c r="E58" s="51"/>
      <c r="F58" s="51"/>
      <c r="G58" s="51"/>
      <c r="H58" s="51"/>
    </row>
    <row r="59" spans="1:8" x14ac:dyDescent="0.2">
      <c r="A59" s="488" t="s">
        <v>779</v>
      </c>
      <c r="B59" s="486" t="s">
        <v>863</v>
      </c>
      <c r="C59" s="492"/>
      <c r="D59" s="472">
        <f>D$12</f>
        <v>0.5</v>
      </c>
      <c r="E59" s="471"/>
      <c r="F59" s="472">
        <f>ROUND($D59*E59,1)</f>
        <v>0</v>
      </c>
      <c r="G59" s="497" t="e">
        <f>VLOOKUP(dist_code,'data-cost-fin'!$A$2:$BS$422,MATCH("days_pk_sped_vi",'data-cost-fin'!$A$1:$BS$1,0),FALSE)</f>
        <v>#N/A</v>
      </c>
      <c r="H59" s="497" t="e">
        <f>ROUND($D59*G59,1)</f>
        <v>#N/A</v>
      </c>
    </row>
    <row r="60" spans="1:8" x14ac:dyDescent="0.2">
      <c r="A60" s="489" t="s">
        <v>867</v>
      </c>
      <c r="B60" s="490" t="s">
        <v>864</v>
      </c>
      <c r="C60" s="486">
        <f>C$13</f>
        <v>0</v>
      </c>
      <c r="D60" s="474">
        <f>D$13</f>
        <v>0</v>
      </c>
      <c r="E60" s="473"/>
      <c r="F60" s="474">
        <f t="shared" ref="F60" si="23">ROUND($D60*E60,1)</f>
        <v>0</v>
      </c>
      <c r="G60" s="498" t="e">
        <f>VLOOKUP(dist_code,'data-cost-fin'!$A$2:$BS$422,MATCH("days_4k_sped_vi",'data-cost-fin'!$A$1:$BS$1,0),FALSE)</f>
        <v>#N/A</v>
      </c>
      <c r="H60" s="498" t="e">
        <f t="shared" ref="H60:H62" si="24">ROUND($D60*G60,1)</f>
        <v>#N/A</v>
      </c>
    </row>
    <row r="61" spans="1:8" x14ac:dyDescent="0.2">
      <c r="A61" s="489" t="s">
        <v>868</v>
      </c>
      <c r="B61" s="490" t="s">
        <v>865</v>
      </c>
      <c r="C61" s="487">
        <f>C$14</f>
        <v>0</v>
      </c>
      <c r="D61" s="474">
        <f>D$14</f>
        <v>0</v>
      </c>
      <c r="E61" s="473"/>
      <c r="F61" s="474">
        <f t="shared" ref="F61" si="25">ROUND($D61*E61,1)</f>
        <v>0</v>
      </c>
      <c r="G61" s="498" t="e">
        <f>VLOOKUP(dist_code,'data-cost-fin'!$A$2:$BS$422,MATCH("days_kg_sped_vi",'data-cost-fin'!$A$1:$BS$1,0),FALSE)</f>
        <v>#N/A</v>
      </c>
      <c r="H61" s="498" t="e">
        <f t="shared" si="24"/>
        <v>#N/A</v>
      </c>
    </row>
    <row r="62" spans="1:8" x14ac:dyDescent="0.2">
      <c r="A62" s="491" t="s">
        <v>786</v>
      </c>
      <c r="B62" s="487" t="s">
        <v>866</v>
      </c>
      <c r="C62" s="493"/>
      <c r="D62" s="476">
        <f>D$15</f>
        <v>1</v>
      </c>
      <c r="E62" s="475"/>
      <c r="F62" s="476">
        <f t="shared" ref="F62" si="26">ROUND($D62*E62,1)</f>
        <v>0</v>
      </c>
      <c r="G62" s="499" t="e">
        <f>VLOOKUP(dist_code,'data-cost-fin'!$A$2:$BS$422,MATCH("days_0112_sped_vi",'data-cost-fin'!$A$1:$BS$1,0),FALSE)</f>
        <v>#N/A</v>
      </c>
      <c r="H62" s="499" t="e">
        <f t="shared" si="24"/>
        <v>#N/A</v>
      </c>
    </row>
    <row r="63" spans="1:8" x14ac:dyDescent="0.2">
      <c r="A63" s="51"/>
      <c r="B63" s="51"/>
      <c r="C63" s="51"/>
      <c r="D63" s="51"/>
      <c r="E63" s="485">
        <f>SUM(E59:E62)</f>
        <v>0</v>
      </c>
      <c r="F63" s="485">
        <f>SUM(F59:F62)</f>
        <v>0</v>
      </c>
      <c r="G63" s="500" t="e">
        <f>SUM(G59:G62)</f>
        <v>#N/A</v>
      </c>
      <c r="H63" s="500" t="e">
        <f>SUM(H59:H62)</f>
        <v>#N/A</v>
      </c>
    </row>
    <row r="64" spans="1:8" x14ac:dyDescent="0.2">
      <c r="A64" s="51"/>
      <c r="B64" s="51"/>
      <c r="C64" s="51"/>
      <c r="D64" s="51"/>
      <c r="E64" s="51"/>
      <c r="F64" s="51"/>
      <c r="G64" s="51"/>
      <c r="H64" s="51"/>
    </row>
    <row r="65" spans="1:8" x14ac:dyDescent="0.2">
      <c r="A65" s="52" t="s">
        <v>910</v>
      </c>
      <c r="B65" s="51"/>
      <c r="C65" s="51"/>
      <c r="D65" s="51"/>
      <c r="E65" s="51"/>
      <c r="F65" s="51"/>
      <c r="G65" s="51"/>
      <c r="H65" s="51"/>
    </row>
    <row r="66" spans="1:8" x14ac:dyDescent="0.2">
      <c r="A66" s="496" t="s">
        <v>947</v>
      </c>
      <c r="B66" s="51"/>
      <c r="C66" s="51"/>
      <c r="D66" s="51"/>
      <c r="E66" s="51"/>
      <c r="F66" s="51"/>
      <c r="G66" s="51"/>
      <c r="H66" s="51"/>
    </row>
    <row r="67" spans="1:8" x14ac:dyDescent="0.2">
      <c r="A67" s="501" t="s">
        <v>779</v>
      </c>
      <c r="B67" s="502" t="s">
        <v>863</v>
      </c>
      <c r="C67" s="49"/>
      <c r="D67" s="497">
        <f>D$12</f>
        <v>0.5</v>
      </c>
      <c r="E67" s="497">
        <f>E28+E35</f>
        <v>0</v>
      </c>
      <c r="F67" s="497">
        <f>ROUND($D67*E67,1)</f>
        <v>0</v>
      </c>
      <c r="G67" s="497" t="e">
        <f>G20-G43-G51-G59</f>
        <v>#N/A</v>
      </c>
      <c r="H67" s="497" t="e">
        <f>ROUND($D67*G67,1)</f>
        <v>#N/A</v>
      </c>
    </row>
    <row r="68" spans="1:8" x14ac:dyDescent="0.2">
      <c r="A68" s="503" t="s">
        <v>867</v>
      </c>
      <c r="B68" s="504" t="s">
        <v>864</v>
      </c>
      <c r="C68" s="507">
        <f>C$13</f>
        <v>0</v>
      </c>
      <c r="D68" s="498">
        <f>D$13</f>
        <v>0</v>
      </c>
      <c r="E68" s="498">
        <f t="shared" ref="E68:E69" si="27">E29+E36</f>
        <v>0</v>
      </c>
      <c r="F68" s="498">
        <f t="shared" ref="F68" si="28">ROUND($D68*E68,1)</f>
        <v>0</v>
      </c>
      <c r="G68" s="498" t="e">
        <f t="shared" ref="G68:G70" si="29">G21-G44-G52-G60</f>
        <v>#N/A</v>
      </c>
      <c r="H68" s="498" t="e">
        <f t="shared" ref="H68:H70" si="30">ROUND($D68*G68,1)</f>
        <v>#N/A</v>
      </c>
    </row>
    <row r="69" spans="1:8" x14ac:dyDescent="0.2">
      <c r="A69" s="503" t="s">
        <v>868</v>
      </c>
      <c r="B69" s="504" t="s">
        <v>865</v>
      </c>
      <c r="C69" s="506">
        <f>C$14</f>
        <v>0</v>
      </c>
      <c r="D69" s="498">
        <f>D$14</f>
        <v>0</v>
      </c>
      <c r="E69" s="498">
        <f t="shared" si="27"/>
        <v>0</v>
      </c>
      <c r="F69" s="498">
        <f t="shared" ref="F69" si="31">ROUND($D69*E69,1)</f>
        <v>0</v>
      </c>
      <c r="G69" s="498" t="e">
        <f t="shared" si="29"/>
        <v>#N/A</v>
      </c>
      <c r="H69" s="498" t="e">
        <f t="shared" si="30"/>
        <v>#N/A</v>
      </c>
    </row>
    <row r="70" spans="1:8" x14ac:dyDescent="0.2">
      <c r="A70" s="505" t="s">
        <v>786</v>
      </c>
      <c r="B70" s="506" t="s">
        <v>866</v>
      </c>
      <c r="C70" s="508"/>
      <c r="D70" s="499">
        <f>D$15</f>
        <v>1</v>
      </c>
      <c r="E70" s="499">
        <f>E38</f>
        <v>0</v>
      </c>
      <c r="F70" s="499">
        <f t="shared" ref="F70" si="32">ROUND($D70*E70,1)</f>
        <v>0</v>
      </c>
      <c r="G70" s="499" t="e">
        <f t="shared" si="29"/>
        <v>#N/A</v>
      </c>
      <c r="H70" s="499" t="e">
        <f t="shared" si="30"/>
        <v>#N/A</v>
      </c>
    </row>
    <row r="71" spans="1:8" x14ac:dyDescent="0.2">
      <c r="A71" s="51"/>
      <c r="B71" s="51"/>
      <c r="C71" s="51"/>
      <c r="D71" s="51"/>
      <c r="E71" s="500">
        <f>SUM(E67:E70)</f>
        <v>0</v>
      </c>
      <c r="F71" s="500">
        <f>SUM(F67:F70)</f>
        <v>0</v>
      </c>
      <c r="G71" s="500" t="e">
        <f>SUM(G67:G70)</f>
        <v>#N/A</v>
      </c>
      <c r="H71" s="500" t="e">
        <f>SUM(H67:H70)</f>
        <v>#N/A</v>
      </c>
    </row>
    <row r="72" spans="1:8" x14ac:dyDescent="0.2">
      <c r="A72" s="51"/>
      <c r="B72" s="51"/>
      <c r="C72" s="51"/>
      <c r="D72" s="51"/>
      <c r="E72" s="51"/>
      <c r="F72" s="51"/>
      <c r="G72" s="51"/>
      <c r="H72" s="51"/>
    </row>
  </sheetData>
  <sheetProtection selectLockedCells="1"/>
  <mergeCells count="6">
    <mergeCell ref="B5:E5"/>
    <mergeCell ref="E7:F7"/>
    <mergeCell ref="G7:H7"/>
    <mergeCell ref="A1:F1"/>
    <mergeCell ref="A2:F2"/>
    <mergeCell ref="A3:F3"/>
  </mergeCells>
  <dataValidations count="2">
    <dataValidation type="list" allowBlank="1" showInputMessage="1" showErrorMessage="1" sqref="C13" xr:uid="{00000000-0002-0000-0200-000000000000}">
      <formula1>"437 Hrs.,524.5 Hrs."</formula1>
    </dataValidation>
    <dataValidation type="list" allowBlank="1" showInputMessage="1" showErrorMessage="1" sqref="C14" xr:uid="{00000000-0002-0000-0200-000001000000}">
      <formula1>"Half-Day,3 Full Days,4 Full Days,5 Full Days"</formula1>
    </dataValidation>
  </dataValidations>
  <printOptions horizontalCentered="1"/>
  <pageMargins left="0.25" right="0.25" top="0.75" bottom="0.75" header="0.3" footer="0.3"/>
  <pageSetup scale="89" orientation="portrait" r:id="rId1"/>
  <headerFoot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M168"/>
  <sheetViews>
    <sheetView zoomScaleNormal="100" workbookViewId="0">
      <pane ySplit="12" topLeftCell="A20" activePane="bottomLeft" state="frozen"/>
      <selection pane="bottomLeft" activeCell="S33" sqref="S33"/>
    </sheetView>
  </sheetViews>
  <sheetFormatPr defaultColWidth="9.140625" defaultRowHeight="12.75" x14ac:dyDescent="0.2"/>
  <cols>
    <col min="1" max="1" width="3" style="14" bestFit="1" customWidth="1"/>
    <col min="2" max="2" width="4.85546875" style="13" bestFit="1" customWidth="1"/>
    <col min="3" max="3" width="7.85546875" style="13" bestFit="1" customWidth="1"/>
    <col min="4" max="4" width="4.28515625" style="13" bestFit="1" customWidth="1"/>
    <col min="5" max="5" width="9.140625" style="13" bestFit="1"/>
    <col min="6" max="6" width="59.42578125" style="14" customWidth="1"/>
    <col min="7" max="7" width="16.7109375" style="14" bestFit="1" customWidth="1"/>
    <col min="8" max="8" width="15.85546875" style="16" customWidth="1"/>
    <col min="9" max="9" width="15.85546875" style="14" bestFit="1" customWidth="1"/>
    <col min="10" max="11" width="15.85546875" style="14" customWidth="1"/>
    <col min="12" max="12" width="9.140625" style="14" hidden="1" customWidth="1"/>
    <col min="13" max="13" width="9.140625" style="14"/>
  </cols>
  <sheetData>
    <row r="1" spans="1:13" ht="13.5" thickBot="1" x14ac:dyDescent="0.25">
      <c r="A1" s="39"/>
      <c r="B1" s="269"/>
      <c r="C1" s="610" t="s">
        <v>165</v>
      </c>
      <c r="D1" s="610"/>
      <c r="E1" s="610"/>
      <c r="F1" s="610"/>
      <c r="G1" s="268" t="s">
        <v>25</v>
      </c>
      <c r="H1" s="291" t="str">
        <f>'SIGTAX - Cert Page'!L1</f>
        <v>September 30, 2024</v>
      </c>
      <c r="I1" s="614" t="s">
        <v>912</v>
      </c>
      <c r="J1" s="615"/>
      <c r="K1" s="616"/>
      <c r="L1" s="386">
        <v>152000</v>
      </c>
      <c r="M1"/>
    </row>
    <row r="2" spans="1:13" x14ac:dyDescent="0.2">
      <c r="A2" s="40"/>
      <c r="B2" s="163"/>
      <c r="C2" s="611" t="s">
        <v>190</v>
      </c>
      <c r="D2" s="611"/>
      <c r="E2" s="611"/>
      <c r="F2" s="611"/>
      <c r="G2" s="612" t="s">
        <v>26</v>
      </c>
      <c r="H2" s="613"/>
      <c r="I2" s="312" t="s">
        <v>728</v>
      </c>
      <c r="J2" s="312" t="s">
        <v>725</v>
      </c>
      <c r="K2" s="314" t="s">
        <v>726</v>
      </c>
      <c r="L2" s="386">
        <v>156100</v>
      </c>
      <c r="M2"/>
    </row>
    <row r="3" spans="1:13" x14ac:dyDescent="0.2">
      <c r="A3" s="42"/>
      <c r="B3" s="41"/>
      <c r="C3" s="611" t="s">
        <v>963</v>
      </c>
      <c r="D3" s="611"/>
      <c r="E3" s="611"/>
      <c r="F3" s="611"/>
      <c r="G3" s="169"/>
      <c r="H3" s="262"/>
      <c r="I3" s="313" t="s">
        <v>729</v>
      </c>
      <c r="J3" s="519">
        <f>SUM(H95,H111,H127,H143,H159)</f>
        <v>0</v>
      </c>
      <c r="K3" s="519" t="e">
        <f>IF(ISBLANK(dist_code),"",VLOOKUP(dist_code,'data-cost-fin'!$A$2:$BS$422,MATCH("s27e15910000001x",'data-cost-fin'!$A$1:$BS$1,0),FALSE))</f>
        <v>#N/A</v>
      </c>
      <c r="L3" s="386">
        <v>156600</v>
      </c>
      <c r="M3"/>
    </row>
    <row r="4" spans="1:13" x14ac:dyDescent="0.2">
      <c r="A4" s="261"/>
      <c r="B4" s="169"/>
      <c r="C4" s="169"/>
      <c r="D4" s="169"/>
      <c r="E4" s="169"/>
      <c r="F4" s="169"/>
      <c r="G4" s="267" t="s">
        <v>163</v>
      </c>
      <c r="H4" s="276" t="str">
        <f>IF(ISBLANK('SIGTAX - Cert Page'!L5),"",'SIGTAX - Cert Page'!L5)</f>
        <v/>
      </c>
      <c r="I4" s="313" t="s">
        <v>730</v>
      </c>
      <c r="J4" s="519">
        <f>SUM(H96,H112,H128,H144,H160)</f>
        <v>0</v>
      </c>
      <c r="K4" s="519" t="e">
        <f>IF(ISBLANK(dist_code),"",VLOOKUP(dist_code,'data-cost-fin'!$A$2:$BS$422,MATCH("s27e15920000001x",'data-cost-fin'!$A$1:$BS$1,0),FALSE))</f>
        <v>#N/A</v>
      </c>
      <c r="L4" s="386">
        <v>156700</v>
      </c>
      <c r="M4"/>
    </row>
    <row r="5" spans="1:13" x14ac:dyDescent="0.2">
      <c r="A5" s="617" t="s">
        <v>719</v>
      </c>
      <c r="B5" s="618"/>
      <c r="C5" s="618"/>
      <c r="D5" s="618"/>
      <c r="E5" s="618"/>
      <c r="F5" s="270">
        <f>dist_name</f>
        <v>0</v>
      </c>
      <c r="G5" s="267" t="s">
        <v>24</v>
      </c>
      <c r="H5" s="277" t="str">
        <f>'SIGTAX - Cert Page'!L6</f>
        <v>2023-24</v>
      </c>
      <c r="I5" s="313" t="s">
        <v>731</v>
      </c>
      <c r="J5" s="519">
        <f>SUM(H97,H113,H129,H145,H161)</f>
        <v>0</v>
      </c>
      <c r="K5" s="519" t="e">
        <f>IF(ISBLANK(dist_code),"",VLOOKUP(dist_code,'data-cost-fin'!$A$2:$BS$422,MATCH("s27e15930000001x",'data-cost-fin'!$A$1:$BS$1,0),FALSE))</f>
        <v>#N/A</v>
      </c>
      <c r="L5" s="386">
        <v>158000</v>
      </c>
      <c r="M5"/>
    </row>
    <row r="6" spans="1:13" x14ac:dyDescent="0.2">
      <c r="A6" s="617" t="s">
        <v>722</v>
      </c>
      <c r="B6" s="618"/>
      <c r="C6" s="618"/>
      <c r="D6" s="618"/>
      <c r="E6" s="618"/>
      <c r="F6" s="294" t="s">
        <v>861</v>
      </c>
      <c r="G6" s="267"/>
      <c r="H6" s="293"/>
      <c r="I6" s="313" t="s">
        <v>736</v>
      </c>
      <c r="J6" s="519">
        <f>SUM(H98,H114,H130,H146,H162)+H86</f>
        <v>0</v>
      </c>
      <c r="K6" s="519" t="e">
        <f>IF(ISBLANK(dist_code),"",VLOOKUP(dist_code,'data-cost-fin'!$A$2:$BS$422,MATCH("s27e20000000001x",'data-cost-fin'!$A$1:$BS$1,0),FALSE)+VLOOKUP(dist_code,'data-cost-fin'!$A$2:$BS$422,MATCH("s27e43600000001x",'data-cost-fin'!$A$1:$BS$1,0),FALSE)-J86)</f>
        <v>#N/A</v>
      </c>
      <c r="L6" s="386" t="str">
        <f>sped_func_sel_1&amp;IF(ISBLANK(cc_dis_sel_1),""," "&amp;cc_dis_sel_1)</f>
        <v/>
      </c>
      <c r="M6"/>
    </row>
    <row r="7" spans="1:13" x14ac:dyDescent="0.2">
      <c r="A7" s="286"/>
      <c r="B7" s="168"/>
      <c r="C7" s="168"/>
      <c r="D7" s="295"/>
      <c r="E7" s="398" t="s">
        <v>861</v>
      </c>
      <c r="F7" s="626" t="s">
        <v>862</v>
      </c>
      <c r="G7" s="611"/>
      <c r="H7" s="627"/>
      <c r="I7" s="313" t="s">
        <v>732</v>
      </c>
      <c r="J7" s="519">
        <f>SUM(H99,H115,H131,H147,H163)</f>
        <v>0</v>
      </c>
      <c r="K7" s="519" t="e">
        <f>IF(ISBLANK(dist_code),"",VLOOKUP(dist_code,'data-cost-fin'!$A$2:$BG$422,MATCH("s27e00000038201x",'data-cost-fin'!$A$1:$BG$1,0),FALSE)+VLOOKUP(dist_code,'data-cost-fin'!$A$2:$BG$422,MATCH("s27e00000038301x",'data-cost-fin'!$A$1:$BG$1,0),FALSE)+VLOOKUP(dist_code,'data-cost-fin'!$A$2:$BG$422,MATCH("s27e00000038601x",'data-cost-fin'!$A$1:$BG$1,0),FALSE))</f>
        <v>#N/A</v>
      </c>
      <c r="L7" s="386" t="str">
        <f>sped_func_sel_2&amp;IF(ISBLANK(cc_dis_sel_2),""," "&amp;cc_dis_sel_2)</f>
        <v/>
      </c>
      <c r="M7"/>
    </row>
    <row r="8" spans="1:13" x14ac:dyDescent="0.2">
      <c r="A8" s="286"/>
      <c r="B8" s="168"/>
      <c r="C8" s="168"/>
      <c r="D8" s="295"/>
      <c r="E8" s="398" t="s">
        <v>712</v>
      </c>
      <c r="F8" s="620" t="s">
        <v>823</v>
      </c>
      <c r="G8" s="621"/>
      <c r="H8" s="622"/>
      <c r="I8"/>
      <c r="J8"/>
      <c r="K8"/>
      <c r="L8" s="386" t="str">
        <f>sped_func_sel_3&amp;IF(ISBLANK(cc_dis_sel_3),""," "&amp;cc_dis_sel_3)</f>
        <v/>
      </c>
      <c r="M8"/>
    </row>
    <row r="9" spans="1:13" x14ac:dyDescent="0.2">
      <c r="A9" s="286"/>
      <c r="B9" s="168"/>
      <c r="C9" s="168"/>
      <c r="D9" s="295"/>
      <c r="E9" s="398"/>
      <c r="F9" s="620"/>
      <c r="G9" s="621"/>
      <c r="H9" s="622"/>
      <c r="I9"/>
      <c r="J9"/>
      <c r="K9"/>
      <c r="L9" s="386" t="str">
        <f>sped_func_sel_4&amp;IF(ISBLANK(cc_dis_sel_4),""," "&amp;cc_dis_sel_4)</f>
        <v/>
      </c>
      <c r="M9"/>
    </row>
    <row r="10" spans="1:13" ht="12.75" customHeight="1" thickBot="1" x14ac:dyDescent="0.25">
      <c r="A10" s="619"/>
      <c r="B10" s="612"/>
      <c r="C10" s="612"/>
      <c r="D10" s="623"/>
      <c r="E10" s="623"/>
      <c r="F10" s="623"/>
      <c r="G10" s="623"/>
      <c r="H10" s="624"/>
      <c r="I10"/>
      <c r="J10"/>
      <c r="K10"/>
      <c r="L10" s="386" t="str">
        <f>sped_func_sel_5&amp;IF(ISBLANK(cc_dis_sel_5),""," "&amp;cc_dis_sel_5)</f>
        <v/>
      </c>
      <c r="M10"/>
    </row>
    <row r="11" spans="1:13" x14ac:dyDescent="0.2">
      <c r="A11" s="278"/>
      <c r="B11" s="271"/>
      <c r="C11" s="271"/>
      <c r="D11" s="271" t="s">
        <v>52</v>
      </c>
      <c r="E11" s="271"/>
      <c r="F11" s="271"/>
      <c r="G11" s="271"/>
      <c r="H11" s="279"/>
      <c r="I11" s="605" t="s">
        <v>723</v>
      </c>
      <c r="J11" s="606"/>
      <c r="K11"/>
      <c r="L11" s="386"/>
    </row>
    <row r="12" spans="1:13" ht="13.5" thickBot="1" x14ac:dyDescent="0.25">
      <c r="A12" s="280"/>
      <c r="B12" s="272" t="s">
        <v>47</v>
      </c>
      <c r="C12" s="272" t="s">
        <v>48</v>
      </c>
      <c r="D12" s="272" t="s">
        <v>53</v>
      </c>
      <c r="E12" s="272" t="s">
        <v>54</v>
      </c>
      <c r="F12" s="272" t="s">
        <v>55</v>
      </c>
      <c r="G12" s="272" t="s">
        <v>57</v>
      </c>
      <c r="H12" s="272" t="s">
        <v>56</v>
      </c>
      <c r="I12" s="298" t="str">
        <f>INDEX(fin_data_src,1)</f>
        <v>CLAIM</v>
      </c>
      <c r="J12" s="299" t="str">
        <f>INDEX(fin_data_src,2)</f>
        <v>ANNUAL</v>
      </c>
      <c r="K12"/>
      <c r="L12" s="386"/>
    </row>
    <row r="13" spans="1:13" x14ac:dyDescent="0.2">
      <c r="A13" s="261"/>
      <c r="B13" s="260"/>
      <c r="C13" s="260"/>
      <c r="D13" s="260"/>
      <c r="E13" s="260"/>
      <c r="F13" s="167"/>
      <c r="G13" s="167"/>
      <c r="H13" s="262"/>
      <c r="I13" s="262"/>
      <c r="J13" s="262"/>
      <c r="K13"/>
      <c r="L13" s="386"/>
    </row>
    <row r="14" spans="1:13" ht="13.5" thickBot="1" x14ac:dyDescent="0.25">
      <c r="A14" s="257"/>
      <c r="B14" s="258"/>
      <c r="C14" s="258"/>
      <c r="D14" s="258"/>
      <c r="E14" s="258"/>
      <c r="F14" s="259" t="s">
        <v>724</v>
      </c>
      <c r="G14" s="259"/>
      <c r="H14" s="263"/>
      <c r="I14" s="263"/>
      <c r="J14" s="263"/>
      <c r="K14"/>
      <c r="L14" s="386"/>
    </row>
    <row r="15" spans="1:13" x14ac:dyDescent="0.2">
      <c r="A15" s="261">
        <v>1</v>
      </c>
      <c r="B15" s="260" t="s">
        <v>58</v>
      </c>
      <c r="C15" s="260" t="s">
        <v>59</v>
      </c>
      <c r="D15" s="166" t="s">
        <v>51</v>
      </c>
      <c r="E15" s="260"/>
      <c r="F15" s="167" t="s">
        <v>62</v>
      </c>
      <c r="G15" s="167" t="s">
        <v>1</v>
      </c>
      <c r="H15" s="368">
        <f>IF(fin_data_sel=$J$12,J15,I15)</f>
        <v>0</v>
      </c>
      <c r="I15" s="371"/>
      <c r="J15" s="368" t="e">
        <f>IF(ISBLANK(dist_code),"",VLOOKUP(dist_code,'data-cost-fin'!$A$2:$BG$422,MATCH("s10e000000000",'data-cost-fin'!$A$1:$BG$1,0),FALSE))</f>
        <v>#N/A</v>
      </c>
      <c r="K15"/>
      <c r="L15" s="386"/>
    </row>
    <row r="16" spans="1:13" x14ac:dyDescent="0.2">
      <c r="A16" s="281">
        <f>A15+1</f>
        <v>2</v>
      </c>
      <c r="B16" s="264" t="s">
        <v>60</v>
      </c>
      <c r="C16" s="264" t="s">
        <v>59</v>
      </c>
      <c r="D16" s="265" t="s">
        <v>51</v>
      </c>
      <c r="E16" s="264"/>
      <c r="F16" s="273" t="s">
        <v>139</v>
      </c>
      <c r="G16" s="273" t="s">
        <v>1</v>
      </c>
      <c r="H16" s="423">
        <f>IF(fin_data_sel=$J$12,J16,I16)</f>
        <v>0</v>
      </c>
      <c r="I16" s="372"/>
      <c r="J16" s="369" t="e">
        <f>IF(ISBLANK(dist_code),"",VLOOKUP(dist_code,'data-cost-fin'!$A$2:$BG$422,MATCH("s30e000000000",'data-cost-fin'!$A$1:$BG$1,0),FALSE))</f>
        <v>#N/A</v>
      </c>
    </row>
    <row r="17" spans="1:10" x14ac:dyDescent="0.2">
      <c r="A17" s="301">
        <f>A16+1</f>
        <v>3</v>
      </c>
      <c r="B17" s="274"/>
      <c r="C17" s="274"/>
      <c r="D17" s="274"/>
      <c r="E17" s="274"/>
      <c r="F17" s="275" t="s">
        <v>2</v>
      </c>
      <c r="G17" s="275"/>
      <c r="H17" s="424">
        <f>SUM(H15:H16)</f>
        <v>0</v>
      </c>
      <c r="I17" s="302">
        <f>SUM(I15:I16)</f>
        <v>0</v>
      </c>
      <c r="J17" s="302" t="e">
        <f>SUM(J15:J16)</f>
        <v>#N/A</v>
      </c>
    </row>
    <row r="18" spans="1:10" x14ac:dyDescent="0.2">
      <c r="A18" s="261"/>
      <c r="B18" s="260"/>
      <c r="C18" s="260"/>
      <c r="D18" s="260"/>
      <c r="E18" s="260"/>
      <c r="F18" s="167"/>
      <c r="G18" s="167"/>
      <c r="H18" s="262"/>
      <c r="I18" s="262"/>
      <c r="J18" s="262"/>
    </row>
    <row r="19" spans="1:10" ht="13.5" thickBot="1" x14ac:dyDescent="0.25">
      <c r="A19" s="257"/>
      <c r="B19" s="258"/>
      <c r="C19" s="258"/>
      <c r="D19" s="258"/>
      <c r="E19" s="258"/>
      <c r="F19" s="259" t="s">
        <v>3</v>
      </c>
      <c r="G19" s="259"/>
      <c r="H19" s="263"/>
      <c r="I19" s="263"/>
      <c r="J19" s="263"/>
    </row>
    <row r="20" spans="1:10" x14ac:dyDescent="0.2">
      <c r="A20" s="261">
        <f>A17+1</f>
        <v>4</v>
      </c>
      <c r="B20" s="260" t="s">
        <v>50</v>
      </c>
      <c r="C20" s="260" t="s">
        <v>59</v>
      </c>
      <c r="D20" s="166" t="s">
        <v>51</v>
      </c>
      <c r="E20" s="260"/>
      <c r="F20" s="167" t="s">
        <v>63</v>
      </c>
      <c r="G20" s="167" t="s">
        <v>1</v>
      </c>
      <c r="H20" s="368">
        <f>IF(fin_data_sel=$J$12,J20,I20)</f>
        <v>0</v>
      </c>
      <c r="I20" s="373"/>
      <c r="J20" s="368" t="e">
        <f>IF(ISBLANK(dist_code),"",VLOOKUP(dist_code,'data-cost-fin'!$A$2:$BG$422,MATCH("s10r000000000",'data-cost-fin'!$A$1:$BG$1,0),FALSE))</f>
        <v>#N/A</v>
      </c>
    </row>
    <row r="21" spans="1:10" x14ac:dyDescent="0.2">
      <c r="A21" s="281">
        <f>A20+1</f>
        <v>5</v>
      </c>
      <c r="B21" s="264" t="s">
        <v>61</v>
      </c>
      <c r="C21" s="264" t="s">
        <v>59</v>
      </c>
      <c r="D21" s="265" t="s">
        <v>51</v>
      </c>
      <c r="E21" s="264"/>
      <c r="F21" s="273" t="s">
        <v>140</v>
      </c>
      <c r="G21" s="273" t="s">
        <v>1</v>
      </c>
      <c r="H21" s="423">
        <f>IF(fin_data_sel=$J$12,J21,I21)</f>
        <v>0</v>
      </c>
      <c r="I21" s="372"/>
      <c r="J21" s="369" t="e">
        <f>IF(ISBLANK(dist_code),"",VLOOKUP(dist_code,'data-cost-fin'!$A$2:$BG$422,MATCH("s30r000000000",'data-cost-fin'!$A$1:$BG$1,0),FALSE))</f>
        <v>#N/A</v>
      </c>
    </row>
    <row r="22" spans="1:10" x14ac:dyDescent="0.2">
      <c r="A22" s="301">
        <f>A21+1</f>
        <v>6</v>
      </c>
      <c r="B22" s="274"/>
      <c r="C22" s="274"/>
      <c r="D22" s="274"/>
      <c r="E22" s="274"/>
      <c r="F22" s="275" t="s">
        <v>75</v>
      </c>
      <c r="G22" s="275"/>
      <c r="H22" s="424">
        <f>SUM(H20:H21)</f>
        <v>0</v>
      </c>
      <c r="I22" s="302">
        <f>SUM(I20:I21)</f>
        <v>0</v>
      </c>
      <c r="J22" s="302" t="e">
        <f>SUM(J20:J21)</f>
        <v>#N/A</v>
      </c>
    </row>
    <row r="23" spans="1:10" x14ac:dyDescent="0.2">
      <c r="A23" s="261"/>
      <c r="B23" s="260"/>
      <c r="C23" s="260"/>
      <c r="D23" s="260"/>
      <c r="E23" s="260"/>
      <c r="F23" s="167"/>
      <c r="G23" s="167"/>
      <c r="H23" s="262"/>
      <c r="I23" s="262"/>
      <c r="J23" s="262"/>
    </row>
    <row r="24" spans="1:10" ht="13.5" thickBot="1" x14ac:dyDescent="0.25">
      <c r="A24" s="257"/>
      <c r="B24" s="258"/>
      <c r="C24" s="259"/>
      <c r="D24" s="258"/>
      <c r="E24" s="258"/>
      <c r="F24" s="259" t="s">
        <v>4</v>
      </c>
      <c r="G24" s="259"/>
      <c r="H24" s="263"/>
      <c r="I24" s="263"/>
      <c r="J24" s="263"/>
    </row>
    <row r="25" spans="1:10" x14ac:dyDescent="0.2">
      <c r="A25" s="261">
        <f>A22+1</f>
        <v>7</v>
      </c>
      <c r="B25" s="260" t="s">
        <v>50</v>
      </c>
      <c r="C25" s="260" t="s">
        <v>59</v>
      </c>
      <c r="D25" s="166" t="s">
        <v>64</v>
      </c>
      <c r="E25" s="260"/>
      <c r="F25" s="167" t="s">
        <v>77</v>
      </c>
      <c r="G25" s="167" t="s">
        <v>1</v>
      </c>
      <c r="H25" s="368">
        <f>IF(fin_data_sel=$J$12,J25,I25)</f>
        <v>0</v>
      </c>
      <c r="I25" s="373"/>
      <c r="J25" s="368" t="e">
        <f>IF(ISBLANK(dist_code),"",VLOOKUP(dist_code,'data-cost-fin'!$A$2:$BG$422,MATCH("s10r000000210",'data-cost-fin'!$A$1:$BG$1,0),FALSE))</f>
        <v>#N/A</v>
      </c>
    </row>
    <row r="26" spans="1:10" x14ac:dyDescent="0.2">
      <c r="A26" s="281">
        <f>A25+1</f>
        <v>8</v>
      </c>
      <c r="B26" s="264" t="s">
        <v>61</v>
      </c>
      <c r="C26" s="264" t="s">
        <v>59</v>
      </c>
      <c r="D26" s="265" t="s">
        <v>64</v>
      </c>
      <c r="E26" s="264"/>
      <c r="F26" s="273" t="s">
        <v>141</v>
      </c>
      <c r="G26" s="273" t="s">
        <v>1</v>
      </c>
      <c r="H26" s="423">
        <f>IF(fin_data_sel=$J$12,J26,I26)</f>
        <v>0</v>
      </c>
      <c r="I26" s="372"/>
      <c r="J26" s="369" t="e">
        <f>IF(ISBLANK(dist_code),"",VLOOKUP(dist_code,'data-cost-fin'!$A$2:$BG$422,MATCH("s30r000000210",'data-cost-fin'!$A$1:$BG$1,0),FALSE))</f>
        <v>#N/A</v>
      </c>
    </row>
    <row r="27" spans="1:10" x14ac:dyDescent="0.2">
      <c r="A27" s="281">
        <f>A26+1</f>
        <v>9</v>
      </c>
      <c r="B27" s="264" t="s">
        <v>61</v>
      </c>
      <c r="C27" s="264" t="s">
        <v>59</v>
      </c>
      <c r="D27" s="265" t="s">
        <v>65</v>
      </c>
      <c r="E27" s="264"/>
      <c r="F27" s="273" t="s">
        <v>142</v>
      </c>
      <c r="G27" s="273" t="s">
        <v>1</v>
      </c>
      <c r="H27" s="423">
        <f>IF(fin_data_sel=$J$12,J27,I27)</f>
        <v>0</v>
      </c>
      <c r="I27" s="372"/>
      <c r="J27" s="369" t="e">
        <f>IF(ISBLANK(dist_code),"",VLOOKUP(dist_code,'data-cost-fin'!$A$2:$BG$422,MATCH("s30r000000220",'data-cost-fin'!$A$1:$BG$1,0),FALSE))</f>
        <v>#N/A</v>
      </c>
    </row>
    <row r="28" spans="1:10" x14ac:dyDescent="0.2">
      <c r="A28" s="281">
        <f>A27+1</f>
        <v>10</v>
      </c>
      <c r="B28" s="260" t="s">
        <v>50</v>
      </c>
      <c r="C28" s="260" t="s">
        <v>59</v>
      </c>
      <c r="D28" s="166" t="s">
        <v>238</v>
      </c>
      <c r="E28" s="260"/>
      <c r="F28" s="167" t="s">
        <v>78</v>
      </c>
      <c r="G28" s="167" t="s">
        <v>1</v>
      </c>
      <c r="H28" s="425">
        <f>IF(fin_data_sel=$J$12,J28,I28)</f>
        <v>0</v>
      </c>
      <c r="I28" s="374"/>
      <c r="J28" s="364" t="e">
        <f>IF(ISBLANK(dist_code),"",VLOOKUP(dist_code,'data-cost-fin'!$A$2:$BG$422,MATCH("s10r000000620",'data-cost-fin'!$A$1:$BG$1,0),FALSE))</f>
        <v>#N/A</v>
      </c>
    </row>
    <row r="29" spans="1:10" x14ac:dyDescent="0.2">
      <c r="A29" s="301">
        <f>A28+1</f>
        <v>11</v>
      </c>
      <c r="B29" s="274"/>
      <c r="C29" s="274"/>
      <c r="D29" s="274"/>
      <c r="E29" s="274"/>
      <c r="F29" s="275" t="s">
        <v>76</v>
      </c>
      <c r="G29" s="275" t="s">
        <v>0</v>
      </c>
      <c r="H29" s="424">
        <f>SUM(H25:H28)</f>
        <v>0</v>
      </c>
      <c r="I29" s="302">
        <f>SUM(I25:I28)</f>
        <v>0</v>
      </c>
      <c r="J29" s="302" t="e">
        <f>SUM(J25:J28)</f>
        <v>#N/A</v>
      </c>
    </row>
    <row r="30" spans="1:10" x14ac:dyDescent="0.2">
      <c r="A30" s="261"/>
      <c r="B30" s="260"/>
      <c r="C30" s="260"/>
      <c r="D30" s="260"/>
      <c r="E30" s="260"/>
      <c r="F30" s="167"/>
      <c r="G30" s="167"/>
      <c r="H30" s="262"/>
      <c r="I30" s="262"/>
      <c r="J30" s="262"/>
    </row>
    <row r="31" spans="1:10" ht="13.5" thickBot="1" x14ac:dyDescent="0.25">
      <c r="A31" s="257"/>
      <c r="B31" s="258"/>
      <c r="C31" s="259"/>
      <c r="D31" s="258"/>
      <c r="E31" s="258"/>
      <c r="F31" s="259" t="s">
        <v>5</v>
      </c>
      <c r="G31" s="259"/>
      <c r="H31" s="263"/>
      <c r="I31" s="263"/>
      <c r="J31" s="263"/>
    </row>
    <row r="32" spans="1:10" x14ac:dyDescent="0.2">
      <c r="A32" s="261">
        <f>A29+1</f>
        <v>12</v>
      </c>
      <c r="B32" s="260" t="s">
        <v>50</v>
      </c>
      <c r="C32" s="260" t="s">
        <v>59</v>
      </c>
      <c r="D32" s="166" t="s">
        <v>66</v>
      </c>
      <c r="E32" s="260"/>
      <c r="F32" s="167" t="s">
        <v>79</v>
      </c>
      <c r="G32" s="167" t="s">
        <v>1</v>
      </c>
      <c r="H32" s="368">
        <f t="shared" ref="H32:H40" si="0">IF(fin_data_sel=$J$12,J32,I32)</f>
        <v>0</v>
      </c>
      <c r="I32" s="373"/>
      <c r="J32" s="368" t="e">
        <f>IF(ISBLANK(dist_code),"",VLOOKUP(dist_code,'data-cost-fin'!$A$2:$BG$422,MATCH("s10r000000240",'data-cost-fin'!$A$1:$BG$1,0),FALSE))</f>
        <v>#N/A</v>
      </c>
    </row>
    <row r="33" spans="1:10" x14ac:dyDescent="0.2">
      <c r="A33" s="281">
        <f>A32+1</f>
        <v>13</v>
      </c>
      <c r="B33" s="264" t="s">
        <v>50</v>
      </c>
      <c r="C33" s="264" t="s">
        <v>59</v>
      </c>
      <c r="D33" s="265" t="s">
        <v>68</v>
      </c>
      <c r="E33" s="264"/>
      <c r="F33" s="273" t="s">
        <v>81</v>
      </c>
      <c r="G33" s="273" t="s">
        <v>1</v>
      </c>
      <c r="H33" s="423">
        <f t="shared" si="0"/>
        <v>0</v>
      </c>
      <c r="I33" s="372"/>
      <c r="J33" s="369" t="e">
        <f>IF(ISBLANK(dist_code),"",VLOOKUP(dist_code,'data-cost-fin'!$A$2:$BG$422,MATCH("s10r000000340",'data-cost-fin'!$A$1:$BG$1,0),FALSE))</f>
        <v>#N/A</v>
      </c>
    </row>
    <row r="34" spans="1:10" x14ac:dyDescent="0.2">
      <c r="A34" s="281">
        <f t="shared" ref="A34:A41" si="1">A33+1</f>
        <v>14</v>
      </c>
      <c r="B34" s="260" t="s">
        <v>50</v>
      </c>
      <c r="C34" s="260" t="s">
        <v>59</v>
      </c>
      <c r="D34" s="166" t="s">
        <v>67</v>
      </c>
      <c r="E34" s="260"/>
      <c r="F34" s="167" t="s">
        <v>80</v>
      </c>
      <c r="G34" s="167" t="s">
        <v>1</v>
      </c>
      <c r="H34" s="423">
        <f t="shared" si="0"/>
        <v>0</v>
      </c>
      <c r="I34" s="372"/>
      <c r="J34" s="369" t="e">
        <f>IF(ISBLANK(dist_code),"",VLOOKUP(dist_code,'data-cost-fin'!$A$2:$BG$422,MATCH("s10r000000440",'data-cost-fin'!$A$1:$BG$1,0),FALSE))</f>
        <v>#N/A</v>
      </c>
    </row>
    <row r="35" spans="1:10" x14ac:dyDescent="0.2">
      <c r="A35" s="281">
        <f t="shared" si="1"/>
        <v>15</v>
      </c>
      <c r="B35" s="264" t="s">
        <v>50</v>
      </c>
      <c r="C35" s="264" t="s">
        <v>59</v>
      </c>
      <c r="D35" s="265" t="s">
        <v>69</v>
      </c>
      <c r="E35" s="264"/>
      <c r="F35" s="273" t="s">
        <v>82</v>
      </c>
      <c r="G35" s="273" t="s">
        <v>1</v>
      </c>
      <c r="H35" s="423">
        <f t="shared" si="0"/>
        <v>0</v>
      </c>
      <c r="I35" s="372"/>
      <c r="J35" s="369" t="e">
        <f>IF(ISBLANK(dist_code),"",VLOOKUP(dist_code,'data-cost-fin'!$A$2:$BG$422,MATCH("s10r000000540",'data-cost-fin'!$A$1:$BG$1,0),FALSE))</f>
        <v>#N/A</v>
      </c>
    </row>
    <row r="36" spans="1:10" x14ac:dyDescent="0.2">
      <c r="A36" s="281">
        <f t="shared" si="1"/>
        <v>16</v>
      </c>
      <c r="B36" s="260" t="s">
        <v>50</v>
      </c>
      <c r="C36" s="260" t="s">
        <v>59</v>
      </c>
      <c r="D36" s="166" t="s">
        <v>70</v>
      </c>
      <c r="E36" s="260"/>
      <c r="F36" s="167" t="s">
        <v>146</v>
      </c>
      <c r="G36" s="167" t="s">
        <v>1</v>
      </c>
      <c r="H36" s="423">
        <f t="shared" si="0"/>
        <v>0</v>
      </c>
      <c r="I36" s="372"/>
      <c r="J36" s="369" t="e">
        <f>IF(ISBLANK(dist_code),"",VLOOKUP(dist_code,'data-cost-fin'!$A$2:$BG$422,MATCH("s10r000000615",'data-cost-fin'!$A$1:$BG$1,0),FALSE))</f>
        <v>#N/A</v>
      </c>
    </row>
    <row r="37" spans="1:10" x14ac:dyDescent="0.2">
      <c r="A37" s="281">
        <f t="shared" si="1"/>
        <v>17</v>
      </c>
      <c r="B37" s="264" t="s">
        <v>50</v>
      </c>
      <c r="C37" s="264" t="s">
        <v>59</v>
      </c>
      <c r="D37" s="265" t="s">
        <v>71</v>
      </c>
      <c r="E37" s="264"/>
      <c r="F37" s="273" t="s">
        <v>147</v>
      </c>
      <c r="G37" s="273" t="s">
        <v>1</v>
      </c>
      <c r="H37" s="423">
        <f t="shared" si="0"/>
        <v>0</v>
      </c>
      <c r="I37" s="372"/>
      <c r="J37" s="369" t="e">
        <f>IF(ISBLANK(dist_code),"",VLOOKUP(dist_code,'data-cost-fin'!$A$2:$BG$422,MATCH("s10r000000616",'data-cost-fin'!$A$1:$BG$1,0),FALSE))</f>
        <v>#N/A</v>
      </c>
    </row>
    <row r="38" spans="1:10" x14ac:dyDescent="0.2">
      <c r="A38" s="281">
        <f t="shared" si="1"/>
        <v>18</v>
      </c>
      <c r="B38" s="260" t="s">
        <v>50</v>
      </c>
      <c r="C38" s="260" t="s">
        <v>59</v>
      </c>
      <c r="D38" s="166" t="s">
        <v>72</v>
      </c>
      <c r="E38" s="260"/>
      <c r="F38" s="167" t="s">
        <v>83</v>
      </c>
      <c r="G38" s="167" t="s">
        <v>1</v>
      </c>
      <c r="H38" s="423">
        <f t="shared" si="0"/>
        <v>0</v>
      </c>
      <c r="I38" s="372"/>
      <c r="J38" s="369" t="e">
        <f>IF(ISBLANK(dist_code),"",VLOOKUP(dist_code,'data-cost-fin'!$A$2:$BG$422,MATCH("s10r000000640",'data-cost-fin'!$A$1:$BG$1,0),FALSE))</f>
        <v>#N/A</v>
      </c>
    </row>
    <row r="39" spans="1:10" x14ac:dyDescent="0.2">
      <c r="A39" s="281">
        <f t="shared" si="1"/>
        <v>19</v>
      </c>
      <c r="B39" s="264" t="s">
        <v>50</v>
      </c>
      <c r="C39" s="264" t="s">
        <v>59</v>
      </c>
      <c r="D39" s="265" t="s">
        <v>73</v>
      </c>
      <c r="E39" s="264"/>
      <c r="F39" s="273" t="s">
        <v>84</v>
      </c>
      <c r="G39" s="273" t="s">
        <v>1</v>
      </c>
      <c r="H39" s="423">
        <f t="shared" si="0"/>
        <v>0</v>
      </c>
      <c r="I39" s="372"/>
      <c r="J39" s="369" t="e">
        <f>IF(ISBLANK(dist_code),"",VLOOKUP(dist_code,'data-cost-fin'!$A$2:$BG$422,MATCH("s10r000000720",'data-cost-fin'!$A$1:$BG$1,0),FALSE))</f>
        <v>#N/A</v>
      </c>
    </row>
    <row r="40" spans="1:10" x14ac:dyDescent="0.2">
      <c r="A40" s="281">
        <f t="shared" si="1"/>
        <v>20</v>
      </c>
      <c r="B40" s="260" t="s">
        <v>61</v>
      </c>
      <c r="C40" s="260" t="s">
        <v>59</v>
      </c>
      <c r="D40" s="166" t="s">
        <v>74</v>
      </c>
      <c r="E40" s="260"/>
      <c r="F40" s="167" t="s">
        <v>143</v>
      </c>
      <c r="G40" s="167" t="s">
        <v>1</v>
      </c>
      <c r="H40" s="423">
        <f t="shared" si="0"/>
        <v>0</v>
      </c>
      <c r="I40" s="372"/>
      <c r="J40" s="369" t="e">
        <f>IF(ISBLANK(dist_code),"",VLOOKUP(dist_code,'data-cost-fin'!$A$2:$BG$422,MATCH("s30r000000800",'data-cost-fin'!$A$1:$BG$1,0),FALSE))</f>
        <v>#N/A</v>
      </c>
    </row>
    <row r="41" spans="1:10" x14ac:dyDescent="0.2">
      <c r="A41" s="301">
        <f t="shared" si="1"/>
        <v>21</v>
      </c>
      <c r="B41" s="274"/>
      <c r="C41" s="274"/>
      <c r="D41" s="274"/>
      <c r="E41" s="274"/>
      <c r="F41" s="275" t="s">
        <v>85</v>
      </c>
      <c r="G41" s="275"/>
      <c r="H41" s="424">
        <f>SUM(H32:H40)</f>
        <v>0</v>
      </c>
      <c r="I41" s="302">
        <f>SUM(I32:I40)</f>
        <v>0</v>
      </c>
      <c r="J41" s="302" t="e">
        <f>SUM(J32:J40)</f>
        <v>#N/A</v>
      </c>
    </row>
    <row r="42" spans="1:10" x14ac:dyDescent="0.2">
      <c r="A42" s="261"/>
      <c r="B42" s="260"/>
      <c r="C42" s="260"/>
      <c r="D42" s="260"/>
      <c r="E42" s="260"/>
      <c r="F42" s="167"/>
      <c r="G42" s="167"/>
      <c r="H42" s="262"/>
      <c r="I42" s="262"/>
      <c r="J42" s="262"/>
    </row>
    <row r="43" spans="1:10" ht="13.5" thickBot="1" x14ac:dyDescent="0.25">
      <c r="A43" s="257"/>
      <c r="B43" s="258"/>
      <c r="C43" s="259"/>
      <c r="D43" s="258"/>
      <c r="E43" s="258"/>
      <c r="F43" s="259" t="s">
        <v>6</v>
      </c>
      <c r="G43" s="259"/>
      <c r="H43" s="263"/>
      <c r="I43" s="263"/>
      <c r="J43" s="263"/>
    </row>
    <row r="44" spans="1:10" x14ac:dyDescent="0.2">
      <c r="A44" s="261">
        <f>A41+1</f>
        <v>22</v>
      </c>
      <c r="B44" s="260" t="s">
        <v>58</v>
      </c>
      <c r="C44" s="260" t="s">
        <v>148</v>
      </c>
      <c r="D44" s="166" t="s">
        <v>88</v>
      </c>
      <c r="E44" s="260"/>
      <c r="F44" s="167" t="s">
        <v>92</v>
      </c>
      <c r="G44" s="167" t="s">
        <v>1</v>
      </c>
      <c r="H44" s="368">
        <f t="shared" ref="H44:H49" si="2">IF(fin_data_sel=$J$12,J44,I44)</f>
        <v>0</v>
      </c>
      <c r="I44" s="373"/>
      <c r="J44" s="368" t="e">
        <f>IF(ISBLANK(dist_code),"",VLOOKUP(dist_code,'data-cost-fin'!$A$2:$BG$422,MATCH("s10e491000950",'data-cost-fin'!$A$1:$BG$1,0),FALSE))</f>
        <v>#N/A</v>
      </c>
    </row>
    <row r="45" spans="1:10" x14ac:dyDescent="0.2">
      <c r="A45" s="281">
        <f t="shared" ref="A45:A50" si="3">A44+1</f>
        <v>23</v>
      </c>
      <c r="B45" s="264" t="s">
        <v>58</v>
      </c>
      <c r="C45" s="264" t="s">
        <v>149</v>
      </c>
      <c r="D45" s="265" t="s">
        <v>87</v>
      </c>
      <c r="E45" s="264"/>
      <c r="F45" s="273" t="s">
        <v>150</v>
      </c>
      <c r="G45" s="273" t="s">
        <v>1</v>
      </c>
      <c r="H45" s="423">
        <f t="shared" si="2"/>
        <v>0</v>
      </c>
      <c r="I45" s="372"/>
      <c r="J45" s="369" t="e">
        <f>IF(ISBLANK(dist_code),"",VLOOKUP(dist_code,'data-cost-fin'!$A$2:$BG$422,MATCH("s10e492000972",'data-cost-fin'!$A$1:$BG$1,0),FALSE))</f>
        <v>#N/A</v>
      </c>
    </row>
    <row r="46" spans="1:10" x14ac:dyDescent="0.2">
      <c r="A46" s="281">
        <f t="shared" si="3"/>
        <v>24</v>
      </c>
      <c r="B46" s="264" t="s">
        <v>60</v>
      </c>
      <c r="C46" s="264" t="s">
        <v>89</v>
      </c>
      <c r="D46" s="265" t="s">
        <v>51</v>
      </c>
      <c r="E46" s="264"/>
      <c r="F46" s="273" t="s">
        <v>144</v>
      </c>
      <c r="G46" s="273" t="s">
        <v>1</v>
      </c>
      <c r="H46" s="423">
        <f t="shared" si="2"/>
        <v>0</v>
      </c>
      <c r="I46" s="372"/>
      <c r="J46" s="369" t="e">
        <f>IF(ISBLANK(dist_code),"",VLOOKUP(dist_code,'data-cost-fin'!$A$2:$BG$422,MATCH("s30e282000000",'data-cost-fin'!$A$1:$BG$1,0),FALSE))</f>
        <v>#N/A</v>
      </c>
    </row>
    <row r="47" spans="1:10" x14ac:dyDescent="0.2">
      <c r="A47" s="281">
        <f t="shared" si="3"/>
        <v>25</v>
      </c>
      <c r="B47" s="260" t="s">
        <v>60</v>
      </c>
      <c r="C47" s="260" t="s">
        <v>90</v>
      </c>
      <c r="D47" s="166" t="s">
        <v>51</v>
      </c>
      <c r="E47" s="260"/>
      <c r="F47" s="167" t="s">
        <v>145</v>
      </c>
      <c r="G47" s="167" t="s">
        <v>1</v>
      </c>
      <c r="H47" s="423">
        <f t="shared" si="2"/>
        <v>0</v>
      </c>
      <c r="I47" s="372"/>
      <c r="J47" s="369" t="e">
        <f>IF(ISBLANK(dist_code),"",VLOOKUP(dist_code,'data-cost-fin'!$A$2:$BG$422,MATCH("s30e283000000",'data-cost-fin'!$A$1:$BG$1,0),FALSE))</f>
        <v>#N/A</v>
      </c>
    </row>
    <row r="48" spans="1:10" x14ac:dyDescent="0.2">
      <c r="A48" s="281">
        <f t="shared" si="3"/>
        <v>26</v>
      </c>
      <c r="B48" s="264" t="s">
        <v>50</v>
      </c>
      <c r="C48" s="264" t="s">
        <v>59</v>
      </c>
      <c r="D48" s="265" t="s">
        <v>86</v>
      </c>
      <c r="E48" s="264"/>
      <c r="F48" s="273" t="s">
        <v>93</v>
      </c>
      <c r="G48" s="273" t="s">
        <v>1</v>
      </c>
      <c r="H48" s="423">
        <f t="shared" si="2"/>
        <v>0</v>
      </c>
      <c r="I48" s="372"/>
      <c r="J48" s="369" t="e">
        <f>IF(ISBLANK(dist_code),"",VLOOKUP(dist_code,'data-cost-fin'!$A$2:$BG$422,MATCH("s10r000000850",'data-cost-fin'!$A$1:$BG$1,0),FALSE))</f>
        <v>#N/A</v>
      </c>
    </row>
    <row r="49" spans="1:12" x14ac:dyDescent="0.2">
      <c r="A49" s="281">
        <f t="shared" si="3"/>
        <v>27</v>
      </c>
      <c r="B49" s="264" t="s">
        <v>50</v>
      </c>
      <c r="C49" s="264" t="s">
        <v>59</v>
      </c>
      <c r="D49" s="166" t="s">
        <v>87</v>
      </c>
      <c r="E49" s="255"/>
      <c r="F49" s="256" t="s">
        <v>94</v>
      </c>
      <c r="G49" s="256" t="s">
        <v>1</v>
      </c>
      <c r="H49" s="423">
        <f t="shared" si="2"/>
        <v>0</v>
      </c>
      <c r="I49" s="372"/>
      <c r="J49" s="369" t="e">
        <f>IF(ISBLANK(dist_code),"",VLOOKUP(dist_code,'data-cost-fin'!$A$2:$BG$422,MATCH("s10r000000972",'data-cost-fin'!$A$1:$BG$1,0),FALSE))</f>
        <v>#N/A</v>
      </c>
    </row>
    <row r="50" spans="1:12" x14ac:dyDescent="0.2">
      <c r="A50" s="301">
        <f t="shared" si="3"/>
        <v>28</v>
      </c>
      <c r="B50" s="274"/>
      <c r="C50" s="274"/>
      <c r="D50" s="274"/>
      <c r="E50" s="174"/>
      <c r="F50" s="303" t="s">
        <v>91</v>
      </c>
      <c r="G50" s="303"/>
      <c r="H50" s="426">
        <f>SUM(H44:H47)-SUM(H48:H49)</f>
        <v>0</v>
      </c>
      <c r="I50" s="304">
        <f>SUM(I44:I47)-SUM(I48:I49)</f>
        <v>0</v>
      </c>
      <c r="J50" s="304" t="e">
        <f>SUM(J44:J47)-SUM(J48:J49)</f>
        <v>#N/A</v>
      </c>
    </row>
    <row r="51" spans="1:12" x14ac:dyDescent="0.2">
      <c r="A51" s="261"/>
      <c r="B51" s="260"/>
      <c r="C51" s="260"/>
      <c r="D51" s="260"/>
      <c r="E51" s="260"/>
      <c r="F51" s="167"/>
      <c r="G51" s="167"/>
      <c r="H51" s="262"/>
      <c r="I51" s="262"/>
      <c r="J51" s="262"/>
    </row>
    <row r="52" spans="1:12" ht="13.5" thickBot="1" x14ac:dyDescent="0.25">
      <c r="A52" s="257"/>
      <c r="B52" s="258"/>
      <c r="C52" s="259"/>
      <c r="D52" s="258"/>
      <c r="E52" s="258"/>
      <c r="F52" s="259" t="s">
        <v>7</v>
      </c>
      <c r="G52" s="259"/>
      <c r="H52" s="263"/>
      <c r="I52" s="263"/>
      <c r="J52" s="263"/>
    </row>
    <row r="53" spans="1:12" x14ac:dyDescent="0.2">
      <c r="A53" s="261">
        <f>A50+1</f>
        <v>29</v>
      </c>
      <c r="B53" s="260"/>
      <c r="C53" s="260"/>
      <c r="D53" s="260"/>
      <c r="E53" s="260"/>
      <c r="F53" s="167" t="s">
        <v>95</v>
      </c>
      <c r="G53" s="167"/>
      <c r="H53" s="427">
        <f>H29+H41-H50</f>
        <v>0</v>
      </c>
      <c r="I53" s="283">
        <f>I29+I41-I50</f>
        <v>0</v>
      </c>
      <c r="J53" s="283" t="e">
        <f>J29+J41-J50</f>
        <v>#N/A</v>
      </c>
    </row>
    <row r="54" spans="1:12" x14ac:dyDescent="0.2">
      <c r="A54" s="281">
        <f>A53+1</f>
        <v>30</v>
      </c>
      <c r="B54" s="264"/>
      <c r="C54" s="264"/>
      <c r="D54" s="264"/>
      <c r="E54" s="264"/>
      <c r="F54" s="273" t="s">
        <v>96</v>
      </c>
      <c r="G54" s="273"/>
      <c r="H54" s="404">
        <f>H22-H17</f>
        <v>0</v>
      </c>
      <c r="I54" s="282">
        <f>I22-I17</f>
        <v>0</v>
      </c>
      <c r="J54" s="282" t="e">
        <f>J22-J17</f>
        <v>#N/A</v>
      </c>
    </row>
    <row r="55" spans="1:12" x14ac:dyDescent="0.2">
      <c r="A55" s="301">
        <f>A54+1</f>
        <v>31</v>
      </c>
      <c r="B55" s="274"/>
      <c r="C55" s="274"/>
      <c r="D55" s="274"/>
      <c r="E55" s="274"/>
      <c r="F55" s="275" t="s">
        <v>97</v>
      </c>
      <c r="G55" s="275"/>
      <c r="H55" s="424">
        <f>H53-H54</f>
        <v>0</v>
      </c>
      <c r="I55" s="302">
        <f>I53-I54</f>
        <v>0</v>
      </c>
      <c r="J55" s="302" t="e">
        <f>J53-J54</f>
        <v>#N/A</v>
      </c>
    </row>
    <row r="56" spans="1:12" x14ac:dyDescent="0.2">
      <c r="A56" s="261"/>
      <c r="B56" s="260"/>
      <c r="C56" s="260"/>
      <c r="D56" s="260"/>
      <c r="E56" s="260"/>
      <c r="F56" s="167"/>
      <c r="G56" s="167"/>
      <c r="H56" s="262"/>
      <c r="I56" s="262"/>
      <c r="J56" s="262"/>
    </row>
    <row r="57" spans="1:12" ht="13.5" thickBot="1" x14ac:dyDescent="0.25">
      <c r="A57" s="257"/>
      <c r="B57" s="258"/>
      <c r="C57" s="259"/>
      <c r="D57" s="258"/>
      <c r="E57" s="258"/>
      <c r="F57" s="259" t="s">
        <v>721</v>
      </c>
      <c r="G57" s="259"/>
      <c r="H57" s="266"/>
      <c r="I57" s="263"/>
      <c r="J57" s="263"/>
    </row>
    <row r="58" spans="1:12" ht="12.75" customHeight="1" x14ac:dyDescent="0.2">
      <c r="A58" s="261">
        <f>A55+1</f>
        <v>32</v>
      </c>
      <c r="B58" s="260"/>
      <c r="C58" s="260"/>
      <c r="D58" s="166"/>
      <c r="E58" s="260"/>
      <c r="F58" s="167" t="s">
        <v>894</v>
      </c>
      <c r="G58" s="167" t="s">
        <v>893</v>
      </c>
      <c r="H58" s="478">
        <f>IF(fin_data_sel=$J$12,J58,I58)</f>
        <v>0</v>
      </c>
      <c r="I58" s="478">
        <f>fte_all_user</f>
        <v>0</v>
      </c>
      <c r="J58" s="478" t="e">
        <f>fte_all_annual</f>
        <v>#N/A</v>
      </c>
    </row>
    <row r="59" spans="1:12" x14ac:dyDescent="0.2">
      <c r="A59" s="281">
        <f>A58+1</f>
        <v>33</v>
      </c>
      <c r="B59" s="264"/>
      <c r="C59" s="264"/>
      <c r="D59" s="265"/>
      <c r="E59" s="264"/>
      <c r="F59" s="625" t="s">
        <v>718</v>
      </c>
      <c r="G59" s="625"/>
      <c r="H59" s="400"/>
      <c r="I59" s="401" t="s">
        <v>715</v>
      </c>
      <c r="J59" s="399"/>
      <c r="L59" s="14" t="s">
        <v>715</v>
      </c>
    </row>
    <row r="60" spans="1:12" x14ac:dyDescent="0.2">
      <c r="A60" s="281">
        <f>A59+1</f>
        <v>34</v>
      </c>
      <c r="B60" s="264"/>
      <c r="C60" s="264"/>
      <c r="D60" s="265"/>
      <c r="E60" s="264"/>
      <c r="F60" s="273" t="s">
        <v>713</v>
      </c>
      <c r="G60" s="273" t="s">
        <v>44</v>
      </c>
      <c r="H60" s="365">
        <f>IF(fin_data_sel=$J$12,J60,I60)</f>
        <v>0</v>
      </c>
      <c r="I60" s="375"/>
      <c r="J60" s="365" t="e">
        <f>IF(ISBLANK(dist_code),"",IF(dist_code=3619,"",VLOOKUP(dist_code,'data-cost-fin'!$A$2:$BS$422,MATCH(IF(sum_term_sel=INDEX(sum_term_src,1),"sum_bfor_fte","sum_aftr_fte"),'data-cost-fin'!$A$1:$BS$1,0),FALSE)))</f>
        <v>#N/A</v>
      </c>
      <c r="L60" s="14" t="s">
        <v>716</v>
      </c>
    </row>
    <row r="61" spans="1:12" x14ac:dyDescent="0.2">
      <c r="A61" s="281">
        <f>A60+1</f>
        <v>35</v>
      </c>
      <c r="B61" s="264"/>
      <c r="C61" s="264"/>
      <c r="D61" s="265"/>
      <c r="E61" s="264"/>
      <c r="F61" s="625" t="s">
        <v>714</v>
      </c>
      <c r="G61" s="625"/>
      <c r="H61" s="365">
        <f>IF(fin_data_sel=$J$12,J61,I61)</f>
        <v>0</v>
      </c>
      <c r="I61" s="375"/>
      <c r="J61" s="365" t="str">
        <f>IF(ISBLANK(dist_code),"",IF(dist_code=3619,VLOOKUP(dist_code,'data-cost-fin'!$A$2:$BS$422,MATCH(IF(sum_term_sel=INDEX(sum_term_src,1),"sum_bfor_fte","sum_aftr_fte"),'data-cost-fin'!$A$1:$BS$1,0),FALSE),""))</f>
        <v/>
      </c>
    </row>
    <row r="62" spans="1:12" x14ac:dyDescent="0.2">
      <c r="A62" s="281">
        <f>A61+1</f>
        <v>36</v>
      </c>
      <c r="B62" s="260"/>
      <c r="C62" s="260"/>
      <c r="D62" s="260"/>
      <c r="E62" s="260"/>
      <c r="F62" s="167" t="s">
        <v>720</v>
      </c>
      <c r="G62" s="167"/>
      <c r="H62" s="300">
        <f>SUM(H60:H61)*180</f>
        <v>0</v>
      </c>
      <c r="I62" s="284">
        <f>SUM(I60:I61)*180</f>
        <v>0</v>
      </c>
      <c r="J62" s="300" t="e">
        <f>SUM(J60:J61)*180</f>
        <v>#N/A</v>
      </c>
    </row>
    <row r="63" spans="1:12" x14ac:dyDescent="0.2">
      <c r="A63" s="301">
        <f>A62+1</f>
        <v>37</v>
      </c>
      <c r="B63" s="274"/>
      <c r="C63" s="274"/>
      <c r="D63" s="274"/>
      <c r="E63" s="274"/>
      <c r="F63" s="275" t="s">
        <v>717</v>
      </c>
      <c r="G63" s="275"/>
      <c r="H63" s="428">
        <f>SUM(H58,H62)</f>
        <v>0</v>
      </c>
      <c r="I63" s="307">
        <f>SUM(I58,I62)</f>
        <v>0</v>
      </c>
      <c r="J63" s="307" t="e">
        <f>SUM(J58,J62)</f>
        <v>#N/A</v>
      </c>
    </row>
    <row r="64" spans="1:12" x14ac:dyDescent="0.2">
      <c r="A64" s="305"/>
      <c r="B64" s="306"/>
      <c r="C64" s="306"/>
      <c r="D64" s="306"/>
      <c r="E64" s="306"/>
      <c r="F64" s="306"/>
      <c r="G64" s="306"/>
      <c r="H64" s="262"/>
      <c r="I64" s="262"/>
      <c r="J64" s="262"/>
    </row>
    <row r="65" spans="1:10" ht="13.5" thickBot="1" x14ac:dyDescent="0.25">
      <c r="A65" s="257"/>
      <c r="B65" s="258"/>
      <c r="C65" s="259"/>
      <c r="D65" s="258"/>
      <c r="E65" s="258"/>
      <c r="F65" s="259" t="s">
        <v>8</v>
      </c>
      <c r="G65" s="259"/>
      <c r="H65" s="263"/>
      <c r="I65" s="263"/>
      <c r="J65" s="263"/>
    </row>
    <row r="66" spans="1:10" x14ac:dyDescent="0.2">
      <c r="A66" s="261">
        <f>A63+1</f>
        <v>38</v>
      </c>
      <c r="B66" s="260" t="s">
        <v>58</v>
      </c>
      <c r="C66" s="260" t="s">
        <v>126</v>
      </c>
      <c r="D66" s="166" t="s">
        <v>51</v>
      </c>
      <c r="E66" s="260"/>
      <c r="F66" s="167" t="s">
        <v>123</v>
      </c>
      <c r="G66" s="167" t="s">
        <v>1</v>
      </c>
      <c r="H66" s="368">
        <f>IF(fin_data_sel=$J$12,J66,I66)</f>
        <v>0</v>
      </c>
      <c r="I66" s="373"/>
      <c r="J66" s="368" t="e">
        <f>IF(ISBLANK(dist_code),"",VLOOKUP(dist_code,'data-cost-fin'!$A$2:$BG$422,MATCH("s10e256000000",'data-cost-fin'!$A$1:$BG$1,0),FALSE))</f>
        <v>#N/A</v>
      </c>
    </row>
    <row r="67" spans="1:10" x14ac:dyDescent="0.2">
      <c r="A67" s="281">
        <f>A66+1</f>
        <v>39</v>
      </c>
      <c r="B67" s="264" t="s">
        <v>50</v>
      </c>
      <c r="C67" s="264" t="s">
        <v>59</v>
      </c>
      <c r="D67" s="265" t="s">
        <v>98</v>
      </c>
      <c r="E67" s="264"/>
      <c r="F67" s="273" t="s">
        <v>122</v>
      </c>
      <c r="G67" s="273" t="s">
        <v>1</v>
      </c>
      <c r="H67" s="423">
        <f>IF(fin_data_sel=$J$12,J67,I67)</f>
        <v>0</v>
      </c>
      <c r="I67" s="372"/>
      <c r="J67" s="369" t="e">
        <f>IF(ISBLANK(dist_code),"",VLOOKUP(dist_code,'data-cost-fin'!$A$2:$BG$422,MATCH("s10r000000612",'data-cost-fin'!$A$1:$BG$1,0),FALSE))</f>
        <v>#N/A</v>
      </c>
    </row>
    <row r="68" spans="1:10" x14ac:dyDescent="0.2">
      <c r="A68" s="281">
        <f>A67+1</f>
        <v>40</v>
      </c>
      <c r="B68" s="260"/>
      <c r="C68" s="260"/>
      <c r="D68" s="260"/>
      <c r="E68" s="260"/>
      <c r="F68" s="167" t="s">
        <v>121</v>
      </c>
      <c r="G68" s="167"/>
      <c r="H68" s="404">
        <f>H66-H67</f>
        <v>0</v>
      </c>
      <c r="I68" s="282">
        <f>I66-I67</f>
        <v>0</v>
      </c>
      <c r="J68" s="282" t="e">
        <f>J66-J67</f>
        <v>#N/A</v>
      </c>
    </row>
    <row r="69" spans="1:10" x14ac:dyDescent="0.2">
      <c r="A69" s="301">
        <f>A68+1</f>
        <v>41</v>
      </c>
      <c r="B69" s="274"/>
      <c r="C69" s="274"/>
      <c r="D69" s="274"/>
      <c r="E69" s="274"/>
      <c r="F69" s="275" t="s">
        <v>120</v>
      </c>
      <c r="G69" s="275"/>
      <c r="H69" s="424">
        <f>IF(OR(ISBLANK(H$63),H$63=0),0,ROUND(H68/H$63,2))</f>
        <v>0</v>
      </c>
      <c r="I69" s="302">
        <f>IF(OR(ISBLANK(I$63),I$63=0),0,ROUND(I68/I$63,2))</f>
        <v>0</v>
      </c>
      <c r="J69" s="302" t="e">
        <f>IF(OR(ISBLANK(J$63),J$63=0),0,ROUND(J68/J$63,2))</f>
        <v>#N/A</v>
      </c>
    </row>
    <row r="70" spans="1:10" x14ac:dyDescent="0.2">
      <c r="A70" s="261"/>
      <c r="B70" s="260"/>
      <c r="C70" s="260"/>
      <c r="D70" s="260"/>
      <c r="E70" s="260"/>
      <c r="F70" s="167"/>
      <c r="G70" s="167"/>
      <c r="H70" s="262"/>
      <c r="I70" s="262"/>
      <c r="J70" s="262"/>
    </row>
    <row r="71" spans="1:10" ht="13.5" thickBot="1" x14ac:dyDescent="0.25">
      <c r="A71" s="257"/>
      <c r="B71" s="258"/>
      <c r="C71" s="259"/>
      <c r="D71" s="258"/>
      <c r="E71" s="258"/>
      <c r="F71" s="259" t="s">
        <v>747</v>
      </c>
      <c r="G71" s="259"/>
      <c r="H71" s="263"/>
      <c r="I71" s="263"/>
      <c r="J71" s="263"/>
    </row>
    <row r="72" spans="1:10" x14ac:dyDescent="0.2">
      <c r="A72" s="308">
        <f>A69+1</f>
        <v>42</v>
      </c>
      <c r="B72" s="168"/>
      <c r="C72" s="168"/>
      <c r="D72" s="168"/>
      <c r="E72" s="168"/>
      <c r="F72" s="290" t="s">
        <v>748</v>
      </c>
      <c r="G72" s="290"/>
      <c r="H72" s="429">
        <f>IF(OR(ISBLANK(H$63),H$63=0),0,ROUND(H55/H$63,2))</f>
        <v>0</v>
      </c>
      <c r="I72" s="302">
        <f>IF(OR(ISBLANK(I$63),I$63=0),0,ROUND(I55/I$63,2))</f>
        <v>0</v>
      </c>
      <c r="J72" s="302" t="e">
        <f>IF(OR(ISBLANK(J$63),J$63=0),0,ROUND(J55/J$63,2))</f>
        <v>#N/A</v>
      </c>
    </row>
    <row r="73" spans="1:10" x14ac:dyDescent="0.2">
      <c r="A73" s="301">
        <f>A72+1</f>
        <v>43</v>
      </c>
      <c r="B73" s="274"/>
      <c r="C73" s="274"/>
      <c r="D73" s="274"/>
      <c r="E73" s="274"/>
      <c r="F73" s="275" t="s">
        <v>749</v>
      </c>
      <c r="G73" s="275"/>
      <c r="H73" s="424">
        <f>IF(OR(ISBLANK(H$63),H$63=0),0,ROUND(H28/H$63,2))</f>
        <v>0</v>
      </c>
      <c r="I73" s="302">
        <f>IF(OR(ISBLANK(I$63),I$63=0),0,ROUND(I28/I$63,2))</f>
        <v>0</v>
      </c>
      <c r="J73" s="302" t="e">
        <f>IF(OR(ISBLANK(J$63),J$63=0),0,ROUND(J28/J$63,2))</f>
        <v>#N/A</v>
      </c>
    </row>
    <row r="74" spans="1:10" x14ac:dyDescent="0.2">
      <c r="A74" s="281">
        <f>A73+1</f>
        <v>44</v>
      </c>
      <c r="B74" s="260" t="s">
        <v>58</v>
      </c>
      <c r="C74" s="260" t="s">
        <v>99</v>
      </c>
      <c r="D74" s="166" t="s">
        <v>51</v>
      </c>
      <c r="E74" s="260"/>
      <c r="F74" s="167" t="s">
        <v>101</v>
      </c>
      <c r="G74" s="167" t="s">
        <v>1</v>
      </c>
      <c r="H74" s="423">
        <f>IF(fin_data_sel=$J$12,J74,I74)</f>
        <v>0</v>
      </c>
      <c r="I74" s="372"/>
      <c r="J74" s="369" t="e">
        <f>IF(ISBLANK(dist_code),"",VLOOKUP(dist_code,'data-cost-fin'!$A$2:$BG$422,MATCH("s10e100000000",'data-cost-fin'!$A$1:$BG$1,0),FALSE))</f>
        <v>#N/A</v>
      </c>
    </row>
    <row r="75" spans="1:10" x14ac:dyDescent="0.2">
      <c r="A75" s="281">
        <f>A74+1</f>
        <v>45</v>
      </c>
      <c r="B75" s="264" t="s">
        <v>58</v>
      </c>
      <c r="C75" s="264" t="s">
        <v>151</v>
      </c>
      <c r="D75" s="265" t="s">
        <v>100</v>
      </c>
      <c r="E75" s="264"/>
      <c r="F75" s="273" t="s">
        <v>102</v>
      </c>
      <c r="G75" s="273" t="s">
        <v>1</v>
      </c>
      <c r="H75" s="423">
        <f>IF(fin_data_sel=$J$12,J75,I75)</f>
        <v>0</v>
      </c>
      <c r="I75" s="372"/>
      <c r="J75" s="369" t="e">
        <f>IF(ISBLANK(dist_code),"",VLOOKUP(dist_code,'data-cost-fin'!$A$2:$BG$422,MATCH("s10e411000827",'data-cost-fin'!$A$1:$BG$1,0),FALSE))</f>
        <v>#N/A</v>
      </c>
    </row>
    <row r="76" spans="1:10" x14ac:dyDescent="0.2">
      <c r="A76" s="301">
        <f>A75+1</f>
        <v>46</v>
      </c>
      <c r="B76" s="168"/>
      <c r="C76" s="168"/>
      <c r="D76" s="168"/>
      <c r="E76" s="168"/>
      <c r="F76" s="290" t="s">
        <v>750</v>
      </c>
      <c r="G76" s="290"/>
      <c r="H76" s="424">
        <f>IF(OR(ISBLANK(H$63),H$63=0),0,ROUND(SUM(H74:H75)/H$63,2))</f>
        <v>0</v>
      </c>
      <c r="I76" s="302">
        <f>IF(OR(ISBLANK(I$63),I$63=0),0,ROUND(SUM(I74:I75)/I$63,2))</f>
        <v>0</v>
      </c>
      <c r="J76" s="302" t="e">
        <f>IF(OR(ISBLANK(J$63),J$63=0),0,ROUND(SUM(J74:J75)/J$63,2))</f>
        <v>#N/A</v>
      </c>
    </row>
    <row r="77" spans="1:10" x14ac:dyDescent="0.2">
      <c r="A77" s="301">
        <f>A76+1</f>
        <v>47</v>
      </c>
      <c r="B77" s="274"/>
      <c r="C77" s="274"/>
      <c r="D77" s="274"/>
      <c r="E77" s="274"/>
      <c r="F77" s="275" t="s">
        <v>751</v>
      </c>
      <c r="G77" s="275"/>
      <c r="H77" s="424">
        <f>H72-H76</f>
        <v>0</v>
      </c>
      <c r="I77" s="302">
        <f>I72-I76</f>
        <v>0</v>
      </c>
      <c r="J77" s="302" t="e">
        <f>J72-J76</f>
        <v>#N/A</v>
      </c>
    </row>
    <row r="78" spans="1:10" x14ac:dyDescent="0.2">
      <c r="A78" s="261"/>
      <c r="B78" s="260"/>
      <c r="C78" s="260"/>
      <c r="D78" s="260"/>
      <c r="E78" s="260"/>
      <c r="F78" s="167"/>
      <c r="G78" s="167"/>
      <c r="H78" s="262"/>
      <c r="I78" s="262"/>
      <c r="J78" s="262"/>
    </row>
    <row r="79" spans="1:10" ht="13.5" thickBot="1" x14ac:dyDescent="0.25">
      <c r="A79" s="257"/>
      <c r="B79" s="258"/>
      <c r="C79" s="259"/>
      <c r="D79" s="258"/>
      <c r="E79" s="258"/>
      <c r="F79" s="259" t="s">
        <v>9</v>
      </c>
      <c r="G79" s="259"/>
      <c r="H79" s="263"/>
      <c r="I79" s="263"/>
      <c r="J79" s="263"/>
    </row>
    <row r="80" spans="1:10" x14ac:dyDescent="0.2">
      <c r="A80" s="261">
        <v>48</v>
      </c>
      <c r="B80" s="260" t="s">
        <v>103</v>
      </c>
      <c r="C80" s="260" t="s">
        <v>104</v>
      </c>
      <c r="D80" s="166" t="s">
        <v>51</v>
      </c>
      <c r="E80" s="168" t="s">
        <v>109</v>
      </c>
      <c r="F80" s="167" t="s">
        <v>110</v>
      </c>
      <c r="G80" s="167" t="s">
        <v>10</v>
      </c>
      <c r="H80" s="366">
        <f t="shared" ref="H80:H85" si="4">IF(fin_data_sel=$J$12,J80,I80)</f>
        <v>0</v>
      </c>
      <c r="I80" s="376"/>
      <c r="J80" s="366" t="e">
        <f>IF(ISBLANK(dist_code),"",VLOOKUP(dist_code,'data-cost-fin'!$A$2:$BG$422,MATCH("s27e21200000001x",'data-cost-fin'!$A$1:$BG$1,0),FALSE))</f>
        <v>#N/A</v>
      </c>
    </row>
    <row r="81" spans="1:12" x14ac:dyDescent="0.2">
      <c r="A81" s="281">
        <v>49</v>
      </c>
      <c r="B81" s="264" t="s">
        <v>103</v>
      </c>
      <c r="C81" s="264" t="s">
        <v>105</v>
      </c>
      <c r="D81" s="265" t="s">
        <v>51</v>
      </c>
      <c r="E81" s="274" t="s">
        <v>109</v>
      </c>
      <c r="F81" s="273" t="s">
        <v>111</v>
      </c>
      <c r="G81" s="273" t="s">
        <v>10</v>
      </c>
      <c r="H81" s="370">
        <f t="shared" si="4"/>
        <v>0</v>
      </c>
      <c r="I81" s="377"/>
      <c r="J81" s="367" t="e">
        <f>IF(ISBLANK(dist_code),"",VLOOKUP(dist_code,'data-cost-fin'!$A$2:$BG$422,MATCH("s27e21300000001x",'data-cost-fin'!$A$1:$BG$1,0),FALSE))</f>
        <v>#N/A</v>
      </c>
    </row>
    <row r="82" spans="1:12" x14ac:dyDescent="0.2">
      <c r="A82" s="261">
        <v>50</v>
      </c>
      <c r="B82" s="260" t="s">
        <v>103</v>
      </c>
      <c r="C82" s="260" t="s">
        <v>106</v>
      </c>
      <c r="D82" s="166" t="s">
        <v>51</v>
      </c>
      <c r="E82" s="168" t="s">
        <v>109</v>
      </c>
      <c r="F82" s="167" t="s">
        <v>112</v>
      </c>
      <c r="G82" s="167" t="s">
        <v>10</v>
      </c>
      <c r="H82" s="370">
        <f t="shared" si="4"/>
        <v>0</v>
      </c>
      <c r="I82" s="377"/>
      <c r="J82" s="367" t="e">
        <f>IF(ISBLANK(dist_code),"",VLOOKUP(dist_code,'data-cost-fin'!$A$2:$BG$422,MATCH("s27e21400000001x",'data-cost-fin'!$A$1:$BG$1,0),FALSE))</f>
        <v>#N/A</v>
      </c>
    </row>
    <row r="83" spans="1:12" x14ac:dyDescent="0.2">
      <c r="A83" s="281">
        <v>51</v>
      </c>
      <c r="B83" s="264" t="s">
        <v>103</v>
      </c>
      <c r="C83" s="264" t="s">
        <v>107</v>
      </c>
      <c r="D83" s="265" t="s">
        <v>51</v>
      </c>
      <c r="E83" s="274" t="s">
        <v>109</v>
      </c>
      <c r="F83" s="273" t="s">
        <v>113</v>
      </c>
      <c r="G83" s="273" t="s">
        <v>10</v>
      </c>
      <c r="H83" s="370">
        <f t="shared" si="4"/>
        <v>0</v>
      </c>
      <c r="I83" s="377"/>
      <c r="J83" s="367" t="e">
        <f>IF(ISBLANK(dist_code),"",VLOOKUP(dist_code,'data-cost-fin'!$A$2:$BG$422,MATCH("s27e21500000001x",'data-cost-fin'!$A$1:$BG$1,0),FALSE))</f>
        <v>#N/A</v>
      </c>
    </row>
    <row r="84" spans="1:12" x14ac:dyDescent="0.2">
      <c r="A84" s="281">
        <v>52</v>
      </c>
      <c r="B84" s="264" t="s">
        <v>103</v>
      </c>
      <c r="C84" s="264" t="s">
        <v>838</v>
      </c>
      <c r="D84" s="265" t="s">
        <v>51</v>
      </c>
      <c r="E84" s="274" t="s">
        <v>109</v>
      </c>
      <c r="F84" s="273" t="s">
        <v>832</v>
      </c>
      <c r="G84" s="273" t="s">
        <v>10</v>
      </c>
      <c r="H84" s="370">
        <f t="shared" si="4"/>
        <v>0</v>
      </c>
      <c r="I84" s="377"/>
      <c r="J84" s="367" t="e">
        <f>IF(ISBLANK(dist_code),"",VLOOKUP(dist_code,'data-cost-fin'!$A$2:$BG$422,MATCH("s27e21600000001x",'data-cost-fin'!$A$1:$BG$1,0),FALSE))</f>
        <v>#N/A</v>
      </c>
    </row>
    <row r="85" spans="1:12" x14ac:dyDescent="0.2">
      <c r="A85" s="261">
        <v>53</v>
      </c>
      <c r="B85" s="260" t="s">
        <v>103</v>
      </c>
      <c r="C85" s="260" t="s">
        <v>108</v>
      </c>
      <c r="D85" s="166" t="s">
        <v>51</v>
      </c>
      <c r="E85" s="168" t="s">
        <v>109</v>
      </c>
      <c r="F85" s="167" t="s">
        <v>114</v>
      </c>
      <c r="G85" s="167" t="s">
        <v>10</v>
      </c>
      <c r="H85" s="370">
        <f t="shared" si="4"/>
        <v>0</v>
      </c>
      <c r="I85" s="377"/>
      <c r="J85" s="367" t="e">
        <f>IF(ISBLANK(dist_code),"",VLOOKUP(dist_code,'data-cost-fin'!$A$2:$BG$422,MATCH("s27e22330000001x",'data-cost-fin'!$A$1:$BG$1,0),FALSE))</f>
        <v>#N/A</v>
      </c>
    </row>
    <row r="86" spans="1:12" x14ac:dyDescent="0.2">
      <c r="A86" s="301">
        <v>54</v>
      </c>
      <c r="B86" s="274"/>
      <c r="C86" s="274"/>
      <c r="D86" s="274"/>
      <c r="E86" s="274"/>
      <c r="F86" s="275" t="s">
        <v>834</v>
      </c>
      <c r="G86" s="275"/>
      <c r="H86" s="424">
        <f>SUM(H80:H85)</f>
        <v>0</v>
      </c>
      <c r="I86" s="302">
        <f>SUM(I80:I85)</f>
        <v>0</v>
      </c>
      <c r="J86" s="302" t="e">
        <f>SUM(J80:J85)</f>
        <v>#N/A</v>
      </c>
    </row>
    <row r="87" spans="1:12" x14ac:dyDescent="0.2">
      <c r="A87" s="261">
        <v>55</v>
      </c>
      <c r="B87" s="260"/>
      <c r="C87" s="260"/>
      <c r="D87" s="260"/>
      <c r="E87" s="260"/>
      <c r="F87" s="167" t="s">
        <v>895</v>
      </c>
      <c r="G87" s="167" t="s">
        <v>893</v>
      </c>
      <c r="H87" s="477">
        <f>IF(fin_data_sel=$J$12,J87,I87)</f>
        <v>0</v>
      </c>
      <c r="I87" s="477">
        <f>fte_sped_user</f>
        <v>0</v>
      </c>
      <c r="J87" s="477" t="e">
        <f>fte_sped_annual</f>
        <v>#N/A</v>
      </c>
    </row>
    <row r="88" spans="1:12" x14ac:dyDescent="0.2">
      <c r="A88" s="301">
        <v>56</v>
      </c>
      <c r="B88" s="274"/>
      <c r="C88" s="274"/>
      <c r="D88" s="274"/>
      <c r="E88" s="274"/>
      <c r="F88" s="275" t="s">
        <v>835</v>
      </c>
      <c r="G88" s="275"/>
      <c r="H88" s="424">
        <f>IF(OR(ISBLANK(H87),H87=0),0,ROUND((H86)/H87,2))</f>
        <v>0</v>
      </c>
      <c r="I88" s="302">
        <f>IF(OR(ISBLANK(I87),I87=0),0,ROUND((I86)/I87,2))</f>
        <v>0</v>
      </c>
      <c r="J88" s="302" t="e">
        <f>IF(OR(ISBLANK(J87),J87=0),0,ROUND((J86)/J87,2))</f>
        <v>#N/A</v>
      </c>
    </row>
    <row r="89" spans="1:12" x14ac:dyDescent="0.2">
      <c r="A89" s="261"/>
      <c r="B89" s="260"/>
      <c r="C89" s="260"/>
      <c r="D89" s="260"/>
      <c r="E89" s="260"/>
      <c r="F89" s="167"/>
      <c r="G89" s="167"/>
      <c r="H89" s="262"/>
      <c r="I89" s="262"/>
      <c r="J89" s="262"/>
    </row>
    <row r="90" spans="1:12" ht="13.5" thickBot="1" x14ac:dyDescent="0.25">
      <c r="A90" s="257"/>
      <c r="B90" s="258"/>
      <c r="C90" s="259"/>
      <c r="D90" s="258"/>
      <c r="E90" s="258"/>
      <c r="F90" s="259" t="s">
        <v>19</v>
      </c>
      <c r="G90" s="259"/>
      <c r="H90" s="263"/>
      <c r="I90" s="263"/>
      <c r="J90" s="263"/>
    </row>
    <row r="91" spans="1:12" x14ac:dyDescent="0.2">
      <c r="A91" s="310" t="str">
        <f>A$88+1&amp;"a"</f>
        <v>57a</v>
      </c>
      <c r="B91" s="260"/>
      <c r="C91" s="260"/>
      <c r="D91" s="260"/>
      <c r="E91" s="260"/>
      <c r="F91" s="167" t="s">
        <v>733</v>
      </c>
      <c r="G91" s="515"/>
      <c r="H91" s="517"/>
      <c r="I91" s="608"/>
      <c r="J91" s="609"/>
      <c r="L91" s="386" t="str">
        <f>IF(OR(ISBLANK(dist_code),ISBLANK(sped_func_sel_1)),"",IF(sped_func_sel_1=INDEX(sped_funcs,1),"fte_ec",IF(sped_func_sel_1=INDEX(sped_funcs,2),"fte_dh",IF(sped_func_sel_1=INDEX(sped_funcs,3),"fte_sl",IF(sped_func_sel_1=INDEX(sped_funcs,4),"fte_vi",IF(sped_func_sel_1=INDEX(sped_funcs,5),"fte_cc"))))))</f>
        <v/>
      </c>
    </row>
    <row r="92" spans="1:12" x14ac:dyDescent="0.2">
      <c r="A92" s="311" t="str">
        <f>VALUE(LEFT(A91,2))+1&amp;RIGHT(A91,1)</f>
        <v>58a</v>
      </c>
      <c r="B92" s="264"/>
      <c r="C92" s="264"/>
      <c r="D92" s="264"/>
      <c r="E92" s="264"/>
      <c r="F92" s="273" t="s">
        <v>839</v>
      </c>
      <c r="G92" s="516" t="s">
        <v>893</v>
      </c>
      <c r="H92" s="518" t="str">
        <f ca="1">IF(fin_data_sel=$J$12,J92,I92)</f>
        <v/>
      </c>
      <c r="I92" s="477" t="str">
        <f ca="1">IF(L91="","",INDIRECT(L91&amp;"_user"))</f>
        <v/>
      </c>
      <c r="J92" s="477" t="str">
        <f ca="1">IF(L91="","",INDIRECT(L91&amp;IF(OR(sped_func_sel_1=INDEX(sped_funcs,1),sped_func_sel_1=INDEX(sped_funcs,5)),"_user","_annual")))</f>
        <v/>
      </c>
    </row>
    <row r="93" spans="1:12" x14ac:dyDescent="0.2">
      <c r="A93" s="311" t="str">
        <f>VALUE(LEFT(A92,2))+1&amp;RIGHT(A92,1)</f>
        <v>59a</v>
      </c>
      <c r="B93" s="260" t="s">
        <v>103</v>
      </c>
      <c r="C93" s="260">
        <f>+H91</f>
        <v>0</v>
      </c>
      <c r="D93" s="166" t="s">
        <v>51</v>
      </c>
      <c r="E93" s="168" t="s">
        <v>109</v>
      </c>
      <c r="F93" s="167" t="s">
        <v>734</v>
      </c>
      <c r="G93" s="167" t="s">
        <v>10</v>
      </c>
      <c r="H93" s="370">
        <f>IF(fin_data_sel=$J$12,IF(J93="Enter in USER col",I93,J93),I93)</f>
        <v>0</v>
      </c>
      <c r="I93" s="377"/>
      <c r="J93" s="370" t="str">
        <f>IF(OR(ISBLANK(dist_code),ISBLANK(sped_func_sel_1)),"",IF(AND(sped_func_sel_1=INDEX(sped_funcs,5),J91&lt;&gt;""),"Enter in USER col",VLOOKUP(dist_code,'data-cost-fin'!$A$2:$BG$422,MATCH("s27e"&amp;sped_func_sel_1&amp;"00001x",'data-cost-fin'!$A$1:$BG$1,0),FALSE)))</f>
        <v/>
      </c>
    </row>
    <row r="94" spans="1:12" x14ac:dyDescent="0.2">
      <c r="A94" s="169"/>
      <c r="B94" s="264"/>
      <c r="C94" s="264"/>
      <c r="D94" s="264"/>
      <c r="E94" s="264"/>
      <c r="F94" s="275" t="s">
        <v>118</v>
      </c>
      <c r="G94" s="273"/>
      <c r="H94" s="285"/>
      <c r="I94" s="608"/>
      <c r="J94" s="609"/>
    </row>
    <row r="95" spans="1:12" ht="12.75" customHeight="1" x14ac:dyDescent="0.2">
      <c r="A95" s="311" t="str">
        <f>VALUE(LEFT(A93,2))+1&amp;RIGHT(A93,1)</f>
        <v>60a</v>
      </c>
      <c r="B95" s="260" t="str">
        <f>+$B$93</f>
        <v>27E</v>
      </c>
      <c r="C95" s="260" t="s">
        <v>115</v>
      </c>
      <c r="D95" s="166" t="str">
        <f>+$D$93</f>
        <v>000</v>
      </c>
      <c r="E95" s="168" t="str">
        <f>+$E$93</f>
        <v>011 &amp; 019</v>
      </c>
      <c r="F95" s="167" t="s">
        <v>12</v>
      </c>
      <c r="G95" s="167" t="s">
        <v>10</v>
      </c>
      <c r="H95" s="370">
        <f>I95</f>
        <v>0</v>
      </c>
      <c r="I95" s="377"/>
      <c r="J95" s="402"/>
    </row>
    <row r="96" spans="1:12" x14ac:dyDescent="0.2">
      <c r="A96" s="311" t="str">
        <f t="shared" ref="A96:A104" si="5">VALUE(LEFT(A95,2))+1&amp;RIGHT(A95,1)</f>
        <v>61a</v>
      </c>
      <c r="B96" s="264" t="str">
        <f>+$B$93</f>
        <v>27E</v>
      </c>
      <c r="C96" s="264" t="s">
        <v>116</v>
      </c>
      <c r="D96" s="265" t="str">
        <f>+$D$93</f>
        <v>000</v>
      </c>
      <c r="E96" s="274" t="str">
        <f>+$E$93</f>
        <v>011 &amp; 019</v>
      </c>
      <c r="F96" s="273" t="s">
        <v>13</v>
      </c>
      <c r="G96" s="273" t="s">
        <v>10</v>
      </c>
      <c r="H96" s="370">
        <f>I96</f>
        <v>0</v>
      </c>
      <c r="I96" s="377"/>
      <c r="J96" s="403"/>
    </row>
    <row r="97" spans="1:12" x14ac:dyDescent="0.2">
      <c r="A97" s="311" t="str">
        <f t="shared" si="5"/>
        <v>62a</v>
      </c>
      <c r="B97" s="260" t="str">
        <f>+$B$93</f>
        <v>27E</v>
      </c>
      <c r="C97" s="260" t="s">
        <v>117</v>
      </c>
      <c r="D97" s="166" t="str">
        <f>+$D$93</f>
        <v>000</v>
      </c>
      <c r="E97" s="168" t="str">
        <f>+$E$93</f>
        <v>011 &amp; 019</v>
      </c>
      <c r="F97" s="167" t="s">
        <v>18</v>
      </c>
      <c r="G97" s="167" t="s">
        <v>10</v>
      </c>
      <c r="H97" s="370">
        <f>I97</f>
        <v>0</v>
      </c>
      <c r="I97" s="377"/>
      <c r="J97" s="403"/>
    </row>
    <row r="98" spans="1:12" x14ac:dyDescent="0.2">
      <c r="A98" s="311" t="str">
        <f t="shared" si="5"/>
        <v>63a</v>
      </c>
      <c r="B98" s="264" t="str">
        <f>+$B$93</f>
        <v>27E</v>
      </c>
      <c r="C98" s="607" t="s">
        <v>735</v>
      </c>
      <c r="D98" s="607"/>
      <c r="E98" s="274" t="str">
        <f>+$E$93</f>
        <v>011 &amp; 019</v>
      </c>
      <c r="F98" s="273" t="s">
        <v>14</v>
      </c>
      <c r="G98" s="273" t="s">
        <v>10</v>
      </c>
      <c r="H98" s="370">
        <f>I98</f>
        <v>0</v>
      </c>
      <c r="I98" s="377"/>
      <c r="J98" s="403"/>
    </row>
    <row r="99" spans="1:12" x14ac:dyDescent="0.2">
      <c r="A99" s="311" t="str">
        <f t="shared" si="5"/>
        <v>64a</v>
      </c>
      <c r="B99" s="260" t="str">
        <f>+$B$93</f>
        <v>27E</v>
      </c>
      <c r="C99" s="260" t="s">
        <v>59</v>
      </c>
      <c r="D99" s="166">
        <v>380</v>
      </c>
      <c r="E99" s="168" t="str">
        <f>+$E$93</f>
        <v>011 &amp; 019</v>
      </c>
      <c r="F99" s="167" t="s">
        <v>727</v>
      </c>
      <c r="G99" s="167" t="s">
        <v>11</v>
      </c>
      <c r="H99" s="370">
        <f>I99</f>
        <v>0</v>
      </c>
      <c r="I99" s="377"/>
      <c r="J99" s="403"/>
    </row>
    <row r="100" spans="1:12" x14ac:dyDescent="0.2">
      <c r="A100" s="311" t="str">
        <f t="shared" si="5"/>
        <v>65a</v>
      </c>
      <c r="B100" s="264"/>
      <c r="C100" s="264"/>
      <c r="D100" s="264"/>
      <c r="E100" s="264"/>
      <c r="F100" s="273" t="s">
        <v>836</v>
      </c>
      <c r="G100" s="273"/>
      <c r="H100" s="404">
        <f>SUM(H93,H95:H98)-H99</f>
        <v>0</v>
      </c>
      <c r="I100" s="282">
        <f>SUM(I93,I95:I98)-I99</f>
        <v>0</v>
      </c>
      <c r="J100" s="404">
        <f>SUM(J93,I95:I98)-I99</f>
        <v>0</v>
      </c>
    </row>
    <row r="101" spans="1:12" x14ac:dyDescent="0.2">
      <c r="A101" s="315" t="str">
        <f t="shared" si="5"/>
        <v>66a</v>
      </c>
      <c r="B101" s="168"/>
      <c r="C101" s="168"/>
      <c r="D101" s="168"/>
      <c r="E101" s="168"/>
      <c r="F101" s="290" t="s">
        <v>840</v>
      </c>
      <c r="G101" s="290"/>
      <c r="H101" s="431">
        <f ca="1">IF(OR(H92=0,H92=""),0,ROUND(H100/H92,2))</f>
        <v>0</v>
      </c>
      <c r="I101" s="316">
        <f ca="1">IF(OR(I92=0,I92=""),0,ROUND(I100/I92,2))</f>
        <v>0</v>
      </c>
      <c r="J101" s="316">
        <f ca="1">IF(OR(J92=0,J92=""),0,ROUND(J100/J92,2))</f>
        <v>0</v>
      </c>
    </row>
    <row r="102" spans="1:12" x14ac:dyDescent="0.2">
      <c r="A102" s="311" t="str">
        <f>VALUE(LEFT(A101,2))+1&amp;RIGHT(A101,1)</f>
        <v>67a</v>
      </c>
      <c r="B102" s="264"/>
      <c r="C102" s="264"/>
      <c r="D102" s="264"/>
      <c r="E102" s="264"/>
      <c r="F102" s="273" t="s">
        <v>843</v>
      </c>
      <c r="G102" s="273"/>
      <c r="H102" s="404">
        <f>H$88</f>
        <v>0</v>
      </c>
      <c r="I102" s="282">
        <f>I$88</f>
        <v>0</v>
      </c>
      <c r="J102" s="282" t="e">
        <f>J$88</f>
        <v>#N/A</v>
      </c>
    </row>
    <row r="103" spans="1:12" x14ac:dyDescent="0.2">
      <c r="A103" s="315" t="str">
        <f t="shared" si="5"/>
        <v>68a</v>
      </c>
      <c r="B103" s="274"/>
      <c r="C103" s="274"/>
      <c r="D103" s="274"/>
      <c r="E103" s="274"/>
      <c r="F103" s="275" t="s">
        <v>842</v>
      </c>
      <c r="G103" s="275"/>
      <c r="H103" s="424">
        <f ca="1">SUM(H101:H102)</f>
        <v>0</v>
      </c>
      <c r="I103" s="424">
        <f ca="1">SUM(I101:I102)</f>
        <v>0</v>
      </c>
      <c r="J103" s="424" t="e">
        <f ca="1">SUM(J101:J102)</f>
        <v>#N/A</v>
      </c>
    </row>
    <row r="104" spans="1:12" x14ac:dyDescent="0.2">
      <c r="A104" s="315" t="str">
        <f t="shared" si="5"/>
        <v>69a</v>
      </c>
      <c r="B104" s="274"/>
      <c r="C104" s="274"/>
      <c r="D104" s="274"/>
      <c r="E104" s="274"/>
      <c r="F104" s="275" t="s">
        <v>841</v>
      </c>
      <c r="G104" s="275"/>
      <c r="H104" s="424">
        <f>sped_f10_cost</f>
        <v>0</v>
      </c>
      <c r="I104" s="302">
        <f>I$77</f>
        <v>0</v>
      </c>
      <c r="J104" s="302" t="e">
        <f>J$77</f>
        <v>#N/A</v>
      </c>
    </row>
    <row r="105" spans="1:12" x14ac:dyDescent="0.2">
      <c r="A105" s="261"/>
      <c r="B105" s="260"/>
      <c r="C105" s="260"/>
      <c r="D105" s="260"/>
      <c r="E105" s="260"/>
      <c r="F105" s="167"/>
      <c r="G105" s="167"/>
      <c r="H105" s="262"/>
      <c r="I105" s="262"/>
      <c r="J105" s="262"/>
    </row>
    <row r="106" spans="1:12" ht="13.5" thickBot="1" x14ac:dyDescent="0.25">
      <c r="A106" s="257"/>
      <c r="B106" s="258"/>
      <c r="C106" s="258"/>
      <c r="D106" s="258"/>
      <c r="E106" s="258"/>
      <c r="F106" s="259" t="s">
        <v>20</v>
      </c>
      <c r="G106" s="259"/>
      <c r="H106" s="263"/>
      <c r="I106" s="263"/>
      <c r="J106" s="263"/>
    </row>
    <row r="107" spans="1:12" x14ac:dyDescent="0.2">
      <c r="A107" s="310" t="str">
        <f>A$88+1&amp;"b"</f>
        <v>57b</v>
      </c>
      <c r="B107" s="260"/>
      <c r="C107" s="260"/>
      <c r="D107" s="260"/>
      <c r="E107" s="260"/>
      <c r="F107" s="167" t="s">
        <v>733</v>
      </c>
      <c r="G107" s="167"/>
      <c r="H107" s="430"/>
      <c r="I107" s="608"/>
      <c r="J107" s="609"/>
      <c r="L107" s="386" t="str">
        <f>IF(OR(ISBLANK(dist_code),ISBLANK(sped_func_sel_2)),"",IF(sped_func_sel_2=INDEX(sped_funcs,1),"fte_ec",IF(sped_func_sel_2=INDEX(sped_funcs,2),"fte_dh",IF(sped_func_sel_2=INDEX(sped_funcs,3),"fte_sl",IF(sped_func_sel_2=INDEX(sped_funcs,4),"fte_vi",IF(sped_func_sel_2=INDEX(sped_funcs,5),"fte_cc"))))))</f>
        <v/>
      </c>
    </row>
    <row r="108" spans="1:12" x14ac:dyDescent="0.2">
      <c r="A108" s="311" t="str">
        <f>VALUE(LEFT(A107,2))+1&amp;RIGHT(A107,1)</f>
        <v>58b</v>
      </c>
      <c r="B108" s="264"/>
      <c r="C108" s="264"/>
      <c r="D108" s="264"/>
      <c r="E108" s="264"/>
      <c r="F108" s="273" t="s">
        <v>839</v>
      </c>
      <c r="G108" s="516" t="s">
        <v>893</v>
      </c>
      <c r="H108" s="518" t="str">
        <f ca="1">IF(fin_data_sel=$J$12,J108,I108)</f>
        <v/>
      </c>
      <c r="I108" s="477" t="str">
        <f ca="1">IF(L107="","",INDIRECT(L107&amp;"_user"))</f>
        <v/>
      </c>
      <c r="J108" s="477" t="str">
        <f ca="1">IF(L107="","",INDIRECT(L107&amp;IF(OR(sped_func_sel_2=INDEX(sped_funcs,1),sped_func_sel_2=INDEX(sped_funcs,5)),"_user","_annual")))</f>
        <v/>
      </c>
    </row>
    <row r="109" spans="1:12" x14ac:dyDescent="0.2">
      <c r="A109" s="311" t="str">
        <f>VALUE(LEFT(A108,2))+1&amp;RIGHT(A108,1)</f>
        <v>59b</v>
      </c>
      <c r="B109" s="260" t="s">
        <v>103</v>
      </c>
      <c r="C109" s="260">
        <f>+H107</f>
        <v>0</v>
      </c>
      <c r="D109" s="166" t="s">
        <v>51</v>
      </c>
      <c r="E109" s="168" t="s">
        <v>109</v>
      </c>
      <c r="F109" s="167" t="s">
        <v>734</v>
      </c>
      <c r="G109" s="167" t="s">
        <v>10</v>
      </c>
      <c r="H109" s="370">
        <f>IF(fin_data_sel=$J$12,IF(J109="Enter in USER col",I109,J109),I109)</f>
        <v>0</v>
      </c>
      <c r="I109" s="377"/>
      <c r="J109" s="370" t="str">
        <f>IF(OR(ISBLANK(dist_code),ISBLANK(sped_func_sel_2)),"",IF(AND(sped_func_sel_2=INDEX(sped_funcs,5),J107&lt;&gt;""),"Enter in USER col",VLOOKUP(dist_code,'data-cost-fin'!$A$2:$BG$422,MATCH("s27e"&amp;sped_func_sel_2&amp;"00001x",'data-cost-fin'!$A$1:$BG$1,0),FALSE)))</f>
        <v/>
      </c>
    </row>
    <row r="110" spans="1:12" ht="12.75" customHeight="1" x14ac:dyDescent="0.2">
      <c r="A110" s="169"/>
      <c r="B110" s="264"/>
      <c r="C110" s="264"/>
      <c r="D110" s="264"/>
      <c r="E110" s="264"/>
      <c r="F110" s="275" t="s">
        <v>118</v>
      </c>
      <c r="G110" s="273"/>
      <c r="H110" s="285"/>
      <c r="I110" s="608"/>
      <c r="J110" s="609"/>
    </row>
    <row r="111" spans="1:12" ht="12.75" customHeight="1" x14ac:dyDescent="0.2">
      <c r="A111" s="311" t="str">
        <f>VALUE(LEFT(A109,2))+1&amp;RIGHT(A109,1)</f>
        <v>60b</v>
      </c>
      <c r="B111" s="260" t="str">
        <f>+$B$93</f>
        <v>27E</v>
      </c>
      <c r="C111" s="260" t="s">
        <v>115</v>
      </c>
      <c r="D111" s="166" t="str">
        <f>+$D$93</f>
        <v>000</v>
      </c>
      <c r="E111" s="168" t="str">
        <f>+$E$93</f>
        <v>011 &amp; 019</v>
      </c>
      <c r="F111" s="167" t="s">
        <v>12</v>
      </c>
      <c r="G111" s="167" t="s">
        <v>10</v>
      </c>
      <c r="H111" s="370">
        <f>I111</f>
        <v>0</v>
      </c>
      <c r="I111" s="377"/>
      <c r="J111" s="402"/>
    </row>
    <row r="112" spans="1:12" x14ac:dyDescent="0.2">
      <c r="A112" s="311" t="str">
        <f t="shared" ref="A112:A120" si="6">VALUE(LEFT(A111,2))+1&amp;RIGHT(A111,1)</f>
        <v>61b</v>
      </c>
      <c r="B112" s="264" t="str">
        <f>+$B$93</f>
        <v>27E</v>
      </c>
      <c r="C112" s="264" t="s">
        <v>116</v>
      </c>
      <c r="D112" s="265" t="str">
        <f>+$D$93</f>
        <v>000</v>
      </c>
      <c r="E112" s="274" t="str">
        <f>+$E$93</f>
        <v>011 &amp; 019</v>
      </c>
      <c r="F112" s="273" t="s">
        <v>13</v>
      </c>
      <c r="G112" s="273" t="s">
        <v>10</v>
      </c>
      <c r="H112" s="370">
        <f>I112</f>
        <v>0</v>
      </c>
      <c r="I112" s="377"/>
      <c r="J112" s="403"/>
    </row>
    <row r="113" spans="1:12" x14ac:dyDescent="0.2">
      <c r="A113" s="311" t="str">
        <f t="shared" si="6"/>
        <v>62b</v>
      </c>
      <c r="B113" s="260" t="str">
        <f>+$B$93</f>
        <v>27E</v>
      </c>
      <c r="C113" s="260" t="s">
        <v>117</v>
      </c>
      <c r="D113" s="166" t="str">
        <f>+$D$93</f>
        <v>000</v>
      </c>
      <c r="E113" s="168" t="str">
        <f>+$E$93</f>
        <v>011 &amp; 019</v>
      </c>
      <c r="F113" s="167" t="s">
        <v>18</v>
      </c>
      <c r="G113" s="167" t="s">
        <v>10</v>
      </c>
      <c r="H113" s="370">
        <f>I113</f>
        <v>0</v>
      </c>
      <c r="I113" s="377"/>
      <c r="J113" s="403"/>
    </row>
    <row r="114" spans="1:12" x14ac:dyDescent="0.2">
      <c r="A114" s="311" t="str">
        <f t="shared" si="6"/>
        <v>63b</v>
      </c>
      <c r="B114" s="264" t="str">
        <f>+$B$93</f>
        <v>27E</v>
      </c>
      <c r="C114" s="607" t="s">
        <v>735</v>
      </c>
      <c r="D114" s="607"/>
      <c r="E114" s="274" t="str">
        <f>+$E$93</f>
        <v>011 &amp; 019</v>
      </c>
      <c r="F114" s="273" t="s">
        <v>14</v>
      </c>
      <c r="G114" s="273" t="s">
        <v>10</v>
      </c>
      <c r="H114" s="370">
        <f>I114</f>
        <v>0</v>
      </c>
      <c r="I114" s="377"/>
      <c r="J114" s="403"/>
    </row>
    <row r="115" spans="1:12" x14ac:dyDescent="0.2">
      <c r="A115" s="311" t="str">
        <f t="shared" si="6"/>
        <v>64b</v>
      </c>
      <c r="B115" s="260" t="str">
        <f>+$B$93</f>
        <v>27E</v>
      </c>
      <c r="C115" s="260" t="s">
        <v>59</v>
      </c>
      <c r="D115" s="166">
        <v>380</v>
      </c>
      <c r="E115" s="168" t="str">
        <f>+$E$93</f>
        <v>011 &amp; 019</v>
      </c>
      <c r="F115" s="167" t="s">
        <v>727</v>
      </c>
      <c r="G115" s="167" t="s">
        <v>11</v>
      </c>
      <c r="H115" s="370">
        <f>I115</f>
        <v>0</v>
      </c>
      <c r="I115" s="377"/>
      <c r="J115" s="403"/>
    </row>
    <row r="116" spans="1:12" x14ac:dyDescent="0.2">
      <c r="A116" s="311" t="str">
        <f t="shared" si="6"/>
        <v>65b</v>
      </c>
      <c r="B116" s="264"/>
      <c r="C116" s="264"/>
      <c r="D116" s="264"/>
      <c r="E116" s="264"/>
      <c r="F116" s="273" t="s">
        <v>836</v>
      </c>
      <c r="G116" s="273"/>
      <c r="H116" s="404">
        <f>SUM(H109,H111:H114)-H115</f>
        <v>0</v>
      </c>
      <c r="I116" s="282">
        <f>SUM(I109,I111:I114)-I115</f>
        <v>0</v>
      </c>
      <c r="J116" s="404">
        <f>SUM(J109,I111:I114)-I115</f>
        <v>0</v>
      </c>
    </row>
    <row r="117" spans="1:12" x14ac:dyDescent="0.2">
      <c r="A117" s="315" t="str">
        <f t="shared" si="6"/>
        <v>66b</v>
      </c>
      <c r="B117" s="168"/>
      <c r="C117" s="168"/>
      <c r="D117" s="168"/>
      <c r="E117" s="168"/>
      <c r="F117" s="290" t="s">
        <v>837</v>
      </c>
      <c r="G117" s="290"/>
      <c r="H117" s="431">
        <f ca="1">IF(OR(H108=0,H108=""),0,ROUND(H116/H108,2))</f>
        <v>0</v>
      </c>
      <c r="I117" s="316">
        <f ca="1">IF(OR(I108=0,I108=""),0,ROUND(I116/I108,2))</f>
        <v>0</v>
      </c>
      <c r="J117" s="316">
        <f ca="1">IF(OR(J108=0,J108=""),0,ROUND(J116/J108,2))</f>
        <v>0</v>
      </c>
    </row>
    <row r="118" spans="1:12" x14ac:dyDescent="0.2">
      <c r="A118" s="311" t="str">
        <f t="shared" si="6"/>
        <v>67b</v>
      </c>
      <c r="B118" s="264"/>
      <c r="C118" s="264"/>
      <c r="D118" s="264"/>
      <c r="E118" s="264"/>
      <c r="F118" s="273" t="s">
        <v>843</v>
      </c>
      <c r="G118" s="273"/>
      <c r="H118" s="404">
        <f>H$88</f>
        <v>0</v>
      </c>
      <c r="I118" s="282">
        <f>I$88</f>
        <v>0</v>
      </c>
      <c r="J118" s="282" t="e">
        <f>J$88</f>
        <v>#N/A</v>
      </c>
    </row>
    <row r="119" spans="1:12" x14ac:dyDescent="0.2">
      <c r="A119" s="315" t="str">
        <f t="shared" si="6"/>
        <v>68b</v>
      </c>
      <c r="B119" s="274"/>
      <c r="C119" s="274"/>
      <c r="D119" s="274"/>
      <c r="E119" s="274"/>
      <c r="F119" s="275" t="s">
        <v>842</v>
      </c>
      <c r="G119" s="167"/>
      <c r="H119" s="424">
        <f ca="1">SUM(H117:H118)</f>
        <v>0</v>
      </c>
      <c r="I119" s="424">
        <f ca="1">SUM(I117:I118)</f>
        <v>0</v>
      </c>
      <c r="J119" s="424" t="e">
        <f ca="1">SUM(J117:J118)</f>
        <v>#N/A</v>
      </c>
    </row>
    <row r="120" spans="1:12" x14ac:dyDescent="0.2">
      <c r="A120" s="315" t="str">
        <f t="shared" si="6"/>
        <v>69b</v>
      </c>
      <c r="B120" s="274"/>
      <c r="C120" s="274"/>
      <c r="D120" s="274"/>
      <c r="E120" s="274"/>
      <c r="F120" s="275" t="s">
        <v>841</v>
      </c>
      <c r="G120" s="275"/>
      <c r="H120" s="424">
        <f>sped_f10_cost</f>
        <v>0</v>
      </c>
      <c r="I120" s="302">
        <f>I$77</f>
        <v>0</v>
      </c>
      <c r="J120" s="302" t="e">
        <f>J$77</f>
        <v>#N/A</v>
      </c>
    </row>
    <row r="121" spans="1:12" x14ac:dyDescent="0.2">
      <c r="A121" s="261"/>
      <c r="B121" s="260"/>
      <c r="C121" s="260"/>
      <c r="D121" s="260"/>
      <c r="E121" s="260"/>
      <c r="F121" s="167"/>
      <c r="G121" s="167"/>
      <c r="H121" s="262"/>
      <c r="I121" s="262"/>
      <c r="J121" s="262"/>
    </row>
    <row r="122" spans="1:12" ht="13.5" thickBot="1" x14ac:dyDescent="0.25">
      <c r="A122" s="257"/>
      <c r="B122" s="258"/>
      <c r="C122" s="258"/>
      <c r="D122" s="258"/>
      <c r="E122" s="258"/>
      <c r="F122" s="259" t="s">
        <v>21</v>
      </c>
      <c r="G122" s="259"/>
      <c r="H122" s="263"/>
      <c r="I122" s="263"/>
      <c r="J122" s="263"/>
    </row>
    <row r="123" spans="1:12" x14ac:dyDescent="0.2">
      <c r="A123" s="310" t="str">
        <f>A$88+1&amp;"c"</f>
        <v>57c</v>
      </c>
      <c r="B123" s="260"/>
      <c r="C123" s="260"/>
      <c r="D123" s="260"/>
      <c r="E123" s="260"/>
      <c r="F123" s="167" t="s">
        <v>733</v>
      </c>
      <c r="G123" s="167"/>
      <c r="H123" s="430"/>
      <c r="I123" s="608"/>
      <c r="J123" s="609"/>
      <c r="L123" s="386" t="str">
        <f>IF(OR(ISBLANK(dist_code),ISBLANK(sped_func_sel_3)),"",IF(sped_func_sel_3=INDEX(sped_funcs,1),"fte_ec",IF(sped_func_sel_3=INDEX(sped_funcs,2),"fte_dh",IF(sped_func_sel_3=INDEX(sped_funcs,3),"fte_sl",IF(sped_func_sel_3=INDEX(sped_funcs,4),"fte_vi",IF(sped_func_sel_3=INDEX(sped_funcs,5),"fte_cc"))))))</f>
        <v/>
      </c>
    </row>
    <row r="124" spans="1:12" x14ac:dyDescent="0.2">
      <c r="A124" s="311" t="str">
        <f>VALUE(LEFT(A123,2))+1&amp;RIGHT(A123,1)</f>
        <v>58c</v>
      </c>
      <c r="B124" s="264"/>
      <c r="C124" s="264"/>
      <c r="D124" s="264"/>
      <c r="E124" s="264"/>
      <c r="F124" s="273" t="s">
        <v>839</v>
      </c>
      <c r="G124" s="516" t="s">
        <v>893</v>
      </c>
      <c r="H124" s="518" t="str">
        <f ca="1">IF(fin_data_sel=$J$12,J124,I124)</f>
        <v/>
      </c>
      <c r="I124" s="477" t="str">
        <f ca="1">IF(L123="","",INDIRECT(L123&amp;"_user"))</f>
        <v/>
      </c>
      <c r="J124" s="477" t="str">
        <f ca="1">IF(L123="","",INDIRECT(L123&amp;IF(OR(sped_func_sel_3=INDEX(sped_funcs,1),sped_func_sel_3=INDEX(sped_funcs,5)),"_user","_annual")))</f>
        <v/>
      </c>
    </row>
    <row r="125" spans="1:12" x14ac:dyDescent="0.2">
      <c r="A125" s="311" t="str">
        <f>VALUE(LEFT(A124,2))+1&amp;RIGHT(A124,1)</f>
        <v>59c</v>
      </c>
      <c r="B125" s="260" t="s">
        <v>103</v>
      </c>
      <c r="C125" s="260">
        <f>+H123</f>
        <v>0</v>
      </c>
      <c r="D125" s="166" t="s">
        <v>51</v>
      </c>
      <c r="E125" s="168" t="s">
        <v>109</v>
      </c>
      <c r="F125" s="167" t="s">
        <v>734</v>
      </c>
      <c r="G125" s="167" t="s">
        <v>10</v>
      </c>
      <c r="H125" s="370">
        <f>IF(fin_data_sel=$J$12,IF(J125="Enter in USER col",I125,J125),I125)</f>
        <v>0</v>
      </c>
      <c r="I125" s="377"/>
      <c r="J125" s="370" t="str">
        <f>IF(OR(ISBLANK(dist_code),ISBLANK(sped_func_sel_3)),"",IF(AND(sped_func_sel_3=INDEX(sped_funcs,5),J123&lt;&gt;""),"Enter in USER col",VLOOKUP(dist_code,'data-cost-fin'!$A$2:$BG$422,MATCH("s27e"&amp;sped_func_sel_3&amp;"00001x",'data-cost-fin'!$A$1:$BG$1,0),FALSE)))</f>
        <v/>
      </c>
    </row>
    <row r="126" spans="1:12" x14ac:dyDescent="0.2">
      <c r="A126" s="169"/>
      <c r="B126" s="264"/>
      <c r="C126" s="264"/>
      <c r="D126" s="264"/>
      <c r="E126" s="264"/>
      <c r="F126" s="275" t="s">
        <v>118</v>
      </c>
      <c r="G126" s="273"/>
      <c r="H126" s="285"/>
      <c r="I126" s="608"/>
      <c r="J126" s="609"/>
    </row>
    <row r="127" spans="1:12" ht="12.75" customHeight="1" x14ac:dyDescent="0.2">
      <c r="A127" s="311" t="str">
        <f>VALUE(LEFT(A125,2))+1&amp;RIGHT(A125,1)</f>
        <v>60c</v>
      </c>
      <c r="B127" s="260" t="str">
        <f>+$B$93</f>
        <v>27E</v>
      </c>
      <c r="C127" s="260" t="s">
        <v>115</v>
      </c>
      <c r="D127" s="166" t="str">
        <f>+$D$93</f>
        <v>000</v>
      </c>
      <c r="E127" s="168" t="str">
        <f>+$E$93</f>
        <v>011 &amp; 019</v>
      </c>
      <c r="F127" s="167" t="s">
        <v>12</v>
      </c>
      <c r="G127" s="167" t="s">
        <v>10</v>
      </c>
      <c r="H127" s="370">
        <f>I127</f>
        <v>0</v>
      </c>
      <c r="I127" s="377"/>
      <c r="J127" s="402"/>
    </row>
    <row r="128" spans="1:12" x14ac:dyDescent="0.2">
      <c r="A128" s="311" t="str">
        <f t="shared" ref="A128:A136" si="7">VALUE(LEFT(A127,2))+1&amp;RIGHT(A127,1)</f>
        <v>61c</v>
      </c>
      <c r="B128" s="264" t="str">
        <f>+$B$93</f>
        <v>27E</v>
      </c>
      <c r="C128" s="264" t="s">
        <v>116</v>
      </c>
      <c r="D128" s="265" t="str">
        <f>+$D$93</f>
        <v>000</v>
      </c>
      <c r="E128" s="274" t="str">
        <f>+$E$93</f>
        <v>011 &amp; 019</v>
      </c>
      <c r="F128" s="273" t="s">
        <v>13</v>
      </c>
      <c r="G128" s="273" t="s">
        <v>10</v>
      </c>
      <c r="H128" s="370">
        <f>I128</f>
        <v>0</v>
      </c>
      <c r="I128" s="377"/>
      <c r="J128" s="403"/>
    </row>
    <row r="129" spans="1:12" x14ac:dyDescent="0.2">
      <c r="A129" s="311" t="str">
        <f t="shared" si="7"/>
        <v>62c</v>
      </c>
      <c r="B129" s="260" t="str">
        <f>+$B$93</f>
        <v>27E</v>
      </c>
      <c r="C129" s="260" t="s">
        <v>117</v>
      </c>
      <c r="D129" s="166" t="str">
        <f>+$D$93</f>
        <v>000</v>
      </c>
      <c r="E129" s="168" t="str">
        <f>+$E$93</f>
        <v>011 &amp; 019</v>
      </c>
      <c r="F129" s="167" t="s">
        <v>18</v>
      </c>
      <c r="G129" s="167" t="s">
        <v>10</v>
      </c>
      <c r="H129" s="370">
        <f>I129</f>
        <v>0</v>
      </c>
      <c r="I129" s="377"/>
      <c r="J129" s="403"/>
    </row>
    <row r="130" spans="1:12" x14ac:dyDescent="0.2">
      <c r="A130" s="311" t="str">
        <f t="shared" si="7"/>
        <v>63c</v>
      </c>
      <c r="B130" s="264" t="str">
        <f>+$B$93</f>
        <v>27E</v>
      </c>
      <c r="C130" s="607" t="s">
        <v>735</v>
      </c>
      <c r="D130" s="607"/>
      <c r="E130" s="274" t="str">
        <f>+$E$93</f>
        <v>011 &amp; 019</v>
      </c>
      <c r="F130" s="273" t="s">
        <v>14</v>
      </c>
      <c r="G130" s="273" t="s">
        <v>10</v>
      </c>
      <c r="H130" s="370">
        <f>I130</f>
        <v>0</v>
      </c>
      <c r="I130" s="377"/>
      <c r="J130" s="403"/>
    </row>
    <row r="131" spans="1:12" x14ac:dyDescent="0.2">
      <c r="A131" s="311" t="str">
        <f t="shared" si="7"/>
        <v>64c</v>
      </c>
      <c r="B131" s="260" t="str">
        <f>+$B$93</f>
        <v>27E</v>
      </c>
      <c r="C131" s="260" t="s">
        <v>59</v>
      </c>
      <c r="D131" s="166">
        <v>380</v>
      </c>
      <c r="E131" s="168" t="str">
        <f>+$E$93</f>
        <v>011 &amp; 019</v>
      </c>
      <c r="F131" s="167" t="s">
        <v>727</v>
      </c>
      <c r="G131" s="167" t="s">
        <v>11</v>
      </c>
      <c r="H131" s="370">
        <f>I131</f>
        <v>0</v>
      </c>
      <c r="I131" s="377"/>
      <c r="J131" s="403"/>
    </row>
    <row r="132" spans="1:12" x14ac:dyDescent="0.2">
      <c r="A132" s="311" t="str">
        <f t="shared" si="7"/>
        <v>65c</v>
      </c>
      <c r="B132" s="264"/>
      <c r="C132" s="264"/>
      <c r="D132" s="264"/>
      <c r="E132" s="264"/>
      <c r="F132" s="273" t="s">
        <v>836</v>
      </c>
      <c r="G132" s="273"/>
      <c r="H132" s="404">
        <f>SUM(H125,H127:H130)-H131</f>
        <v>0</v>
      </c>
      <c r="I132" s="282">
        <f>SUM(I125,I127:I130)-I131</f>
        <v>0</v>
      </c>
      <c r="J132" s="404">
        <f>SUM(J125,I127:I130)-I131</f>
        <v>0</v>
      </c>
    </row>
    <row r="133" spans="1:12" x14ac:dyDescent="0.2">
      <c r="A133" s="315" t="str">
        <f t="shared" si="7"/>
        <v>66c</v>
      </c>
      <c r="B133" s="168"/>
      <c r="C133" s="168"/>
      <c r="D133" s="168"/>
      <c r="E133" s="168"/>
      <c r="F133" s="290" t="s">
        <v>837</v>
      </c>
      <c r="G133" s="290"/>
      <c r="H133" s="431">
        <f ca="1">IF(OR(H124=0,H124=""),0,ROUND(H132/H124,2))</f>
        <v>0</v>
      </c>
      <c r="I133" s="316">
        <f ca="1">IF(OR(I124=0,I124=""),0,ROUND(I132/I124,2))</f>
        <v>0</v>
      </c>
      <c r="J133" s="316">
        <f ca="1">IF(OR(J124=0,J124=""),0,ROUND(J132/J124,2))</f>
        <v>0</v>
      </c>
    </row>
    <row r="134" spans="1:12" x14ac:dyDescent="0.2">
      <c r="A134" s="311" t="str">
        <f t="shared" si="7"/>
        <v>67c</v>
      </c>
      <c r="B134" s="264"/>
      <c r="C134" s="264"/>
      <c r="D134" s="264"/>
      <c r="E134" s="264"/>
      <c r="F134" s="273" t="s">
        <v>843</v>
      </c>
      <c r="G134" s="273"/>
      <c r="H134" s="404">
        <f>H$88</f>
        <v>0</v>
      </c>
      <c r="I134" s="282">
        <f>I$88</f>
        <v>0</v>
      </c>
      <c r="J134" s="282" t="e">
        <f>J$88</f>
        <v>#N/A</v>
      </c>
    </row>
    <row r="135" spans="1:12" x14ac:dyDescent="0.2">
      <c r="A135" s="315" t="str">
        <f t="shared" si="7"/>
        <v>68c</v>
      </c>
      <c r="B135" s="274"/>
      <c r="C135" s="274"/>
      <c r="D135" s="274"/>
      <c r="E135" s="274"/>
      <c r="F135" s="275" t="s">
        <v>842</v>
      </c>
      <c r="G135" s="167"/>
      <c r="H135" s="424">
        <f ca="1">SUM(H133:H134)</f>
        <v>0</v>
      </c>
      <c r="I135" s="424">
        <f ca="1">SUM(I133:I134)</f>
        <v>0</v>
      </c>
      <c r="J135" s="424" t="e">
        <f ca="1">SUM(J133:J134)</f>
        <v>#N/A</v>
      </c>
    </row>
    <row r="136" spans="1:12" x14ac:dyDescent="0.2">
      <c r="A136" s="315" t="str">
        <f t="shared" si="7"/>
        <v>69c</v>
      </c>
      <c r="B136" s="274"/>
      <c r="C136" s="274"/>
      <c r="D136" s="274"/>
      <c r="E136" s="274"/>
      <c r="F136" s="275" t="s">
        <v>841</v>
      </c>
      <c r="G136" s="275"/>
      <c r="H136" s="424">
        <f>sped_f10_cost</f>
        <v>0</v>
      </c>
      <c r="I136" s="302">
        <f>I$77</f>
        <v>0</v>
      </c>
      <c r="J136" s="302" t="e">
        <f>J$77</f>
        <v>#N/A</v>
      </c>
    </row>
    <row r="137" spans="1:12" x14ac:dyDescent="0.2">
      <c r="A137" s="261"/>
      <c r="B137" s="260"/>
      <c r="C137" s="260"/>
      <c r="D137" s="260"/>
      <c r="E137" s="260"/>
      <c r="F137" s="167"/>
      <c r="G137" s="167"/>
      <c r="H137" s="262"/>
      <c r="I137" s="262"/>
      <c r="J137" s="262"/>
    </row>
    <row r="138" spans="1:12" ht="13.5" thickBot="1" x14ac:dyDescent="0.25">
      <c r="A138" s="257"/>
      <c r="B138" s="258"/>
      <c r="C138" s="258"/>
      <c r="D138" s="258"/>
      <c r="E138" s="258"/>
      <c r="F138" s="259" t="s">
        <v>22</v>
      </c>
      <c r="G138" s="259"/>
      <c r="H138" s="263"/>
      <c r="I138" s="263"/>
      <c r="J138" s="263"/>
    </row>
    <row r="139" spans="1:12" x14ac:dyDescent="0.2">
      <c r="A139" s="310" t="str">
        <f>A$88+1&amp;"d"</f>
        <v>57d</v>
      </c>
      <c r="B139" s="260"/>
      <c r="C139" s="260"/>
      <c r="D139" s="260"/>
      <c r="E139" s="260"/>
      <c r="F139" s="167" t="s">
        <v>733</v>
      </c>
      <c r="G139" s="167"/>
      <c r="H139" s="430"/>
      <c r="I139" s="608"/>
      <c r="J139" s="609"/>
      <c r="L139" s="386" t="str">
        <f>IF(OR(ISBLANK(dist_code),ISBLANK(sped_func_sel_4)),"",IF(sped_func_sel_4=INDEX(sped_funcs,1),"fte_ec",IF(sped_func_sel_4=INDEX(sped_funcs,2),"fte_dh",IF(sped_func_sel_4=INDEX(sped_funcs,3),"fte_sl",IF(sped_func_sel_4=INDEX(sped_funcs,4),"fte_vi",IF(sped_func_sel_4=INDEX(sped_funcs,5),"fte_cc"))))))</f>
        <v/>
      </c>
    </row>
    <row r="140" spans="1:12" x14ac:dyDescent="0.2">
      <c r="A140" s="311" t="str">
        <f>VALUE(LEFT(A139,2))+1&amp;RIGHT(A139,1)</f>
        <v>58d</v>
      </c>
      <c r="B140" s="264"/>
      <c r="C140" s="264"/>
      <c r="D140" s="264"/>
      <c r="E140" s="264"/>
      <c r="F140" s="273" t="s">
        <v>839</v>
      </c>
      <c r="G140" s="516" t="s">
        <v>893</v>
      </c>
      <c r="H140" s="518" t="str">
        <f ca="1">IF(fin_data_sel=$J$12,J140,I140)</f>
        <v/>
      </c>
      <c r="I140" s="477" t="str">
        <f ca="1">IF(L139="","",INDIRECT(L139&amp;"_user"))</f>
        <v/>
      </c>
      <c r="J140" s="477" t="str">
        <f ca="1">IF(L139="","",INDIRECT(L139&amp;IF(OR(sped_func_sel_4=INDEX(sped_funcs,1),sped_func_sel_4=INDEX(sped_funcs,5)),"_user","_annual")))</f>
        <v/>
      </c>
    </row>
    <row r="141" spans="1:12" x14ac:dyDescent="0.2">
      <c r="A141" s="311" t="str">
        <f>VALUE(LEFT(A140,2))+1&amp;RIGHT(A140,1)</f>
        <v>59d</v>
      </c>
      <c r="B141" s="260" t="s">
        <v>103</v>
      </c>
      <c r="C141" s="260">
        <f>+H139</f>
        <v>0</v>
      </c>
      <c r="D141" s="166" t="s">
        <v>51</v>
      </c>
      <c r="E141" s="168" t="s">
        <v>109</v>
      </c>
      <c r="F141" s="167" t="s">
        <v>734</v>
      </c>
      <c r="G141" s="167" t="s">
        <v>10</v>
      </c>
      <c r="H141" s="370">
        <f>IF(fin_data_sel=$J$12,IF(J141="Enter in USER col",I141,J141),I141)</f>
        <v>0</v>
      </c>
      <c r="I141" s="377"/>
      <c r="J141" s="370" t="str">
        <f>IF(OR(ISBLANK(dist_code),ISBLANK(sped_func_sel_4)),"",IF(AND(sped_func_sel_4=INDEX(sped_funcs,5),J139&lt;&gt;""),"Enter in USER col",VLOOKUP(dist_code,'data-cost-fin'!$A$2:$BG$422,MATCH("s27e"&amp;sped_func_sel_4&amp;"00001x",'data-cost-fin'!$A$1:$BG$1,0),FALSE)))</f>
        <v/>
      </c>
    </row>
    <row r="142" spans="1:12" x14ac:dyDescent="0.2">
      <c r="A142" s="169"/>
      <c r="B142" s="264"/>
      <c r="C142" s="264"/>
      <c r="D142" s="264"/>
      <c r="E142" s="264"/>
      <c r="F142" s="275" t="s">
        <v>118</v>
      </c>
      <c r="G142" s="273"/>
      <c r="H142" s="285"/>
      <c r="I142" s="608"/>
      <c r="J142" s="609"/>
    </row>
    <row r="143" spans="1:12" ht="12.75" customHeight="1" x14ac:dyDescent="0.2">
      <c r="A143" s="311" t="str">
        <f>VALUE(LEFT(A141,2))+1&amp;RIGHT(A141,1)</f>
        <v>60d</v>
      </c>
      <c r="B143" s="260" t="str">
        <f>+$B$93</f>
        <v>27E</v>
      </c>
      <c r="C143" s="260" t="s">
        <v>115</v>
      </c>
      <c r="D143" s="166" t="str">
        <f>+$D$93</f>
        <v>000</v>
      </c>
      <c r="E143" s="168" t="str">
        <f>+$E$93</f>
        <v>011 &amp; 019</v>
      </c>
      <c r="F143" s="167" t="s">
        <v>12</v>
      </c>
      <c r="G143" s="167" t="s">
        <v>10</v>
      </c>
      <c r="H143" s="370">
        <f>I143</f>
        <v>0</v>
      </c>
      <c r="I143" s="377"/>
      <c r="J143" s="402"/>
    </row>
    <row r="144" spans="1:12" x14ac:dyDescent="0.2">
      <c r="A144" s="311" t="str">
        <f t="shared" ref="A144:A152" si="8">VALUE(LEFT(A143,2))+1&amp;RIGHT(A143,1)</f>
        <v>61d</v>
      </c>
      <c r="B144" s="264" t="str">
        <f>+$B$93</f>
        <v>27E</v>
      </c>
      <c r="C144" s="264" t="s">
        <v>116</v>
      </c>
      <c r="D144" s="265" t="str">
        <f>+$D$93</f>
        <v>000</v>
      </c>
      <c r="E144" s="274" t="str">
        <f>+$E$93</f>
        <v>011 &amp; 019</v>
      </c>
      <c r="F144" s="273" t="s">
        <v>13</v>
      </c>
      <c r="G144" s="273" t="s">
        <v>10</v>
      </c>
      <c r="H144" s="370">
        <f>I144</f>
        <v>0</v>
      </c>
      <c r="I144" s="377"/>
      <c r="J144" s="403"/>
    </row>
    <row r="145" spans="1:12" x14ac:dyDescent="0.2">
      <c r="A145" s="311" t="str">
        <f t="shared" si="8"/>
        <v>62d</v>
      </c>
      <c r="B145" s="260" t="str">
        <f>+$B$93</f>
        <v>27E</v>
      </c>
      <c r="C145" s="260" t="s">
        <v>117</v>
      </c>
      <c r="D145" s="166" t="str">
        <f>+$D$93</f>
        <v>000</v>
      </c>
      <c r="E145" s="168" t="str">
        <f>+$E$93</f>
        <v>011 &amp; 019</v>
      </c>
      <c r="F145" s="167" t="s">
        <v>18</v>
      </c>
      <c r="G145" s="167" t="s">
        <v>10</v>
      </c>
      <c r="H145" s="370">
        <f>I145</f>
        <v>0</v>
      </c>
      <c r="I145" s="377"/>
      <c r="J145" s="403"/>
    </row>
    <row r="146" spans="1:12" x14ac:dyDescent="0.2">
      <c r="A146" s="311" t="str">
        <f t="shared" si="8"/>
        <v>63d</v>
      </c>
      <c r="B146" s="264" t="str">
        <f>+$B$93</f>
        <v>27E</v>
      </c>
      <c r="C146" s="607" t="s">
        <v>735</v>
      </c>
      <c r="D146" s="607"/>
      <c r="E146" s="274" t="str">
        <f>+$E$93</f>
        <v>011 &amp; 019</v>
      </c>
      <c r="F146" s="273" t="s">
        <v>14</v>
      </c>
      <c r="G146" s="273" t="s">
        <v>10</v>
      </c>
      <c r="H146" s="370">
        <f>I146</f>
        <v>0</v>
      </c>
      <c r="I146" s="377"/>
      <c r="J146" s="403"/>
    </row>
    <row r="147" spans="1:12" x14ac:dyDescent="0.2">
      <c r="A147" s="311" t="str">
        <f t="shared" si="8"/>
        <v>64d</v>
      </c>
      <c r="B147" s="260" t="str">
        <f>+$B$93</f>
        <v>27E</v>
      </c>
      <c r="C147" s="260" t="s">
        <v>59</v>
      </c>
      <c r="D147" s="166">
        <v>380</v>
      </c>
      <c r="E147" s="168" t="str">
        <f>+$E$93</f>
        <v>011 &amp; 019</v>
      </c>
      <c r="F147" s="167" t="s">
        <v>727</v>
      </c>
      <c r="G147" s="167" t="s">
        <v>11</v>
      </c>
      <c r="H147" s="370">
        <f>I147</f>
        <v>0</v>
      </c>
      <c r="I147" s="377"/>
      <c r="J147" s="403"/>
    </row>
    <row r="148" spans="1:12" x14ac:dyDescent="0.2">
      <c r="A148" s="311" t="str">
        <f t="shared" si="8"/>
        <v>65d</v>
      </c>
      <c r="B148" s="264"/>
      <c r="C148" s="264"/>
      <c r="D148" s="264"/>
      <c r="E148" s="264"/>
      <c r="F148" s="273" t="s">
        <v>836</v>
      </c>
      <c r="G148" s="273"/>
      <c r="H148" s="404">
        <f>SUM(H141,H143:H146)-H147</f>
        <v>0</v>
      </c>
      <c r="I148" s="282">
        <f>SUM(I141,I143:I146)-I147</f>
        <v>0</v>
      </c>
      <c r="J148" s="404">
        <f>SUM(J141,I143:I146)-I147</f>
        <v>0</v>
      </c>
    </row>
    <row r="149" spans="1:12" x14ac:dyDescent="0.2">
      <c r="A149" s="315" t="str">
        <f t="shared" si="8"/>
        <v>66d</v>
      </c>
      <c r="B149" s="168"/>
      <c r="C149" s="168"/>
      <c r="D149" s="168"/>
      <c r="E149" s="168"/>
      <c r="F149" s="290" t="s">
        <v>837</v>
      </c>
      <c r="G149" s="290"/>
      <c r="H149" s="431">
        <f ca="1">IF(OR(H140=0,H140=""),0,ROUND(H148/H140,2))</f>
        <v>0</v>
      </c>
      <c r="I149" s="316">
        <f ca="1">IF(OR(I140=0,I140=""),0,ROUND(I148/I140,2))</f>
        <v>0</v>
      </c>
      <c r="J149" s="316">
        <f ca="1">IF(OR(J140=0,J140=""),0,ROUND(J148/J140,2))</f>
        <v>0</v>
      </c>
    </row>
    <row r="150" spans="1:12" x14ac:dyDescent="0.2">
      <c r="A150" s="311" t="str">
        <f t="shared" si="8"/>
        <v>67d</v>
      </c>
      <c r="B150" s="264"/>
      <c r="C150" s="264"/>
      <c r="D150" s="264"/>
      <c r="E150" s="264"/>
      <c r="F150" s="273" t="s">
        <v>843</v>
      </c>
      <c r="G150" s="273"/>
      <c r="H150" s="404">
        <f>H$88</f>
        <v>0</v>
      </c>
      <c r="I150" s="282">
        <f>I$88</f>
        <v>0</v>
      </c>
      <c r="J150" s="282" t="e">
        <f>J$88</f>
        <v>#N/A</v>
      </c>
    </row>
    <row r="151" spans="1:12" x14ac:dyDescent="0.2">
      <c r="A151" s="315" t="str">
        <f t="shared" si="8"/>
        <v>68d</v>
      </c>
      <c r="B151" s="274"/>
      <c r="C151" s="274"/>
      <c r="D151" s="274"/>
      <c r="E151" s="274"/>
      <c r="F151" s="275" t="s">
        <v>842</v>
      </c>
      <c r="G151" s="167"/>
      <c r="H151" s="424">
        <f ca="1">SUM(H149:H150)</f>
        <v>0</v>
      </c>
      <c r="I151" s="424">
        <f ca="1">SUM(I149:I150)</f>
        <v>0</v>
      </c>
      <c r="J151" s="424" t="e">
        <f ca="1">SUM(J149:J150)</f>
        <v>#N/A</v>
      </c>
    </row>
    <row r="152" spans="1:12" x14ac:dyDescent="0.2">
      <c r="A152" s="315" t="str">
        <f t="shared" si="8"/>
        <v>69d</v>
      </c>
      <c r="B152" s="274"/>
      <c r="C152" s="274"/>
      <c r="D152" s="274"/>
      <c r="E152" s="274"/>
      <c r="F152" s="275" t="s">
        <v>841</v>
      </c>
      <c r="G152" s="275"/>
      <c r="H152" s="424">
        <f>sped_f10_cost</f>
        <v>0</v>
      </c>
      <c r="I152" s="302">
        <f>I$77</f>
        <v>0</v>
      </c>
      <c r="J152" s="302" t="e">
        <f>J$77</f>
        <v>#N/A</v>
      </c>
    </row>
    <row r="153" spans="1:12" x14ac:dyDescent="0.2">
      <c r="A153" s="261"/>
      <c r="B153" s="260"/>
      <c r="C153" s="260"/>
      <c r="D153" s="260"/>
      <c r="E153" s="260"/>
      <c r="F153" s="167"/>
      <c r="G153" s="167"/>
      <c r="H153" s="262"/>
      <c r="I153" s="262"/>
      <c r="J153" s="262"/>
    </row>
    <row r="154" spans="1:12" ht="13.5" thickBot="1" x14ac:dyDescent="0.25">
      <c r="A154" s="257"/>
      <c r="B154" s="258"/>
      <c r="C154" s="258"/>
      <c r="D154" s="258"/>
      <c r="E154" s="258"/>
      <c r="F154" s="259" t="s">
        <v>23</v>
      </c>
      <c r="G154" s="259"/>
      <c r="H154" s="263"/>
      <c r="I154" s="263"/>
      <c r="J154" s="263"/>
    </row>
    <row r="155" spans="1:12" x14ac:dyDescent="0.2">
      <c r="A155" s="310" t="str">
        <f>A$88+1&amp;"e"</f>
        <v>57e</v>
      </c>
      <c r="B155" s="260"/>
      <c r="C155" s="260"/>
      <c r="D155" s="260"/>
      <c r="E155" s="260"/>
      <c r="F155" s="167" t="s">
        <v>733</v>
      </c>
      <c r="G155" s="167"/>
      <c r="H155" s="430"/>
      <c r="I155" s="608"/>
      <c r="J155" s="609"/>
      <c r="L155" s="386" t="str">
        <f>IF(OR(ISBLANK(dist_code),ISBLANK(sped_func_sel_5)),"",IF(sped_func_sel_5=INDEX(sped_funcs,1),"fte_ec",IF(sped_func_sel_5=INDEX(sped_funcs,2),"fte_dh",IF(sped_func_sel_5=INDEX(sped_funcs,3),"fte_sl",IF(sped_func_sel_5=INDEX(sped_funcs,4),"fte_vi",IF(sped_func_sel_5=INDEX(sped_funcs,5),"fte_cc"))))))</f>
        <v/>
      </c>
    </row>
    <row r="156" spans="1:12" x14ac:dyDescent="0.2">
      <c r="A156" s="311" t="str">
        <f>VALUE(LEFT(A155,2))+1&amp;RIGHT(A155,1)</f>
        <v>58e</v>
      </c>
      <c r="B156" s="264"/>
      <c r="C156" s="264"/>
      <c r="D156" s="264"/>
      <c r="E156" s="264"/>
      <c r="F156" s="273" t="s">
        <v>839</v>
      </c>
      <c r="G156" s="516" t="s">
        <v>893</v>
      </c>
      <c r="H156" s="518" t="str">
        <f ca="1">IF(fin_data_sel=$J$12,J156,I156)</f>
        <v/>
      </c>
      <c r="I156" s="477" t="str">
        <f ca="1">IF(L155="","",INDIRECT(L155&amp;"_user"))</f>
        <v/>
      </c>
      <c r="J156" s="477" t="str">
        <f ca="1">IF(L155="","",INDIRECT(L155&amp;IF(OR(sped_func_sel_5=INDEX(sped_funcs,1),sped_func_sel_5=INDEX(sped_funcs,5)),"_user","_annual")))</f>
        <v/>
      </c>
    </row>
    <row r="157" spans="1:12" x14ac:dyDescent="0.2">
      <c r="A157" s="311" t="str">
        <f>VALUE(LEFT(A156,2))+1&amp;RIGHT(A156,1)</f>
        <v>59e</v>
      </c>
      <c r="B157" s="260" t="s">
        <v>103</v>
      </c>
      <c r="C157" s="260">
        <f>+H155</f>
        <v>0</v>
      </c>
      <c r="D157" s="166" t="s">
        <v>51</v>
      </c>
      <c r="E157" s="168" t="s">
        <v>109</v>
      </c>
      <c r="F157" s="167" t="s">
        <v>734</v>
      </c>
      <c r="G157" s="167" t="s">
        <v>10</v>
      </c>
      <c r="H157" s="370">
        <f>IF(fin_data_sel=$J$12,IF(J157="Enter in USER col",I157,J157),I157)</f>
        <v>0</v>
      </c>
      <c r="I157" s="377"/>
      <c r="J157" s="370" t="str">
        <f>IF(OR(ISBLANK(dist_code),ISBLANK(sped_func_sel_5)),"",IF(AND(sped_func_sel_5=INDEX(sped_funcs,5),J155&lt;&gt;""),"Enter in USER col",VLOOKUP(dist_code,'data-cost-fin'!$A$2:$BG$422,MATCH("s27e"&amp;sped_func_sel_5&amp;"00001x",'data-cost-fin'!$A$1:$BG$1,0),FALSE)))</f>
        <v/>
      </c>
    </row>
    <row r="158" spans="1:12" x14ac:dyDescent="0.2">
      <c r="A158" s="169"/>
      <c r="B158" s="264"/>
      <c r="C158" s="264"/>
      <c r="D158" s="264"/>
      <c r="E158" s="264"/>
      <c r="F158" s="275" t="s">
        <v>118</v>
      </c>
      <c r="G158" s="273"/>
      <c r="H158" s="285"/>
      <c r="I158" s="608"/>
      <c r="J158" s="609"/>
    </row>
    <row r="159" spans="1:12" ht="12.75" customHeight="1" x14ac:dyDescent="0.2">
      <c r="A159" s="311" t="str">
        <f>VALUE(LEFT(A157,2))+1&amp;RIGHT(A157,1)</f>
        <v>60e</v>
      </c>
      <c r="B159" s="260" t="str">
        <f>+$B$93</f>
        <v>27E</v>
      </c>
      <c r="C159" s="260" t="s">
        <v>115</v>
      </c>
      <c r="D159" s="166" t="str">
        <f>+$D$93</f>
        <v>000</v>
      </c>
      <c r="E159" s="168" t="str">
        <f>+$E$93</f>
        <v>011 &amp; 019</v>
      </c>
      <c r="F159" s="167" t="s">
        <v>12</v>
      </c>
      <c r="G159" s="167" t="s">
        <v>10</v>
      </c>
      <c r="H159" s="370">
        <f>I159</f>
        <v>0</v>
      </c>
      <c r="I159" s="377"/>
      <c r="J159" s="402"/>
    </row>
    <row r="160" spans="1:12" x14ac:dyDescent="0.2">
      <c r="A160" s="311" t="str">
        <f t="shared" ref="A160:A168" si="9">VALUE(LEFT(A159,2))+1&amp;RIGHT(A159,1)</f>
        <v>61e</v>
      </c>
      <c r="B160" s="264" t="str">
        <f>+$B$93</f>
        <v>27E</v>
      </c>
      <c r="C160" s="264" t="s">
        <v>116</v>
      </c>
      <c r="D160" s="265" t="str">
        <f>+$D$93</f>
        <v>000</v>
      </c>
      <c r="E160" s="274" t="str">
        <f>+$E$93</f>
        <v>011 &amp; 019</v>
      </c>
      <c r="F160" s="273" t="s">
        <v>13</v>
      </c>
      <c r="G160" s="273" t="s">
        <v>10</v>
      </c>
      <c r="H160" s="370">
        <f>I160</f>
        <v>0</v>
      </c>
      <c r="I160" s="377"/>
      <c r="J160" s="403"/>
    </row>
    <row r="161" spans="1:10" x14ac:dyDescent="0.2">
      <c r="A161" s="311" t="str">
        <f t="shared" si="9"/>
        <v>62e</v>
      </c>
      <c r="B161" s="260" t="str">
        <f>+$B$93</f>
        <v>27E</v>
      </c>
      <c r="C161" s="260" t="s">
        <v>117</v>
      </c>
      <c r="D161" s="166" t="str">
        <f>+$D$93</f>
        <v>000</v>
      </c>
      <c r="E161" s="168" t="str">
        <f>+$E$93</f>
        <v>011 &amp; 019</v>
      </c>
      <c r="F161" s="167" t="s">
        <v>18</v>
      </c>
      <c r="G161" s="167" t="s">
        <v>10</v>
      </c>
      <c r="H161" s="370">
        <f>I161</f>
        <v>0</v>
      </c>
      <c r="I161" s="377"/>
      <c r="J161" s="403"/>
    </row>
    <row r="162" spans="1:10" x14ac:dyDescent="0.2">
      <c r="A162" s="311" t="str">
        <f t="shared" si="9"/>
        <v>63e</v>
      </c>
      <c r="B162" s="264" t="str">
        <f>+$B$93</f>
        <v>27E</v>
      </c>
      <c r="C162" s="607" t="s">
        <v>735</v>
      </c>
      <c r="D162" s="607"/>
      <c r="E162" s="274" t="str">
        <f>+$E$93</f>
        <v>011 &amp; 019</v>
      </c>
      <c r="F162" s="273" t="s">
        <v>14</v>
      </c>
      <c r="G162" s="273" t="s">
        <v>10</v>
      </c>
      <c r="H162" s="370">
        <f>I162</f>
        <v>0</v>
      </c>
      <c r="I162" s="377"/>
      <c r="J162" s="403"/>
    </row>
    <row r="163" spans="1:10" x14ac:dyDescent="0.2">
      <c r="A163" s="311" t="str">
        <f t="shared" si="9"/>
        <v>64e</v>
      </c>
      <c r="B163" s="260" t="str">
        <f>+$B$93</f>
        <v>27E</v>
      </c>
      <c r="C163" s="260" t="s">
        <v>59</v>
      </c>
      <c r="D163" s="166">
        <v>380</v>
      </c>
      <c r="E163" s="168" t="str">
        <f>+$E$93</f>
        <v>011 &amp; 019</v>
      </c>
      <c r="F163" s="167" t="s">
        <v>727</v>
      </c>
      <c r="G163" s="167" t="s">
        <v>11</v>
      </c>
      <c r="H163" s="370">
        <f>I163</f>
        <v>0</v>
      </c>
      <c r="I163" s="377"/>
      <c r="J163" s="403"/>
    </row>
    <row r="164" spans="1:10" x14ac:dyDescent="0.2">
      <c r="A164" s="311" t="str">
        <f t="shared" si="9"/>
        <v>65e</v>
      </c>
      <c r="B164" s="264"/>
      <c r="C164" s="264"/>
      <c r="D164" s="264"/>
      <c r="E164" s="264"/>
      <c r="F164" s="273" t="s">
        <v>836</v>
      </c>
      <c r="G164" s="273"/>
      <c r="H164" s="404">
        <f>SUM(H157,H159:H162)-H163</f>
        <v>0</v>
      </c>
      <c r="I164" s="282">
        <f>SUM(I157,I159:I162)-I163</f>
        <v>0</v>
      </c>
      <c r="J164" s="404">
        <f>SUM(J157,I159:I162)-I163</f>
        <v>0</v>
      </c>
    </row>
    <row r="165" spans="1:10" x14ac:dyDescent="0.2">
      <c r="A165" s="315" t="str">
        <f t="shared" si="9"/>
        <v>66e</v>
      </c>
      <c r="B165" s="168"/>
      <c r="C165" s="168"/>
      <c r="D165" s="168"/>
      <c r="E165" s="168"/>
      <c r="F165" s="290" t="s">
        <v>837</v>
      </c>
      <c r="G165" s="290"/>
      <c r="H165" s="431">
        <f ca="1">IF(OR(H156=0,H156=""),0,ROUND(H164/H156,2))</f>
        <v>0</v>
      </c>
      <c r="I165" s="316">
        <f ca="1">IF(OR(I156=0,I156=""),0,ROUND(I164/I156,2))</f>
        <v>0</v>
      </c>
      <c r="J165" s="316">
        <f ca="1">IF(OR(J156=0,J156=""),0,ROUND(J164/J156,2))</f>
        <v>0</v>
      </c>
    </row>
    <row r="166" spans="1:10" x14ac:dyDescent="0.2">
      <c r="A166" s="311" t="str">
        <f t="shared" si="9"/>
        <v>67e</v>
      </c>
      <c r="B166" s="264"/>
      <c r="C166" s="264"/>
      <c r="D166" s="264"/>
      <c r="E166" s="264"/>
      <c r="F166" s="273" t="s">
        <v>843</v>
      </c>
      <c r="G166" s="273"/>
      <c r="H166" s="404">
        <f>H$88</f>
        <v>0</v>
      </c>
      <c r="I166" s="282">
        <f>I$88</f>
        <v>0</v>
      </c>
      <c r="J166" s="282" t="e">
        <f>J$88</f>
        <v>#N/A</v>
      </c>
    </row>
    <row r="167" spans="1:10" x14ac:dyDescent="0.2">
      <c r="A167" s="315" t="str">
        <f t="shared" si="9"/>
        <v>68e</v>
      </c>
      <c r="B167" s="274"/>
      <c r="C167" s="274"/>
      <c r="D167" s="274"/>
      <c r="E167" s="274"/>
      <c r="F167" s="275" t="s">
        <v>842</v>
      </c>
      <c r="G167" s="167"/>
      <c r="H167" s="424">
        <f ca="1">SUM(H165:H166)</f>
        <v>0</v>
      </c>
      <c r="I167" s="424">
        <f ca="1">SUM(I165:I166)</f>
        <v>0</v>
      </c>
      <c r="J167" s="424" t="e">
        <f ca="1">SUM(J165:J166)</f>
        <v>#N/A</v>
      </c>
    </row>
    <row r="168" spans="1:10" x14ac:dyDescent="0.2">
      <c r="A168" s="315" t="str">
        <f t="shared" si="9"/>
        <v>69e</v>
      </c>
      <c r="B168" s="274"/>
      <c r="C168" s="274"/>
      <c r="D168" s="274"/>
      <c r="E168" s="274"/>
      <c r="F168" s="275" t="s">
        <v>841</v>
      </c>
      <c r="G168" s="275"/>
      <c r="H168" s="424">
        <f>sped_f10_cost</f>
        <v>0</v>
      </c>
      <c r="I168" s="302">
        <f>I$77</f>
        <v>0</v>
      </c>
      <c r="J168" s="302" t="e">
        <f>J$77</f>
        <v>#N/A</v>
      </c>
    </row>
  </sheetData>
  <sheetProtection selectLockedCells="1"/>
  <dataConsolidate/>
  <mergeCells count="30">
    <mergeCell ref="A5:E5"/>
    <mergeCell ref="A10:C10"/>
    <mergeCell ref="F9:H9"/>
    <mergeCell ref="C98:D98"/>
    <mergeCell ref="D10:H10"/>
    <mergeCell ref="F61:G61"/>
    <mergeCell ref="F59:G59"/>
    <mergeCell ref="A6:E6"/>
    <mergeCell ref="F7:H7"/>
    <mergeCell ref="F8:H8"/>
    <mergeCell ref="C1:F1"/>
    <mergeCell ref="C2:F2"/>
    <mergeCell ref="G2:H2"/>
    <mergeCell ref="C3:F3"/>
    <mergeCell ref="I1:K1"/>
    <mergeCell ref="I11:J11"/>
    <mergeCell ref="C162:D162"/>
    <mergeCell ref="C114:D114"/>
    <mergeCell ref="C130:D130"/>
    <mergeCell ref="I142:J142"/>
    <mergeCell ref="C146:D146"/>
    <mergeCell ref="I126:J126"/>
    <mergeCell ref="I158:J158"/>
    <mergeCell ref="I94:J94"/>
    <mergeCell ref="I110:J110"/>
    <mergeCell ref="I91:J91"/>
    <mergeCell ref="I107:J107"/>
    <mergeCell ref="I123:J123"/>
    <mergeCell ref="I139:J139"/>
    <mergeCell ref="I155:J155"/>
  </mergeCells>
  <phoneticPr fontId="0" type="noConversion"/>
  <conditionalFormatting sqref="J93 I109:J109 I125:J125 I141:J141 I157:J157">
    <cfRule type="containsText" dxfId="26" priority="12" stopIfTrue="1" operator="containsText" text="Enter in CLAIM col">
      <formula>NOT(ISERROR(SEARCH("Enter in CLAIM col",I93)))</formula>
    </cfRule>
  </conditionalFormatting>
  <dataValidations count="3">
    <dataValidation type="list" allowBlank="1" showInputMessage="1" showErrorMessage="1" sqref="H155 H91 H107 H123 H139" xr:uid="{00000000-0002-0000-0300-000000000000}">
      <formula1>sped_funcs</formula1>
    </dataValidation>
    <dataValidation type="list" allowBlank="1" showInputMessage="1" showErrorMessage="1" sqref="I59" xr:uid="{00000000-0002-0000-0300-000001000000}">
      <formula1>sum_term_src</formula1>
    </dataValidation>
    <dataValidation type="list" allowBlank="1" showInputMessage="1" showErrorMessage="1" sqref="F6" xr:uid="{00000000-0002-0000-0300-000002000000}">
      <formula1>fin_data_src</formula1>
    </dataValidation>
  </dataValidations>
  <printOptions horizontalCentered="1" gridLines="1"/>
  <pageMargins left="0.25" right="0.25" top="0.5" bottom="0.25" header="0.25" footer="0.5"/>
  <pageSetup scale="75" orientation="portrait" r:id="rId1"/>
  <headerFooter alignWithMargins="0">
    <oddHeader>&amp;A&amp;RPage &amp;P</oddHeader>
  </headerFooter>
  <rowBreaks count="2" manualBreakCount="2">
    <brk id="77" max="7" man="1"/>
    <brk id="152"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N319"/>
  <sheetViews>
    <sheetView zoomScaleNormal="100" workbookViewId="0">
      <selection activeCell="O17" sqref="O17"/>
    </sheetView>
  </sheetViews>
  <sheetFormatPr defaultColWidth="9.140625" defaultRowHeight="12.75" customHeight="1" x14ac:dyDescent="0.2"/>
  <cols>
    <col min="1" max="1" width="4.42578125" style="14" customWidth="1"/>
    <col min="2" max="2" width="5" style="13" customWidth="1"/>
    <col min="3" max="3" width="8.7109375" style="13" customWidth="1"/>
    <col min="4" max="4" width="5" style="13" customWidth="1"/>
    <col min="5" max="5" width="9.7109375" style="13" customWidth="1"/>
    <col min="6" max="6" width="10.7109375" style="13" customWidth="1"/>
    <col min="7" max="7" width="45.5703125" style="14" customWidth="1"/>
    <col min="8" max="8" width="17.5703125" style="14" customWidth="1"/>
    <col min="9" max="9" width="17.85546875" style="16" customWidth="1"/>
  </cols>
  <sheetData>
    <row r="1" spans="1:11" ht="12.75" customHeight="1" x14ac:dyDescent="0.2">
      <c r="A1" s="61"/>
      <c r="B1" s="51"/>
      <c r="C1" s="628" t="s">
        <v>165</v>
      </c>
      <c r="D1" s="628"/>
      <c r="E1" s="628"/>
      <c r="F1" s="628"/>
      <c r="G1" s="628"/>
      <c r="H1" s="63" t="s">
        <v>25</v>
      </c>
      <c r="I1" s="62" t="str">
        <f>'SIGTAX - Cert Page'!L1</f>
        <v>September 30, 2024</v>
      </c>
      <c r="K1" s="14"/>
    </row>
    <row r="2" spans="1:11" ht="12.75" customHeight="1" x14ac:dyDescent="0.2">
      <c r="A2" s="61"/>
      <c r="B2" s="51"/>
      <c r="C2" s="629" t="s">
        <v>191</v>
      </c>
      <c r="D2" s="629"/>
      <c r="E2" s="629"/>
      <c r="F2" s="629"/>
      <c r="G2" s="629"/>
      <c r="H2" s="630" t="s">
        <v>26</v>
      </c>
      <c r="I2" s="631"/>
      <c r="K2" s="14"/>
    </row>
    <row r="3" spans="1:11" ht="12.75" customHeight="1" x14ac:dyDescent="0.2">
      <c r="A3" s="51"/>
      <c r="B3" s="51"/>
      <c r="C3" s="629" t="s">
        <v>964</v>
      </c>
      <c r="D3" s="629"/>
      <c r="E3" s="629"/>
      <c r="F3" s="629"/>
      <c r="G3" s="629"/>
      <c r="H3" s="43"/>
      <c r="I3" s="37"/>
      <c r="K3" s="14"/>
    </row>
    <row r="4" spans="1:11" ht="12.75" customHeight="1" x14ac:dyDescent="0.2">
      <c r="A4" s="43"/>
      <c r="B4" s="43"/>
      <c r="C4" s="43"/>
      <c r="D4" s="43"/>
      <c r="E4" s="43"/>
      <c r="F4" s="43"/>
      <c r="G4" s="52"/>
      <c r="H4" s="43"/>
      <c r="I4" s="37"/>
      <c r="K4" s="14"/>
    </row>
    <row r="5" spans="1:11" ht="12.75" customHeight="1" x14ac:dyDescent="0.2">
      <c r="A5" s="43"/>
      <c r="B5" s="43"/>
      <c r="C5" s="43"/>
      <c r="D5" s="43"/>
      <c r="E5" s="43"/>
      <c r="F5" s="43"/>
      <c r="G5" s="52"/>
      <c r="H5" s="63" t="s">
        <v>163</v>
      </c>
      <c r="I5" s="296" t="str">
        <f>IF(ISBLANK('SIGTAX - Cert Page'!L5),"",'SIGTAX - Cert Page'!L5)</f>
        <v/>
      </c>
      <c r="K5" s="14"/>
    </row>
    <row r="6" spans="1:11" ht="12.75" customHeight="1" x14ac:dyDescent="0.2">
      <c r="A6" s="630" t="s">
        <v>119</v>
      </c>
      <c r="B6" s="630"/>
      <c r="C6" s="630"/>
      <c r="D6" s="630"/>
      <c r="E6" s="630"/>
      <c r="F6" s="632">
        <f>dist_name</f>
        <v>0</v>
      </c>
      <c r="G6" s="632"/>
      <c r="H6" s="63" t="s">
        <v>24</v>
      </c>
      <c r="I6" s="287" t="str">
        <f>'SIGTAX - Cert Page'!L6</f>
        <v>2023-24</v>
      </c>
      <c r="K6" s="14"/>
    </row>
    <row r="7" spans="1:11" ht="12.75" customHeight="1" x14ac:dyDescent="0.2">
      <c r="A7" s="64"/>
      <c r="B7" s="64"/>
      <c r="C7" s="64"/>
      <c r="D7" s="64"/>
      <c r="E7" s="64"/>
      <c r="F7" s="64"/>
      <c r="G7" s="65" t="s">
        <v>0</v>
      </c>
      <c r="H7" s="66"/>
      <c r="I7" s="60"/>
      <c r="K7" s="14"/>
    </row>
    <row r="8" spans="1:11" s="14" customFormat="1" ht="12.75" customHeight="1" x14ac:dyDescent="0.2">
      <c r="A8" s="43"/>
      <c r="B8" s="56"/>
      <c r="C8" s="71" t="s">
        <v>167</v>
      </c>
      <c r="D8" s="56"/>
      <c r="E8" s="72"/>
      <c r="F8" s="67"/>
      <c r="G8" s="68"/>
      <c r="H8" s="68"/>
      <c r="I8" s="69"/>
    </row>
    <row r="9" spans="1:11" s="14" customFormat="1" ht="12.75" customHeight="1" x14ac:dyDescent="0.2">
      <c r="A9" s="43"/>
      <c r="B9" s="55"/>
      <c r="C9" s="59" t="s">
        <v>166</v>
      </c>
      <c r="D9" s="59"/>
      <c r="E9" s="59"/>
      <c r="F9" s="55"/>
      <c r="G9" s="64"/>
      <c r="H9" s="64"/>
      <c r="I9" s="60"/>
    </row>
    <row r="10" spans="1:11" ht="12.75" customHeight="1" x14ac:dyDescent="0.2">
      <c r="A10" s="43"/>
      <c r="B10" s="36" t="s">
        <v>47</v>
      </c>
      <c r="C10" s="36" t="s">
        <v>48</v>
      </c>
      <c r="D10" s="36" t="s">
        <v>53</v>
      </c>
      <c r="E10" s="36" t="s">
        <v>54</v>
      </c>
      <c r="F10" s="70"/>
      <c r="G10" s="58" t="s">
        <v>55</v>
      </c>
      <c r="H10" s="36" t="s">
        <v>57</v>
      </c>
      <c r="I10" s="36" t="s">
        <v>56</v>
      </c>
    </row>
    <row r="11" spans="1:11" ht="12.75" customHeight="1" thickBot="1" x14ac:dyDescent="0.25">
      <c r="A11" s="43"/>
      <c r="B11" s="43"/>
      <c r="C11" s="43"/>
      <c r="D11" s="43"/>
      <c r="E11" s="43"/>
      <c r="F11" s="43"/>
      <c r="G11" s="43"/>
      <c r="H11" s="43"/>
      <c r="I11" s="350"/>
    </row>
    <row r="12" spans="1:11" ht="12.75" customHeight="1" thickBot="1" x14ac:dyDescent="0.25">
      <c r="A12" s="638" t="s">
        <v>199</v>
      </c>
      <c r="B12" s="639"/>
      <c r="C12" s="639"/>
      <c r="D12" s="639"/>
      <c r="E12" s="640"/>
      <c r="F12" s="641"/>
      <c r="G12" s="642"/>
      <c r="H12" s="43"/>
      <c r="I12" s="350"/>
    </row>
    <row r="13" spans="1:11" ht="12.75" customHeight="1" x14ac:dyDescent="0.2">
      <c r="A13" s="73" t="s">
        <v>765</v>
      </c>
      <c r="B13" s="45" t="s">
        <v>103</v>
      </c>
      <c r="C13" s="45" t="s">
        <v>124</v>
      </c>
      <c r="D13" s="46" t="s">
        <v>51</v>
      </c>
      <c r="E13" s="57" t="s">
        <v>109</v>
      </c>
      <c r="F13" s="44" t="s">
        <v>49</v>
      </c>
      <c r="G13" s="44" t="s">
        <v>130</v>
      </c>
      <c r="H13" s="47" t="s">
        <v>10</v>
      </c>
      <c r="I13" s="351">
        <v>0</v>
      </c>
    </row>
    <row r="14" spans="1:11" ht="12.75" customHeight="1" x14ac:dyDescent="0.2">
      <c r="A14" s="74" t="str">
        <f>VALUE(LEFT(A13,IF(LEN(A13)=2,1,2)))+1&amp;RIGHT(A13,1)</f>
        <v>2a</v>
      </c>
      <c r="B14" s="49" t="s">
        <v>103</v>
      </c>
      <c r="C14" s="49" t="s">
        <v>125</v>
      </c>
      <c r="D14" s="50" t="s">
        <v>51</v>
      </c>
      <c r="E14" s="58" t="s">
        <v>109</v>
      </c>
      <c r="F14" s="48" t="s">
        <v>49</v>
      </c>
      <c r="G14" s="48" t="s">
        <v>131</v>
      </c>
      <c r="H14" s="38" t="s">
        <v>10</v>
      </c>
      <c r="I14" s="352">
        <v>0</v>
      </c>
    </row>
    <row r="15" spans="1:11" ht="12.75" customHeight="1" x14ac:dyDescent="0.2">
      <c r="A15" s="74" t="str">
        <f t="shared" ref="A15:A22" si="0">VALUE(LEFT(A14,IF(LEN(A14)=2,1,2)))+1&amp;RIGHT(A14,1)</f>
        <v>3a</v>
      </c>
      <c r="B15" s="49" t="s">
        <v>103</v>
      </c>
      <c r="C15" s="49" t="s">
        <v>115</v>
      </c>
      <c r="D15" s="50" t="s">
        <v>51</v>
      </c>
      <c r="E15" s="58" t="s">
        <v>109</v>
      </c>
      <c r="F15" s="48" t="s">
        <v>49</v>
      </c>
      <c r="G15" s="48" t="s">
        <v>132</v>
      </c>
      <c r="H15" s="38" t="s">
        <v>10</v>
      </c>
      <c r="I15" s="352">
        <v>0</v>
      </c>
    </row>
    <row r="16" spans="1:11" ht="12.75" customHeight="1" x14ac:dyDescent="0.2">
      <c r="A16" s="74" t="str">
        <f t="shared" si="0"/>
        <v>4a</v>
      </c>
      <c r="B16" s="49" t="s">
        <v>103</v>
      </c>
      <c r="C16" s="49" t="s">
        <v>126</v>
      </c>
      <c r="D16" s="50" t="s">
        <v>51</v>
      </c>
      <c r="E16" s="58" t="s">
        <v>109</v>
      </c>
      <c r="F16" s="48" t="s">
        <v>49</v>
      </c>
      <c r="G16" s="75" t="s">
        <v>133</v>
      </c>
      <c r="H16" s="38" t="s">
        <v>10</v>
      </c>
      <c r="I16" s="352">
        <v>0</v>
      </c>
    </row>
    <row r="17" spans="1:9" ht="12.75" customHeight="1" x14ac:dyDescent="0.2">
      <c r="A17" s="74" t="str">
        <f t="shared" si="0"/>
        <v>5a</v>
      </c>
      <c r="B17" s="49" t="s">
        <v>103</v>
      </c>
      <c r="C17" s="49" t="s">
        <v>127</v>
      </c>
      <c r="D17" s="50" t="s">
        <v>51</v>
      </c>
      <c r="E17" s="58" t="s">
        <v>109</v>
      </c>
      <c r="F17" s="48" t="s">
        <v>49</v>
      </c>
      <c r="G17" s="48" t="s">
        <v>134</v>
      </c>
      <c r="H17" s="38" t="s">
        <v>10</v>
      </c>
      <c r="I17" s="352">
        <v>0</v>
      </c>
    </row>
    <row r="18" spans="1:9" ht="12.75" customHeight="1" x14ac:dyDescent="0.2">
      <c r="A18" s="74" t="str">
        <f t="shared" si="0"/>
        <v>6a</v>
      </c>
      <c r="B18" s="49" t="s">
        <v>103</v>
      </c>
      <c r="C18" s="49" t="s">
        <v>129</v>
      </c>
      <c r="D18" s="50" t="s">
        <v>51</v>
      </c>
      <c r="E18" s="58" t="s">
        <v>109</v>
      </c>
      <c r="F18" s="48" t="s">
        <v>49</v>
      </c>
      <c r="G18" s="48" t="s">
        <v>135</v>
      </c>
      <c r="H18" s="38" t="s">
        <v>10</v>
      </c>
      <c r="I18" s="352">
        <v>0</v>
      </c>
    </row>
    <row r="19" spans="1:9" ht="12.75" customHeight="1" x14ac:dyDescent="0.2">
      <c r="A19" s="74" t="str">
        <f t="shared" si="0"/>
        <v>7a</v>
      </c>
      <c r="B19" s="49" t="s">
        <v>103</v>
      </c>
      <c r="C19" s="49" t="s">
        <v>128</v>
      </c>
      <c r="D19" s="50" t="s">
        <v>51</v>
      </c>
      <c r="E19" s="58" t="s">
        <v>109</v>
      </c>
      <c r="F19" s="48" t="s">
        <v>49</v>
      </c>
      <c r="G19" s="48" t="s">
        <v>136</v>
      </c>
      <c r="H19" s="38" t="s">
        <v>10</v>
      </c>
      <c r="I19" s="352">
        <v>0</v>
      </c>
    </row>
    <row r="20" spans="1:9" ht="12.75" customHeight="1" x14ac:dyDescent="0.2">
      <c r="A20" s="74" t="str">
        <f t="shared" si="0"/>
        <v>8a</v>
      </c>
      <c r="B20" s="49" t="s">
        <v>103</v>
      </c>
      <c r="C20" s="49"/>
      <c r="D20" s="50" t="s">
        <v>51</v>
      </c>
      <c r="E20" s="58" t="s">
        <v>109</v>
      </c>
      <c r="F20" s="48" t="s">
        <v>49</v>
      </c>
      <c r="G20" s="38" t="s">
        <v>137</v>
      </c>
      <c r="H20" s="38" t="s">
        <v>10</v>
      </c>
      <c r="I20" s="352">
        <v>0</v>
      </c>
    </row>
    <row r="21" spans="1:9" ht="12.75" customHeight="1" thickBot="1" x14ac:dyDescent="0.25">
      <c r="A21" s="74" t="str">
        <f t="shared" si="0"/>
        <v>9a</v>
      </c>
      <c r="B21" s="49" t="s">
        <v>103</v>
      </c>
      <c r="C21" s="49"/>
      <c r="D21" s="50" t="s">
        <v>51</v>
      </c>
      <c r="E21" s="58" t="s">
        <v>109</v>
      </c>
      <c r="F21" s="48" t="s">
        <v>49</v>
      </c>
      <c r="G21" s="38" t="s">
        <v>137</v>
      </c>
      <c r="H21" s="38" t="s">
        <v>10</v>
      </c>
      <c r="I21" s="353">
        <v>0</v>
      </c>
    </row>
    <row r="22" spans="1:9" ht="12.75" customHeight="1" thickBot="1" x14ac:dyDescent="0.25">
      <c r="A22" s="76" t="str">
        <f t="shared" si="0"/>
        <v>10a</v>
      </c>
      <c r="B22" s="633"/>
      <c r="C22" s="634"/>
      <c r="D22" s="634"/>
      <c r="E22" s="635"/>
      <c r="F22" s="636" t="str">
        <f>"Total Cost of Special Allocable Services (Sum Lines "&amp;A13&amp;" through "&amp;A22&amp;")"</f>
        <v>Total Cost of Special Allocable Services (Sum Lines 1a through 10a)</v>
      </c>
      <c r="G22" s="637"/>
      <c r="H22" s="349" t="s">
        <v>164</v>
      </c>
      <c r="I22" s="354">
        <f>SUM(I13:I21)</f>
        <v>0</v>
      </c>
    </row>
    <row r="23" spans="1:9" ht="12.75" customHeight="1" thickBot="1" x14ac:dyDescent="0.25">
      <c r="A23" s="43"/>
      <c r="B23" s="43"/>
      <c r="C23" s="43"/>
      <c r="D23" s="43"/>
      <c r="E23" s="43"/>
      <c r="F23" s="43"/>
      <c r="G23" s="43"/>
      <c r="H23" s="43"/>
      <c r="I23" s="350"/>
    </row>
    <row r="24" spans="1:9" ht="12.75" customHeight="1" thickBot="1" x14ac:dyDescent="0.25">
      <c r="A24" s="638" t="s">
        <v>200</v>
      </c>
      <c r="B24" s="639"/>
      <c r="C24" s="639"/>
      <c r="D24" s="639"/>
      <c r="E24" s="640"/>
      <c r="F24" s="641"/>
      <c r="G24" s="642"/>
      <c r="H24" s="43"/>
      <c r="I24" s="350"/>
    </row>
    <row r="25" spans="1:9" ht="12.75" customHeight="1" x14ac:dyDescent="0.2">
      <c r="A25" s="73" t="s">
        <v>766</v>
      </c>
      <c r="B25" s="45" t="s">
        <v>103</v>
      </c>
      <c r="C25" s="45" t="s">
        <v>124</v>
      </c>
      <c r="D25" s="46" t="s">
        <v>51</v>
      </c>
      <c r="E25" s="57" t="s">
        <v>109</v>
      </c>
      <c r="F25" s="44" t="s">
        <v>49</v>
      </c>
      <c r="G25" s="44" t="s">
        <v>130</v>
      </c>
      <c r="H25" s="47" t="s">
        <v>10</v>
      </c>
      <c r="I25" s="351">
        <v>0</v>
      </c>
    </row>
    <row r="26" spans="1:9" ht="12.75" customHeight="1" x14ac:dyDescent="0.2">
      <c r="A26" s="74" t="str">
        <f>VALUE(LEFT(A25,IF(LEN(A25)=2,1,2)))+1&amp;RIGHT(A25,1)</f>
        <v>2b</v>
      </c>
      <c r="B26" s="49" t="s">
        <v>103</v>
      </c>
      <c r="C26" s="49" t="s">
        <v>125</v>
      </c>
      <c r="D26" s="50" t="s">
        <v>51</v>
      </c>
      <c r="E26" s="58" t="s">
        <v>109</v>
      </c>
      <c r="F26" s="48" t="s">
        <v>49</v>
      </c>
      <c r="G26" s="48" t="s">
        <v>131</v>
      </c>
      <c r="H26" s="38" t="s">
        <v>10</v>
      </c>
      <c r="I26" s="352">
        <v>0</v>
      </c>
    </row>
    <row r="27" spans="1:9" ht="12.75" customHeight="1" x14ac:dyDescent="0.2">
      <c r="A27" s="74" t="str">
        <f t="shared" ref="A27:A34" si="1">VALUE(LEFT(A26,IF(LEN(A26)=2,1,2)))+1&amp;RIGHT(A26,1)</f>
        <v>3b</v>
      </c>
      <c r="B27" s="49" t="s">
        <v>103</v>
      </c>
      <c r="C27" s="49" t="s">
        <v>115</v>
      </c>
      <c r="D27" s="50" t="s">
        <v>51</v>
      </c>
      <c r="E27" s="58" t="s">
        <v>109</v>
      </c>
      <c r="F27" s="48" t="s">
        <v>49</v>
      </c>
      <c r="G27" s="48" t="s">
        <v>132</v>
      </c>
      <c r="H27" s="38" t="s">
        <v>10</v>
      </c>
      <c r="I27" s="352">
        <v>0</v>
      </c>
    </row>
    <row r="28" spans="1:9" ht="12.75" customHeight="1" x14ac:dyDescent="0.2">
      <c r="A28" s="74" t="str">
        <f t="shared" si="1"/>
        <v>4b</v>
      </c>
      <c r="B28" s="49" t="s">
        <v>103</v>
      </c>
      <c r="C28" s="49" t="s">
        <v>126</v>
      </c>
      <c r="D28" s="50" t="s">
        <v>51</v>
      </c>
      <c r="E28" s="58" t="s">
        <v>109</v>
      </c>
      <c r="F28" s="48" t="s">
        <v>49</v>
      </c>
      <c r="G28" s="75" t="s">
        <v>133</v>
      </c>
      <c r="H28" s="38" t="s">
        <v>10</v>
      </c>
      <c r="I28" s="352">
        <v>0</v>
      </c>
    </row>
    <row r="29" spans="1:9" ht="12.75" customHeight="1" x14ac:dyDescent="0.2">
      <c r="A29" s="74" t="str">
        <f t="shared" si="1"/>
        <v>5b</v>
      </c>
      <c r="B29" s="49" t="s">
        <v>103</v>
      </c>
      <c r="C29" s="49" t="s">
        <v>127</v>
      </c>
      <c r="D29" s="50" t="s">
        <v>51</v>
      </c>
      <c r="E29" s="58" t="s">
        <v>109</v>
      </c>
      <c r="F29" s="48" t="s">
        <v>49</v>
      </c>
      <c r="G29" s="48" t="s">
        <v>134</v>
      </c>
      <c r="H29" s="38" t="s">
        <v>10</v>
      </c>
      <c r="I29" s="352">
        <v>0</v>
      </c>
    </row>
    <row r="30" spans="1:9" ht="12.75" customHeight="1" x14ac:dyDescent="0.2">
      <c r="A30" s="74" t="str">
        <f t="shared" si="1"/>
        <v>6b</v>
      </c>
      <c r="B30" s="49" t="s">
        <v>103</v>
      </c>
      <c r="C30" s="49" t="s">
        <v>129</v>
      </c>
      <c r="D30" s="50" t="s">
        <v>51</v>
      </c>
      <c r="E30" s="58" t="s">
        <v>109</v>
      </c>
      <c r="F30" s="48" t="s">
        <v>49</v>
      </c>
      <c r="G30" s="48" t="s">
        <v>135</v>
      </c>
      <c r="H30" s="38" t="s">
        <v>10</v>
      </c>
      <c r="I30" s="352">
        <v>0</v>
      </c>
    </row>
    <row r="31" spans="1:9" ht="12.75" customHeight="1" x14ac:dyDescent="0.2">
      <c r="A31" s="74" t="str">
        <f t="shared" si="1"/>
        <v>7b</v>
      </c>
      <c r="B31" s="49" t="s">
        <v>103</v>
      </c>
      <c r="C31" s="49" t="s">
        <v>128</v>
      </c>
      <c r="D31" s="50" t="s">
        <v>51</v>
      </c>
      <c r="E31" s="58" t="s">
        <v>109</v>
      </c>
      <c r="F31" s="48" t="s">
        <v>49</v>
      </c>
      <c r="G31" s="48" t="s">
        <v>136</v>
      </c>
      <c r="H31" s="38" t="s">
        <v>10</v>
      </c>
      <c r="I31" s="352">
        <v>0</v>
      </c>
    </row>
    <row r="32" spans="1:9" ht="12.75" customHeight="1" x14ac:dyDescent="0.2">
      <c r="A32" s="74" t="str">
        <f t="shared" si="1"/>
        <v>8b</v>
      </c>
      <c r="B32" s="49" t="s">
        <v>103</v>
      </c>
      <c r="C32" s="49"/>
      <c r="D32" s="50" t="s">
        <v>51</v>
      </c>
      <c r="E32" s="58" t="s">
        <v>109</v>
      </c>
      <c r="F32" s="48" t="s">
        <v>49</v>
      </c>
      <c r="G32" s="38" t="s">
        <v>137</v>
      </c>
      <c r="H32" s="38" t="s">
        <v>10</v>
      </c>
      <c r="I32" s="352">
        <v>0</v>
      </c>
    </row>
    <row r="33" spans="1:9" ht="12.75" customHeight="1" thickBot="1" x14ac:dyDescent="0.25">
      <c r="A33" s="74" t="str">
        <f t="shared" si="1"/>
        <v>9b</v>
      </c>
      <c r="B33" s="49" t="s">
        <v>103</v>
      </c>
      <c r="C33" s="49"/>
      <c r="D33" s="50" t="s">
        <v>51</v>
      </c>
      <c r="E33" s="58" t="s">
        <v>109</v>
      </c>
      <c r="F33" s="48" t="s">
        <v>49</v>
      </c>
      <c r="G33" s="38" t="s">
        <v>137</v>
      </c>
      <c r="H33" s="38" t="s">
        <v>10</v>
      </c>
      <c r="I33" s="353">
        <v>0</v>
      </c>
    </row>
    <row r="34" spans="1:9" ht="12.75" customHeight="1" thickBot="1" x14ac:dyDescent="0.25">
      <c r="A34" s="76" t="str">
        <f t="shared" si="1"/>
        <v>10b</v>
      </c>
      <c r="B34" s="633"/>
      <c r="C34" s="634"/>
      <c r="D34" s="634"/>
      <c r="E34" s="635"/>
      <c r="F34" s="636" t="str">
        <f>"Total Cost of Special Allocable Services (Sum Lines "&amp;A25&amp;" through "&amp;A34&amp;")"</f>
        <v>Total Cost of Special Allocable Services (Sum Lines 1b through 10b)</v>
      </c>
      <c r="G34" s="637"/>
      <c r="H34" s="349" t="s">
        <v>164</v>
      </c>
      <c r="I34" s="354">
        <f>SUM(I25:I33)</f>
        <v>0</v>
      </c>
    </row>
    <row r="35" spans="1:9" ht="12.75" customHeight="1" thickBot="1" x14ac:dyDescent="0.25">
      <c r="A35" s="43"/>
      <c r="B35" s="43"/>
      <c r="C35" s="43"/>
      <c r="D35" s="43"/>
      <c r="E35" s="43"/>
      <c r="F35" s="43"/>
      <c r="G35" s="43"/>
      <c r="H35" s="43"/>
      <c r="I35" s="350"/>
    </row>
    <row r="36" spans="1:9" ht="12.75" customHeight="1" thickBot="1" x14ac:dyDescent="0.25">
      <c r="A36" s="638" t="s">
        <v>201</v>
      </c>
      <c r="B36" s="639"/>
      <c r="C36" s="639"/>
      <c r="D36" s="639"/>
      <c r="E36" s="640"/>
      <c r="F36" s="641"/>
      <c r="G36" s="642"/>
      <c r="H36" s="43"/>
      <c r="I36" s="350"/>
    </row>
    <row r="37" spans="1:9" ht="12.75" customHeight="1" x14ac:dyDescent="0.2">
      <c r="A37" s="73" t="s">
        <v>767</v>
      </c>
      <c r="B37" s="45" t="s">
        <v>103</v>
      </c>
      <c r="C37" s="45" t="s">
        <v>124</v>
      </c>
      <c r="D37" s="46" t="s">
        <v>51</v>
      </c>
      <c r="E37" s="57" t="s">
        <v>109</v>
      </c>
      <c r="F37" s="44" t="s">
        <v>49</v>
      </c>
      <c r="G37" s="44" t="s">
        <v>130</v>
      </c>
      <c r="H37" s="47" t="s">
        <v>10</v>
      </c>
      <c r="I37" s="351">
        <v>0</v>
      </c>
    </row>
    <row r="38" spans="1:9" ht="12.75" customHeight="1" x14ac:dyDescent="0.2">
      <c r="A38" s="74" t="str">
        <f>VALUE(LEFT(A37,IF(LEN(A37)=2,1,2)))+1&amp;RIGHT(A37,1)</f>
        <v>2c</v>
      </c>
      <c r="B38" s="49" t="s">
        <v>103</v>
      </c>
      <c r="C38" s="49" t="s">
        <v>125</v>
      </c>
      <c r="D38" s="50" t="s">
        <v>51</v>
      </c>
      <c r="E38" s="58" t="s">
        <v>109</v>
      </c>
      <c r="F38" s="48" t="s">
        <v>49</v>
      </c>
      <c r="G38" s="48" t="s">
        <v>131</v>
      </c>
      <c r="H38" s="38" t="s">
        <v>10</v>
      </c>
      <c r="I38" s="352">
        <v>0</v>
      </c>
    </row>
    <row r="39" spans="1:9" ht="12.75" customHeight="1" x14ac:dyDescent="0.2">
      <c r="A39" s="74" t="str">
        <f t="shared" ref="A39:A46" si="2">VALUE(LEFT(A38,IF(LEN(A38)=2,1,2)))+1&amp;RIGHT(A38,1)</f>
        <v>3c</v>
      </c>
      <c r="B39" s="49" t="s">
        <v>103</v>
      </c>
      <c r="C39" s="49" t="s">
        <v>115</v>
      </c>
      <c r="D39" s="50" t="s">
        <v>51</v>
      </c>
      <c r="E39" s="58" t="s">
        <v>109</v>
      </c>
      <c r="F39" s="48" t="s">
        <v>49</v>
      </c>
      <c r="G39" s="48" t="s">
        <v>132</v>
      </c>
      <c r="H39" s="38" t="s">
        <v>10</v>
      </c>
      <c r="I39" s="352">
        <v>0</v>
      </c>
    </row>
    <row r="40" spans="1:9" ht="12.75" customHeight="1" x14ac:dyDescent="0.2">
      <c r="A40" s="74" t="str">
        <f t="shared" si="2"/>
        <v>4c</v>
      </c>
      <c r="B40" s="49" t="s">
        <v>103</v>
      </c>
      <c r="C40" s="49" t="s">
        <v>126</v>
      </c>
      <c r="D40" s="50" t="s">
        <v>51</v>
      </c>
      <c r="E40" s="58" t="s">
        <v>109</v>
      </c>
      <c r="F40" s="48" t="s">
        <v>49</v>
      </c>
      <c r="G40" s="75" t="s">
        <v>133</v>
      </c>
      <c r="H40" s="38" t="s">
        <v>10</v>
      </c>
      <c r="I40" s="352">
        <v>0</v>
      </c>
    </row>
    <row r="41" spans="1:9" ht="12.75" customHeight="1" x14ac:dyDescent="0.2">
      <c r="A41" s="74" t="str">
        <f t="shared" si="2"/>
        <v>5c</v>
      </c>
      <c r="B41" s="49" t="s">
        <v>103</v>
      </c>
      <c r="C41" s="49" t="s">
        <v>127</v>
      </c>
      <c r="D41" s="50" t="s">
        <v>51</v>
      </c>
      <c r="E41" s="58" t="s">
        <v>109</v>
      </c>
      <c r="F41" s="48" t="s">
        <v>49</v>
      </c>
      <c r="G41" s="48" t="s">
        <v>134</v>
      </c>
      <c r="H41" s="38" t="s">
        <v>10</v>
      </c>
      <c r="I41" s="352">
        <v>0</v>
      </c>
    </row>
    <row r="42" spans="1:9" ht="12.75" customHeight="1" x14ac:dyDescent="0.2">
      <c r="A42" s="74" t="str">
        <f t="shared" si="2"/>
        <v>6c</v>
      </c>
      <c r="B42" s="49" t="s">
        <v>103</v>
      </c>
      <c r="C42" s="49" t="s">
        <v>129</v>
      </c>
      <c r="D42" s="50" t="s">
        <v>51</v>
      </c>
      <c r="E42" s="58" t="s">
        <v>109</v>
      </c>
      <c r="F42" s="48" t="s">
        <v>49</v>
      </c>
      <c r="G42" s="48" t="s">
        <v>135</v>
      </c>
      <c r="H42" s="38" t="s">
        <v>10</v>
      </c>
      <c r="I42" s="352">
        <v>0</v>
      </c>
    </row>
    <row r="43" spans="1:9" ht="12.75" customHeight="1" x14ac:dyDescent="0.2">
      <c r="A43" s="74" t="str">
        <f t="shared" si="2"/>
        <v>7c</v>
      </c>
      <c r="B43" s="49" t="s">
        <v>103</v>
      </c>
      <c r="C43" s="49" t="s">
        <v>128</v>
      </c>
      <c r="D43" s="50" t="s">
        <v>51</v>
      </c>
      <c r="E43" s="58" t="s">
        <v>109</v>
      </c>
      <c r="F43" s="48" t="s">
        <v>49</v>
      </c>
      <c r="G43" s="48" t="s">
        <v>136</v>
      </c>
      <c r="H43" s="38" t="s">
        <v>10</v>
      </c>
      <c r="I43" s="352">
        <v>0</v>
      </c>
    </row>
    <row r="44" spans="1:9" ht="12.75" customHeight="1" x14ac:dyDescent="0.2">
      <c r="A44" s="74" t="str">
        <f t="shared" si="2"/>
        <v>8c</v>
      </c>
      <c r="B44" s="49" t="s">
        <v>103</v>
      </c>
      <c r="C44" s="49"/>
      <c r="D44" s="50" t="s">
        <v>51</v>
      </c>
      <c r="E44" s="58" t="s">
        <v>109</v>
      </c>
      <c r="F44" s="48" t="s">
        <v>49</v>
      </c>
      <c r="G44" s="38" t="s">
        <v>137</v>
      </c>
      <c r="H44" s="38" t="s">
        <v>10</v>
      </c>
      <c r="I44" s="352">
        <v>0</v>
      </c>
    </row>
    <row r="45" spans="1:9" ht="12.75" customHeight="1" thickBot="1" x14ac:dyDescent="0.25">
      <c r="A45" s="74" t="str">
        <f t="shared" si="2"/>
        <v>9c</v>
      </c>
      <c r="B45" s="49" t="s">
        <v>103</v>
      </c>
      <c r="C45" s="49"/>
      <c r="D45" s="50" t="s">
        <v>51</v>
      </c>
      <c r="E45" s="58" t="s">
        <v>109</v>
      </c>
      <c r="F45" s="48" t="s">
        <v>49</v>
      </c>
      <c r="G45" s="38" t="s">
        <v>137</v>
      </c>
      <c r="H45" s="38" t="s">
        <v>10</v>
      </c>
      <c r="I45" s="353">
        <v>0</v>
      </c>
    </row>
    <row r="46" spans="1:9" ht="12.75" customHeight="1" thickBot="1" x14ac:dyDescent="0.25">
      <c r="A46" s="76" t="str">
        <f t="shared" si="2"/>
        <v>10c</v>
      </c>
      <c r="B46" s="633"/>
      <c r="C46" s="634"/>
      <c r="D46" s="634"/>
      <c r="E46" s="635"/>
      <c r="F46" s="636" t="str">
        <f>"Total Cost of Special Allocable Services (Sum Lines "&amp;A37&amp;" through "&amp;A46&amp;")"</f>
        <v>Total Cost of Special Allocable Services (Sum Lines 1c through 10c)</v>
      </c>
      <c r="G46" s="637"/>
      <c r="H46" s="349" t="s">
        <v>164</v>
      </c>
      <c r="I46" s="354">
        <f>SUM(I37:I45)</f>
        <v>0</v>
      </c>
    </row>
    <row r="47" spans="1:9" ht="12.75" customHeight="1" thickBot="1" x14ac:dyDescent="0.25">
      <c r="A47" s="43"/>
      <c r="B47" s="43"/>
      <c r="C47" s="43"/>
      <c r="D47" s="43"/>
      <c r="E47" s="43"/>
      <c r="F47" s="43"/>
      <c r="G47" s="43"/>
      <c r="H47" s="43"/>
      <c r="I47" s="350"/>
    </row>
    <row r="48" spans="1:9" ht="12.75" customHeight="1" thickBot="1" x14ac:dyDescent="0.25">
      <c r="A48" s="638" t="s">
        <v>202</v>
      </c>
      <c r="B48" s="639"/>
      <c r="C48" s="639"/>
      <c r="D48" s="639"/>
      <c r="E48" s="640"/>
      <c r="F48" s="641"/>
      <c r="G48" s="642"/>
      <c r="H48" s="43"/>
      <c r="I48" s="350"/>
    </row>
    <row r="49" spans="1:9" ht="12.75" customHeight="1" x14ac:dyDescent="0.2">
      <c r="A49" s="73" t="s">
        <v>768</v>
      </c>
      <c r="B49" s="45" t="s">
        <v>103</v>
      </c>
      <c r="C49" s="45" t="s">
        <v>124</v>
      </c>
      <c r="D49" s="46" t="s">
        <v>51</v>
      </c>
      <c r="E49" s="57" t="s">
        <v>109</v>
      </c>
      <c r="F49" s="44" t="s">
        <v>49</v>
      </c>
      <c r="G49" s="44" t="s">
        <v>130</v>
      </c>
      <c r="H49" s="47" t="s">
        <v>10</v>
      </c>
      <c r="I49" s="351">
        <v>0</v>
      </c>
    </row>
    <row r="50" spans="1:9" ht="12.75" customHeight="1" x14ac:dyDescent="0.2">
      <c r="A50" s="74" t="str">
        <f>VALUE(LEFT(A49,IF(LEN(A49)=2,1,2)))+1&amp;RIGHT(A49,1)</f>
        <v>2d</v>
      </c>
      <c r="B50" s="49" t="s">
        <v>103</v>
      </c>
      <c r="C50" s="49" t="s">
        <v>125</v>
      </c>
      <c r="D50" s="50" t="s">
        <v>51</v>
      </c>
      <c r="E50" s="58" t="s">
        <v>109</v>
      </c>
      <c r="F50" s="48" t="s">
        <v>49</v>
      </c>
      <c r="G50" s="48" t="s">
        <v>131</v>
      </c>
      <c r="H50" s="38" t="s">
        <v>10</v>
      </c>
      <c r="I50" s="352">
        <v>0</v>
      </c>
    </row>
    <row r="51" spans="1:9" ht="12.75" customHeight="1" x14ac:dyDescent="0.2">
      <c r="A51" s="74" t="str">
        <f t="shared" ref="A51:A58" si="3">VALUE(LEFT(A50,IF(LEN(A50)=2,1,2)))+1&amp;RIGHT(A50,1)</f>
        <v>3d</v>
      </c>
      <c r="B51" s="49" t="s">
        <v>103</v>
      </c>
      <c r="C51" s="49" t="s">
        <v>115</v>
      </c>
      <c r="D51" s="50" t="s">
        <v>51</v>
      </c>
      <c r="E51" s="58" t="s">
        <v>109</v>
      </c>
      <c r="F51" s="48" t="s">
        <v>49</v>
      </c>
      <c r="G51" s="48" t="s">
        <v>132</v>
      </c>
      <c r="H51" s="38" t="s">
        <v>10</v>
      </c>
      <c r="I51" s="352">
        <v>0</v>
      </c>
    </row>
    <row r="52" spans="1:9" ht="12.75" customHeight="1" x14ac:dyDescent="0.2">
      <c r="A52" s="74" t="str">
        <f t="shared" si="3"/>
        <v>4d</v>
      </c>
      <c r="B52" s="49" t="s">
        <v>103</v>
      </c>
      <c r="C52" s="49" t="s">
        <v>126</v>
      </c>
      <c r="D52" s="50" t="s">
        <v>51</v>
      </c>
      <c r="E52" s="58" t="s">
        <v>109</v>
      </c>
      <c r="F52" s="48" t="s">
        <v>49</v>
      </c>
      <c r="G52" s="75" t="s">
        <v>133</v>
      </c>
      <c r="H52" s="38" t="s">
        <v>10</v>
      </c>
      <c r="I52" s="352">
        <v>0</v>
      </c>
    </row>
    <row r="53" spans="1:9" ht="12.75" customHeight="1" x14ac:dyDescent="0.2">
      <c r="A53" s="74" t="str">
        <f t="shared" si="3"/>
        <v>5d</v>
      </c>
      <c r="B53" s="49" t="s">
        <v>103</v>
      </c>
      <c r="C53" s="49" t="s">
        <v>127</v>
      </c>
      <c r="D53" s="50" t="s">
        <v>51</v>
      </c>
      <c r="E53" s="58" t="s">
        <v>109</v>
      </c>
      <c r="F53" s="48" t="s">
        <v>49</v>
      </c>
      <c r="G53" s="48" t="s">
        <v>134</v>
      </c>
      <c r="H53" s="38" t="s">
        <v>10</v>
      </c>
      <c r="I53" s="352">
        <v>0</v>
      </c>
    </row>
    <row r="54" spans="1:9" ht="12.75" customHeight="1" x14ac:dyDescent="0.2">
      <c r="A54" s="74" t="str">
        <f t="shared" si="3"/>
        <v>6d</v>
      </c>
      <c r="B54" s="49" t="s">
        <v>103</v>
      </c>
      <c r="C54" s="49" t="s">
        <v>129</v>
      </c>
      <c r="D54" s="50" t="s">
        <v>51</v>
      </c>
      <c r="E54" s="58" t="s">
        <v>109</v>
      </c>
      <c r="F54" s="48" t="s">
        <v>49</v>
      </c>
      <c r="G54" s="48" t="s">
        <v>135</v>
      </c>
      <c r="H54" s="38" t="s">
        <v>10</v>
      </c>
      <c r="I54" s="352">
        <v>0</v>
      </c>
    </row>
    <row r="55" spans="1:9" ht="12.75" customHeight="1" x14ac:dyDescent="0.2">
      <c r="A55" s="74" t="str">
        <f t="shared" si="3"/>
        <v>7d</v>
      </c>
      <c r="B55" s="49" t="s">
        <v>103</v>
      </c>
      <c r="C55" s="49" t="s">
        <v>128</v>
      </c>
      <c r="D55" s="50" t="s">
        <v>51</v>
      </c>
      <c r="E55" s="58" t="s">
        <v>109</v>
      </c>
      <c r="F55" s="48" t="s">
        <v>49</v>
      </c>
      <c r="G55" s="48" t="s">
        <v>136</v>
      </c>
      <c r="H55" s="38" t="s">
        <v>10</v>
      </c>
      <c r="I55" s="352">
        <v>0</v>
      </c>
    </row>
    <row r="56" spans="1:9" ht="12.75" customHeight="1" x14ac:dyDescent="0.2">
      <c r="A56" s="74" t="str">
        <f t="shared" si="3"/>
        <v>8d</v>
      </c>
      <c r="B56" s="49" t="s">
        <v>103</v>
      </c>
      <c r="C56" s="49"/>
      <c r="D56" s="50" t="s">
        <v>51</v>
      </c>
      <c r="E56" s="58" t="s">
        <v>109</v>
      </c>
      <c r="F56" s="48" t="s">
        <v>49</v>
      </c>
      <c r="G56" s="38" t="s">
        <v>137</v>
      </c>
      <c r="H56" s="38" t="s">
        <v>10</v>
      </c>
      <c r="I56" s="352">
        <v>0</v>
      </c>
    </row>
    <row r="57" spans="1:9" ht="12.75" customHeight="1" thickBot="1" x14ac:dyDescent="0.25">
      <c r="A57" s="74" t="str">
        <f t="shared" si="3"/>
        <v>9d</v>
      </c>
      <c r="B57" s="49" t="s">
        <v>103</v>
      </c>
      <c r="C57" s="49"/>
      <c r="D57" s="50" t="s">
        <v>51</v>
      </c>
      <c r="E57" s="58" t="s">
        <v>109</v>
      </c>
      <c r="F57" s="48" t="s">
        <v>49</v>
      </c>
      <c r="G57" s="38" t="s">
        <v>137</v>
      </c>
      <c r="H57" s="38" t="s">
        <v>10</v>
      </c>
      <c r="I57" s="353">
        <v>0</v>
      </c>
    </row>
    <row r="58" spans="1:9" ht="12.75" customHeight="1" thickBot="1" x14ac:dyDescent="0.25">
      <c r="A58" s="76" t="str">
        <f t="shared" si="3"/>
        <v>10d</v>
      </c>
      <c r="B58" s="633"/>
      <c r="C58" s="634"/>
      <c r="D58" s="634"/>
      <c r="E58" s="635"/>
      <c r="F58" s="636" t="str">
        <f>"Total Cost of Special Allocable Services (Sum Lines "&amp;A49&amp;" through "&amp;A58&amp;")"</f>
        <v>Total Cost of Special Allocable Services (Sum Lines 1d through 10d)</v>
      </c>
      <c r="G58" s="637"/>
      <c r="H58" s="349" t="s">
        <v>164</v>
      </c>
      <c r="I58" s="354">
        <f>SUM(I49:I57)</f>
        <v>0</v>
      </c>
    </row>
    <row r="59" spans="1:9" ht="12.75" customHeight="1" thickBot="1" x14ac:dyDescent="0.25">
      <c r="A59" s="43"/>
      <c r="B59" s="43"/>
      <c r="C59" s="43"/>
      <c r="D59" s="43"/>
      <c r="E59" s="43"/>
      <c r="F59" s="43"/>
      <c r="G59" s="43"/>
      <c r="H59" s="43"/>
      <c r="I59" s="350"/>
    </row>
    <row r="60" spans="1:9" ht="12.75" customHeight="1" thickBot="1" x14ac:dyDescent="0.25">
      <c r="A60" s="638" t="s">
        <v>203</v>
      </c>
      <c r="B60" s="639"/>
      <c r="C60" s="639"/>
      <c r="D60" s="639"/>
      <c r="E60" s="640"/>
      <c r="F60" s="641"/>
      <c r="G60" s="642"/>
      <c r="H60" s="43"/>
      <c r="I60" s="350"/>
    </row>
    <row r="61" spans="1:9" ht="12.75" customHeight="1" x14ac:dyDescent="0.2">
      <c r="A61" s="73" t="s">
        <v>769</v>
      </c>
      <c r="B61" s="45" t="s">
        <v>103</v>
      </c>
      <c r="C61" s="45" t="s">
        <v>124</v>
      </c>
      <c r="D61" s="46" t="s">
        <v>51</v>
      </c>
      <c r="E61" s="57" t="s">
        <v>109</v>
      </c>
      <c r="F61" s="44" t="s">
        <v>49</v>
      </c>
      <c r="G61" s="44" t="s">
        <v>130</v>
      </c>
      <c r="H61" s="47" t="s">
        <v>10</v>
      </c>
      <c r="I61" s="351">
        <v>0</v>
      </c>
    </row>
    <row r="62" spans="1:9" ht="12.75" customHeight="1" x14ac:dyDescent="0.2">
      <c r="A62" s="74" t="str">
        <f>VALUE(LEFT(A61,IF(LEN(A61)=2,1,2)))+1&amp;RIGHT(A61,1)</f>
        <v>2e</v>
      </c>
      <c r="B62" s="49" t="s">
        <v>103</v>
      </c>
      <c r="C62" s="49" t="s">
        <v>125</v>
      </c>
      <c r="D62" s="50" t="s">
        <v>51</v>
      </c>
      <c r="E62" s="58" t="s">
        <v>109</v>
      </c>
      <c r="F62" s="48" t="s">
        <v>49</v>
      </c>
      <c r="G62" s="48" t="s">
        <v>131</v>
      </c>
      <c r="H62" s="38" t="s">
        <v>10</v>
      </c>
      <c r="I62" s="352">
        <v>0</v>
      </c>
    </row>
    <row r="63" spans="1:9" ht="12.75" customHeight="1" x14ac:dyDescent="0.2">
      <c r="A63" s="74" t="str">
        <f t="shared" ref="A63:A70" si="4">VALUE(LEFT(A62,IF(LEN(A62)=2,1,2)))+1&amp;RIGHT(A62,1)</f>
        <v>3e</v>
      </c>
      <c r="B63" s="49" t="s">
        <v>103</v>
      </c>
      <c r="C63" s="49" t="s">
        <v>115</v>
      </c>
      <c r="D63" s="50" t="s">
        <v>51</v>
      </c>
      <c r="E63" s="58" t="s">
        <v>109</v>
      </c>
      <c r="F63" s="48" t="s">
        <v>49</v>
      </c>
      <c r="G63" s="48" t="s">
        <v>132</v>
      </c>
      <c r="H63" s="38" t="s">
        <v>10</v>
      </c>
      <c r="I63" s="352">
        <v>0</v>
      </c>
    </row>
    <row r="64" spans="1:9" ht="12.75" customHeight="1" x14ac:dyDescent="0.2">
      <c r="A64" s="74" t="str">
        <f t="shared" si="4"/>
        <v>4e</v>
      </c>
      <c r="B64" s="49" t="s">
        <v>103</v>
      </c>
      <c r="C64" s="49" t="s">
        <v>126</v>
      </c>
      <c r="D64" s="50" t="s">
        <v>51</v>
      </c>
      <c r="E64" s="58" t="s">
        <v>109</v>
      </c>
      <c r="F64" s="48" t="s">
        <v>49</v>
      </c>
      <c r="G64" s="75" t="s">
        <v>133</v>
      </c>
      <c r="H64" s="38" t="s">
        <v>10</v>
      </c>
      <c r="I64" s="352">
        <v>0</v>
      </c>
    </row>
    <row r="65" spans="1:9" ht="12.75" customHeight="1" x14ac:dyDescent="0.2">
      <c r="A65" s="74" t="str">
        <f t="shared" si="4"/>
        <v>5e</v>
      </c>
      <c r="B65" s="49" t="s">
        <v>103</v>
      </c>
      <c r="C65" s="49" t="s">
        <v>127</v>
      </c>
      <c r="D65" s="50" t="s">
        <v>51</v>
      </c>
      <c r="E65" s="58" t="s">
        <v>109</v>
      </c>
      <c r="F65" s="48" t="s">
        <v>49</v>
      </c>
      <c r="G65" s="48" t="s">
        <v>134</v>
      </c>
      <c r="H65" s="38" t="s">
        <v>10</v>
      </c>
      <c r="I65" s="352">
        <v>0</v>
      </c>
    </row>
    <row r="66" spans="1:9" ht="12.75" customHeight="1" x14ac:dyDescent="0.2">
      <c r="A66" s="74" t="str">
        <f t="shared" si="4"/>
        <v>6e</v>
      </c>
      <c r="B66" s="49" t="s">
        <v>103</v>
      </c>
      <c r="C66" s="49" t="s">
        <v>129</v>
      </c>
      <c r="D66" s="50" t="s">
        <v>51</v>
      </c>
      <c r="E66" s="58" t="s">
        <v>109</v>
      </c>
      <c r="F66" s="48" t="s">
        <v>49</v>
      </c>
      <c r="G66" s="48" t="s">
        <v>135</v>
      </c>
      <c r="H66" s="38" t="s">
        <v>10</v>
      </c>
      <c r="I66" s="352">
        <v>0</v>
      </c>
    </row>
    <row r="67" spans="1:9" ht="12.75" customHeight="1" x14ac:dyDescent="0.2">
      <c r="A67" s="74" t="str">
        <f t="shared" si="4"/>
        <v>7e</v>
      </c>
      <c r="B67" s="49" t="s">
        <v>103</v>
      </c>
      <c r="C67" s="49" t="s">
        <v>128</v>
      </c>
      <c r="D67" s="50" t="s">
        <v>51</v>
      </c>
      <c r="E67" s="58" t="s">
        <v>109</v>
      </c>
      <c r="F67" s="48" t="s">
        <v>49</v>
      </c>
      <c r="G67" s="48" t="s">
        <v>136</v>
      </c>
      <c r="H67" s="38" t="s">
        <v>10</v>
      </c>
      <c r="I67" s="352">
        <v>0</v>
      </c>
    </row>
    <row r="68" spans="1:9" ht="12.75" customHeight="1" x14ac:dyDescent="0.2">
      <c r="A68" s="74" t="str">
        <f t="shared" si="4"/>
        <v>8e</v>
      </c>
      <c r="B68" s="49" t="s">
        <v>103</v>
      </c>
      <c r="C68" s="49"/>
      <c r="D68" s="50" t="s">
        <v>51</v>
      </c>
      <c r="E68" s="58" t="s">
        <v>109</v>
      </c>
      <c r="F68" s="48" t="s">
        <v>49</v>
      </c>
      <c r="G68" s="38" t="s">
        <v>137</v>
      </c>
      <c r="H68" s="38" t="s">
        <v>10</v>
      </c>
      <c r="I68" s="352">
        <v>0</v>
      </c>
    </row>
    <row r="69" spans="1:9" ht="12.75" customHeight="1" thickBot="1" x14ac:dyDescent="0.25">
      <c r="A69" s="74" t="str">
        <f t="shared" si="4"/>
        <v>9e</v>
      </c>
      <c r="B69" s="49" t="s">
        <v>103</v>
      </c>
      <c r="C69" s="49"/>
      <c r="D69" s="50" t="s">
        <v>51</v>
      </c>
      <c r="E69" s="58" t="s">
        <v>109</v>
      </c>
      <c r="F69" s="48" t="s">
        <v>49</v>
      </c>
      <c r="G69" s="38" t="s">
        <v>137</v>
      </c>
      <c r="H69" s="38" t="s">
        <v>10</v>
      </c>
      <c r="I69" s="353">
        <v>0</v>
      </c>
    </row>
    <row r="70" spans="1:9" ht="12.75" customHeight="1" thickBot="1" x14ac:dyDescent="0.25">
      <c r="A70" s="76" t="str">
        <f t="shared" si="4"/>
        <v>10e</v>
      </c>
      <c r="B70" s="633"/>
      <c r="C70" s="634"/>
      <c r="D70" s="634"/>
      <c r="E70" s="635"/>
      <c r="F70" s="636" t="str">
        <f>"Total Cost of Special Allocable Services (Sum Lines "&amp;A61&amp;" through "&amp;A70&amp;")"</f>
        <v>Total Cost of Special Allocable Services (Sum Lines 1e through 10e)</v>
      </c>
      <c r="G70" s="637"/>
      <c r="H70" s="349" t="s">
        <v>164</v>
      </c>
      <c r="I70" s="354">
        <f>SUM(I61:I69)</f>
        <v>0</v>
      </c>
    </row>
    <row r="71" spans="1:9" ht="12.75" customHeight="1" thickBot="1" x14ac:dyDescent="0.25">
      <c r="A71" s="43"/>
      <c r="B71" s="43"/>
      <c r="C71" s="43"/>
      <c r="D71" s="43"/>
      <c r="E71" s="43"/>
      <c r="F71" s="43"/>
      <c r="G71" s="43"/>
      <c r="H71" s="43"/>
      <c r="I71" s="350"/>
    </row>
    <row r="72" spans="1:9" ht="12.75" customHeight="1" thickBot="1" x14ac:dyDescent="0.25">
      <c r="A72" s="638" t="s">
        <v>204</v>
      </c>
      <c r="B72" s="639"/>
      <c r="C72" s="639"/>
      <c r="D72" s="639"/>
      <c r="E72" s="640"/>
      <c r="F72" s="641"/>
      <c r="G72" s="642"/>
      <c r="H72" s="43"/>
      <c r="I72" s="350"/>
    </row>
    <row r="73" spans="1:9" ht="12.75" customHeight="1" x14ac:dyDescent="0.2">
      <c r="A73" s="73" t="s">
        <v>770</v>
      </c>
      <c r="B73" s="45" t="s">
        <v>103</v>
      </c>
      <c r="C73" s="45" t="s">
        <v>124</v>
      </c>
      <c r="D73" s="46" t="s">
        <v>51</v>
      </c>
      <c r="E73" s="57" t="s">
        <v>109</v>
      </c>
      <c r="F73" s="44" t="s">
        <v>49</v>
      </c>
      <c r="G73" s="44" t="s">
        <v>130</v>
      </c>
      <c r="H73" s="47" t="s">
        <v>10</v>
      </c>
      <c r="I73" s="351">
        <v>0</v>
      </c>
    </row>
    <row r="74" spans="1:9" ht="12.75" customHeight="1" x14ac:dyDescent="0.2">
      <c r="A74" s="74" t="str">
        <f>VALUE(LEFT(A73,IF(LEN(A73)=2,1,2)))+1&amp;RIGHT(A73,1)</f>
        <v>2f</v>
      </c>
      <c r="B74" s="49" t="s">
        <v>103</v>
      </c>
      <c r="C74" s="49" t="s">
        <v>125</v>
      </c>
      <c r="D74" s="50" t="s">
        <v>51</v>
      </c>
      <c r="E74" s="58" t="s">
        <v>109</v>
      </c>
      <c r="F74" s="48" t="s">
        <v>49</v>
      </c>
      <c r="G74" s="48" t="s">
        <v>131</v>
      </c>
      <c r="H74" s="38" t="s">
        <v>10</v>
      </c>
      <c r="I74" s="352">
        <v>0</v>
      </c>
    </row>
    <row r="75" spans="1:9" ht="12.75" customHeight="1" x14ac:dyDescent="0.2">
      <c r="A75" s="74" t="str">
        <f t="shared" ref="A75:A82" si="5">VALUE(LEFT(A74,IF(LEN(A74)=2,1,2)))+1&amp;RIGHT(A74,1)</f>
        <v>3f</v>
      </c>
      <c r="B75" s="49" t="s">
        <v>103</v>
      </c>
      <c r="C75" s="49" t="s">
        <v>115</v>
      </c>
      <c r="D75" s="50" t="s">
        <v>51</v>
      </c>
      <c r="E75" s="58" t="s">
        <v>109</v>
      </c>
      <c r="F75" s="48" t="s">
        <v>49</v>
      </c>
      <c r="G75" s="48" t="s">
        <v>132</v>
      </c>
      <c r="H75" s="38" t="s">
        <v>10</v>
      </c>
      <c r="I75" s="352">
        <v>0</v>
      </c>
    </row>
    <row r="76" spans="1:9" ht="12.75" customHeight="1" x14ac:dyDescent="0.2">
      <c r="A76" s="74" t="str">
        <f t="shared" si="5"/>
        <v>4f</v>
      </c>
      <c r="B76" s="49" t="s">
        <v>103</v>
      </c>
      <c r="C76" s="49" t="s">
        <v>126</v>
      </c>
      <c r="D76" s="50" t="s">
        <v>51</v>
      </c>
      <c r="E76" s="58" t="s">
        <v>109</v>
      </c>
      <c r="F76" s="48" t="s">
        <v>49</v>
      </c>
      <c r="G76" s="75" t="s">
        <v>133</v>
      </c>
      <c r="H76" s="38" t="s">
        <v>10</v>
      </c>
      <c r="I76" s="352">
        <v>0</v>
      </c>
    </row>
    <row r="77" spans="1:9" ht="12.75" customHeight="1" x14ac:dyDescent="0.2">
      <c r="A77" s="74" t="str">
        <f t="shared" si="5"/>
        <v>5f</v>
      </c>
      <c r="B77" s="49" t="s">
        <v>103</v>
      </c>
      <c r="C77" s="49" t="s">
        <v>127</v>
      </c>
      <c r="D77" s="50" t="s">
        <v>51</v>
      </c>
      <c r="E77" s="58" t="s">
        <v>109</v>
      </c>
      <c r="F77" s="48" t="s">
        <v>49</v>
      </c>
      <c r="G77" s="48" t="s">
        <v>134</v>
      </c>
      <c r="H77" s="38" t="s">
        <v>10</v>
      </c>
      <c r="I77" s="352">
        <v>0</v>
      </c>
    </row>
    <row r="78" spans="1:9" ht="12.75" customHeight="1" x14ac:dyDescent="0.2">
      <c r="A78" s="74" t="str">
        <f t="shared" si="5"/>
        <v>6f</v>
      </c>
      <c r="B78" s="49" t="s">
        <v>103</v>
      </c>
      <c r="C78" s="49" t="s">
        <v>129</v>
      </c>
      <c r="D78" s="50" t="s">
        <v>51</v>
      </c>
      <c r="E78" s="58" t="s">
        <v>109</v>
      </c>
      <c r="F78" s="48" t="s">
        <v>49</v>
      </c>
      <c r="G78" s="48" t="s">
        <v>135</v>
      </c>
      <c r="H78" s="38" t="s">
        <v>10</v>
      </c>
      <c r="I78" s="352">
        <v>0</v>
      </c>
    </row>
    <row r="79" spans="1:9" ht="12.75" customHeight="1" x14ac:dyDescent="0.2">
      <c r="A79" s="74" t="str">
        <f t="shared" si="5"/>
        <v>7f</v>
      </c>
      <c r="B79" s="49" t="s">
        <v>103</v>
      </c>
      <c r="C79" s="49" t="s">
        <v>128</v>
      </c>
      <c r="D79" s="50" t="s">
        <v>51</v>
      </c>
      <c r="E79" s="58" t="s">
        <v>109</v>
      </c>
      <c r="F79" s="48" t="s">
        <v>49</v>
      </c>
      <c r="G79" s="48" t="s">
        <v>136</v>
      </c>
      <c r="H79" s="38" t="s">
        <v>10</v>
      </c>
      <c r="I79" s="352">
        <v>0</v>
      </c>
    </row>
    <row r="80" spans="1:9" ht="12.75" customHeight="1" x14ac:dyDescent="0.2">
      <c r="A80" s="74" t="str">
        <f t="shared" si="5"/>
        <v>8f</v>
      </c>
      <c r="B80" s="49" t="s">
        <v>103</v>
      </c>
      <c r="C80" s="49"/>
      <c r="D80" s="50" t="s">
        <v>51</v>
      </c>
      <c r="E80" s="58" t="s">
        <v>109</v>
      </c>
      <c r="F80" s="48" t="s">
        <v>49</v>
      </c>
      <c r="G80" s="38" t="s">
        <v>137</v>
      </c>
      <c r="H80" s="38" t="s">
        <v>10</v>
      </c>
      <c r="I80" s="352">
        <v>0</v>
      </c>
    </row>
    <row r="81" spans="1:9" ht="12.75" customHeight="1" thickBot="1" x14ac:dyDescent="0.25">
      <c r="A81" s="74" t="str">
        <f t="shared" si="5"/>
        <v>9f</v>
      </c>
      <c r="B81" s="49" t="s">
        <v>103</v>
      </c>
      <c r="C81" s="49"/>
      <c r="D81" s="50" t="s">
        <v>51</v>
      </c>
      <c r="E81" s="58" t="s">
        <v>109</v>
      </c>
      <c r="F81" s="48" t="s">
        <v>49</v>
      </c>
      <c r="G81" s="38" t="s">
        <v>137</v>
      </c>
      <c r="H81" s="38" t="s">
        <v>10</v>
      </c>
      <c r="I81" s="353">
        <v>0</v>
      </c>
    </row>
    <row r="82" spans="1:9" ht="12.75" customHeight="1" thickBot="1" x14ac:dyDescent="0.25">
      <c r="A82" s="76" t="str">
        <f t="shared" si="5"/>
        <v>10f</v>
      </c>
      <c r="B82" s="633"/>
      <c r="C82" s="634"/>
      <c r="D82" s="634"/>
      <c r="E82" s="635"/>
      <c r="F82" s="636" t="str">
        <f>"Total Cost of Special Allocable Services (Sum Lines "&amp;A73&amp;" through "&amp;A82&amp;")"</f>
        <v>Total Cost of Special Allocable Services (Sum Lines 1f through 10f)</v>
      </c>
      <c r="G82" s="637"/>
      <c r="H82" s="349" t="s">
        <v>164</v>
      </c>
      <c r="I82" s="354">
        <f>SUM(I73:I81)</f>
        <v>0</v>
      </c>
    </row>
    <row r="83" spans="1:9" ht="12.75" customHeight="1" thickBot="1" x14ac:dyDescent="0.25">
      <c r="A83" s="43"/>
      <c r="B83" s="43"/>
      <c r="C83" s="43"/>
      <c r="D83" s="43"/>
      <c r="E83" s="43"/>
      <c r="F83" s="43"/>
      <c r="G83" s="43"/>
      <c r="H83" s="43"/>
      <c r="I83" s="350"/>
    </row>
    <row r="84" spans="1:9" ht="12.75" customHeight="1" thickBot="1" x14ac:dyDescent="0.25">
      <c r="A84" s="638" t="s">
        <v>205</v>
      </c>
      <c r="B84" s="639"/>
      <c r="C84" s="639"/>
      <c r="D84" s="639"/>
      <c r="E84" s="640"/>
      <c r="F84" s="641"/>
      <c r="G84" s="642"/>
      <c r="H84" s="43"/>
      <c r="I84" s="350"/>
    </row>
    <row r="85" spans="1:9" ht="12.75" customHeight="1" x14ac:dyDescent="0.2">
      <c r="A85" s="73" t="s">
        <v>771</v>
      </c>
      <c r="B85" s="45" t="s">
        <v>103</v>
      </c>
      <c r="C85" s="45" t="s">
        <v>124</v>
      </c>
      <c r="D85" s="46" t="s">
        <v>51</v>
      </c>
      <c r="E85" s="57" t="s">
        <v>109</v>
      </c>
      <c r="F85" s="44" t="s">
        <v>49</v>
      </c>
      <c r="G85" s="44" t="s">
        <v>130</v>
      </c>
      <c r="H85" s="47" t="s">
        <v>10</v>
      </c>
      <c r="I85" s="351">
        <v>0</v>
      </c>
    </row>
    <row r="86" spans="1:9" ht="12.75" customHeight="1" x14ac:dyDescent="0.2">
      <c r="A86" s="74" t="str">
        <f>VALUE(LEFT(A85,IF(LEN(A85)=2,1,2)))+1&amp;RIGHT(A85,1)</f>
        <v>2g</v>
      </c>
      <c r="B86" s="49" t="s">
        <v>103</v>
      </c>
      <c r="C86" s="49" t="s">
        <v>125</v>
      </c>
      <c r="D86" s="50" t="s">
        <v>51</v>
      </c>
      <c r="E86" s="58" t="s">
        <v>109</v>
      </c>
      <c r="F86" s="48" t="s">
        <v>49</v>
      </c>
      <c r="G86" s="48" t="s">
        <v>131</v>
      </c>
      <c r="H86" s="38" t="s">
        <v>10</v>
      </c>
      <c r="I86" s="352">
        <v>0</v>
      </c>
    </row>
    <row r="87" spans="1:9" ht="12.75" customHeight="1" x14ac:dyDescent="0.2">
      <c r="A87" s="74" t="str">
        <f t="shared" ref="A87:A94" si="6">VALUE(LEFT(A86,IF(LEN(A86)=2,1,2)))+1&amp;RIGHT(A86,1)</f>
        <v>3g</v>
      </c>
      <c r="B87" s="49" t="s">
        <v>103</v>
      </c>
      <c r="C87" s="49" t="s">
        <v>115</v>
      </c>
      <c r="D87" s="50" t="s">
        <v>51</v>
      </c>
      <c r="E87" s="58" t="s">
        <v>109</v>
      </c>
      <c r="F87" s="48" t="s">
        <v>49</v>
      </c>
      <c r="G87" s="48" t="s">
        <v>132</v>
      </c>
      <c r="H87" s="38" t="s">
        <v>10</v>
      </c>
      <c r="I87" s="352">
        <v>0</v>
      </c>
    </row>
    <row r="88" spans="1:9" ht="12.75" customHeight="1" x14ac:dyDescent="0.2">
      <c r="A88" s="74" t="str">
        <f t="shared" si="6"/>
        <v>4g</v>
      </c>
      <c r="B88" s="49" t="s">
        <v>103</v>
      </c>
      <c r="C88" s="49" t="s">
        <v>126</v>
      </c>
      <c r="D88" s="50" t="s">
        <v>51</v>
      </c>
      <c r="E88" s="58" t="s">
        <v>109</v>
      </c>
      <c r="F88" s="48" t="s">
        <v>49</v>
      </c>
      <c r="G88" s="75" t="s">
        <v>133</v>
      </c>
      <c r="H88" s="38" t="s">
        <v>10</v>
      </c>
      <c r="I88" s="352">
        <v>0</v>
      </c>
    </row>
    <row r="89" spans="1:9" ht="12.75" customHeight="1" x14ac:dyDescent="0.2">
      <c r="A89" s="74" t="str">
        <f t="shared" si="6"/>
        <v>5g</v>
      </c>
      <c r="B89" s="49" t="s">
        <v>103</v>
      </c>
      <c r="C89" s="49" t="s">
        <v>127</v>
      </c>
      <c r="D89" s="50" t="s">
        <v>51</v>
      </c>
      <c r="E89" s="58" t="s">
        <v>109</v>
      </c>
      <c r="F89" s="48" t="s">
        <v>49</v>
      </c>
      <c r="G89" s="48" t="s">
        <v>134</v>
      </c>
      <c r="H89" s="38" t="s">
        <v>10</v>
      </c>
      <c r="I89" s="352">
        <v>0</v>
      </c>
    </row>
    <row r="90" spans="1:9" ht="12.75" customHeight="1" x14ac:dyDescent="0.2">
      <c r="A90" s="74" t="str">
        <f t="shared" si="6"/>
        <v>6g</v>
      </c>
      <c r="B90" s="49" t="s">
        <v>103</v>
      </c>
      <c r="C90" s="49" t="s">
        <v>129</v>
      </c>
      <c r="D90" s="50" t="s">
        <v>51</v>
      </c>
      <c r="E90" s="58" t="s">
        <v>109</v>
      </c>
      <c r="F90" s="48" t="s">
        <v>49</v>
      </c>
      <c r="G90" s="48" t="s">
        <v>135</v>
      </c>
      <c r="H90" s="38" t="s">
        <v>10</v>
      </c>
      <c r="I90" s="352">
        <v>0</v>
      </c>
    </row>
    <row r="91" spans="1:9" ht="12.75" customHeight="1" x14ac:dyDescent="0.2">
      <c r="A91" s="74" t="str">
        <f t="shared" si="6"/>
        <v>7g</v>
      </c>
      <c r="B91" s="49" t="s">
        <v>103</v>
      </c>
      <c r="C91" s="49" t="s">
        <v>128</v>
      </c>
      <c r="D91" s="50" t="s">
        <v>51</v>
      </c>
      <c r="E91" s="58" t="s">
        <v>109</v>
      </c>
      <c r="F91" s="48" t="s">
        <v>49</v>
      </c>
      <c r="G91" s="48" t="s">
        <v>136</v>
      </c>
      <c r="H91" s="38" t="s">
        <v>10</v>
      </c>
      <c r="I91" s="352">
        <v>0</v>
      </c>
    </row>
    <row r="92" spans="1:9" ht="12.75" customHeight="1" x14ac:dyDescent="0.2">
      <c r="A92" s="74" t="str">
        <f t="shared" si="6"/>
        <v>8g</v>
      </c>
      <c r="B92" s="49" t="s">
        <v>103</v>
      </c>
      <c r="C92" s="49"/>
      <c r="D92" s="50" t="s">
        <v>51</v>
      </c>
      <c r="E92" s="58" t="s">
        <v>109</v>
      </c>
      <c r="F92" s="48" t="s">
        <v>49</v>
      </c>
      <c r="G92" s="38" t="s">
        <v>137</v>
      </c>
      <c r="H92" s="38" t="s">
        <v>10</v>
      </c>
      <c r="I92" s="352">
        <v>0</v>
      </c>
    </row>
    <row r="93" spans="1:9" ht="12.75" customHeight="1" thickBot="1" x14ac:dyDescent="0.25">
      <c r="A93" s="74" t="str">
        <f t="shared" si="6"/>
        <v>9g</v>
      </c>
      <c r="B93" s="49" t="s">
        <v>103</v>
      </c>
      <c r="C93" s="49"/>
      <c r="D93" s="50" t="s">
        <v>51</v>
      </c>
      <c r="E93" s="58" t="s">
        <v>109</v>
      </c>
      <c r="F93" s="48" t="s">
        <v>49</v>
      </c>
      <c r="G93" s="38" t="s">
        <v>137</v>
      </c>
      <c r="H93" s="38" t="s">
        <v>10</v>
      </c>
      <c r="I93" s="353">
        <v>0</v>
      </c>
    </row>
    <row r="94" spans="1:9" ht="12.75" customHeight="1" thickBot="1" x14ac:dyDescent="0.25">
      <c r="A94" s="76" t="str">
        <f t="shared" si="6"/>
        <v>10g</v>
      </c>
      <c r="B94" s="633"/>
      <c r="C94" s="634"/>
      <c r="D94" s="634"/>
      <c r="E94" s="635"/>
      <c r="F94" s="636" t="str">
        <f>"Total Cost of Special Allocable Services (Sum Lines "&amp;A85&amp;" through "&amp;A94&amp;")"</f>
        <v>Total Cost of Special Allocable Services (Sum Lines 1g through 10g)</v>
      </c>
      <c r="G94" s="637"/>
      <c r="H94" s="349" t="s">
        <v>164</v>
      </c>
      <c r="I94" s="354">
        <f>SUM(I85:I93)</f>
        <v>0</v>
      </c>
    </row>
    <row r="95" spans="1:9" ht="12.75" customHeight="1" thickBot="1" x14ac:dyDescent="0.25">
      <c r="A95" s="43"/>
      <c r="B95" s="43"/>
      <c r="C95" s="43"/>
      <c r="D95" s="43"/>
      <c r="E95" s="43"/>
      <c r="F95" s="43"/>
      <c r="G95" s="43"/>
      <c r="H95" s="43"/>
      <c r="I95" s="350"/>
    </row>
    <row r="96" spans="1:9" ht="12.75" customHeight="1" thickBot="1" x14ac:dyDescent="0.25">
      <c r="A96" s="638" t="s">
        <v>206</v>
      </c>
      <c r="B96" s="639"/>
      <c r="C96" s="639"/>
      <c r="D96" s="639"/>
      <c r="E96" s="640"/>
      <c r="F96" s="641"/>
      <c r="G96" s="642"/>
      <c r="H96" s="43"/>
      <c r="I96" s="350"/>
    </row>
    <row r="97" spans="1:9" ht="12.75" customHeight="1" x14ac:dyDescent="0.2">
      <c r="A97" s="73" t="s">
        <v>772</v>
      </c>
      <c r="B97" s="45" t="s">
        <v>103</v>
      </c>
      <c r="C97" s="45" t="s">
        <v>124</v>
      </c>
      <c r="D97" s="46" t="s">
        <v>51</v>
      </c>
      <c r="E97" s="57" t="s">
        <v>109</v>
      </c>
      <c r="F97" s="44" t="s">
        <v>49</v>
      </c>
      <c r="G97" s="44" t="s">
        <v>130</v>
      </c>
      <c r="H97" s="47" t="s">
        <v>10</v>
      </c>
      <c r="I97" s="351">
        <v>0</v>
      </c>
    </row>
    <row r="98" spans="1:9" ht="12.75" customHeight="1" x14ac:dyDescent="0.2">
      <c r="A98" s="74" t="str">
        <f>VALUE(LEFT(A97,IF(LEN(A97)=2,1,2)))+1&amp;RIGHT(A97,1)</f>
        <v>2h</v>
      </c>
      <c r="B98" s="49" t="s">
        <v>103</v>
      </c>
      <c r="C98" s="49" t="s">
        <v>125</v>
      </c>
      <c r="D98" s="50" t="s">
        <v>51</v>
      </c>
      <c r="E98" s="58" t="s">
        <v>109</v>
      </c>
      <c r="F98" s="48" t="s">
        <v>49</v>
      </c>
      <c r="G98" s="48" t="s">
        <v>131</v>
      </c>
      <c r="H98" s="38" t="s">
        <v>10</v>
      </c>
      <c r="I98" s="352">
        <v>0</v>
      </c>
    </row>
    <row r="99" spans="1:9" ht="12.75" customHeight="1" x14ac:dyDescent="0.2">
      <c r="A99" s="74" t="str">
        <f t="shared" ref="A99:A106" si="7">VALUE(LEFT(A98,IF(LEN(A98)=2,1,2)))+1&amp;RIGHT(A98,1)</f>
        <v>3h</v>
      </c>
      <c r="B99" s="49" t="s">
        <v>103</v>
      </c>
      <c r="C99" s="49" t="s">
        <v>115</v>
      </c>
      <c r="D99" s="50" t="s">
        <v>51</v>
      </c>
      <c r="E99" s="58" t="s">
        <v>109</v>
      </c>
      <c r="F99" s="48" t="s">
        <v>49</v>
      </c>
      <c r="G99" s="48" t="s">
        <v>132</v>
      </c>
      <c r="H99" s="38" t="s">
        <v>10</v>
      </c>
      <c r="I99" s="352">
        <v>0</v>
      </c>
    </row>
    <row r="100" spans="1:9" ht="12.75" customHeight="1" x14ac:dyDescent="0.2">
      <c r="A100" s="74" t="str">
        <f t="shared" si="7"/>
        <v>4h</v>
      </c>
      <c r="B100" s="49" t="s">
        <v>103</v>
      </c>
      <c r="C100" s="49" t="s">
        <v>126</v>
      </c>
      <c r="D100" s="50" t="s">
        <v>51</v>
      </c>
      <c r="E100" s="58" t="s">
        <v>109</v>
      </c>
      <c r="F100" s="48" t="s">
        <v>49</v>
      </c>
      <c r="G100" s="75" t="s">
        <v>133</v>
      </c>
      <c r="H100" s="38" t="s">
        <v>10</v>
      </c>
      <c r="I100" s="352">
        <v>0</v>
      </c>
    </row>
    <row r="101" spans="1:9" ht="12.75" customHeight="1" x14ac:dyDescent="0.2">
      <c r="A101" s="74" t="str">
        <f t="shared" si="7"/>
        <v>5h</v>
      </c>
      <c r="B101" s="49" t="s">
        <v>103</v>
      </c>
      <c r="C101" s="49" t="s">
        <v>127</v>
      </c>
      <c r="D101" s="50" t="s">
        <v>51</v>
      </c>
      <c r="E101" s="58" t="s">
        <v>109</v>
      </c>
      <c r="F101" s="48" t="s">
        <v>49</v>
      </c>
      <c r="G101" s="48" t="s">
        <v>134</v>
      </c>
      <c r="H101" s="38" t="s">
        <v>10</v>
      </c>
      <c r="I101" s="352">
        <v>0</v>
      </c>
    </row>
    <row r="102" spans="1:9" ht="12.75" customHeight="1" x14ac:dyDescent="0.2">
      <c r="A102" s="74" t="str">
        <f t="shared" si="7"/>
        <v>6h</v>
      </c>
      <c r="B102" s="49" t="s">
        <v>103</v>
      </c>
      <c r="C102" s="49" t="s">
        <v>129</v>
      </c>
      <c r="D102" s="50" t="s">
        <v>51</v>
      </c>
      <c r="E102" s="58" t="s">
        <v>109</v>
      </c>
      <c r="F102" s="48" t="s">
        <v>49</v>
      </c>
      <c r="G102" s="48" t="s">
        <v>135</v>
      </c>
      <c r="H102" s="38" t="s">
        <v>10</v>
      </c>
      <c r="I102" s="352">
        <v>0</v>
      </c>
    </row>
    <row r="103" spans="1:9" ht="12.75" customHeight="1" x14ac:dyDescent="0.2">
      <c r="A103" s="74" t="str">
        <f t="shared" si="7"/>
        <v>7h</v>
      </c>
      <c r="B103" s="49" t="s">
        <v>103</v>
      </c>
      <c r="C103" s="49" t="s">
        <v>128</v>
      </c>
      <c r="D103" s="50" t="s">
        <v>51</v>
      </c>
      <c r="E103" s="58" t="s">
        <v>109</v>
      </c>
      <c r="F103" s="48" t="s">
        <v>49</v>
      </c>
      <c r="G103" s="48" t="s">
        <v>136</v>
      </c>
      <c r="H103" s="38" t="s">
        <v>10</v>
      </c>
      <c r="I103" s="352">
        <v>0</v>
      </c>
    </row>
    <row r="104" spans="1:9" ht="12.75" customHeight="1" x14ac:dyDescent="0.2">
      <c r="A104" s="74" t="str">
        <f t="shared" si="7"/>
        <v>8h</v>
      </c>
      <c r="B104" s="49" t="s">
        <v>103</v>
      </c>
      <c r="C104" s="49"/>
      <c r="D104" s="50" t="s">
        <v>51</v>
      </c>
      <c r="E104" s="58" t="s">
        <v>109</v>
      </c>
      <c r="F104" s="48" t="s">
        <v>49</v>
      </c>
      <c r="G104" s="38" t="s">
        <v>137</v>
      </c>
      <c r="H104" s="38" t="s">
        <v>10</v>
      </c>
      <c r="I104" s="352">
        <v>0</v>
      </c>
    </row>
    <row r="105" spans="1:9" ht="12.75" customHeight="1" thickBot="1" x14ac:dyDescent="0.25">
      <c r="A105" s="74" t="str">
        <f t="shared" si="7"/>
        <v>9h</v>
      </c>
      <c r="B105" s="49" t="s">
        <v>103</v>
      </c>
      <c r="C105" s="49"/>
      <c r="D105" s="50" t="s">
        <v>51</v>
      </c>
      <c r="E105" s="58" t="s">
        <v>109</v>
      </c>
      <c r="F105" s="48" t="s">
        <v>49</v>
      </c>
      <c r="G105" s="38" t="s">
        <v>137</v>
      </c>
      <c r="H105" s="38" t="s">
        <v>10</v>
      </c>
      <c r="I105" s="353">
        <v>0</v>
      </c>
    </row>
    <row r="106" spans="1:9" ht="12.75" customHeight="1" thickBot="1" x14ac:dyDescent="0.25">
      <c r="A106" s="76" t="str">
        <f t="shared" si="7"/>
        <v>10h</v>
      </c>
      <c r="B106" s="633"/>
      <c r="C106" s="634"/>
      <c r="D106" s="634"/>
      <c r="E106" s="635"/>
      <c r="F106" s="636" t="str">
        <f>"Total Cost of Special Allocable Services (Sum Lines "&amp;A97&amp;" through "&amp;A106&amp;")"</f>
        <v>Total Cost of Special Allocable Services (Sum Lines 1h through 10h)</v>
      </c>
      <c r="G106" s="637"/>
      <c r="H106" s="349" t="s">
        <v>164</v>
      </c>
      <c r="I106" s="354">
        <f>SUM(I97:I105)</f>
        <v>0</v>
      </c>
    </row>
    <row r="107" spans="1:9" ht="12.75" customHeight="1" thickBot="1" x14ac:dyDescent="0.25">
      <c r="A107" s="43"/>
      <c r="B107" s="43"/>
      <c r="C107" s="43"/>
      <c r="D107" s="43"/>
      <c r="E107" s="43"/>
      <c r="F107" s="43"/>
      <c r="G107" s="43"/>
      <c r="H107" s="43"/>
      <c r="I107" s="350"/>
    </row>
    <row r="108" spans="1:9" ht="12.75" customHeight="1" thickBot="1" x14ac:dyDescent="0.25">
      <c r="A108" s="638" t="s">
        <v>207</v>
      </c>
      <c r="B108" s="639"/>
      <c r="C108" s="639"/>
      <c r="D108" s="639"/>
      <c r="E108" s="640"/>
      <c r="F108" s="641"/>
      <c r="G108" s="642"/>
      <c r="H108" s="43"/>
      <c r="I108" s="350"/>
    </row>
    <row r="109" spans="1:9" ht="12.75" customHeight="1" x14ac:dyDescent="0.2">
      <c r="A109" s="73" t="s">
        <v>773</v>
      </c>
      <c r="B109" s="45" t="s">
        <v>103</v>
      </c>
      <c r="C109" s="45" t="s">
        <v>124</v>
      </c>
      <c r="D109" s="46" t="s">
        <v>51</v>
      </c>
      <c r="E109" s="57" t="s">
        <v>109</v>
      </c>
      <c r="F109" s="44" t="s">
        <v>49</v>
      </c>
      <c r="G109" s="44" t="s">
        <v>130</v>
      </c>
      <c r="H109" s="47" t="s">
        <v>10</v>
      </c>
      <c r="I109" s="351">
        <v>0</v>
      </c>
    </row>
    <row r="110" spans="1:9" ht="12.75" customHeight="1" x14ac:dyDescent="0.2">
      <c r="A110" s="74" t="str">
        <f>VALUE(LEFT(A109,IF(LEN(A109)=2,1,2)))+1&amp;RIGHT(A109,1)</f>
        <v>2i</v>
      </c>
      <c r="B110" s="49" t="s">
        <v>103</v>
      </c>
      <c r="C110" s="49" t="s">
        <v>125</v>
      </c>
      <c r="D110" s="50" t="s">
        <v>51</v>
      </c>
      <c r="E110" s="58" t="s">
        <v>109</v>
      </c>
      <c r="F110" s="48" t="s">
        <v>49</v>
      </c>
      <c r="G110" s="48" t="s">
        <v>131</v>
      </c>
      <c r="H110" s="38" t="s">
        <v>10</v>
      </c>
      <c r="I110" s="352">
        <v>0</v>
      </c>
    </row>
    <row r="111" spans="1:9" ht="12.75" customHeight="1" x14ac:dyDescent="0.2">
      <c r="A111" s="74" t="str">
        <f t="shared" ref="A111:A118" si="8">VALUE(LEFT(A110,IF(LEN(A110)=2,1,2)))+1&amp;RIGHT(A110,1)</f>
        <v>3i</v>
      </c>
      <c r="B111" s="49" t="s">
        <v>103</v>
      </c>
      <c r="C111" s="49" t="s">
        <v>115</v>
      </c>
      <c r="D111" s="50" t="s">
        <v>51</v>
      </c>
      <c r="E111" s="58" t="s">
        <v>109</v>
      </c>
      <c r="F111" s="48" t="s">
        <v>49</v>
      </c>
      <c r="G111" s="48" t="s">
        <v>132</v>
      </c>
      <c r="H111" s="38" t="s">
        <v>10</v>
      </c>
      <c r="I111" s="352">
        <v>0</v>
      </c>
    </row>
    <row r="112" spans="1:9" ht="12.75" customHeight="1" x14ac:dyDescent="0.2">
      <c r="A112" s="74" t="str">
        <f t="shared" si="8"/>
        <v>4i</v>
      </c>
      <c r="B112" s="49" t="s">
        <v>103</v>
      </c>
      <c r="C112" s="49" t="s">
        <v>126</v>
      </c>
      <c r="D112" s="50" t="s">
        <v>51</v>
      </c>
      <c r="E112" s="58" t="s">
        <v>109</v>
      </c>
      <c r="F112" s="48" t="s">
        <v>49</v>
      </c>
      <c r="G112" s="75" t="s">
        <v>133</v>
      </c>
      <c r="H112" s="38" t="s">
        <v>10</v>
      </c>
      <c r="I112" s="352">
        <v>0</v>
      </c>
    </row>
    <row r="113" spans="1:9" ht="12.75" customHeight="1" x14ac:dyDescent="0.2">
      <c r="A113" s="74" t="str">
        <f t="shared" si="8"/>
        <v>5i</v>
      </c>
      <c r="B113" s="49" t="s">
        <v>103</v>
      </c>
      <c r="C113" s="49" t="s">
        <v>127</v>
      </c>
      <c r="D113" s="50" t="s">
        <v>51</v>
      </c>
      <c r="E113" s="58" t="s">
        <v>109</v>
      </c>
      <c r="F113" s="48" t="s">
        <v>49</v>
      </c>
      <c r="G113" s="48" t="s">
        <v>134</v>
      </c>
      <c r="H113" s="38" t="s">
        <v>10</v>
      </c>
      <c r="I113" s="352">
        <v>0</v>
      </c>
    </row>
    <row r="114" spans="1:9" ht="12.75" customHeight="1" x14ac:dyDescent="0.2">
      <c r="A114" s="74" t="str">
        <f t="shared" si="8"/>
        <v>6i</v>
      </c>
      <c r="B114" s="49" t="s">
        <v>103</v>
      </c>
      <c r="C114" s="49" t="s">
        <v>129</v>
      </c>
      <c r="D114" s="50" t="s">
        <v>51</v>
      </c>
      <c r="E114" s="58" t="s">
        <v>109</v>
      </c>
      <c r="F114" s="48" t="s">
        <v>49</v>
      </c>
      <c r="G114" s="48" t="s">
        <v>135</v>
      </c>
      <c r="H114" s="38" t="s">
        <v>10</v>
      </c>
      <c r="I114" s="352">
        <v>0</v>
      </c>
    </row>
    <row r="115" spans="1:9" ht="12.75" customHeight="1" x14ac:dyDescent="0.2">
      <c r="A115" s="74" t="str">
        <f t="shared" si="8"/>
        <v>7i</v>
      </c>
      <c r="B115" s="49" t="s">
        <v>103</v>
      </c>
      <c r="C115" s="49" t="s">
        <v>128</v>
      </c>
      <c r="D115" s="50" t="s">
        <v>51</v>
      </c>
      <c r="E115" s="58" t="s">
        <v>109</v>
      </c>
      <c r="F115" s="48" t="s">
        <v>49</v>
      </c>
      <c r="G115" s="48" t="s">
        <v>136</v>
      </c>
      <c r="H115" s="38" t="s">
        <v>10</v>
      </c>
      <c r="I115" s="352">
        <v>0</v>
      </c>
    </row>
    <row r="116" spans="1:9" ht="12.75" customHeight="1" x14ac:dyDescent="0.2">
      <c r="A116" s="74" t="str">
        <f t="shared" si="8"/>
        <v>8i</v>
      </c>
      <c r="B116" s="49" t="s">
        <v>103</v>
      </c>
      <c r="C116" s="49"/>
      <c r="D116" s="50" t="s">
        <v>51</v>
      </c>
      <c r="E116" s="58" t="s">
        <v>109</v>
      </c>
      <c r="F116" s="48" t="s">
        <v>49</v>
      </c>
      <c r="G116" s="38" t="s">
        <v>137</v>
      </c>
      <c r="H116" s="38" t="s">
        <v>10</v>
      </c>
      <c r="I116" s="352">
        <v>0</v>
      </c>
    </row>
    <row r="117" spans="1:9" ht="12.75" customHeight="1" thickBot="1" x14ac:dyDescent="0.25">
      <c r="A117" s="74" t="str">
        <f t="shared" si="8"/>
        <v>9i</v>
      </c>
      <c r="B117" s="49" t="s">
        <v>103</v>
      </c>
      <c r="C117" s="49"/>
      <c r="D117" s="50" t="s">
        <v>51</v>
      </c>
      <c r="E117" s="58" t="s">
        <v>109</v>
      </c>
      <c r="F117" s="48" t="s">
        <v>49</v>
      </c>
      <c r="G117" s="38" t="s">
        <v>137</v>
      </c>
      <c r="H117" s="38" t="s">
        <v>10</v>
      </c>
      <c r="I117" s="353">
        <v>0</v>
      </c>
    </row>
    <row r="118" spans="1:9" ht="12.75" customHeight="1" thickBot="1" x14ac:dyDescent="0.25">
      <c r="A118" s="76" t="str">
        <f t="shared" si="8"/>
        <v>10i</v>
      </c>
      <c r="B118" s="633"/>
      <c r="C118" s="634"/>
      <c r="D118" s="634"/>
      <c r="E118" s="635"/>
      <c r="F118" s="636" t="str">
        <f>"Total Cost of Special Allocable Services (Sum Lines "&amp;A109&amp;" through "&amp;A118&amp;")"</f>
        <v>Total Cost of Special Allocable Services (Sum Lines 1i through 10i)</v>
      </c>
      <c r="G118" s="637"/>
      <c r="H118" s="349" t="s">
        <v>164</v>
      </c>
      <c r="I118" s="354">
        <f>SUM(I109:I117)</f>
        <v>0</v>
      </c>
    </row>
    <row r="119" spans="1:9" ht="12.75" customHeight="1" thickBot="1" x14ac:dyDescent="0.25">
      <c r="A119" s="43"/>
      <c r="B119" s="43"/>
      <c r="C119" s="43"/>
      <c r="D119" s="43"/>
      <c r="E119" s="43"/>
      <c r="F119" s="43"/>
      <c r="G119" s="43"/>
      <c r="H119" s="43"/>
      <c r="I119" s="350"/>
    </row>
    <row r="120" spans="1:9" ht="12.75" customHeight="1" thickBot="1" x14ac:dyDescent="0.25">
      <c r="A120" s="638" t="s">
        <v>208</v>
      </c>
      <c r="B120" s="639"/>
      <c r="C120" s="639"/>
      <c r="D120" s="639"/>
      <c r="E120" s="640"/>
      <c r="F120" s="641"/>
      <c r="G120" s="642"/>
      <c r="H120" s="43"/>
      <c r="I120" s="350"/>
    </row>
    <row r="121" spans="1:9" ht="12.75" customHeight="1" x14ac:dyDescent="0.2">
      <c r="A121" s="73" t="s">
        <v>774</v>
      </c>
      <c r="B121" s="45" t="s">
        <v>103</v>
      </c>
      <c r="C121" s="45" t="s">
        <v>124</v>
      </c>
      <c r="D121" s="46" t="s">
        <v>51</v>
      </c>
      <c r="E121" s="57" t="s">
        <v>109</v>
      </c>
      <c r="F121" s="44" t="s">
        <v>49</v>
      </c>
      <c r="G121" s="44" t="s">
        <v>130</v>
      </c>
      <c r="H121" s="47" t="s">
        <v>10</v>
      </c>
      <c r="I121" s="351">
        <v>0</v>
      </c>
    </row>
    <row r="122" spans="1:9" ht="12.75" customHeight="1" x14ac:dyDescent="0.2">
      <c r="A122" s="74" t="str">
        <f>VALUE(LEFT(A121,IF(LEN(A121)=2,1,2)))+1&amp;RIGHT(A121,1)</f>
        <v>2j</v>
      </c>
      <c r="B122" s="49" t="s">
        <v>103</v>
      </c>
      <c r="C122" s="49" t="s">
        <v>125</v>
      </c>
      <c r="D122" s="50" t="s">
        <v>51</v>
      </c>
      <c r="E122" s="58" t="s">
        <v>109</v>
      </c>
      <c r="F122" s="48" t="s">
        <v>49</v>
      </c>
      <c r="G122" s="48" t="s">
        <v>131</v>
      </c>
      <c r="H122" s="38" t="s">
        <v>10</v>
      </c>
      <c r="I122" s="352">
        <v>0</v>
      </c>
    </row>
    <row r="123" spans="1:9" ht="12.75" customHeight="1" x14ac:dyDescent="0.2">
      <c r="A123" s="74" t="str">
        <f t="shared" ref="A123:A130" si="9">VALUE(LEFT(A122,IF(LEN(A122)=2,1,2)))+1&amp;RIGHT(A122,1)</f>
        <v>3j</v>
      </c>
      <c r="B123" s="49" t="s">
        <v>103</v>
      </c>
      <c r="C123" s="49" t="s">
        <v>115</v>
      </c>
      <c r="D123" s="50" t="s">
        <v>51</v>
      </c>
      <c r="E123" s="58" t="s">
        <v>109</v>
      </c>
      <c r="F123" s="48" t="s">
        <v>49</v>
      </c>
      <c r="G123" s="48" t="s">
        <v>132</v>
      </c>
      <c r="H123" s="38" t="s">
        <v>10</v>
      </c>
      <c r="I123" s="352">
        <v>0</v>
      </c>
    </row>
    <row r="124" spans="1:9" ht="12.75" customHeight="1" x14ac:dyDescent="0.2">
      <c r="A124" s="74" t="str">
        <f t="shared" si="9"/>
        <v>4j</v>
      </c>
      <c r="B124" s="49" t="s">
        <v>103</v>
      </c>
      <c r="C124" s="49" t="s">
        <v>126</v>
      </c>
      <c r="D124" s="50" t="s">
        <v>51</v>
      </c>
      <c r="E124" s="58" t="s">
        <v>109</v>
      </c>
      <c r="F124" s="48" t="s">
        <v>49</v>
      </c>
      <c r="G124" s="75" t="s">
        <v>133</v>
      </c>
      <c r="H124" s="38" t="s">
        <v>10</v>
      </c>
      <c r="I124" s="352">
        <v>0</v>
      </c>
    </row>
    <row r="125" spans="1:9" ht="12.75" customHeight="1" x14ac:dyDescent="0.2">
      <c r="A125" s="74" t="str">
        <f t="shared" si="9"/>
        <v>5j</v>
      </c>
      <c r="B125" s="49" t="s">
        <v>103</v>
      </c>
      <c r="C125" s="49" t="s">
        <v>127</v>
      </c>
      <c r="D125" s="50" t="s">
        <v>51</v>
      </c>
      <c r="E125" s="58" t="s">
        <v>109</v>
      </c>
      <c r="F125" s="48" t="s">
        <v>49</v>
      </c>
      <c r="G125" s="48" t="s">
        <v>134</v>
      </c>
      <c r="H125" s="38" t="s">
        <v>10</v>
      </c>
      <c r="I125" s="352">
        <v>0</v>
      </c>
    </row>
    <row r="126" spans="1:9" ht="12.75" customHeight="1" x14ac:dyDescent="0.2">
      <c r="A126" s="74" t="str">
        <f t="shared" si="9"/>
        <v>6j</v>
      </c>
      <c r="B126" s="49" t="s">
        <v>103</v>
      </c>
      <c r="C126" s="49" t="s">
        <v>129</v>
      </c>
      <c r="D126" s="50" t="s">
        <v>51</v>
      </c>
      <c r="E126" s="58" t="s">
        <v>109</v>
      </c>
      <c r="F126" s="48" t="s">
        <v>49</v>
      </c>
      <c r="G126" s="48" t="s">
        <v>135</v>
      </c>
      <c r="H126" s="38" t="s">
        <v>10</v>
      </c>
      <c r="I126" s="352">
        <v>0</v>
      </c>
    </row>
    <row r="127" spans="1:9" ht="12.75" customHeight="1" x14ac:dyDescent="0.2">
      <c r="A127" s="74" t="str">
        <f t="shared" si="9"/>
        <v>7j</v>
      </c>
      <c r="B127" s="49" t="s">
        <v>103</v>
      </c>
      <c r="C127" s="49" t="s">
        <v>128</v>
      </c>
      <c r="D127" s="50" t="s">
        <v>51</v>
      </c>
      <c r="E127" s="58" t="s">
        <v>109</v>
      </c>
      <c r="F127" s="48" t="s">
        <v>49</v>
      </c>
      <c r="G127" s="48" t="s">
        <v>136</v>
      </c>
      <c r="H127" s="38" t="s">
        <v>10</v>
      </c>
      <c r="I127" s="352">
        <v>0</v>
      </c>
    </row>
    <row r="128" spans="1:9" ht="12.75" customHeight="1" x14ac:dyDescent="0.2">
      <c r="A128" s="74" t="str">
        <f t="shared" si="9"/>
        <v>8j</v>
      </c>
      <c r="B128" s="49" t="s">
        <v>103</v>
      </c>
      <c r="C128" s="49"/>
      <c r="D128" s="50" t="s">
        <v>51</v>
      </c>
      <c r="E128" s="58" t="s">
        <v>109</v>
      </c>
      <c r="F128" s="48" t="s">
        <v>49</v>
      </c>
      <c r="G128" s="38" t="s">
        <v>137</v>
      </c>
      <c r="H128" s="38" t="s">
        <v>10</v>
      </c>
      <c r="I128" s="352">
        <v>0</v>
      </c>
    </row>
    <row r="129" spans="1:9" ht="12.75" customHeight="1" thickBot="1" x14ac:dyDescent="0.25">
      <c r="A129" s="74" t="str">
        <f t="shared" si="9"/>
        <v>9j</v>
      </c>
      <c r="B129" s="49" t="s">
        <v>103</v>
      </c>
      <c r="C129" s="49"/>
      <c r="D129" s="50" t="s">
        <v>51</v>
      </c>
      <c r="E129" s="58" t="s">
        <v>109</v>
      </c>
      <c r="F129" s="48" t="s">
        <v>49</v>
      </c>
      <c r="G129" s="38" t="s">
        <v>137</v>
      </c>
      <c r="H129" s="38" t="s">
        <v>10</v>
      </c>
      <c r="I129" s="353">
        <v>0</v>
      </c>
    </row>
    <row r="130" spans="1:9" ht="12.75" customHeight="1" thickBot="1" x14ac:dyDescent="0.25">
      <c r="A130" s="76" t="str">
        <f t="shared" si="9"/>
        <v>10j</v>
      </c>
      <c r="B130" s="633"/>
      <c r="C130" s="634"/>
      <c r="D130" s="634"/>
      <c r="E130" s="635"/>
      <c r="F130" s="636" t="str">
        <f>"Total Cost of Special Allocable Services (Sum Lines "&amp;A121&amp;" through "&amp;A130&amp;")"</f>
        <v>Total Cost of Special Allocable Services (Sum Lines 1j through 10j)</v>
      </c>
      <c r="G130" s="637"/>
      <c r="H130" s="349" t="s">
        <v>164</v>
      </c>
      <c r="I130" s="354">
        <f>SUM(I121:I129)</f>
        <v>0</v>
      </c>
    </row>
    <row r="131" spans="1:9" ht="12.75" customHeight="1" thickBot="1" x14ac:dyDescent="0.25">
      <c r="A131" s="43"/>
      <c r="B131" s="43"/>
      <c r="C131" s="43"/>
      <c r="D131" s="43"/>
      <c r="E131" s="43"/>
      <c r="F131" s="43"/>
      <c r="G131" s="43"/>
      <c r="H131" s="43"/>
      <c r="I131" s="350"/>
    </row>
    <row r="132" spans="1:9" ht="12.75" customHeight="1" thickBot="1" x14ac:dyDescent="0.25">
      <c r="A132" s="638" t="s">
        <v>209</v>
      </c>
      <c r="B132" s="639"/>
      <c r="C132" s="639"/>
      <c r="D132" s="639"/>
      <c r="E132" s="640"/>
      <c r="F132" s="641"/>
      <c r="G132" s="642"/>
      <c r="H132" s="43"/>
      <c r="I132" s="350"/>
    </row>
    <row r="133" spans="1:9" ht="12.75" customHeight="1" x14ac:dyDescent="0.2">
      <c r="A133" s="73" t="s">
        <v>775</v>
      </c>
      <c r="B133" s="45" t="s">
        <v>103</v>
      </c>
      <c r="C133" s="45" t="s">
        <v>124</v>
      </c>
      <c r="D133" s="46" t="s">
        <v>51</v>
      </c>
      <c r="E133" s="57" t="s">
        <v>109</v>
      </c>
      <c r="F133" s="44" t="s">
        <v>49</v>
      </c>
      <c r="G133" s="44" t="s">
        <v>130</v>
      </c>
      <c r="H133" s="47" t="s">
        <v>10</v>
      </c>
      <c r="I133" s="351">
        <v>0</v>
      </c>
    </row>
    <row r="134" spans="1:9" ht="12.75" customHeight="1" x14ac:dyDescent="0.2">
      <c r="A134" s="74" t="str">
        <f>VALUE(LEFT(A133,IF(LEN(A133)=2,1,2)))+1&amp;RIGHT(A133,1)</f>
        <v>2k</v>
      </c>
      <c r="B134" s="49" t="s">
        <v>103</v>
      </c>
      <c r="C134" s="49" t="s">
        <v>125</v>
      </c>
      <c r="D134" s="50" t="s">
        <v>51</v>
      </c>
      <c r="E134" s="58" t="s">
        <v>109</v>
      </c>
      <c r="F134" s="48" t="s">
        <v>49</v>
      </c>
      <c r="G134" s="48" t="s">
        <v>131</v>
      </c>
      <c r="H134" s="38" t="s">
        <v>10</v>
      </c>
      <c r="I134" s="352">
        <v>0</v>
      </c>
    </row>
    <row r="135" spans="1:9" ht="12.75" customHeight="1" x14ac:dyDescent="0.2">
      <c r="A135" s="74" t="str">
        <f t="shared" ref="A135:A142" si="10">VALUE(LEFT(A134,IF(LEN(A134)=2,1,2)))+1&amp;RIGHT(A134,1)</f>
        <v>3k</v>
      </c>
      <c r="B135" s="49" t="s">
        <v>103</v>
      </c>
      <c r="C135" s="49" t="s">
        <v>115</v>
      </c>
      <c r="D135" s="50" t="s">
        <v>51</v>
      </c>
      <c r="E135" s="58" t="s">
        <v>109</v>
      </c>
      <c r="F135" s="48" t="s">
        <v>49</v>
      </c>
      <c r="G135" s="48" t="s">
        <v>132</v>
      </c>
      <c r="H135" s="38" t="s">
        <v>10</v>
      </c>
      <c r="I135" s="352">
        <v>0</v>
      </c>
    </row>
    <row r="136" spans="1:9" ht="12.75" customHeight="1" x14ac:dyDescent="0.2">
      <c r="A136" s="74" t="str">
        <f t="shared" si="10"/>
        <v>4k</v>
      </c>
      <c r="B136" s="49" t="s">
        <v>103</v>
      </c>
      <c r="C136" s="49" t="s">
        <v>126</v>
      </c>
      <c r="D136" s="50" t="s">
        <v>51</v>
      </c>
      <c r="E136" s="58" t="s">
        <v>109</v>
      </c>
      <c r="F136" s="48" t="s">
        <v>49</v>
      </c>
      <c r="G136" s="75" t="s">
        <v>133</v>
      </c>
      <c r="H136" s="38" t="s">
        <v>10</v>
      </c>
      <c r="I136" s="352">
        <v>0</v>
      </c>
    </row>
    <row r="137" spans="1:9" ht="12.75" customHeight="1" x14ac:dyDescent="0.2">
      <c r="A137" s="74" t="str">
        <f t="shared" si="10"/>
        <v>5k</v>
      </c>
      <c r="B137" s="49" t="s">
        <v>103</v>
      </c>
      <c r="C137" s="49" t="s">
        <v>127</v>
      </c>
      <c r="D137" s="50" t="s">
        <v>51</v>
      </c>
      <c r="E137" s="58" t="s">
        <v>109</v>
      </c>
      <c r="F137" s="48" t="s">
        <v>49</v>
      </c>
      <c r="G137" s="48" t="s">
        <v>134</v>
      </c>
      <c r="H137" s="38" t="s">
        <v>10</v>
      </c>
      <c r="I137" s="352">
        <v>0</v>
      </c>
    </row>
    <row r="138" spans="1:9" ht="12.75" customHeight="1" x14ac:dyDescent="0.2">
      <c r="A138" s="74" t="str">
        <f t="shared" si="10"/>
        <v>6k</v>
      </c>
      <c r="B138" s="49" t="s">
        <v>103</v>
      </c>
      <c r="C138" s="49" t="s">
        <v>129</v>
      </c>
      <c r="D138" s="50" t="s">
        <v>51</v>
      </c>
      <c r="E138" s="58" t="s">
        <v>109</v>
      </c>
      <c r="F138" s="48" t="s">
        <v>49</v>
      </c>
      <c r="G138" s="48" t="s">
        <v>135</v>
      </c>
      <c r="H138" s="38" t="s">
        <v>10</v>
      </c>
      <c r="I138" s="352">
        <v>0</v>
      </c>
    </row>
    <row r="139" spans="1:9" ht="12.75" customHeight="1" x14ac:dyDescent="0.2">
      <c r="A139" s="74" t="str">
        <f t="shared" si="10"/>
        <v>7k</v>
      </c>
      <c r="B139" s="49" t="s">
        <v>103</v>
      </c>
      <c r="C139" s="49" t="s">
        <v>128</v>
      </c>
      <c r="D139" s="50" t="s">
        <v>51</v>
      </c>
      <c r="E139" s="58" t="s">
        <v>109</v>
      </c>
      <c r="F139" s="48" t="s">
        <v>49</v>
      </c>
      <c r="G139" s="48" t="s">
        <v>136</v>
      </c>
      <c r="H139" s="38" t="s">
        <v>10</v>
      </c>
      <c r="I139" s="352">
        <v>0</v>
      </c>
    </row>
    <row r="140" spans="1:9" ht="12.75" customHeight="1" x14ac:dyDescent="0.2">
      <c r="A140" s="74" t="str">
        <f t="shared" si="10"/>
        <v>8k</v>
      </c>
      <c r="B140" s="49" t="s">
        <v>103</v>
      </c>
      <c r="C140" s="49"/>
      <c r="D140" s="50" t="s">
        <v>51</v>
      </c>
      <c r="E140" s="58" t="s">
        <v>109</v>
      </c>
      <c r="F140" s="48" t="s">
        <v>49</v>
      </c>
      <c r="G140" s="38" t="s">
        <v>137</v>
      </c>
      <c r="H140" s="38" t="s">
        <v>10</v>
      </c>
      <c r="I140" s="352">
        <v>0</v>
      </c>
    </row>
    <row r="141" spans="1:9" ht="12.75" customHeight="1" thickBot="1" x14ac:dyDescent="0.25">
      <c r="A141" s="74" t="str">
        <f t="shared" si="10"/>
        <v>9k</v>
      </c>
      <c r="B141" s="49" t="s">
        <v>103</v>
      </c>
      <c r="C141" s="49"/>
      <c r="D141" s="50" t="s">
        <v>51</v>
      </c>
      <c r="E141" s="58" t="s">
        <v>109</v>
      </c>
      <c r="F141" s="48" t="s">
        <v>49</v>
      </c>
      <c r="G141" s="38" t="s">
        <v>137</v>
      </c>
      <c r="H141" s="38" t="s">
        <v>10</v>
      </c>
      <c r="I141" s="353">
        <v>0</v>
      </c>
    </row>
    <row r="142" spans="1:9" ht="12.75" customHeight="1" thickBot="1" x14ac:dyDescent="0.25">
      <c r="A142" s="76" t="str">
        <f t="shared" si="10"/>
        <v>10k</v>
      </c>
      <c r="B142" s="633"/>
      <c r="C142" s="634"/>
      <c r="D142" s="634"/>
      <c r="E142" s="635"/>
      <c r="F142" s="636" t="str">
        <f>"Total Cost of Special Allocable Services (Sum Lines "&amp;A133&amp;" through "&amp;A142&amp;")"</f>
        <v>Total Cost of Special Allocable Services (Sum Lines 1k through 10k)</v>
      </c>
      <c r="G142" s="637"/>
      <c r="H142" s="349" t="s">
        <v>164</v>
      </c>
      <c r="I142" s="354">
        <f>SUM(I133:I141)</f>
        <v>0</v>
      </c>
    </row>
    <row r="143" spans="1:9" ht="12.75" customHeight="1" thickBot="1" x14ac:dyDescent="0.25">
      <c r="A143" s="43"/>
      <c r="B143" s="43"/>
      <c r="C143" s="43"/>
      <c r="D143" s="43"/>
      <c r="E143" s="43"/>
      <c r="F143" s="43"/>
      <c r="G143" s="43"/>
      <c r="H143" s="43"/>
      <c r="I143" s="350"/>
    </row>
    <row r="144" spans="1:9" ht="12.75" customHeight="1" thickBot="1" x14ac:dyDescent="0.25">
      <c r="A144" s="638" t="s">
        <v>210</v>
      </c>
      <c r="B144" s="639"/>
      <c r="C144" s="639"/>
      <c r="D144" s="639"/>
      <c r="E144" s="640"/>
      <c r="F144" s="641"/>
      <c r="G144" s="642"/>
      <c r="H144" s="43"/>
      <c r="I144" s="350"/>
    </row>
    <row r="145" spans="1:9" ht="12.75" customHeight="1" x14ac:dyDescent="0.2">
      <c r="A145" s="73" t="s">
        <v>776</v>
      </c>
      <c r="B145" s="45" t="s">
        <v>103</v>
      </c>
      <c r="C145" s="45" t="s">
        <v>124</v>
      </c>
      <c r="D145" s="46" t="s">
        <v>51</v>
      </c>
      <c r="E145" s="57" t="s">
        <v>109</v>
      </c>
      <c r="F145" s="44" t="s">
        <v>49</v>
      </c>
      <c r="G145" s="44" t="s">
        <v>130</v>
      </c>
      <c r="H145" s="47" t="s">
        <v>10</v>
      </c>
      <c r="I145" s="351">
        <v>0</v>
      </c>
    </row>
    <row r="146" spans="1:9" ht="12.75" customHeight="1" x14ac:dyDescent="0.2">
      <c r="A146" s="74" t="str">
        <f>VALUE(LEFT(A145,IF(LEN(A145)=2,1,2)))+1&amp;RIGHT(A145,1)</f>
        <v>2l</v>
      </c>
      <c r="B146" s="49" t="s">
        <v>103</v>
      </c>
      <c r="C146" s="49" t="s">
        <v>125</v>
      </c>
      <c r="D146" s="50" t="s">
        <v>51</v>
      </c>
      <c r="E146" s="58" t="s">
        <v>109</v>
      </c>
      <c r="F146" s="48" t="s">
        <v>49</v>
      </c>
      <c r="G146" s="48" t="s">
        <v>131</v>
      </c>
      <c r="H146" s="38" t="s">
        <v>10</v>
      </c>
      <c r="I146" s="352">
        <v>0</v>
      </c>
    </row>
    <row r="147" spans="1:9" ht="12.75" customHeight="1" x14ac:dyDescent="0.2">
      <c r="A147" s="74" t="str">
        <f t="shared" ref="A147:A154" si="11">VALUE(LEFT(A146,IF(LEN(A146)=2,1,2)))+1&amp;RIGHT(A146,1)</f>
        <v>3l</v>
      </c>
      <c r="B147" s="49" t="s">
        <v>103</v>
      </c>
      <c r="C147" s="49" t="s">
        <v>115</v>
      </c>
      <c r="D147" s="50" t="s">
        <v>51</v>
      </c>
      <c r="E147" s="58" t="s">
        <v>109</v>
      </c>
      <c r="F147" s="48" t="s">
        <v>49</v>
      </c>
      <c r="G147" s="48" t="s">
        <v>132</v>
      </c>
      <c r="H147" s="38" t="s">
        <v>10</v>
      </c>
      <c r="I147" s="352">
        <v>0</v>
      </c>
    </row>
    <row r="148" spans="1:9" ht="12.75" customHeight="1" x14ac:dyDescent="0.2">
      <c r="A148" s="74" t="str">
        <f t="shared" si="11"/>
        <v>4l</v>
      </c>
      <c r="B148" s="49" t="s">
        <v>103</v>
      </c>
      <c r="C148" s="49" t="s">
        <v>126</v>
      </c>
      <c r="D148" s="50" t="s">
        <v>51</v>
      </c>
      <c r="E148" s="58" t="s">
        <v>109</v>
      </c>
      <c r="F148" s="48" t="s">
        <v>49</v>
      </c>
      <c r="G148" s="75" t="s">
        <v>133</v>
      </c>
      <c r="H148" s="38" t="s">
        <v>10</v>
      </c>
      <c r="I148" s="352">
        <v>0</v>
      </c>
    </row>
    <row r="149" spans="1:9" ht="12.75" customHeight="1" x14ac:dyDescent="0.2">
      <c r="A149" s="74" t="str">
        <f t="shared" si="11"/>
        <v>5l</v>
      </c>
      <c r="B149" s="49" t="s">
        <v>103</v>
      </c>
      <c r="C149" s="49" t="s">
        <v>127</v>
      </c>
      <c r="D149" s="50" t="s">
        <v>51</v>
      </c>
      <c r="E149" s="58" t="s">
        <v>109</v>
      </c>
      <c r="F149" s="48" t="s">
        <v>49</v>
      </c>
      <c r="G149" s="48" t="s">
        <v>134</v>
      </c>
      <c r="H149" s="38" t="s">
        <v>10</v>
      </c>
      <c r="I149" s="352">
        <v>0</v>
      </c>
    </row>
    <row r="150" spans="1:9" ht="12.75" customHeight="1" x14ac:dyDescent="0.2">
      <c r="A150" s="74" t="str">
        <f t="shared" si="11"/>
        <v>6l</v>
      </c>
      <c r="B150" s="49" t="s">
        <v>103</v>
      </c>
      <c r="C150" s="49" t="s">
        <v>129</v>
      </c>
      <c r="D150" s="50" t="s">
        <v>51</v>
      </c>
      <c r="E150" s="58" t="s">
        <v>109</v>
      </c>
      <c r="F150" s="48" t="s">
        <v>49</v>
      </c>
      <c r="G150" s="48" t="s">
        <v>135</v>
      </c>
      <c r="H150" s="38" t="s">
        <v>10</v>
      </c>
      <c r="I150" s="352">
        <v>0</v>
      </c>
    </row>
    <row r="151" spans="1:9" ht="12.75" customHeight="1" x14ac:dyDescent="0.2">
      <c r="A151" s="74" t="str">
        <f t="shared" si="11"/>
        <v>7l</v>
      </c>
      <c r="B151" s="49" t="s">
        <v>103</v>
      </c>
      <c r="C151" s="49" t="s">
        <v>128</v>
      </c>
      <c r="D151" s="50" t="s">
        <v>51</v>
      </c>
      <c r="E151" s="58" t="s">
        <v>109</v>
      </c>
      <c r="F151" s="48" t="s">
        <v>49</v>
      </c>
      <c r="G151" s="48" t="s">
        <v>136</v>
      </c>
      <c r="H151" s="38" t="s">
        <v>10</v>
      </c>
      <c r="I151" s="352">
        <v>0</v>
      </c>
    </row>
    <row r="152" spans="1:9" ht="12.75" customHeight="1" x14ac:dyDescent="0.2">
      <c r="A152" s="74" t="str">
        <f t="shared" si="11"/>
        <v>8l</v>
      </c>
      <c r="B152" s="49" t="s">
        <v>103</v>
      </c>
      <c r="C152" s="49"/>
      <c r="D152" s="50" t="s">
        <v>51</v>
      </c>
      <c r="E152" s="58" t="s">
        <v>109</v>
      </c>
      <c r="F152" s="48" t="s">
        <v>49</v>
      </c>
      <c r="G152" s="38" t="s">
        <v>137</v>
      </c>
      <c r="H152" s="38" t="s">
        <v>10</v>
      </c>
      <c r="I152" s="352">
        <v>0</v>
      </c>
    </row>
    <row r="153" spans="1:9" ht="12.75" customHeight="1" thickBot="1" x14ac:dyDescent="0.25">
      <c r="A153" s="74" t="str">
        <f t="shared" si="11"/>
        <v>9l</v>
      </c>
      <c r="B153" s="49" t="s">
        <v>103</v>
      </c>
      <c r="C153" s="49"/>
      <c r="D153" s="50" t="s">
        <v>51</v>
      </c>
      <c r="E153" s="58" t="s">
        <v>109</v>
      </c>
      <c r="F153" s="48" t="s">
        <v>49</v>
      </c>
      <c r="G153" s="38" t="s">
        <v>137</v>
      </c>
      <c r="H153" s="38" t="s">
        <v>10</v>
      </c>
      <c r="I153" s="353">
        <v>0</v>
      </c>
    </row>
    <row r="154" spans="1:9" ht="12.75" customHeight="1" thickBot="1" x14ac:dyDescent="0.25">
      <c r="A154" s="76" t="str">
        <f t="shared" si="11"/>
        <v>10l</v>
      </c>
      <c r="B154" s="633"/>
      <c r="C154" s="634"/>
      <c r="D154" s="634"/>
      <c r="E154" s="635"/>
      <c r="F154" s="636" t="str">
        <f>"Total Cost of Special Allocable Services (Sum Lines "&amp;A145&amp;" through "&amp;A154&amp;")"</f>
        <v>Total Cost of Special Allocable Services (Sum Lines 1l through 10l)</v>
      </c>
      <c r="G154" s="637"/>
      <c r="H154" s="349" t="s">
        <v>164</v>
      </c>
      <c r="I154" s="354">
        <f>SUM(I145:I153)</f>
        <v>0</v>
      </c>
    </row>
    <row r="155" spans="1:9" ht="12.75" customHeight="1" thickBot="1" x14ac:dyDescent="0.25">
      <c r="A155" s="43"/>
      <c r="B155" s="43"/>
      <c r="C155" s="43"/>
      <c r="D155" s="43"/>
      <c r="E155" s="43"/>
      <c r="F155" s="43"/>
      <c r="G155" s="43"/>
      <c r="H155" s="43"/>
      <c r="I155" s="350"/>
    </row>
    <row r="156" spans="1:9" ht="12.75" customHeight="1" thickBot="1" x14ac:dyDescent="0.25">
      <c r="A156" s="638" t="s">
        <v>211</v>
      </c>
      <c r="B156" s="639"/>
      <c r="C156" s="639"/>
      <c r="D156" s="639"/>
      <c r="E156" s="640"/>
      <c r="F156" s="641"/>
      <c r="G156" s="642"/>
      <c r="H156" s="43"/>
      <c r="I156" s="350"/>
    </row>
    <row r="157" spans="1:9" ht="12.75" customHeight="1" x14ac:dyDescent="0.2">
      <c r="A157" s="73" t="s">
        <v>777</v>
      </c>
      <c r="B157" s="45" t="s">
        <v>103</v>
      </c>
      <c r="C157" s="45" t="s">
        <v>124</v>
      </c>
      <c r="D157" s="46" t="s">
        <v>51</v>
      </c>
      <c r="E157" s="57" t="s">
        <v>109</v>
      </c>
      <c r="F157" s="44" t="s">
        <v>49</v>
      </c>
      <c r="G157" s="44" t="s">
        <v>130</v>
      </c>
      <c r="H157" s="47" t="s">
        <v>10</v>
      </c>
      <c r="I157" s="351">
        <v>0</v>
      </c>
    </row>
    <row r="158" spans="1:9" ht="12.75" customHeight="1" x14ac:dyDescent="0.2">
      <c r="A158" s="74" t="str">
        <f>VALUE(LEFT(A157,IF(LEN(A157)=2,1,2)))+1&amp;RIGHT(A157,1)</f>
        <v>2m</v>
      </c>
      <c r="B158" s="49" t="s">
        <v>103</v>
      </c>
      <c r="C158" s="49" t="s">
        <v>125</v>
      </c>
      <c r="D158" s="50" t="s">
        <v>51</v>
      </c>
      <c r="E158" s="58" t="s">
        <v>109</v>
      </c>
      <c r="F158" s="48" t="s">
        <v>49</v>
      </c>
      <c r="G158" s="48" t="s">
        <v>131</v>
      </c>
      <c r="H158" s="38" t="s">
        <v>10</v>
      </c>
      <c r="I158" s="352">
        <v>0</v>
      </c>
    </row>
    <row r="159" spans="1:9" ht="12.75" customHeight="1" x14ac:dyDescent="0.2">
      <c r="A159" s="74" t="str">
        <f t="shared" ref="A159:A166" si="12">VALUE(LEFT(A158,IF(LEN(A158)=2,1,2)))+1&amp;RIGHT(A158,1)</f>
        <v>3m</v>
      </c>
      <c r="B159" s="49" t="s">
        <v>103</v>
      </c>
      <c r="C159" s="49" t="s">
        <v>115</v>
      </c>
      <c r="D159" s="50" t="s">
        <v>51</v>
      </c>
      <c r="E159" s="58" t="s">
        <v>109</v>
      </c>
      <c r="F159" s="48" t="s">
        <v>49</v>
      </c>
      <c r="G159" s="48" t="s">
        <v>132</v>
      </c>
      <c r="H159" s="38" t="s">
        <v>10</v>
      </c>
      <c r="I159" s="352">
        <v>0</v>
      </c>
    </row>
    <row r="160" spans="1:9" ht="12.75" customHeight="1" x14ac:dyDescent="0.2">
      <c r="A160" s="74" t="str">
        <f t="shared" si="12"/>
        <v>4m</v>
      </c>
      <c r="B160" s="49" t="s">
        <v>103</v>
      </c>
      <c r="C160" s="49" t="s">
        <v>126</v>
      </c>
      <c r="D160" s="50" t="s">
        <v>51</v>
      </c>
      <c r="E160" s="58" t="s">
        <v>109</v>
      </c>
      <c r="F160" s="48" t="s">
        <v>49</v>
      </c>
      <c r="G160" s="75" t="s">
        <v>133</v>
      </c>
      <c r="H160" s="38" t="s">
        <v>10</v>
      </c>
      <c r="I160" s="352">
        <v>0</v>
      </c>
    </row>
    <row r="161" spans="1:14" ht="12.75" customHeight="1" x14ac:dyDescent="0.2">
      <c r="A161" s="74" t="str">
        <f t="shared" si="12"/>
        <v>5m</v>
      </c>
      <c r="B161" s="49" t="s">
        <v>103</v>
      </c>
      <c r="C161" s="49" t="s">
        <v>127</v>
      </c>
      <c r="D161" s="50" t="s">
        <v>51</v>
      </c>
      <c r="E161" s="58" t="s">
        <v>109</v>
      </c>
      <c r="F161" s="48" t="s">
        <v>49</v>
      </c>
      <c r="G161" s="48" t="s">
        <v>134</v>
      </c>
      <c r="H161" s="38" t="s">
        <v>10</v>
      </c>
      <c r="I161" s="352">
        <v>0</v>
      </c>
    </row>
    <row r="162" spans="1:14" ht="12.75" customHeight="1" x14ac:dyDescent="0.2">
      <c r="A162" s="74" t="str">
        <f t="shared" si="12"/>
        <v>6m</v>
      </c>
      <c r="B162" s="49" t="s">
        <v>103</v>
      </c>
      <c r="C162" s="49" t="s">
        <v>129</v>
      </c>
      <c r="D162" s="50" t="s">
        <v>51</v>
      </c>
      <c r="E162" s="58" t="s">
        <v>109</v>
      </c>
      <c r="F162" s="48" t="s">
        <v>49</v>
      </c>
      <c r="G162" s="48" t="s">
        <v>135</v>
      </c>
      <c r="H162" s="38" t="s">
        <v>10</v>
      </c>
      <c r="I162" s="352">
        <v>0</v>
      </c>
    </row>
    <row r="163" spans="1:14" ht="12.75" customHeight="1" x14ac:dyDescent="0.2">
      <c r="A163" s="74" t="str">
        <f t="shared" si="12"/>
        <v>7m</v>
      </c>
      <c r="B163" s="49" t="s">
        <v>103</v>
      </c>
      <c r="C163" s="49" t="s">
        <v>128</v>
      </c>
      <c r="D163" s="50" t="s">
        <v>51</v>
      </c>
      <c r="E163" s="58" t="s">
        <v>109</v>
      </c>
      <c r="F163" s="48" t="s">
        <v>49</v>
      </c>
      <c r="G163" s="48" t="s">
        <v>136</v>
      </c>
      <c r="H163" s="38" t="s">
        <v>10</v>
      </c>
      <c r="I163" s="352">
        <v>0</v>
      </c>
    </row>
    <row r="164" spans="1:14" ht="12.75" customHeight="1" x14ac:dyDescent="0.2">
      <c r="A164" s="74" t="str">
        <f t="shared" si="12"/>
        <v>8m</v>
      </c>
      <c r="B164" s="49" t="s">
        <v>103</v>
      </c>
      <c r="C164" s="49"/>
      <c r="D164" s="50" t="s">
        <v>51</v>
      </c>
      <c r="E164" s="58" t="s">
        <v>109</v>
      </c>
      <c r="F164" s="48" t="s">
        <v>49</v>
      </c>
      <c r="G164" s="38" t="s">
        <v>137</v>
      </c>
      <c r="H164" s="38" t="s">
        <v>10</v>
      </c>
      <c r="I164" s="352">
        <v>0</v>
      </c>
    </row>
    <row r="165" spans="1:14" ht="12.75" customHeight="1" thickBot="1" x14ac:dyDescent="0.25">
      <c r="A165" s="74" t="str">
        <f t="shared" si="12"/>
        <v>9m</v>
      </c>
      <c r="B165" s="49" t="s">
        <v>103</v>
      </c>
      <c r="C165" s="49"/>
      <c r="D165" s="50" t="s">
        <v>51</v>
      </c>
      <c r="E165" s="58" t="s">
        <v>109</v>
      </c>
      <c r="F165" s="48" t="s">
        <v>49</v>
      </c>
      <c r="G165" s="38" t="s">
        <v>137</v>
      </c>
      <c r="H165" s="38" t="s">
        <v>10</v>
      </c>
      <c r="I165" s="353">
        <v>0</v>
      </c>
    </row>
    <row r="166" spans="1:14" ht="12.75" customHeight="1" thickBot="1" x14ac:dyDescent="0.25">
      <c r="A166" s="76" t="str">
        <f t="shared" si="12"/>
        <v>10m</v>
      </c>
      <c r="B166" s="633"/>
      <c r="C166" s="634"/>
      <c r="D166" s="634"/>
      <c r="E166" s="635"/>
      <c r="F166" s="636" t="str">
        <f>"Total Cost of Special Allocable Services (Sum Lines "&amp;A157&amp;" through "&amp;A166&amp;")"</f>
        <v>Total Cost of Special Allocable Services (Sum Lines 1m through 10m)</v>
      </c>
      <c r="G166" s="637"/>
      <c r="H166" s="349" t="s">
        <v>164</v>
      </c>
      <c r="I166" s="354">
        <f>SUM(I157:I165)</f>
        <v>0</v>
      </c>
    </row>
    <row r="167" spans="1:14" ht="12.75" customHeight="1" thickBot="1" x14ac:dyDescent="0.25">
      <c r="A167" s="43"/>
      <c r="B167" s="43"/>
      <c r="C167" s="43"/>
      <c r="D167" s="43"/>
      <c r="E167" s="43"/>
      <c r="F167" s="43"/>
      <c r="G167" s="43"/>
      <c r="H167" s="43"/>
      <c r="I167" s="350"/>
    </row>
    <row r="168" spans="1:14" s="20" customFormat="1" ht="12.75" customHeight="1" thickBot="1" x14ac:dyDescent="0.25">
      <c r="A168" s="643" t="s">
        <v>239</v>
      </c>
      <c r="B168" s="644"/>
      <c r="C168" s="644"/>
      <c r="D168" s="644"/>
      <c r="E168" s="645"/>
      <c r="F168" s="43"/>
      <c r="G168" s="43"/>
      <c r="H168" s="43"/>
      <c r="I168" s="350"/>
      <c r="J168"/>
      <c r="K168"/>
      <c r="L168"/>
      <c r="M168"/>
      <c r="N168"/>
    </row>
    <row r="169" spans="1:14" s="20" customFormat="1" ht="12.75" customHeight="1" x14ac:dyDescent="0.2">
      <c r="A169" s="73" t="s">
        <v>778</v>
      </c>
      <c r="B169" s="77" t="s">
        <v>103</v>
      </c>
      <c r="C169" s="45" t="s">
        <v>124</v>
      </c>
      <c r="D169" s="46" t="s">
        <v>51</v>
      </c>
      <c r="E169" s="57" t="s">
        <v>109</v>
      </c>
      <c r="F169" s="44" t="s">
        <v>49</v>
      </c>
      <c r="G169" s="44" t="s">
        <v>130</v>
      </c>
      <c r="H169" s="53" t="s">
        <v>10</v>
      </c>
      <c r="I169" s="355">
        <f>I13+I25+I37+I49+I61+I73+I85+I97+I109+I121+I133+I145+I157</f>
        <v>0</v>
      </c>
      <c r="J169"/>
      <c r="K169"/>
      <c r="L169"/>
      <c r="M169"/>
      <c r="N169"/>
    </row>
    <row r="170" spans="1:14" s="20" customFormat="1" ht="12.75" customHeight="1" x14ac:dyDescent="0.2">
      <c r="A170" s="74" t="str">
        <f>VALUE(LEFT(A169,IF(LEN(A169)=2,1,2)))+1&amp;RIGHT(A169,1)</f>
        <v>2z</v>
      </c>
      <c r="B170" s="78" t="s">
        <v>103</v>
      </c>
      <c r="C170" s="49" t="s">
        <v>125</v>
      </c>
      <c r="D170" s="50" t="s">
        <v>51</v>
      </c>
      <c r="E170" s="58" t="s">
        <v>109</v>
      </c>
      <c r="F170" s="48" t="s">
        <v>49</v>
      </c>
      <c r="G170" s="48" t="s">
        <v>131</v>
      </c>
      <c r="H170" s="54" t="s">
        <v>10</v>
      </c>
      <c r="I170" s="356">
        <f>I14+I26+I38+I50+I62+I74+I86+I98+I110+I122+I134+I146+I158</f>
        <v>0</v>
      </c>
      <c r="J170"/>
      <c r="K170"/>
      <c r="L170"/>
      <c r="M170"/>
      <c r="N170"/>
    </row>
    <row r="171" spans="1:14" s="20" customFormat="1" ht="12.75" customHeight="1" x14ac:dyDescent="0.2">
      <c r="A171" s="74" t="str">
        <f t="shared" ref="A171:A178" si="13">VALUE(LEFT(A170,IF(LEN(A170)=2,1,2)))+1&amp;RIGHT(A170,1)</f>
        <v>3z</v>
      </c>
      <c r="B171" s="78" t="s">
        <v>103</v>
      </c>
      <c r="C171" s="49" t="s">
        <v>115</v>
      </c>
      <c r="D171" s="50" t="s">
        <v>51</v>
      </c>
      <c r="E171" s="58" t="s">
        <v>109</v>
      </c>
      <c r="F171" s="48" t="s">
        <v>49</v>
      </c>
      <c r="G171" s="48" t="s">
        <v>132</v>
      </c>
      <c r="H171" s="54" t="s">
        <v>10</v>
      </c>
      <c r="I171" s="356">
        <f t="shared" ref="I171:I177" si="14">I15+I27+I39+I51+I63+I75+I87+I99+I111+I123+I135+I147+I159</f>
        <v>0</v>
      </c>
      <c r="J171"/>
      <c r="K171"/>
      <c r="L171"/>
      <c r="M171"/>
      <c r="N171"/>
    </row>
    <row r="172" spans="1:14" s="20" customFormat="1" ht="12.75" customHeight="1" x14ac:dyDescent="0.2">
      <c r="A172" s="74" t="str">
        <f t="shared" si="13"/>
        <v>4z</v>
      </c>
      <c r="B172" s="78" t="s">
        <v>103</v>
      </c>
      <c r="C172" s="49" t="s">
        <v>126</v>
      </c>
      <c r="D172" s="50" t="s">
        <v>51</v>
      </c>
      <c r="E172" s="58" t="s">
        <v>109</v>
      </c>
      <c r="F172" s="48" t="s">
        <v>49</v>
      </c>
      <c r="G172" s="75" t="s">
        <v>133</v>
      </c>
      <c r="H172" s="54" t="s">
        <v>10</v>
      </c>
      <c r="I172" s="356">
        <f t="shared" si="14"/>
        <v>0</v>
      </c>
      <c r="J172"/>
      <c r="K172"/>
      <c r="L172"/>
      <c r="M172"/>
      <c r="N172"/>
    </row>
    <row r="173" spans="1:14" s="20" customFormat="1" ht="12.75" customHeight="1" x14ac:dyDescent="0.2">
      <c r="A173" s="74" t="str">
        <f t="shared" si="13"/>
        <v>5z</v>
      </c>
      <c r="B173" s="78" t="s">
        <v>103</v>
      </c>
      <c r="C173" s="49" t="s">
        <v>127</v>
      </c>
      <c r="D173" s="50" t="s">
        <v>51</v>
      </c>
      <c r="E173" s="58" t="s">
        <v>109</v>
      </c>
      <c r="F173" s="48" t="s">
        <v>49</v>
      </c>
      <c r="G173" s="48" t="s">
        <v>134</v>
      </c>
      <c r="H173" s="54" t="s">
        <v>10</v>
      </c>
      <c r="I173" s="356">
        <f t="shared" si="14"/>
        <v>0</v>
      </c>
      <c r="J173"/>
      <c r="K173"/>
      <c r="L173"/>
      <c r="M173"/>
      <c r="N173"/>
    </row>
    <row r="174" spans="1:14" s="20" customFormat="1" ht="12.75" customHeight="1" x14ac:dyDescent="0.2">
      <c r="A174" s="74" t="str">
        <f t="shared" si="13"/>
        <v>6z</v>
      </c>
      <c r="B174" s="78" t="s">
        <v>103</v>
      </c>
      <c r="C174" s="49" t="s">
        <v>129</v>
      </c>
      <c r="D174" s="50" t="s">
        <v>51</v>
      </c>
      <c r="E174" s="58" t="s">
        <v>109</v>
      </c>
      <c r="F174" s="48" t="s">
        <v>49</v>
      </c>
      <c r="G174" s="48" t="s">
        <v>135</v>
      </c>
      <c r="H174" s="54" t="s">
        <v>10</v>
      </c>
      <c r="I174" s="356">
        <f>I18+I30+I42+I54+I66+I78+I90+I102+I114+I126+I138+I150+I162</f>
        <v>0</v>
      </c>
      <c r="J174"/>
      <c r="K174"/>
      <c r="L174"/>
      <c r="M174"/>
      <c r="N174"/>
    </row>
    <row r="175" spans="1:14" s="20" customFormat="1" ht="12.75" customHeight="1" x14ac:dyDescent="0.2">
      <c r="A175" s="74" t="str">
        <f t="shared" si="13"/>
        <v>7z</v>
      </c>
      <c r="B175" s="78" t="s">
        <v>103</v>
      </c>
      <c r="C175" s="49" t="s">
        <v>128</v>
      </c>
      <c r="D175" s="50" t="s">
        <v>51</v>
      </c>
      <c r="E175" s="58" t="s">
        <v>109</v>
      </c>
      <c r="F175" s="48" t="s">
        <v>49</v>
      </c>
      <c r="G175" s="48" t="s">
        <v>136</v>
      </c>
      <c r="H175" s="54" t="s">
        <v>10</v>
      </c>
      <c r="I175" s="356">
        <f t="shared" si="14"/>
        <v>0</v>
      </c>
      <c r="J175"/>
      <c r="K175"/>
      <c r="L175"/>
      <c r="M175"/>
      <c r="N175"/>
    </row>
    <row r="176" spans="1:14" s="20" customFormat="1" ht="12.75" customHeight="1" x14ac:dyDescent="0.2">
      <c r="A176" s="74" t="str">
        <f t="shared" si="13"/>
        <v>8z</v>
      </c>
      <c r="B176" s="78" t="s">
        <v>103</v>
      </c>
      <c r="C176" s="49"/>
      <c r="D176" s="50" t="s">
        <v>51</v>
      </c>
      <c r="E176" s="58" t="s">
        <v>109</v>
      </c>
      <c r="F176" s="48" t="s">
        <v>49</v>
      </c>
      <c r="G176" s="38" t="s">
        <v>137</v>
      </c>
      <c r="H176" s="54" t="s">
        <v>10</v>
      </c>
      <c r="I176" s="356">
        <f t="shared" si="14"/>
        <v>0</v>
      </c>
      <c r="J176"/>
      <c r="K176"/>
      <c r="L176"/>
      <c r="M176"/>
      <c r="N176"/>
    </row>
    <row r="177" spans="1:14" s="20" customFormat="1" ht="12.75" customHeight="1" thickBot="1" x14ac:dyDescent="0.25">
      <c r="A177" s="74" t="str">
        <f t="shared" si="13"/>
        <v>9z</v>
      </c>
      <c r="B177" s="78" t="s">
        <v>103</v>
      </c>
      <c r="C177" s="49"/>
      <c r="D177" s="50" t="s">
        <v>51</v>
      </c>
      <c r="E177" s="58" t="s">
        <v>109</v>
      </c>
      <c r="F177" s="48" t="s">
        <v>49</v>
      </c>
      <c r="G177" s="38" t="s">
        <v>137</v>
      </c>
      <c r="H177" s="54" t="s">
        <v>10</v>
      </c>
      <c r="I177" s="357">
        <f t="shared" si="14"/>
        <v>0</v>
      </c>
      <c r="J177"/>
      <c r="K177"/>
      <c r="L177"/>
      <c r="M177"/>
      <c r="N177"/>
    </row>
    <row r="178" spans="1:14" s="20" customFormat="1" ht="12.75" customHeight="1" thickBot="1" x14ac:dyDescent="0.25">
      <c r="A178" s="76" t="str">
        <f t="shared" si="13"/>
        <v>10z</v>
      </c>
      <c r="B178" s="646"/>
      <c r="C178" s="634"/>
      <c r="D178" s="634"/>
      <c r="E178" s="635"/>
      <c r="F178" s="636" t="str">
        <f>"Total Cost of Special Allocable Services (Sum Lines "&amp;A169&amp;" through "&amp;A178&amp;")"</f>
        <v>Total Cost of Special Allocable Services (Sum Lines 1z through 10z)</v>
      </c>
      <c r="G178" s="637"/>
      <c r="H178" s="349" t="s">
        <v>164</v>
      </c>
      <c r="I178" s="354">
        <f>SUM(I169:I177)</f>
        <v>0</v>
      </c>
      <c r="J178"/>
      <c r="K178"/>
      <c r="L178"/>
      <c r="M178"/>
      <c r="N178"/>
    </row>
    <row r="179" spans="1:14" s="20" customFormat="1" ht="12.75" customHeight="1" x14ac:dyDescent="0.2">
      <c r="A179" s="17"/>
      <c r="B179" s="18"/>
      <c r="C179" s="18"/>
      <c r="D179" s="18"/>
      <c r="E179" s="18"/>
      <c r="F179" s="18"/>
      <c r="G179" s="17"/>
      <c r="H179" s="17"/>
      <c r="I179" s="19"/>
      <c r="J179"/>
      <c r="K179"/>
      <c r="L179"/>
      <c r="M179"/>
      <c r="N179"/>
    </row>
    <row r="180" spans="1:14" s="20" customFormat="1" ht="12.75" customHeight="1" x14ac:dyDescent="0.2">
      <c r="A180" s="17"/>
      <c r="B180" s="18"/>
      <c r="C180" s="18"/>
      <c r="D180" s="18"/>
      <c r="E180" s="18"/>
      <c r="F180" s="18"/>
      <c r="G180" s="17"/>
      <c r="H180" s="17"/>
      <c r="I180" s="19"/>
      <c r="J180"/>
      <c r="K180"/>
      <c r="L180"/>
      <c r="M180"/>
      <c r="N180"/>
    </row>
    <row r="181" spans="1:14" s="20" customFormat="1" ht="12.75" customHeight="1" x14ac:dyDescent="0.2">
      <c r="A181" s="17"/>
      <c r="B181" s="18"/>
      <c r="C181" s="18"/>
      <c r="D181" s="18"/>
      <c r="E181" s="18"/>
      <c r="F181" s="18"/>
      <c r="G181" s="17"/>
      <c r="H181" s="17"/>
      <c r="I181" s="19"/>
      <c r="J181"/>
      <c r="K181"/>
      <c r="L181"/>
      <c r="M181"/>
      <c r="N181"/>
    </row>
    <row r="182" spans="1:14" s="20" customFormat="1" ht="12.75" customHeight="1" x14ac:dyDescent="0.2">
      <c r="A182" s="17"/>
      <c r="B182" s="18"/>
      <c r="C182" s="18"/>
      <c r="D182" s="18"/>
      <c r="E182" s="18"/>
      <c r="F182" s="18"/>
      <c r="G182" s="17"/>
      <c r="H182" s="17"/>
      <c r="I182" s="19"/>
      <c r="J182"/>
      <c r="K182"/>
      <c r="L182"/>
      <c r="M182"/>
      <c r="N182"/>
    </row>
    <row r="183" spans="1:14" s="20" customFormat="1" ht="12.75" customHeight="1" x14ac:dyDescent="0.2">
      <c r="A183" s="17"/>
      <c r="B183" s="18"/>
      <c r="C183" s="18"/>
      <c r="D183" s="18"/>
      <c r="E183" s="18"/>
      <c r="F183" s="18"/>
      <c r="G183" s="17"/>
      <c r="H183" s="17"/>
      <c r="I183" s="19"/>
      <c r="J183"/>
      <c r="K183"/>
      <c r="L183"/>
      <c r="M183"/>
      <c r="N183"/>
    </row>
    <row r="184" spans="1:14" s="20" customFormat="1" ht="12.75" customHeight="1" x14ac:dyDescent="0.2">
      <c r="A184" s="17"/>
      <c r="B184" s="18"/>
      <c r="C184" s="18"/>
      <c r="D184" s="18"/>
      <c r="E184" s="18"/>
      <c r="F184" s="18"/>
      <c r="G184" s="17"/>
      <c r="H184" s="17"/>
      <c r="I184" s="19"/>
      <c r="J184"/>
      <c r="K184"/>
      <c r="L184"/>
      <c r="M184"/>
      <c r="N184"/>
    </row>
    <row r="185" spans="1:14" s="20" customFormat="1" ht="12.75" customHeight="1" x14ac:dyDescent="0.2">
      <c r="A185" s="17"/>
      <c r="B185" s="18"/>
      <c r="C185" s="18"/>
      <c r="D185" s="18"/>
      <c r="E185" s="18"/>
      <c r="F185" s="18"/>
      <c r="G185" s="17"/>
      <c r="H185" s="17"/>
      <c r="I185" s="19"/>
      <c r="J185"/>
      <c r="K185"/>
      <c r="L185"/>
      <c r="M185"/>
      <c r="N185"/>
    </row>
    <row r="186" spans="1:14" s="20" customFormat="1" ht="12.75" customHeight="1" x14ac:dyDescent="0.2">
      <c r="A186" s="17"/>
      <c r="B186" s="18"/>
      <c r="C186" s="18"/>
      <c r="D186" s="18"/>
      <c r="E186" s="18"/>
      <c r="F186" s="18"/>
      <c r="G186" s="17"/>
      <c r="H186" s="17"/>
      <c r="I186" s="19"/>
      <c r="J186"/>
      <c r="K186"/>
      <c r="L186"/>
      <c r="M186"/>
      <c r="N186"/>
    </row>
    <row r="187" spans="1:14" s="20" customFormat="1" ht="12.75" customHeight="1" x14ac:dyDescent="0.2">
      <c r="A187" s="17"/>
      <c r="B187" s="18"/>
      <c r="C187" s="18"/>
      <c r="D187" s="18"/>
      <c r="E187" s="18"/>
      <c r="F187" s="18"/>
      <c r="G187" s="17"/>
      <c r="H187" s="17"/>
      <c r="I187" s="19"/>
      <c r="J187"/>
      <c r="K187"/>
      <c r="L187"/>
      <c r="M187"/>
      <c r="N187"/>
    </row>
    <row r="188" spans="1:14" s="20" customFormat="1" ht="12.75" customHeight="1" x14ac:dyDescent="0.2">
      <c r="A188" s="17"/>
      <c r="B188" s="18"/>
      <c r="C188" s="18"/>
      <c r="D188" s="18"/>
      <c r="E188" s="18"/>
      <c r="F188" s="18"/>
      <c r="G188" s="17"/>
      <c r="H188" s="17"/>
      <c r="I188" s="19"/>
      <c r="J188"/>
      <c r="K188"/>
      <c r="L188"/>
      <c r="M188"/>
      <c r="N188"/>
    </row>
    <row r="189" spans="1:14" s="20" customFormat="1" ht="12.75" customHeight="1" x14ac:dyDescent="0.2">
      <c r="A189" s="17"/>
      <c r="B189" s="18"/>
      <c r="C189" s="18"/>
      <c r="D189" s="18"/>
      <c r="E189" s="18"/>
      <c r="F189" s="18"/>
      <c r="G189" s="17"/>
      <c r="H189" s="17"/>
      <c r="I189" s="19"/>
      <c r="J189"/>
      <c r="K189"/>
      <c r="L189"/>
      <c r="M189"/>
      <c r="N189"/>
    </row>
    <row r="190" spans="1:14" s="20" customFormat="1" ht="12.75" customHeight="1" x14ac:dyDescent="0.2">
      <c r="A190" s="17"/>
      <c r="B190" s="18"/>
      <c r="C190" s="18"/>
      <c r="D190" s="18"/>
      <c r="E190" s="18"/>
      <c r="F190" s="18"/>
      <c r="G190" s="17"/>
      <c r="H190" s="17"/>
      <c r="I190" s="19"/>
      <c r="J190"/>
      <c r="K190"/>
      <c r="L190"/>
      <c r="M190"/>
      <c r="N190"/>
    </row>
    <row r="191" spans="1:14" s="20" customFormat="1" ht="12.75" customHeight="1" x14ac:dyDescent="0.2">
      <c r="A191" s="17"/>
      <c r="B191" s="18"/>
      <c r="C191" s="18"/>
      <c r="D191" s="18"/>
      <c r="E191" s="18"/>
      <c r="F191" s="18"/>
      <c r="G191" s="17"/>
      <c r="H191" s="17"/>
      <c r="I191" s="19"/>
      <c r="J191"/>
      <c r="K191"/>
      <c r="L191"/>
      <c r="M191"/>
      <c r="N191"/>
    </row>
    <row r="192" spans="1:14" s="20" customFormat="1" ht="12.75" customHeight="1" x14ac:dyDescent="0.2">
      <c r="A192" s="17"/>
      <c r="B192" s="18"/>
      <c r="C192" s="18"/>
      <c r="D192" s="18"/>
      <c r="E192" s="18"/>
      <c r="F192" s="18"/>
      <c r="G192" s="17"/>
      <c r="H192" s="17"/>
      <c r="I192" s="19"/>
      <c r="J192"/>
      <c r="K192"/>
      <c r="L192"/>
      <c r="M192"/>
      <c r="N192"/>
    </row>
    <row r="193" spans="1:14" s="20" customFormat="1" ht="12.75" customHeight="1" x14ac:dyDescent="0.2">
      <c r="A193" s="17"/>
      <c r="B193" s="18"/>
      <c r="C193" s="18"/>
      <c r="D193" s="18"/>
      <c r="E193" s="18"/>
      <c r="F193" s="18"/>
      <c r="G193" s="17"/>
      <c r="H193" s="17"/>
      <c r="I193" s="19"/>
      <c r="J193"/>
      <c r="K193"/>
      <c r="L193"/>
      <c r="M193"/>
      <c r="N193"/>
    </row>
    <row r="194" spans="1:14" s="20" customFormat="1" ht="12.75" customHeight="1" x14ac:dyDescent="0.2">
      <c r="A194" s="17"/>
      <c r="B194" s="18"/>
      <c r="C194" s="18"/>
      <c r="D194" s="18"/>
      <c r="E194" s="18"/>
      <c r="F194" s="18"/>
      <c r="G194" s="17"/>
      <c r="H194" s="17"/>
      <c r="I194" s="19"/>
      <c r="J194"/>
      <c r="K194"/>
      <c r="L194"/>
      <c r="M194"/>
      <c r="N194"/>
    </row>
    <row r="195" spans="1:14" s="20" customFormat="1" ht="12.75" customHeight="1" x14ac:dyDescent="0.2">
      <c r="A195" s="17"/>
      <c r="B195" s="18"/>
      <c r="C195" s="18"/>
      <c r="D195" s="18"/>
      <c r="E195" s="18"/>
      <c r="F195" s="18"/>
      <c r="G195" s="17"/>
      <c r="H195" s="17"/>
      <c r="I195" s="19"/>
      <c r="J195"/>
      <c r="K195"/>
      <c r="L195"/>
      <c r="M195"/>
      <c r="N195"/>
    </row>
    <row r="196" spans="1:14" s="20" customFormat="1" ht="12.75" customHeight="1" x14ac:dyDescent="0.2">
      <c r="A196" s="17"/>
      <c r="B196" s="18"/>
      <c r="C196" s="18"/>
      <c r="D196" s="18"/>
      <c r="E196" s="18"/>
      <c r="F196" s="18"/>
      <c r="G196" s="17"/>
      <c r="H196" s="17"/>
      <c r="I196" s="19"/>
      <c r="J196"/>
      <c r="K196"/>
      <c r="L196"/>
      <c r="M196"/>
      <c r="N196"/>
    </row>
    <row r="197" spans="1:14" s="20" customFormat="1" ht="12.75" customHeight="1" x14ac:dyDescent="0.2">
      <c r="A197" s="17"/>
      <c r="B197" s="18"/>
      <c r="C197" s="18"/>
      <c r="D197" s="18"/>
      <c r="E197" s="18"/>
      <c r="F197" s="18"/>
      <c r="G197" s="17"/>
      <c r="H197" s="17"/>
      <c r="I197" s="19"/>
      <c r="J197"/>
      <c r="K197"/>
      <c r="L197"/>
      <c r="M197"/>
      <c r="N197"/>
    </row>
    <row r="198" spans="1:14" s="20" customFormat="1" ht="12.75" customHeight="1" x14ac:dyDescent="0.2">
      <c r="A198" s="17"/>
      <c r="B198" s="18"/>
      <c r="C198" s="18"/>
      <c r="D198" s="18"/>
      <c r="E198" s="18"/>
      <c r="F198" s="18"/>
      <c r="G198" s="17"/>
      <c r="H198" s="17"/>
      <c r="I198" s="19"/>
      <c r="J198"/>
      <c r="K198"/>
      <c r="L198"/>
      <c r="M198"/>
      <c r="N198"/>
    </row>
    <row r="199" spans="1:14" s="20" customFormat="1" ht="12.75" customHeight="1" x14ac:dyDescent="0.2">
      <c r="A199" s="17"/>
      <c r="B199" s="18"/>
      <c r="C199" s="18"/>
      <c r="D199" s="18"/>
      <c r="E199" s="18"/>
      <c r="F199" s="18"/>
      <c r="G199" s="17"/>
      <c r="H199" s="17"/>
      <c r="I199" s="19"/>
      <c r="J199"/>
      <c r="K199"/>
      <c r="L199"/>
      <c r="M199"/>
      <c r="N199"/>
    </row>
    <row r="200" spans="1:14" s="20" customFormat="1" ht="12.75" customHeight="1" x14ac:dyDescent="0.2">
      <c r="A200" s="17"/>
      <c r="B200" s="18"/>
      <c r="C200" s="18"/>
      <c r="D200" s="18"/>
      <c r="E200" s="18"/>
      <c r="F200" s="18"/>
      <c r="G200" s="17"/>
      <c r="H200" s="17"/>
      <c r="I200" s="19"/>
      <c r="J200"/>
      <c r="K200"/>
      <c r="L200"/>
      <c r="M200"/>
      <c r="N200"/>
    </row>
    <row r="201" spans="1:14" s="20" customFormat="1" ht="12.75" customHeight="1" x14ac:dyDescent="0.2">
      <c r="A201" s="17"/>
      <c r="B201" s="18"/>
      <c r="C201" s="18"/>
      <c r="D201" s="18"/>
      <c r="E201" s="18"/>
      <c r="F201" s="18"/>
      <c r="G201" s="17"/>
      <c r="H201" s="17"/>
      <c r="I201" s="19"/>
      <c r="J201"/>
      <c r="K201"/>
      <c r="L201"/>
      <c r="M201"/>
      <c r="N201"/>
    </row>
    <row r="202" spans="1:14" s="20" customFormat="1" ht="12.75" customHeight="1" x14ac:dyDescent="0.2">
      <c r="A202" s="17"/>
      <c r="B202" s="18"/>
      <c r="C202" s="18"/>
      <c r="D202" s="18"/>
      <c r="E202" s="18"/>
      <c r="F202" s="18"/>
      <c r="G202" s="17"/>
      <c r="H202" s="17"/>
      <c r="I202" s="19"/>
      <c r="J202"/>
      <c r="K202"/>
      <c r="L202"/>
      <c r="M202"/>
      <c r="N202"/>
    </row>
    <row r="203" spans="1:14" s="20" customFormat="1" ht="12.75" customHeight="1" x14ac:dyDescent="0.2">
      <c r="A203" s="17"/>
      <c r="B203" s="18"/>
      <c r="C203" s="18"/>
      <c r="D203" s="18"/>
      <c r="E203" s="18"/>
      <c r="F203" s="18"/>
      <c r="G203" s="17"/>
      <c r="H203" s="17"/>
      <c r="I203" s="19"/>
      <c r="J203"/>
      <c r="K203"/>
      <c r="L203"/>
      <c r="M203"/>
      <c r="N203"/>
    </row>
    <row r="204" spans="1:14" s="20" customFormat="1" ht="12.75" customHeight="1" x14ac:dyDescent="0.2">
      <c r="A204" s="17"/>
      <c r="B204" s="18"/>
      <c r="C204" s="18"/>
      <c r="D204" s="18"/>
      <c r="E204" s="18"/>
      <c r="F204" s="18"/>
      <c r="G204" s="17"/>
      <c r="H204" s="17"/>
      <c r="I204" s="19"/>
      <c r="J204"/>
      <c r="K204"/>
      <c r="L204"/>
      <c r="M204"/>
      <c r="N204"/>
    </row>
    <row r="205" spans="1:14" s="20" customFormat="1" ht="12.75" customHeight="1" x14ac:dyDescent="0.2">
      <c r="A205" s="17"/>
      <c r="B205" s="18"/>
      <c r="C205" s="18"/>
      <c r="D205" s="18"/>
      <c r="E205" s="18"/>
      <c r="F205" s="18"/>
      <c r="G205" s="17"/>
      <c r="H205" s="17"/>
      <c r="I205" s="19"/>
      <c r="J205"/>
      <c r="K205"/>
      <c r="L205"/>
      <c r="M205"/>
      <c r="N205"/>
    </row>
    <row r="206" spans="1:14" s="20" customFormat="1" ht="12.75" customHeight="1" x14ac:dyDescent="0.2">
      <c r="A206" s="17"/>
      <c r="B206" s="18"/>
      <c r="C206" s="18"/>
      <c r="D206" s="18"/>
      <c r="E206" s="18"/>
      <c r="F206" s="18"/>
      <c r="G206" s="17"/>
      <c r="H206" s="17"/>
      <c r="I206" s="19"/>
      <c r="J206"/>
      <c r="K206"/>
      <c r="L206"/>
      <c r="M206"/>
      <c r="N206"/>
    </row>
    <row r="207" spans="1:14" s="20" customFormat="1" ht="12.75" customHeight="1" x14ac:dyDescent="0.2">
      <c r="A207" s="17"/>
      <c r="B207" s="18"/>
      <c r="C207" s="18"/>
      <c r="D207" s="18"/>
      <c r="E207" s="18"/>
      <c r="F207" s="18"/>
      <c r="G207" s="17"/>
      <c r="H207" s="17"/>
      <c r="I207" s="19"/>
      <c r="J207"/>
      <c r="K207"/>
      <c r="L207"/>
      <c r="M207"/>
      <c r="N207"/>
    </row>
    <row r="208" spans="1:14" s="20" customFormat="1" ht="12.75" customHeight="1" x14ac:dyDescent="0.2">
      <c r="A208" s="17"/>
      <c r="B208" s="18"/>
      <c r="C208" s="18"/>
      <c r="D208" s="18"/>
      <c r="E208" s="18"/>
      <c r="F208" s="18"/>
      <c r="G208" s="17"/>
      <c r="H208" s="17"/>
      <c r="I208" s="19"/>
      <c r="J208"/>
      <c r="K208"/>
      <c r="L208"/>
      <c r="M208"/>
      <c r="N208"/>
    </row>
    <row r="209" spans="1:14" s="20" customFormat="1" ht="12.75" customHeight="1" x14ac:dyDescent="0.2">
      <c r="A209" s="17"/>
      <c r="B209" s="18"/>
      <c r="C209" s="18"/>
      <c r="D209" s="18"/>
      <c r="E209" s="18"/>
      <c r="F209" s="18"/>
      <c r="G209" s="17"/>
      <c r="H209" s="17"/>
      <c r="I209" s="19"/>
      <c r="J209"/>
      <c r="K209"/>
      <c r="L209"/>
      <c r="M209"/>
      <c r="N209"/>
    </row>
    <row r="210" spans="1:14" s="20" customFormat="1" ht="12.75" customHeight="1" x14ac:dyDescent="0.2">
      <c r="A210" s="17"/>
      <c r="B210" s="18"/>
      <c r="C210" s="18"/>
      <c r="D210" s="18"/>
      <c r="E210" s="18"/>
      <c r="F210" s="18"/>
      <c r="G210" s="17"/>
      <c r="H210" s="17"/>
      <c r="I210" s="19"/>
      <c r="J210"/>
      <c r="K210"/>
      <c r="L210"/>
      <c r="M210"/>
      <c r="N210"/>
    </row>
    <row r="211" spans="1:14" s="20" customFormat="1" ht="12.75" customHeight="1" x14ac:dyDescent="0.2">
      <c r="A211" s="17"/>
      <c r="B211" s="18"/>
      <c r="C211" s="18"/>
      <c r="D211" s="18"/>
      <c r="E211" s="18"/>
      <c r="F211" s="18"/>
      <c r="G211" s="17"/>
      <c r="H211" s="17"/>
      <c r="I211" s="19"/>
      <c r="J211"/>
      <c r="K211"/>
      <c r="L211"/>
      <c r="M211"/>
      <c r="N211"/>
    </row>
    <row r="212" spans="1:14" s="20" customFormat="1" ht="12.75" customHeight="1" x14ac:dyDescent="0.2">
      <c r="A212" s="17"/>
      <c r="B212" s="18"/>
      <c r="C212" s="18"/>
      <c r="D212" s="18"/>
      <c r="E212" s="18"/>
      <c r="F212" s="18"/>
      <c r="G212" s="17"/>
      <c r="H212" s="17"/>
      <c r="I212" s="19"/>
      <c r="J212"/>
      <c r="K212"/>
      <c r="L212"/>
      <c r="M212"/>
      <c r="N212"/>
    </row>
    <row r="213" spans="1:14" s="20" customFormat="1" ht="12.75" customHeight="1" x14ac:dyDescent="0.2">
      <c r="A213" s="17"/>
      <c r="B213" s="18"/>
      <c r="C213" s="18"/>
      <c r="D213" s="18"/>
      <c r="E213" s="18"/>
      <c r="F213" s="18"/>
      <c r="G213" s="17"/>
      <c r="H213" s="17"/>
      <c r="I213" s="19"/>
      <c r="J213"/>
      <c r="K213"/>
      <c r="L213"/>
      <c r="M213"/>
      <c r="N213"/>
    </row>
    <row r="214" spans="1:14" s="20" customFormat="1" ht="12.75" customHeight="1" x14ac:dyDescent="0.2">
      <c r="A214" s="17"/>
      <c r="B214" s="18"/>
      <c r="C214" s="18"/>
      <c r="D214" s="18"/>
      <c r="E214" s="18"/>
      <c r="F214" s="18"/>
      <c r="G214" s="17"/>
      <c r="H214" s="17"/>
      <c r="I214" s="19"/>
      <c r="J214"/>
      <c r="K214"/>
      <c r="L214"/>
      <c r="M214"/>
      <c r="N214"/>
    </row>
    <row r="215" spans="1:14" s="20" customFormat="1" ht="12.75" customHeight="1" x14ac:dyDescent="0.2">
      <c r="A215" s="17"/>
      <c r="B215" s="18"/>
      <c r="C215" s="18"/>
      <c r="D215" s="18"/>
      <c r="E215" s="18"/>
      <c r="F215" s="18"/>
      <c r="G215" s="17"/>
      <c r="H215" s="17"/>
      <c r="I215" s="19"/>
      <c r="J215"/>
      <c r="K215"/>
      <c r="L215"/>
      <c r="M215"/>
      <c r="N215"/>
    </row>
    <row r="216" spans="1:14" s="20" customFormat="1" ht="12.75" customHeight="1" x14ac:dyDescent="0.2">
      <c r="A216" s="17"/>
      <c r="B216" s="18"/>
      <c r="C216" s="18"/>
      <c r="D216" s="18"/>
      <c r="E216" s="18"/>
      <c r="F216" s="18"/>
      <c r="G216" s="17"/>
      <c r="H216" s="17"/>
      <c r="I216" s="19"/>
      <c r="J216"/>
      <c r="K216"/>
      <c r="L216"/>
      <c r="M216"/>
      <c r="N216"/>
    </row>
    <row r="217" spans="1:14" s="20" customFormat="1" ht="12.75" customHeight="1" x14ac:dyDescent="0.2">
      <c r="A217" s="17"/>
      <c r="B217" s="18"/>
      <c r="C217" s="18"/>
      <c r="D217" s="18"/>
      <c r="E217" s="18"/>
      <c r="F217" s="18"/>
      <c r="G217" s="17"/>
      <c r="H217" s="17"/>
      <c r="I217" s="19"/>
      <c r="J217"/>
      <c r="K217"/>
      <c r="L217"/>
      <c r="M217"/>
      <c r="N217"/>
    </row>
    <row r="218" spans="1:14" s="20" customFormat="1" ht="12.75" customHeight="1" x14ac:dyDescent="0.2">
      <c r="A218" s="17"/>
      <c r="B218" s="18"/>
      <c r="C218" s="18"/>
      <c r="D218" s="18"/>
      <c r="E218" s="18"/>
      <c r="F218" s="18"/>
      <c r="G218" s="17"/>
      <c r="H218" s="17"/>
      <c r="I218" s="19"/>
      <c r="J218"/>
      <c r="K218"/>
      <c r="L218"/>
      <c r="M218"/>
      <c r="N218"/>
    </row>
    <row r="219" spans="1:14" s="20" customFormat="1" ht="12.75" customHeight="1" x14ac:dyDescent="0.2">
      <c r="A219" s="17"/>
      <c r="B219" s="18"/>
      <c r="C219" s="18"/>
      <c r="D219" s="18"/>
      <c r="E219" s="18"/>
      <c r="F219" s="18"/>
      <c r="G219" s="17"/>
      <c r="H219" s="17"/>
      <c r="I219" s="19"/>
      <c r="J219"/>
      <c r="K219"/>
      <c r="L219"/>
      <c r="M219"/>
      <c r="N219"/>
    </row>
    <row r="220" spans="1:14" s="20" customFormat="1" ht="12.75" customHeight="1" x14ac:dyDescent="0.2">
      <c r="A220" s="17"/>
      <c r="B220" s="18"/>
      <c r="C220" s="18"/>
      <c r="D220" s="18"/>
      <c r="E220" s="18"/>
      <c r="F220" s="18"/>
      <c r="G220" s="17"/>
      <c r="H220" s="17"/>
      <c r="I220" s="19"/>
      <c r="J220"/>
      <c r="K220"/>
      <c r="L220"/>
      <c r="M220"/>
      <c r="N220"/>
    </row>
    <row r="221" spans="1:14" s="20" customFormat="1" ht="12.75" customHeight="1" x14ac:dyDescent="0.2">
      <c r="A221" s="17"/>
      <c r="B221" s="18"/>
      <c r="C221" s="18"/>
      <c r="D221" s="18"/>
      <c r="E221" s="18"/>
      <c r="F221" s="18"/>
      <c r="G221" s="17"/>
      <c r="H221" s="17"/>
      <c r="I221" s="19"/>
      <c r="J221"/>
      <c r="K221"/>
      <c r="L221"/>
      <c r="M221"/>
      <c r="N221"/>
    </row>
    <row r="222" spans="1:14" s="20" customFormat="1" ht="12.75" customHeight="1" x14ac:dyDescent="0.2">
      <c r="A222" s="17"/>
      <c r="B222" s="18"/>
      <c r="C222" s="18"/>
      <c r="D222" s="18"/>
      <c r="E222" s="18"/>
      <c r="F222" s="18"/>
      <c r="G222" s="17"/>
      <c r="H222" s="17"/>
      <c r="I222" s="19"/>
      <c r="J222"/>
      <c r="K222"/>
      <c r="L222"/>
      <c r="M222"/>
      <c r="N222"/>
    </row>
    <row r="223" spans="1:14" s="20" customFormat="1" ht="12.75" customHeight="1" x14ac:dyDescent="0.2">
      <c r="A223" s="17"/>
      <c r="B223" s="18"/>
      <c r="C223" s="18"/>
      <c r="D223" s="18"/>
      <c r="E223" s="18"/>
      <c r="F223" s="18"/>
      <c r="G223" s="17"/>
      <c r="H223" s="17"/>
      <c r="I223" s="19"/>
      <c r="J223"/>
      <c r="K223"/>
      <c r="L223"/>
      <c r="M223"/>
      <c r="N223"/>
    </row>
    <row r="224" spans="1:14" s="20" customFormat="1" ht="12.75" customHeight="1" x14ac:dyDescent="0.2">
      <c r="A224" s="17"/>
      <c r="B224" s="18"/>
      <c r="C224" s="18"/>
      <c r="D224" s="18"/>
      <c r="E224" s="18"/>
      <c r="F224" s="18"/>
      <c r="G224" s="17"/>
      <c r="H224" s="17"/>
      <c r="I224" s="19"/>
      <c r="J224"/>
      <c r="K224"/>
      <c r="L224"/>
      <c r="M224"/>
      <c r="N224"/>
    </row>
    <row r="225" spans="1:14" s="20" customFormat="1" ht="12.75" customHeight="1" x14ac:dyDescent="0.2">
      <c r="A225" s="17"/>
      <c r="B225" s="18"/>
      <c r="C225" s="18"/>
      <c r="D225" s="18"/>
      <c r="E225" s="18"/>
      <c r="F225" s="18"/>
      <c r="G225" s="17"/>
      <c r="H225" s="17"/>
      <c r="I225" s="19"/>
      <c r="J225"/>
      <c r="K225"/>
      <c r="L225"/>
      <c r="M225"/>
      <c r="N225"/>
    </row>
    <row r="226" spans="1:14" s="20" customFormat="1" ht="12.75" customHeight="1" x14ac:dyDescent="0.2">
      <c r="A226" s="17"/>
      <c r="B226" s="18"/>
      <c r="C226" s="18"/>
      <c r="D226" s="18"/>
      <c r="E226" s="18"/>
      <c r="F226" s="18"/>
      <c r="G226" s="17"/>
      <c r="H226" s="17"/>
      <c r="I226" s="19"/>
      <c r="J226"/>
      <c r="K226"/>
      <c r="L226"/>
      <c r="M226"/>
      <c r="N226"/>
    </row>
    <row r="227" spans="1:14" s="20" customFormat="1" ht="12.75" customHeight="1" x14ac:dyDescent="0.2">
      <c r="A227" s="17"/>
      <c r="B227" s="18"/>
      <c r="C227" s="18"/>
      <c r="D227" s="18"/>
      <c r="E227" s="18"/>
      <c r="F227" s="18"/>
      <c r="G227" s="17"/>
      <c r="H227" s="17"/>
      <c r="I227" s="19"/>
      <c r="J227"/>
      <c r="K227"/>
      <c r="L227"/>
      <c r="M227"/>
      <c r="N227"/>
    </row>
    <row r="228" spans="1:14" s="20" customFormat="1" ht="12.75" customHeight="1" x14ac:dyDescent="0.2">
      <c r="A228" s="17"/>
      <c r="B228" s="18"/>
      <c r="C228" s="18"/>
      <c r="D228" s="18"/>
      <c r="E228" s="18"/>
      <c r="F228" s="18"/>
      <c r="G228" s="17"/>
      <c r="H228" s="17"/>
      <c r="I228" s="19"/>
      <c r="J228"/>
      <c r="K228"/>
      <c r="L228"/>
      <c r="M228"/>
      <c r="N228"/>
    </row>
    <row r="229" spans="1:14" s="20" customFormat="1" ht="12.75" customHeight="1" x14ac:dyDescent="0.2">
      <c r="A229" s="17"/>
      <c r="B229" s="18"/>
      <c r="C229" s="18"/>
      <c r="D229" s="18"/>
      <c r="E229" s="18"/>
      <c r="F229" s="18"/>
      <c r="G229" s="17"/>
      <c r="H229" s="17"/>
      <c r="I229" s="19"/>
      <c r="J229"/>
      <c r="K229"/>
      <c r="L229"/>
      <c r="M229"/>
      <c r="N229"/>
    </row>
    <row r="230" spans="1:14" s="20" customFormat="1" ht="12.75" customHeight="1" x14ac:dyDescent="0.2">
      <c r="A230" s="17"/>
      <c r="B230" s="18"/>
      <c r="C230" s="18"/>
      <c r="D230" s="18"/>
      <c r="E230" s="18"/>
      <c r="F230" s="18"/>
      <c r="G230" s="17"/>
      <c r="H230" s="17"/>
      <c r="I230" s="19"/>
      <c r="J230"/>
      <c r="K230"/>
      <c r="L230"/>
      <c r="M230"/>
      <c r="N230"/>
    </row>
    <row r="231" spans="1:14" s="20" customFormat="1" ht="12.75" customHeight="1" x14ac:dyDescent="0.2">
      <c r="A231" s="17"/>
      <c r="B231" s="18"/>
      <c r="C231" s="18"/>
      <c r="D231" s="18"/>
      <c r="E231" s="18"/>
      <c r="F231" s="18"/>
      <c r="G231" s="17"/>
      <c r="H231" s="17"/>
      <c r="I231" s="19"/>
      <c r="J231"/>
      <c r="K231"/>
      <c r="L231"/>
      <c r="M231"/>
      <c r="N231"/>
    </row>
    <row r="232" spans="1:14" s="20" customFormat="1" ht="12.75" customHeight="1" x14ac:dyDescent="0.2">
      <c r="A232" s="17"/>
      <c r="B232" s="18"/>
      <c r="C232" s="18"/>
      <c r="D232" s="18"/>
      <c r="E232" s="18"/>
      <c r="F232" s="18"/>
      <c r="G232" s="17"/>
      <c r="H232" s="17"/>
      <c r="I232" s="19"/>
      <c r="J232"/>
      <c r="K232"/>
      <c r="L232"/>
      <c r="M232"/>
      <c r="N232"/>
    </row>
    <row r="233" spans="1:14" s="20" customFormat="1" ht="12.75" customHeight="1" x14ac:dyDescent="0.2">
      <c r="A233" s="17"/>
      <c r="B233" s="18"/>
      <c r="C233" s="18"/>
      <c r="D233" s="18"/>
      <c r="E233" s="18"/>
      <c r="F233" s="18"/>
      <c r="G233" s="17"/>
      <c r="H233" s="17"/>
      <c r="I233" s="19"/>
      <c r="J233"/>
      <c r="K233"/>
      <c r="L233"/>
      <c r="M233"/>
      <c r="N233"/>
    </row>
    <row r="234" spans="1:14" s="20" customFormat="1" ht="12.75" customHeight="1" x14ac:dyDescent="0.2">
      <c r="A234" s="17"/>
      <c r="B234" s="18"/>
      <c r="C234" s="18"/>
      <c r="D234" s="18"/>
      <c r="E234" s="18"/>
      <c r="F234" s="18"/>
      <c r="G234" s="17"/>
      <c r="H234" s="17"/>
      <c r="I234" s="19"/>
      <c r="J234"/>
      <c r="K234"/>
      <c r="L234"/>
      <c r="M234"/>
      <c r="N234"/>
    </row>
    <row r="235" spans="1:14" s="20" customFormat="1" ht="12.75" customHeight="1" x14ac:dyDescent="0.2">
      <c r="A235" s="17"/>
      <c r="B235" s="18"/>
      <c r="C235" s="18"/>
      <c r="D235" s="18"/>
      <c r="E235" s="18"/>
      <c r="F235" s="18"/>
      <c r="G235" s="17"/>
      <c r="H235" s="17"/>
      <c r="I235" s="19"/>
      <c r="J235"/>
      <c r="K235"/>
      <c r="L235"/>
      <c r="M235"/>
      <c r="N235"/>
    </row>
    <row r="236" spans="1:14" s="20" customFormat="1" ht="12.75" customHeight="1" x14ac:dyDescent="0.2">
      <c r="A236" s="17"/>
      <c r="B236" s="18"/>
      <c r="C236" s="18"/>
      <c r="D236" s="18"/>
      <c r="E236" s="18"/>
      <c r="F236" s="18"/>
      <c r="G236" s="17"/>
      <c r="H236" s="17"/>
      <c r="I236" s="19"/>
      <c r="J236"/>
      <c r="K236"/>
      <c r="L236"/>
      <c r="M236"/>
      <c r="N236"/>
    </row>
    <row r="237" spans="1:14" s="20" customFormat="1" ht="12.75" customHeight="1" x14ac:dyDescent="0.2">
      <c r="A237" s="17"/>
      <c r="B237" s="18"/>
      <c r="C237" s="18"/>
      <c r="D237" s="18"/>
      <c r="E237" s="18"/>
      <c r="F237" s="18"/>
      <c r="G237" s="17"/>
      <c r="H237" s="17"/>
      <c r="I237" s="19"/>
      <c r="J237"/>
      <c r="K237"/>
      <c r="L237"/>
      <c r="M237"/>
      <c r="N237"/>
    </row>
    <row r="238" spans="1:14" s="20" customFormat="1" ht="12.75" customHeight="1" x14ac:dyDescent="0.2">
      <c r="A238" s="17"/>
      <c r="B238" s="18"/>
      <c r="C238" s="18"/>
      <c r="D238" s="18"/>
      <c r="E238" s="18"/>
      <c r="F238" s="18"/>
      <c r="G238" s="17"/>
      <c r="H238" s="17"/>
      <c r="I238" s="19"/>
      <c r="J238"/>
      <c r="K238"/>
      <c r="L238"/>
      <c r="M238"/>
      <c r="N238"/>
    </row>
    <row r="239" spans="1:14" s="20" customFormat="1" ht="12.75" customHeight="1" x14ac:dyDescent="0.2">
      <c r="A239" s="17"/>
      <c r="B239" s="18"/>
      <c r="C239" s="18"/>
      <c r="D239" s="18"/>
      <c r="E239" s="18"/>
      <c r="F239" s="18"/>
      <c r="G239" s="17"/>
      <c r="H239" s="17"/>
      <c r="I239" s="19"/>
      <c r="J239"/>
      <c r="K239"/>
      <c r="L239"/>
      <c r="M239"/>
      <c r="N239"/>
    </row>
    <row r="240" spans="1:14" s="20" customFormat="1" ht="12.75" customHeight="1" x14ac:dyDescent="0.2">
      <c r="A240" s="17"/>
      <c r="B240" s="18"/>
      <c r="C240" s="18"/>
      <c r="D240" s="18"/>
      <c r="E240" s="18"/>
      <c r="F240" s="18"/>
      <c r="G240" s="17"/>
      <c r="H240" s="17"/>
      <c r="I240" s="19"/>
      <c r="J240"/>
      <c r="K240"/>
      <c r="L240"/>
      <c r="M240"/>
      <c r="N240"/>
    </row>
    <row r="241" spans="1:14" s="20" customFormat="1" ht="12.75" customHeight="1" x14ac:dyDescent="0.2">
      <c r="A241" s="17"/>
      <c r="B241" s="18"/>
      <c r="C241" s="18"/>
      <c r="D241" s="18"/>
      <c r="E241" s="18"/>
      <c r="F241" s="18"/>
      <c r="G241" s="17"/>
      <c r="H241" s="17"/>
      <c r="I241" s="19"/>
      <c r="J241"/>
      <c r="K241"/>
      <c r="L241"/>
      <c r="M241"/>
      <c r="N241"/>
    </row>
    <row r="242" spans="1:14" s="20" customFormat="1" ht="12.75" customHeight="1" x14ac:dyDescent="0.2">
      <c r="A242" s="17"/>
      <c r="B242" s="18"/>
      <c r="C242" s="18"/>
      <c r="D242" s="18"/>
      <c r="E242" s="18"/>
      <c r="F242" s="18"/>
      <c r="G242" s="17"/>
      <c r="H242" s="17"/>
      <c r="I242" s="19"/>
      <c r="J242"/>
      <c r="K242"/>
      <c r="L242"/>
      <c r="M242"/>
      <c r="N242"/>
    </row>
    <row r="243" spans="1:14" s="20" customFormat="1" ht="12.75" customHeight="1" x14ac:dyDescent="0.2">
      <c r="A243" s="17"/>
      <c r="B243" s="18"/>
      <c r="C243" s="18"/>
      <c r="D243" s="18"/>
      <c r="E243" s="18"/>
      <c r="F243" s="18"/>
      <c r="G243" s="17"/>
      <c r="H243" s="17"/>
      <c r="I243" s="19"/>
      <c r="J243"/>
      <c r="K243"/>
      <c r="L243"/>
      <c r="M243"/>
      <c r="N243"/>
    </row>
    <row r="244" spans="1:14" s="20" customFormat="1" ht="12.75" customHeight="1" x14ac:dyDescent="0.2">
      <c r="A244" s="17"/>
      <c r="B244" s="18"/>
      <c r="C244" s="18"/>
      <c r="D244" s="18"/>
      <c r="E244" s="18"/>
      <c r="F244" s="18"/>
      <c r="G244" s="17"/>
      <c r="H244" s="17"/>
      <c r="I244" s="19"/>
      <c r="J244"/>
      <c r="K244"/>
      <c r="L244"/>
      <c r="M244"/>
      <c r="N244"/>
    </row>
    <row r="245" spans="1:14" s="20" customFormat="1" ht="12.75" customHeight="1" x14ac:dyDescent="0.2">
      <c r="A245" s="17"/>
      <c r="B245" s="18"/>
      <c r="C245" s="18"/>
      <c r="D245" s="18"/>
      <c r="E245" s="18"/>
      <c r="F245" s="18"/>
      <c r="G245" s="17"/>
      <c r="H245" s="17"/>
      <c r="I245" s="19"/>
      <c r="J245"/>
      <c r="K245"/>
      <c r="L245"/>
      <c r="M245"/>
      <c r="N245"/>
    </row>
    <row r="246" spans="1:14" s="20" customFormat="1" ht="12.75" customHeight="1" x14ac:dyDescent="0.2">
      <c r="A246" s="17"/>
      <c r="B246" s="18"/>
      <c r="C246" s="18"/>
      <c r="D246" s="18"/>
      <c r="E246" s="18"/>
      <c r="F246" s="18"/>
      <c r="G246" s="17"/>
      <c r="H246" s="17"/>
      <c r="I246" s="19"/>
      <c r="J246"/>
      <c r="K246"/>
      <c r="L246"/>
      <c r="M246"/>
      <c r="N246"/>
    </row>
    <row r="247" spans="1:14" s="20" customFormat="1" ht="12.75" customHeight="1" x14ac:dyDescent="0.2">
      <c r="A247" s="17"/>
      <c r="B247" s="18"/>
      <c r="C247" s="18"/>
      <c r="D247" s="18"/>
      <c r="E247" s="18"/>
      <c r="F247" s="18"/>
      <c r="G247" s="17"/>
      <c r="H247" s="17"/>
      <c r="I247" s="19"/>
      <c r="J247"/>
      <c r="K247"/>
      <c r="L247"/>
      <c r="M247"/>
      <c r="N247"/>
    </row>
    <row r="248" spans="1:14" s="20" customFormat="1" ht="12.75" customHeight="1" x14ac:dyDescent="0.2">
      <c r="A248" s="17"/>
      <c r="B248" s="18"/>
      <c r="C248" s="18"/>
      <c r="D248" s="18"/>
      <c r="E248" s="18"/>
      <c r="F248" s="18"/>
      <c r="G248" s="17"/>
      <c r="H248" s="17"/>
      <c r="I248" s="19"/>
      <c r="J248"/>
      <c r="K248"/>
      <c r="L248"/>
      <c r="M248"/>
      <c r="N248"/>
    </row>
    <row r="249" spans="1:14" s="20" customFormat="1" ht="12.75" customHeight="1" x14ac:dyDescent="0.2">
      <c r="A249" s="17"/>
      <c r="B249" s="18"/>
      <c r="C249" s="18"/>
      <c r="D249" s="18"/>
      <c r="E249" s="18"/>
      <c r="F249" s="18"/>
      <c r="G249" s="17"/>
      <c r="H249" s="17"/>
      <c r="I249" s="19"/>
      <c r="J249"/>
      <c r="K249"/>
      <c r="L249"/>
      <c r="M249"/>
      <c r="N249"/>
    </row>
    <row r="250" spans="1:14" s="20" customFormat="1" ht="12.75" customHeight="1" x14ac:dyDescent="0.2">
      <c r="A250" s="17"/>
      <c r="B250" s="18"/>
      <c r="C250" s="18"/>
      <c r="D250" s="18"/>
      <c r="E250" s="18"/>
      <c r="F250" s="18"/>
      <c r="G250" s="17"/>
      <c r="H250" s="17"/>
      <c r="I250" s="19"/>
      <c r="J250"/>
      <c r="K250"/>
      <c r="L250"/>
      <c r="M250"/>
      <c r="N250"/>
    </row>
    <row r="251" spans="1:14" s="20" customFormat="1" ht="12.75" customHeight="1" x14ac:dyDescent="0.2">
      <c r="A251" s="17"/>
      <c r="B251" s="18"/>
      <c r="C251" s="18"/>
      <c r="D251" s="18"/>
      <c r="E251" s="18"/>
      <c r="F251" s="18"/>
      <c r="G251" s="17"/>
      <c r="H251" s="17"/>
      <c r="I251" s="19"/>
      <c r="J251"/>
      <c r="K251"/>
      <c r="L251"/>
      <c r="M251"/>
      <c r="N251"/>
    </row>
    <row r="252" spans="1:14" s="20" customFormat="1" ht="12.75" customHeight="1" x14ac:dyDescent="0.2">
      <c r="A252" s="17"/>
      <c r="B252" s="18"/>
      <c r="C252" s="18"/>
      <c r="D252" s="18"/>
      <c r="E252" s="18"/>
      <c r="F252" s="18"/>
      <c r="G252" s="17"/>
      <c r="H252" s="17"/>
      <c r="I252" s="19"/>
      <c r="J252"/>
      <c r="K252"/>
      <c r="L252"/>
      <c r="M252"/>
      <c r="N252"/>
    </row>
    <row r="253" spans="1:14" s="20" customFormat="1" ht="12.75" customHeight="1" x14ac:dyDescent="0.2">
      <c r="A253" s="17"/>
      <c r="B253" s="18"/>
      <c r="C253" s="18"/>
      <c r="D253" s="18"/>
      <c r="E253" s="18"/>
      <c r="F253" s="18"/>
      <c r="G253" s="17"/>
      <c r="H253" s="17"/>
      <c r="I253" s="19"/>
      <c r="J253"/>
      <c r="K253"/>
      <c r="L253"/>
      <c r="M253"/>
      <c r="N253"/>
    </row>
    <row r="254" spans="1:14" s="20" customFormat="1" ht="12.75" customHeight="1" x14ac:dyDescent="0.2">
      <c r="A254" s="17"/>
      <c r="B254" s="18"/>
      <c r="C254" s="18"/>
      <c r="D254" s="18"/>
      <c r="E254" s="18"/>
      <c r="F254" s="18"/>
      <c r="G254" s="17"/>
      <c r="H254" s="17"/>
      <c r="I254" s="19"/>
      <c r="J254"/>
      <c r="K254"/>
      <c r="L254"/>
      <c r="M254"/>
      <c r="N254"/>
    </row>
    <row r="255" spans="1:14" s="20" customFormat="1" ht="12.75" customHeight="1" x14ac:dyDescent="0.2">
      <c r="A255" s="17"/>
      <c r="B255" s="18"/>
      <c r="C255" s="18"/>
      <c r="D255" s="18"/>
      <c r="E255" s="18"/>
      <c r="F255" s="18"/>
      <c r="G255" s="17"/>
      <c r="H255" s="17"/>
      <c r="I255" s="19"/>
      <c r="J255"/>
      <c r="K255"/>
      <c r="L255"/>
      <c r="M255"/>
      <c r="N255"/>
    </row>
    <row r="256" spans="1:14" s="20" customFormat="1" ht="12.75" customHeight="1" x14ac:dyDescent="0.2">
      <c r="A256" s="17"/>
      <c r="B256" s="18"/>
      <c r="C256" s="18"/>
      <c r="D256" s="18"/>
      <c r="E256" s="18"/>
      <c r="F256" s="18"/>
      <c r="G256" s="17"/>
      <c r="H256" s="17"/>
      <c r="I256" s="19"/>
      <c r="J256"/>
      <c r="K256"/>
      <c r="L256"/>
      <c r="M256"/>
      <c r="N256"/>
    </row>
    <row r="257" spans="1:14" s="20" customFormat="1" ht="12.75" customHeight="1" x14ac:dyDescent="0.2">
      <c r="A257" s="17"/>
      <c r="B257" s="18"/>
      <c r="C257" s="18"/>
      <c r="D257" s="18"/>
      <c r="E257" s="18"/>
      <c r="F257" s="18"/>
      <c r="G257" s="17"/>
      <c r="H257" s="17"/>
      <c r="I257" s="19"/>
      <c r="J257"/>
      <c r="K257"/>
      <c r="L257"/>
      <c r="M257"/>
      <c r="N257"/>
    </row>
    <row r="258" spans="1:14" s="20" customFormat="1" ht="12.75" customHeight="1" x14ac:dyDescent="0.2">
      <c r="A258" s="17"/>
      <c r="B258" s="18"/>
      <c r="C258" s="18"/>
      <c r="D258" s="18"/>
      <c r="E258" s="18"/>
      <c r="F258" s="18"/>
      <c r="G258" s="17"/>
      <c r="H258" s="17"/>
      <c r="I258" s="19"/>
      <c r="J258"/>
      <c r="K258"/>
      <c r="L258"/>
      <c r="M258"/>
      <c r="N258"/>
    </row>
    <row r="259" spans="1:14" s="20" customFormat="1" ht="12.75" customHeight="1" x14ac:dyDescent="0.2">
      <c r="A259" s="17"/>
      <c r="B259" s="18"/>
      <c r="C259" s="18"/>
      <c r="D259" s="18"/>
      <c r="E259" s="18"/>
      <c r="F259" s="18"/>
      <c r="G259" s="17"/>
      <c r="H259" s="17"/>
      <c r="I259" s="19"/>
      <c r="J259"/>
      <c r="K259"/>
      <c r="L259"/>
      <c r="M259"/>
      <c r="N259"/>
    </row>
    <row r="260" spans="1:14" s="20" customFormat="1" ht="12.75" customHeight="1" x14ac:dyDescent="0.2">
      <c r="A260" s="17"/>
      <c r="B260" s="18"/>
      <c r="C260" s="18"/>
      <c r="D260" s="18"/>
      <c r="E260" s="18"/>
      <c r="F260" s="18"/>
      <c r="G260" s="17"/>
      <c r="H260" s="17"/>
      <c r="I260" s="19"/>
      <c r="J260"/>
      <c r="K260"/>
      <c r="L260"/>
      <c r="M260"/>
      <c r="N260"/>
    </row>
    <row r="261" spans="1:14" s="20" customFormat="1" ht="12.75" customHeight="1" x14ac:dyDescent="0.2">
      <c r="A261" s="17"/>
      <c r="B261" s="18"/>
      <c r="C261" s="18"/>
      <c r="D261" s="18"/>
      <c r="E261" s="18"/>
      <c r="F261" s="18"/>
      <c r="G261" s="17"/>
      <c r="H261" s="17"/>
      <c r="I261" s="19"/>
      <c r="J261"/>
      <c r="K261"/>
      <c r="L261"/>
      <c r="M261"/>
      <c r="N261"/>
    </row>
    <row r="262" spans="1:14" s="20" customFormat="1" ht="12.75" customHeight="1" x14ac:dyDescent="0.2">
      <c r="A262" s="17"/>
      <c r="B262" s="18"/>
      <c r="C262" s="18"/>
      <c r="D262" s="18"/>
      <c r="E262" s="18"/>
      <c r="F262" s="18"/>
      <c r="G262" s="17"/>
      <c r="H262" s="17"/>
      <c r="I262" s="19"/>
      <c r="J262"/>
      <c r="K262"/>
      <c r="L262"/>
      <c r="M262"/>
      <c r="N262"/>
    </row>
    <row r="263" spans="1:14" s="20" customFormat="1" ht="12.75" customHeight="1" x14ac:dyDescent="0.2">
      <c r="A263" s="17"/>
      <c r="B263" s="18"/>
      <c r="C263" s="18"/>
      <c r="D263" s="18"/>
      <c r="E263" s="18"/>
      <c r="F263" s="18"/>
      <c r="G263" s="17"/>
      <c r="H263" s="17"/>
      <c r="I263" s="19"/>
      <c r="J263"/>
      <c r="K263"/>
      <c r="L263"/>
      <c r="M263"/>
      <c r="N263"/>
    </row>
    <row r="264" spans="1:14" s="20" customFormat="1" ht="12.75" customHeight="1" x14ac:dyDescent="0.2">
      <c r="A264" s="17"/>
      <c r="B264" s="18"/>
      <c r="C264" s="18"/>
      <c r="D264" s="18"/>
      <c r="E264" s="18"/>
      <c r="F264" s="18"/>
      <c r="G264" s="17"/>
      <c r="H264" s="17"/>
      <c r="I264" s="19"/>
      <c r="J264"/>
      <c r="K264"/>
      <c r="L264"/>
      <c r="M264"/>
      <c r="N264"/>
    </row>
    <row r="265" spans="1:14" s="20" customFormat="1" ht="12.75" customHeight="1" x14ac:dyDescent="0.2">
      <c r="A265" s="17"/>
      <c r="B265" s="18"/>
      <c r="C265" s="18"/>
      <c r="D265" s="18"/>
      <c r="E265" s="18"/>
      <c r="F265" s="18"/>
      <c r="G265" s="17"/>
      <c r="H265" s="17"/>
      <c r="I265" s="19"/>
      <c r="J265"/>
      <c r="K265"/>
      <c r="L265"/>
      <c r="M265"/>
      <c r="N265"/>
    </row>
    <row r="266" spans="1:14" s="20" customFormat="1" ht="12.75" customHeight="1" x14ac:dyDescent="0.2">
      <c r="A266" s="17"/>
      <c r="B266" s="18"/>
      <c r="C266" s="18"/>
      <c r="D266" s="18"/>
      <c r="E266" s="18"/>
      <c r="F266" s="18"/>
      <c r="G266" s="17"/>
      <c r="H266" s="17"/>
      <c r="I266" s="19"/>
      <c r="J266"/>
      <c r="K266"/>
      <c r="L266"/>
      <c r="M266"/>
      <c r="N266"/>
    </row>
    <row r="267" spans="1:14" s="20" customFormat="1" ht="12.75" customHeight="1" x14ac:dyDescent="0.2">
      <c r="A267" s="17"/>
      <c r="B267" s="18"/>
      <c r="C267" s="18"/>
      <c r="D267" s="18"/>
      <c r="E267" s="18"/>
      <c r="F267" s="18"/>
      <c r="G267" s="17"/>
      <c r="H267" s="17"/>
      <c r="I267" s="19"/>
      <c r="J267"/>
      <c r="K267"/>
      <c r="L267"/>
      <c r="M267"/>
      <c r="N267"/>
    </row>
    <row r="268" spans="1:14" s="20" customFormat="1" ht="12.75" customHeight="1" x14ac:dyDescent="0.2">
      <c r="A268" s="17"/>
      <c r="B268" s="18"/>
      <c r="C268" s="18"/>
      <c r="D268" s="18"/>
      <c r="E268" s="18"/>
      <c r="F268" s="18"/>
      <c r="G268" s="17"/>
      <c r="H268" s="17"/>
      <c r="I268" s="19"/>
      <c r="J268"/>
      <c r="K268"/>
      <c r="L268"/>
      <c r="M268"/>
      <c r="N268"/>
    </row>
    <row r="269" spans="1:14" s="20" customFormat="1" ht="12.75" customHeight="1" x14ac:dyDescent="0.2">
      <c r="A269" s="17"/>
      <c r="B269" s="18"/>
      <c r="C269" s="18"/>
      <c r="D269" s="18"/>
      <c r="E269" s="18"/>
      <c r="F269" s="18"/>
      <c r="G269" s="17"/>
      <c r="H269" s="17"/>
      <c r="I269" s="19"/>
      <c r="J269"/>
      <c r="K269"/>
      <c r="L269"/>
      <c r="M269"/>
      <c r="N269"/>
    </row>
    <row r="270" spans="1:14" s="20" customFormat="1" ht="12.75" customHeight="1" x14ac:dyDescent="0.2">
      <c r="A270" s="17"/>
      <c r="B270" s="18"/>
      <c r="C270" s="18"/>
      <c r="D270" s="18"/>
      <c r="E270" s="18"/>
      <c r="F270" s="18"/>
      <c r="G270" s="17"/>
      <c r="H270" s="17"/>
      <c r="I270" s="19"/>
      <c r="J270"/>
      <c r="K270"/>
      <c r="L270"/>
      <c r="M270"/>
      <c r="N270"/>
    </row>
    <row r="271" spans="1:14" s="20" customFormat="1" ht="12.75" customHeight="1" x14ac:dyDescent="0.2">
      <c r="A271" s="17"/>
      <c r="B271" s="18"/>
      <c r="C271" s="18"/>
      <c r="D271" s="18"/>
      <c r="E271" s="18"/>
      <c r="F271" s="18"/>
      <c r="G271" s="17"/>
      <c r="H271" s="17"/>
      <c r="I271" s="19"/>
      <c r="J271"/>
      <c r="K271"/>
      <c r="L271"/>
      <c r="M271"/>
      <c r="N271"/>
    </row>
    <row r="272" spans="1:14" s="20" customFormat="1" ht="12.75" customHeight="1" x14ac:dyDescent="0.2">
      <c r="A272" s="17"/>
      <c r="B272" s="18"/>
      <c r="C272" s="18"/>
      <c r="D272" s="18"/>
      <c r="E272" s="18"/>
      <c r="F272" s="18"/>
      <c r="G272" s="17"/>
      <c r="H272" s="17"/>
      <c r="I272" s="19"/>
      <c r="J272"/>
      <c r="K272"/>
      <c r="L272"/>
      <c r="M272"/>
      <c r="N272"/>
    </row>
    <row r="273" spans="1:14" s="20" customFormat="1" ht="12.75" customHeight="1" x14ac:dyDescent="0.2">
      <c r="A273" s="17"/>
      <c r="B273" s="18"/>
      <c r="C273" s="18"/>
      <c r="D273" s="18"/>
      <c r="E273" s="18"/>
      <c r="F273" s="18"/>
      <c r="G273" s="17"/>
      <c r="H273" s="17"/>
      <c r="I273" s="19"/>
      <c r="J273"/>
      <c r="K273"/>
      <c r="L273"/>
      <c r="M273"/>
      <c r="N273"/>
    </row>
    <row r="274" spans="1:14" s="20" customFormat="1" ht="12.75" customHeight="1" x14ac:dyDescent="0.2">
      <c r="A274" s="17"/>
      <c r="B274" s="18"/>
      <c r="C274" s="18"/>
      <c r="D274" s="18"/>
      <c r="E274" s="18"/>
      <c r="F274" s="18"/>
      <c r="G274" s="17"/>
      <c r="H274" s="17"/>
      <c r="I274" s="19"/>
      <c r="J274"/>
      <c r="K274"/>
      <c r="L274"/>
      <c r="M274"/>
      <c r="N274"/>
    </row>
    <row r="275" spans="1:14" s="20" customFormat="1" ht="12.75" customHeight="1" x14ac:dyDescent="0.2">
      <c r="A275" s="17"/>
      <c r="B275" s="18"/>
      <c r="C275" s="18"/>
      <c r="D275" s="18"/>
      <c r="E275" s="18"/>
      <c r="F275" s="18"/>
      <c r="G275" s="17"/>
      <c r="H275" s="17"/>
      <c r="I275" s="19"/>
      <c r="J275"/>
      <c r="K275"/>
      <c r="L275"/>
      <c r="M275"/>
      <c r="N275"/>
    </row>
    <row r="276" spans="1:14" s="20" customFormat="1" ht="12.75" customHeight="1" x14ac:dyDescent="0.2">
      <c r="A276" s="17"/>
      <c r="B276" s="18"/>
      <c r="C276" s="18"/>
      <c r="D276" s="18"/>
      <c r="E276" s="18"/>
      <c r="F276" s="18"/>
      <c r="G276" s="17"/>
      <c r="H276" s="17"/>
      <c r="I276" s="19"/>
      <c r="J276"/>
      <c r="K276"/>
      <c r="L276"/>
      <c r="M276"/>
      <c r="N276"/>
    </row>
    <row r="277" spans="1:14" s="20" customFormat="1" ht="12.75" customHeight="1" x14ac:dyDescent="0.2">
      <c r="A277" s="17"/>
      <c r="B277" s="18"/>
      <c r="C277" s="18"/>
      <c r="D277" s="18"/>
      <c r="E277" s="18"/>
      <c r="F277" s="18"/>
      <c r="G277" s="17"/>
      <c r="H277" s="17"/>
      <c r="I277" s="19"/>
      <c r="J277"/>
      <c r="K277"/>
      <c r="L277"/>
      <c r="M277"/>
      <c r="N277"/>
    </row>
    <row r="278" spans="1:14" s="20" customFormat="1" ht="12.75" customHeight="1" x14ac:dyDescent="0.2">
      <c r="A278" s="17"/>
      <c r="B278" s="18"/>
      <c r="C278" s="18"/>
      <c r="D278" s="18"/>
      <c r="E278" s="18"/>
      <c r="F278" s="18"/>
      <c r="G278" s="17"/>
      <c r="H278" s="17"/>
      <c r="I278" s="19"/>
      <c r="J278"/>
      <c r="K278"/>
      <c r="L278"/>
      <c r="M278"/>
      <c r="N278"/>
    </row>
    <row r="279" spans="1:14" s="20" customFormat="1" ht="12.75" customHeight="1" x14ac:dyDescent="0.2">
      <c r="A279" s="17"/>
      <c r="B279" s="18"/>
      <c r="C279" s="18"/>
      <c r="D279" s="18"/>
      <c r="E279" s="18"/>
      <c r="F279" s="18"/>
      <c r="G279" s="17"/>
      <c r="H279" s="17"/>
      <c r="I279" s="19"/>
      <c r="J279"/>
      <c r="K279"/>
      <c r="L279"/>
      <c r="M279"/>
      <c r="N279"/>
    </row>
    <row r="280" spans="1:14" s="20" customFormat="1" ht="12.75" customHeight="1" x14ac:dyDescent="0.2">
      <c r="A280" s="17"/>
      <c r="B280" s="18"/>
      <c r="C280" s="18"/>
      <c r="D280" s="18"/>
      <c r="E280" s="18"/>
      <c r="F280" s="18"/>
      <c r="G280" s="17"/>
      <c r="H280" s="17"/>
      <c r="I280" s="19"/>
      <c r="J280"/>
      <c r="K280"/>
      <c r="L280"/>
      <c r="M280"/>
      <c r="N280"/>
    </row>
    <row r="281" spans="1:14" s="20" customFormat="1" ht="12.75" customHeight="1" x14ac:dyDescent="0.2">
      <c r="A281" s="17"/>
      <c r="B281" s="18"/>
      <c r="C281" s="18"/>
      <c r="D281" s="18"/>
      <c r="E281" s="18"/>
      <c r="F281" s="18"/>
      <c r="G281" s="17"/>
      <c r="H281" s="17"/>
      <c r="I281" s="19"/>
      <c r="J281"/>
      <c r="K281"/>
      <c r="L281"/>
      <c r="M281"/>
      <c r="N281"/>
    </row>
    <row r="282" spans="1:14" s="20" customFormat="1" ht="12.75" customHeight="1" x14ac:dyDescent="0.2">
      <c r="A282" s="17"/>
      <c r="B282" s="18"/>
      <c r="C282" s="18"/>
      <c r="D282" s="18"/>
      <c r="E282" s="18"/>
      <c r="F282" s="18"/>
      <c r="G282" s="17"/>
      <c r="H282" s="17"/>
      <c r="I282" s="19"/>
      <c r="J282"/>
      <c r="K282"/>
      <c r="L282"/>
      <c r="M282"/>
      <c r="N282"/>
    </row>
    <row r="283" spans="1:14" s="20" customFormat="1" ht="12.75" customHeight="1" x14ac:dyDescent="0.2">
      <c r="A283" s="17"/>
      <c r="B283" s="18"/>
      <c r="C283" s="18"/>
      <c r="D283" s="18"/>
      <c r="E283" s="18"/>
      <c r="F283" s="18"/>
      <c r="G283" s="17"/>
      <c r="H283" s="17"/>
      <c r="I283" s="19"/>
      <c r="J283"/>
      <c r="K283"/>
      <c r="L283"/>
      <c r="M283"/>
      <c r="N283"/>
    </row>
    <row r="284" spans="1:14" s="20" customFormat="1" ht="12.75" customHeight="1" x14ac:dyDescent="0.2">
      <c r="A284" s="17"/>
      <c r="B284" s="18"/>
      <c r="C284" s="18"/>
      <c r="D284" s="18"/>
      <c r="E284" s="18"/>
      <c r="F284" s="18"/>
      <c r="G284" s="17"/>
      <c r="H284" s="17"/>
      <c r="I284" s="19"/>
      <c r="J284"/>
      <c r="K284"/>
      <c r="L284"/>
      <c r="M284"/>
      <c r="N284"/>
    </row>
    <row r="285" spans="1:14" s="20" customFormat="1" ht="12.75" customHeight="1" x14ac:dyDescent="0.2">
      <c r="A285" s="17"/>
      <c r="B285" s="18"/>
      <c r="C285" s="18"/>
      <c r="D285" s="18"/>
      <c r="E285" s="18"/>
      <c r="F285" s="18"/>
      <c r="G285" s="17"/>
      <c r="H285" s="17"/>
      <c r="I285" s="19"/>
      <c r="J285"/>
      <c r="K285"/>
      <c r="L285"/>
      <c r="M285"/>
      <c r="N285"/>
    </row>
    <row r="286" spans="1:14" s="20" customFormat="1" ht="12.75" customHeight="1" x14ac:dyDescent="0.2">
      <c r="A286" s="17"/>
      <c r="B286" s="18"/>
      <c r="C286" s="18"/>
      <c r="D286" s="18"/>
      <c r="E286" s="18"/>
      <c r="F286" s="18"/>
      <c r="G286" s="17"/>
      <c r="H286" s="17"/>
      <c r="I286" s="19"/>
      <c r="J286"/>
      <c r="K286"/>
      <c r="L286"/>
      <c r="M286"/>
      <c r="N286"/>
    </row>
    <row r="287" spans="1:14" s="20" customFormat="1" ht="12.75" customHeight="1" x14ac:dyDescent="0.2">
      <c r="A287" s="17"/>
      <c r="B287" s="18"/>
      <c r="C287" s="18"/>
      <c r="D287" s="18"/>
      <c r="E287" s="18"/>
      <c r="F287" s="18"/>
      <c r="G287" s="17"/>
      <c r="H287" s="17"/>
      <c r="I287" s="19"/>
      <c r="J287"/>
      <c r="K287"/>
      <c r="L287"/>
      <c r="M287"/>
      <c r="N287"/>
    </row>
    <row r="288" spans="1:14" s="20" customFormat="1" ht="12.75" customHeight="1" x14ac:dyDescent="0.2">
      <c r="A288" s="17"/>
      <c r="B288" s="18"/>
      <c r="C288" s="18"/>
      <c r="D288" s="18"/>
      <c r="E288" s="18"/>
      <c r="F288" s="18"/>
      <c r="G288" s="17"/>
      <c r="H288" s="17"/>
      <c r="I288" s="19"/>
      <c r="J288"/>
      <c r="K288"/>
      <c r="L288"/>
      <c r="M288"/>
      <c r="N288"/>
    </row>
    <row r="289" spans="1:14" s="20" customFormat="1" ht="12.75" customHeight="1" x14ac:dyDescent="0.2">
      <c r="A289" s="17"/>
      <c r="B289" s="18"/>
      <c r="C289" s="18"/>
      <c r="D289" s="18"/>
      <c r="E289" s="18"/>
      <c r="F289" s="18"/>
      <c r="G289" s="17"/>
      <c r="H289" s="17"/>
      <c r="I289" s="19"/>
      <c r="J289"/>
      <c r="K289"/>
      <c r="L289"/>
      <c r="M289"/>
      <c r="N289"/>
    </row>
    <row r="290" spans="1:14" s="20" customFormat="1" ht="12.75" customHeight="1" x14ac:dyDescent="0.2">
      <c r="A290" s="17"/>
      <c r="B290" s="18"/>
      <c r="C290" s="18"/>
      <c r="D290" s="18"/>
      <c r="E290" s="18"/>
      <c r="F290" s="18"/>
      <c r="G290" s="17"/>
      <c r="H290" s="17"/>
      <c r="I290" s="19"/>
      <c r="J290"/>
      <c r="K290"/>
      <c r="L290"/>
      <c r="M290"/>
      <c r="N290"/>
    </row>
    <row r="291" spans="1:14" s="20" customFormat="1" ht="12.75" customHeight="1" x14ac:dyDescent="0.2">
      <c r="A291" s="17"/>
      <c r="B291" s="18"/>
      <c r="C291" s="18"/>
      <c r="D291" s="18"/>
      <c r="E291" s="18"/>
      <c r="F291" s="18"/>
      <c r="G291" s="17"/>
      <c r="H291" s="17"/>
      <c r="I291" s="19"/>
      <c r="J291"/>
      <c r="K291"/>
      <c r="L291"/>
      <c r="M291"/>
      <c r="N291"/>
    </row>
    <row r="292" spans="1:14" s="20" customFormat="1" ht="12.75" customHeight="1" x14ac:dyDescent="0.2">
      <c r="A292" s="17"/>
      <c r="B292" s="18"/>
      <c r="C292" s="18"/>
      <c r="D292" s="18"/>
      <c r="E292" s="18"/>
      <c r="F292" s="18"/>
      <c r="G292" s="17"/>
      <c r="H292" s="17"/>
      <c r="I292" s="19"/>
      <c r="J292"/>
      <c r="K292"/>
      <c r="L292"/>
      <c r="M292"/>
      <c r="N292"/>
    </row>
    <row r="293" spans="1:14" s="20" customFormat="1" ht="12.75" customHeight="1" x14ac:dyDescent="0.2">
      <c r="A293" s="17"/>
      <c r="B293" s="18"/>
      <c r="C293" s="18"/>
      <c r="D293" s="18"/>
      <c r="E293" s="18"/>
      <c r="F293" s="18"/>
      <c r="G293" s="17"/>
      <c r="H293" s="17"/>
      <c r="I293" s="19"/>
      <c r="J293"/>
      <c r="K293"/>
      <c r="L293"/>
      <c r="M293"/>
      <c r="N293"/>
    </row>
    <row r="294" spans="1:14" s="20" customFormat="1" ht="12.75" customHeight="1" x14ac:dyDescent="0.2">
      <c r="A294" s="17"/>
      <c r="B294" s="18"/>
      <c r="C294" s="18"/>
      <c r="D294" s="18"/>
      <c r="E294" s="18"/>
      <c r="F294" s="18"/>
      <c r="G294" s="17"/>
      <c r="H294" s="17"/>
      <c r="I294" s="19"/>
      <c r="J294"/>
      <c r="K294"/>
      <c r="L294"/>
      <c r="M294"/>
      <c r="N294"/>
    </row>
    <row r="295" spans="1:14" s="20" customFormat="1" ht="12.75" customHeight="1" x14ac:dyDescent="0.2">
      <c r="A295" s="17"/>
      <c r="B295" s="18"/>
      <c r="C295" s="18"/>
      <c r="D295" s="18"/>
      <c r="E295" s="18"/>
      <c r="F295" s="18"/>
      <c r="G295" s="17"/>
      <c r="H295" s="17"/>
      <c r="I295" s="19"/>
      <c r="J295"/>
      <c r="K295"/>
      <c r="L295"/>
      <c r="M295"/>
      <c r="N295"/>
    </row>
    <row r="296" spans="1:14" s="20" customFormat="1" ht="12.75" customHeight="1" x14ac:dyDescent="0.2">
      <c r="A296" s="17"/>
      <c r="B296" s="18"/>
      <c r="C296" s="18"/>
      <c r="D296" s="18"/>
      <c r="E296" s="18"/>
      <c r="F296" s="18"/>
      <c r="G296" s="17"/>
      <c r="H296" s="17"/>
      <c r="I296" s="19"/>
      <c r="J296"/>
      <c r="K296"/>
      <c r="L296"/>
      <c r="M296"/>
      <c r="N296"/>
    </row>
    <row r="297" spans="1:14" s="20" customFormat="1" ht="12.75" customHeight="1" x14ac:dyDescent="0.2">
      <c r="A297" s="17"/>
      <c r="B297" s="18"/>
      <c r="C297" s="18"/>
      <c r="D297" s="18"/>
      <c r="E297" s="18"/>
      <c r="F297" s="18"/>
      <c r="G297" s="17"/>
      <c r="H297" s="17"/>
      <c r="I297" s="19"/>
      <c r="J297"/>
      <c r="K297"/>
      <c r="L297"/>
      <c r="M297"/>
      <c r="N297"/>
    </row>
    <row r="298" spans="1:14" s="20" customFormat="1" ht="12.75" customHeight="1" x14ac:dyDescent="0.2">
      <c r="A298" s="17"/>
      <c r="B298" s="18"/>
      <c r="C298" s="18"/>
      <c r="D298" s="18"/>
      <c r="E298" s="18"/>
      <c r="F298" s="18"/>
      <c r="G298" s="17"/>
      <c r="H298" s="17"/>
      <c r="I298" s="19"/>
      <c r="J298"/>
      <c r="K298"/>
      <c r="L298"/>
      <c r="M298"/>
      <c r="N298"/>
    </row>
    <row r="299" spans="1:14" s="20" customFormat="1" ht="12.75" customHeight="1" x14ac:dyDescent="0.2">
      <c r="A299" s="17"/>
      <c r="B299" s="18"/>
      <c r="C299" s="18"/>
      <c r="D299" s="18"/>
      <c r="E299" s="18"/>
      <c r="F299" s="18"/>
      <c r="G299" s="17"/>
      <c r="H299" s="17"/>
      <c r="I299" s="19"/>
      <c r="J299"/>
      <c r="K299"/>
      <c r="L299"/>
      <c r="M299"/>
      <c r="N299"/>
    </row>
    <row r="300" spans="1:14" s="20" customFormat="1" ht="12.75" customHeight="1" x14ac:dyDescent="0.2">
      <c r="A300" s="17"/>
      <c r="B300" s="18"/>
      <c r="C300" s="18"/>
      <c r="D300" s="18"/>
      <c r="E300" s="18"/>
      <c r="F300" s="18"/>
      <c r="G300" s="17"/>
      <c r="H300" s="17"/>
      <c r="I300" s="19"/>
      <c r="J300"/>
      <c r="K300"/>
      <c r="L300"/>
      <c r="M300"/>
      <c r="N300"/>
    </row>
    <row r="301" spans="1:14" s="20" customFormat="1" ht="12.75" customHeight="1" x14ac:dyDescent="0.2">
      <c r="A301" s="17"/>
      <c r="B301" s="18"/>
      <c r="C301" s="18"/>
      <c r="D301" s="18"/>
      <c r="E301" s="18"/>
      <c r="F301" s="18"/>
      <c r="G301" s="17"/>
      <c r="H301" s="17"/>
      <c r="I301" s="19"/>
      <c r="J301"/>
      <c r="K301"/>
      <c r="L301"/>
      <c r="M301"/>
      <c r="N301"/>
    </row>
    <row r="302" spans="1:14" s="20" customFormat="1" ht="12.75" customHeight="1" x14ac:dyDescent="0.2">
      <c r="A302" s="17"/>
      <c r="B302" s="18"/>
      <c r="C302" s="18"/>
      <c r="D302" s="18"/>
      <c r="E302" s="18"/>
      <c r="F302" s="18"/>
      <c r="G302" s="17"/>
      <c r="H302" s="17"/>
      <c r="I302" s="19"/>
      <c r="J302"/>
      <c r="K302"/>
      <c r="L302"/>
      <c r="M302"/>
      <c r="N302"/>
    </row>
    <row r="303" spans="1:14" s="20" customFormat="1" ht="12.75" customHeight="1" x14ac:dyDescent="0.2">
      <c r="A303" s="17"/>
      <c r="B303" s="18"/>
      <c r="C303" s="18"/>
      <c r="D303" s="18"/>
      <c r="E303" s="18"/>
      <c r="F303" s="18"/>
      <c r="G303" s="17"/>
      <c r="H303" s="17"/>
      <c r="I303" s="19"/>
      <c r="J303"/>
      <c r="K303"/>
      <c r="L303"/>
      <c r="M303"/>
      <c r="N303"/>
    </row>
    <row r="304" spans="1:14" s="20" customFormat="1" ht="12.75" customHeight="1" x14ac:dyDescent="0.2">
      <c r="A304" s="17"/>
      <c r="B304" s="18"/>
      <c r="C304" s="18"/>
      <c r="D304" s="18"/>
      <c r="E304" s="18"/>
      <c r="F304" s="18"/>
      <c r="G304" s="17"/>
      <c r="H304" s="17"/>
      <c r="I304" s="19"/>
      <c r="J304"/>
      <c r="K304"/>
      <c r="L304"/>
      <c r="M304"/>
      <c r="N304"/>
    </row>
    <row r="305" spans="1:14" s="20" customFormat="1" ht="12.75" customHeight="1" x14ac:dyDescent="0.2">
      <c r="A305" s="17"/>
      <c r="B305" s="18"/>
      <c r="C305" s="18"/>
      <c r="D305" s="18"/>
      <c r="E305" s="18"/>
      <c r="F305" s="18"/>
      <c r="G305" s="17"/>
      <c r="H305" s="17"/>
      <c r="I305" s="19"/>
      <c r="J305"/>
      <c r="K305"/>
      <c r="L305"/>
      <c r="M305"/>
      <c r="N305"/>
    </row>
    <row r="306" spans="1:14" s="20" customFormat="1" ht="12.75" customHeight="1" x14ac:dyDescent="0.2">
      <c r="A306" s="17"/>
      <c r="B306" s="18"/>
      <c r="C306" s="18"/>
      <c r="D306" s="18"/>
      <c r="E306" s="18"/>
      <c r="F306" s="18"/>
      <c r="G306" s="17"/>
      <c r="H306" s="17"/>
      <c r="I306" s="19"/>
      <c r="J306"/>
      <c r="K306"/>
      <c r="L306"/>
      <c r="M306"/>
      <c r="N306"/>
    </row>
    <row r="307" spans="1:14" s="20" customFormat="1" ht="12.75" customHeight="1" x14ac:dyDescent="0.2">
      <c r="A307" s="17"/>
      <c r="B307" s="18"/>
      <c r="C307" s="18"/>
      <c r="D307" s="18"/>
      <c r="E307" s="18"/>
      <c r="F307" s="18"/>
      <c r="G307" s="17"/>
      <c r="H307" s="17"/>
      <c r="I307" s="19"/>
      <c r="J307"/>
      <c r="K307"/>
      <c r="L307"/>
      <c r="M307"/>
      <c r="N307"/>
    </row>
    <row r="308" spans="1:14" s="20" customFormat="1" ht="12.75" customHeight="1" x14ac:dyDescent="0.2">
      <c r="A308" s="17"/>
      <c r="B308" s="18"/>
      <c r="C308" s="18"/>
      <c r="D308" s="18"/>
      <c r="E308" s="18"/>
      <c r="F308" s="18"/>
      <c r="G308" s="17"/>
      <c r="H308" s="17"/>
      <c r="I308" s="19"/>
      <c r="J308"/>
      <c r="K308"/>
      <c r="L308"/>
      <c r="M308"/>
      <c r="N308"/>
    </row>
    <row r="309" spans="1:14" s="20" customFormat="1" ht="12.75" customHeight="1" x14ac:dyDescent="0.2">
      <c r="A309" s="17"/>
      <c r="B309" s="18"/>
      <c r="C309" s="18"/>
      <c r="D309" s="18"/>
      <c r="E309" s="18"/>
      <c r="F309" s="18"/>
      <c r="G309" s="17"/>
      <c r="H309" s="17"/>
      <c r="I309" s="19"/>
      <c r="J309"/>
      <c r="K309"/>
      <c r="L309"/>
      <c r="M309"/>
      <c r="N309"/>
    </row>
    <row r="310" spans="1:14" s="20" customFormat="1" ht="12.75" customHeight="1" x14ac:dyDescent="0.2">
      <c r="A310" s="17"/>
      <c r="B310" s="18"/>
      <c r="C310" s="18"/>
      <c r="D310" s="18"/>
      <c r="E310" s="18"/>
      <c r="F310" s="18"/>
      <c r="G310" s="17"/>
      <c r="H310" s="17"/>
      <c r="I310" s="19"/>
      <c r="J310"/>
      <c r="K310"/>
      <c r="L310"/>
      <c r="M310"/>
      <c r="N310"/>
    </row>
    <row r="311" spans="1:14" s="20" customFormat="1" ht="12.75" customHeight="1" x14ac:dyDescent="0.2">
      <c r="A311" s="17"/>
      <c r="B311" s="18"/>
      <c r="C311" s="18"/>
      <c r="D311" s="18"/>
      <c r="E311" s="18"/>
      <c r="F311" s="18"/>
      <c r="G311" s="17"/>
      <c r="H311" s="17"/>
      <c r="I311" s="19"/>
      <c r="J311"/>
      <c r="K311"/>
      <c r="L311"/>
      <c r="M311"/>
      <c r="N311"/>
    </row>
    <row r="312" spans="1:14" s="20" customFormat="1" ht="12.75" customHeight="1" x14ac:dyDescent="0.2">
      <c r="A312" s="17"/>
      <c r="B312" s="18"/>
      <c r="C312" s="18"/>
      <c r="D312" s="18"/>
      <c r="E312" s="18"/>
      <c r="F312" s="18"/>
      <c r="G312" s="17"/>
      <c r="H312" s="17"/>
      <c r="I312" s="19"/>
      <c r="J312"/>
      <c r="K312"/>
      <c r="L312"/>
      <c r="M312"/>
      <c r="N312"/>
    </row>
    <row r="313" spans="1:14" s="20" customFormat="1" ht="12.75" customHeight="1" x14ac:dyDescent="0.2">
      <c r="A313" s="17"/>
      <c r="B313" s="18"/>
      <c r="C313" s="18"/>
      <c r="D313" s="18"/>
      <c r="E313" s="18"/>
      <c r="F313" s="18"/>
      <c r="G313" s="17"/>
      <c r="H313" s="17"/>
      <c r="I313" s="19"/>
      <c r="J313"/>
      <c r="K313"/>
      <c r="L313"/>
      <c r="M313"/>
      <c r="N313"/>
    </row>
    <row r="314" spans="1:14" s="20" customFormat="1" ht="12.75" customHeight="1" x14ac:dyDescent="0.2">
      <c r="A314" s="17"/>
      <c r="B314" s="18"/>
      <c r="C314" s="18"/>
      <c r="D314" s="18"/>
      <c r="E314" s="18"/>
      <c r="F314" s="18"/>
      <c r="G314" s="17"/>
      <c r="H314" s="17"/>
      <c r="I314" s="19"/>
      <c r="J314"/>
      <c r="K314"/>
      <c r="L314"/>
      <c r="M314"/>
      <c r="N314"/>
    </row>
    <row r="315" spans="1:14" s="20" customFormat="1" ht="12.75" customHeight="1" x14ac:dyDescent="0.2">
      <c r="A315" s="17"/>
      <c r="B315" s="18"/>
      <c r="C315" s="18"/>
      <c r="D315" s="18"/>
      <c r="E315" s="18"/>
      <c r="F315" s="18"/>
      <c r="G315" s="17"/>
      <c r="H315" s="17"/>
      <c r="I315" s="19"/>
      <c r="J315"/>
      <c r="K315"/>
      <c r="L315"/>
      <c r="M315"/>
      <c r="N315"/>
    </row>
    <row r="316" spans="1:14" s="20" customFormat="1" ht="12.75" customHeight="1" x14ac:dyDescent="0.2">
      <c r="A316" s="17"/>
      <c r="B316" s="18"/>
      <c r="C316" s="18"/>
      <c r="D316" s="18"/>
      <c r="E316" s="18"/>
      <c r="F316" s="18"/>
      <c r="G316" s="17"/>
      <c r="H316" s="17"/>
      <c r="I316" s="19"/>
      <c r="J316"/>
      <c r="K316"/>
      <c r="L316"/>
      <c r="M316"/>
      <c r="N316"/>
    </row>
    <row r="317" spans="1:14" s="20" customFormat="1" ht="12.75" customHeight="1" x14ac:dyDescent="0.2">
      <c r="A317" s="17"/>
      <c r="B317" s="18"/>
      <c r="C317" s="18"/>
      <c r="D317" s="18"/>
      <c r="E317" s="18"/>
      <c r="F317" s="18"/>
      <c r="G317" s="17"/>
      <c r="H317" s="17"/>
      <c r="I317" s="19"/>
      <c r="J317"/>
      <c r="K317"/>
      <c r="L317"/>
      <c r="M317"/>
      <c r="N317"/>
    </row>
    <row r="318" spans="1:14" s="20" customFormat="1" ht="12.75" customHeight="1" x14ac:dyDescent="0.2">
      <c r="A318" s="17"/>
      <c r="B318" s="18"/>
      <c r="C318" s="18"/>
      <c r="D318" s="18"/>
      <c r="E318" s="18"/>
      <c r="F318" s="18"/>
      <c r="G318" s="17"/>
      <c r="H318" s="17"/>
      <c r="I318" s="19"/>
      <c r="J318"/>
      <c r="K318"/>
      <c r="L318"/>
      <c r="M318"/>
      <c r="N318"/>
    </row>
    <row r="319" spans="1:14" s="20" customFormat="1" ht="12.75" customHeight="1" x14ac:dyDescent="0.2">
      <c r="A319" s="17"/>
      <c r="B319" s="18"/>
      <c r="C319" s="18"/>
      <c r="D319" s="18"/>
      <c r="E319" s="18"/>
      <c r="F319" s="18"/>
      <c r="G319" s="17"/>
      <c r="H319" s="17"/>
      <c r="I319" s="19"/>
      <c r="J319"/>
      <c r="K319"/>
      <c r="L319"/>
      <c r="M319"/>
      <c r="N319"/>
    </row>
  </sheetData>
  <sheetProtection selectLockedCells="1"/>
  <mergeCells count="61">
    <mergeCell ref="F132:G132"/>
    <mergeCell ref="F144:G144"/>
    <mergeCell ref="F156:G156"/>
    <mergeCell ref="A168:E168"/>
    <mergeCell ref="B178:E178"/>
    <mergeCell ref="F178:G178"/>
    <mergeCell ref="B166:E166"/>
    <mergeCell ref="F166:G166"/>
    <mergeCell ref="A132:E132"/>
    <mergeCell ref="A156:E156"/>
    <mergeCell ref="B142:E142"/>
    <mergeCell ref="F142:G142"/>
    <mergeCell ref="A144:E144"/>
    <mergeCell ref="B154:E154"/>
    <mergeCell ref="F154:G154"/>
    <mergeCell ref="F130:G130"/>
    <mergeCell ref="F108:G108"/>
    <mergeCell ref="F120:G120"/>
    <mergeCell ref="A84:E84"/>
    <mergeCell ref="B94:E94"/>
    <mergeCell ref="F94:G94"/>
    <mergeCell ref="A96:E96"/>
    <mergeCell ref="B106:E106"/>
    <mergeCell ref="F106:G106"/>
    <mergeCell ref="F84:G84"/>
    <mergeCell ref="A108:E108"/>
    <mergeCell ref="B118:E118"/>
    <mergeCell ref="F118:G118"/>
    <mergeCell ref="A120:E120"/>
    <mergeCell ref="B130:E130"/>
    <mergeCell ref="F96:G96"/>
    <mergeCell ref="A60:E60"/>
    <mergeCell ref="B70:E70"/>
    <mergeCell ref="F70:G70"/>
    <mergeCell ref="A72:E72"/>
    <mergeCell ref="B82:E82"/>
    <mergeCell ref="F82:G82"/>
    <mergeCell ref="F60:G60"/>
    <mergeCell ref="F72:G72"/>
    <mergeCell ref="A36:E36"/>
    <mergeCell ref="B46:E46"/>
    <mergeCell ref="F46:G46"/>
    <mergeCell ref="A48:E48"/>
    <mergeCell ref="B58:E58"/>
    <mergeCell ref="F58:G58"/>
    <mergeCell ref="F36:G36"/>
    <mergeCell ref="F48:G48"/>
    <mergeCell ref="B34:E34"/>
    <mergeCell ref="F34:G34"/>
    <mergeCell ref="A12:E12"/>
    <mergeCell ref="A24:E24"/>
    <mergeCell ref="B22:E22"/>
    <mergeCell ref="F22:G22"/>
    <mergeCell ref="F12:G12"/>
    <mergeCell ref="F24:G24"/>
    <mergeCell ref="C1:G1"/>
    <mergeCell ref="C2:G2"/>
    <mergeCell ref="H2:I2"/>
    <mergeCell ref="C3:G3"/>
    <mergeCell ref="A6:E6"/>
    <mergeCell ref="F6:G6"/>
  </mergeCells>
  <phoneticPr fontId="0" type="noConversion"/>
  <printOptions gridLines="1" gridLinesSet="0"/>
  <pageMargins left="0.25" right="0.25" top="0.5" bottom="0.25" header="0.25" footer="0.5"/>
  <pageSetup scale="80" orientation="portrait" r:id="rId1"/>
  <headerFooter alignWithMargins="0">
    <oddHeader>&amp;A&amp;RPage &amp;P</oddHeader>
  </headerFooter>
  <ignoredErrors>
    <ignoredError sqref="I169:I173 I175:I177" unlockedFormula="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N26150"/>
  <sheetViews>
    <sheetView workbookViewId="0">
      <selection activeCell="R23" sqref="R23"/>
    </sheetView>
  </sheetViews>
  <sheetFormatPr defaultColWidth="9.140625" defaultRowHeight="12.75" x14ac:dyDescent="0.2"/>
  <cols>
    <col min="1" max="1" width="5.28515625" style="14" customWidth="1"/>
    <col min="2" max="2" width="6.28515625" style="13" customWidth="1"/>
    <col min="3" max="3" width="8.7109375" style="13" customWidth="1"/>
    <col min="4" max="4" width="8.140625" style="13" customWidth="1"/>
    <col min="5" max="5" width="8.7109375" style="13" customWidth="1"/>
    <col min="6" max="6" width="57.7109375" style="14" customWidth="1"/>
    <col min="7" max="7" width="17.7109375" style="14" customWidth="1"/>
    <col min="8" max="8" width="17.85546875" style="16" customWidth="1"/>
    <col min="9" max="10" width="9.140625" hidden="1" customWidth="1"/>
    <col min="11" max="11" width="0" style="14" hidden="1" customWidth="1"/>
    <col min="12" max="14" width="9.140625" style="14"/>
  </cols>
  <sheetData>
    <row r="1" spans="1:8" x14ac:dyDescent="0.2">
      <c r="A1" s="39"/>
      <c r="B1" s="334"/>
      <c r="C1" s="650" t="s">
        <v>165</v>
      </c>
      <c r="D1" s="650"/>
      <c r="E1" s="650"/>
      <c r="F1" s="650"/>
      <c r="G1" s="335" t="s">
        <v>25</v>
      </c>
      <c r="H1" s="336" t="str">
        <f>'SIGTAX - Cert Page'!L1</f>
        <v>September 30, 2024</v>
      </c>
    </row>
    <row r="2" spans="1:8" x14ac:dyDescent="0.2">
      <c r="A2" s="40"/>
      <c r="B2" s="41"/>
      <c r="C2" s="629" t="s">
        <v>745</v>
      </c>
      <c r="D2" s="629"/>
      <c r="E2" s="629"/>
      <c r="F2" s="629"/>
      <c r="G2" s="630" t="s">
        <v>26</v>
      </c>
      <c r="H2" s="631"/>
    </row>
    <row r="3" spans="1:8" x14ac:dyDescent="0.2">
      <c r="A3" s="42"/>
      <c r="B3" s="41"/>
      <c r="C3" s="629" t="s">
        <v>965</v>
      </c>
      <c r="D3" s="629"/>
      <c r="E3" s="629"/>
      <c r="F3" s="629"/>
      <c r="G3" s="43"/>
      <c r="H3" s="37"/>
    </row>
    <row r="4" spans="1:8" x14ac:dyDescent="0.2">
      <c r="A4" s="337"/>
      <c r="B4" s="79"/>
      <c r="C4" s="43"/>
      <c r="D4" s="43"/>
      <c r="E4" s="43"/>
      <c r="F4" s="52"/>
      <c r="G4" s="43"/>
      <c r="H4" s="37"/>
    </row>
    <row r="5" spans="1:8" ht="13.5" thickBot="1" x14ac:dyDescent="0.25">
      <c r="A5" s="338"/>
      <c r="B5" s="43"/>
      <c r="C5" s="43"/>
      <c r="D5" s="43"/>
      <c r="E5" s="43"/>
      <c r="F5" s="52"/>
      <c r="G5" s="63" t="s">
        <v>163</v>
      </c>
      <c r="H5" s="339" t="str">
        <f>IF(ISBLANK('SIGTAX - Cert Page'!L5),"",'SIGTAX - Cert Page'!L5)</f>
        <v/>
      </c>
    </row>
    <row r="6" spans="1:8" ht="13.5" thickBot="1" x14ac:dyDescent="0.25">
      <c r="A6" s="338"/>
      <c r="B6" s="628" t="s">
        <v>119</v>
      </c>
      <c r="C6" s="628"/>
      <c r="D6" s="628"/>
      <c r="E6" s="628"/>
      <c r="F6" s="363">
        <f>+dist_name</f>
        <v>0</v>
      </c>
      <c r="G6" s="63" t="s">
        <v>24</v>
      </c>
      <c r="H6" s="58" t="str">
        <f>+'SIGTAX - Cert Page'!L6</f>
        <v>2023-24</v>
      </c>
    </row>
    <row r="7" spans="1:8" x14ac:dyDescent="0.2">
      <c r="A7" s="338"/>
      <c r="B7" s="51"/>
      <c r="C7" s="51"/>
      <c r="D7" s="51"/>
      <c r="E7" s="51"/>
      <c r="F7" s="43"/>
      <c r="G7" s="43"/>
      <c r="H7" s="37"/>
    </row>
    <row r="8" spans="1:8" x14ac:dyDescent="0.2">
      <c r="A8" s="340"/>
      <c r="B8" s="81" t="s">
        <v>754</v>
      </c>
      <c r="C8" s="629" t="s">
        <v>851</v>
      </c>
      <c r="D8" s="629"/>
      <c r="E8" s="629"/>
      <c r="F8" s="629"/>
      <c r="G8" s="629"/>
      <c r="H8" s="297"/>
    </row>
    <row r="9" spans="1:8" x14ac:dyDescent="0.2">
      <c r="A9" s="338"/>
      <c r="B9" s="43"/>
      <c r="C9" s="52" t="s">
        <v>830</v>
      </c>
      <c r="D9" s="148"/>
      <c r="E9" s="148"/>
      <c r="F9" s="148"/>
      <c r="G9" s="148"/>
      <c r="H9" s="297"/>
    </row>
    <row r="10" spans="1:8" x14ac:dyDescent="0.2">
      <c r="A10" s="338"/>
      <c r="B10" s="43"/>
      <c r="C10" s="52"/>
      <c r="D10" s="148"/>
      <c r="E10" s="148"/>
      <c r="F10" s="148"/>
      <c r="G10" s="148"/>
      <c r="H10" s="297"/>
    </row>
    <row r="11" spans="1:8" x14ac:dyDescent="0.2">
      <c r="A11" s="338"/>
      <c r="B11" s="654" t="s">
        <v>744</v>
      </c>
      <c r="C11" s="655"/>
      <c r="D11" s="655"/>
      <c r="E11" s="655"/>
      <c r="F11" s="656"/>
      <c r="G11" s="58" t="s">
        <v>56</v>
      </c>
      <c r="H11" s="297"/>
    </row>
    <row r="12" spans="1:8" x14ac:dyDescent="0.2">
      <c r="A12" s="338"/>
      <c r="B12" s="657" t="s">
        <v>756</v>
      </c>
      <c r="C12" s="658"/>
      <c r="D12" s="658"/>
      <c r="E12" s="658"/>
      <c r="F12" s="659"/>
      <c r="G12" s="387">
        <f>gen_aid</f>
        <v>0</v>
      </c>
      <c r="H12" s="297"/>
    </row>
    <row r="13" spans="1:8" x14ac:dyDescent="0.2">
      <c r="A13" s="338"/>
      <c r="B13" s="43"/>
      <c r="C13" s="148"/>
      <c r="D13" s="148"/>
      <c r="E13" s="148"/>
      <c r="F13" s="148"/>
      <c r="G13" s="148"/>
      <c r="H13" s="297"/>
    </row>
    <row r="14" spans="1:8" x14ac:dyDescent="0.2">
      <c r="A14" s="341"/>
      <c r="B14" s="81" t="s">
        <v>755</v>
      </c>
      <c r="C14" s="52" t="s">
        <v>925</v>
      </c>
      <c r="D14" s="148"/>
      <c r="E14" s="148"/>
      <c r="F14" s="148"/>
      <c r="G14" s="148"/>
      <c r="H14" s="297"/>
    </row>
    <row r="15" spans="1:8" x14ac:dyDescent="0.2">
      <c r="A15" s="342"/>
      <c r="B15" s="51"/>
      <c r="C15" s="522" t="s">
        <v>809</v>
      </c>
      <c r="D15" s="51"/>
      <c r="E15" s="51"/>
      <c r="F15" s="51"/>
      <c r="G15" s="82"/>
      <c r="H15" s="343"/>
    </row>
    <row r="16" spans="1:8" x14ac:dyDescent="0.2">
      <c r="A16" s="342"/>
      <c r="B16" s="51"/>
      <c r="C16" s="51"/>
      <c r="D16" s="51"/>
      <c r="E16" s="51"/>
      <c r="F16" s="51"/>
      <c r="G16" s="82"/>
      <c r="H16" s="343"/>
    </row>
    <row r="17" spans="1:10" x14ac:dyDescent="0.2">
      <c r="A17" s="344"/>
      <c r="B17" s="58" t="s">
        <v>47</v>
      </c>
      <c r="C17" s="58" t="s">
        <v>48</v>
      </c>
      <c r="D17" s="58" t="s">
        <v>159</v>
      </c>
      <c r="E17" s="58" t="s">
        <v>743</v>
      </c>
      <c r="F17" s="58" t="s">
        <v>46</v>
      </c>
      <c r="G17" s="58" t="s">
        <v>56</v>
      </c>
      <c r="H17" s="345"/>
    </row>
    <row r="18" spans="1:10" x14ac:dyDescent="0.2">
      <c r="A18" s="344"/>
      <c r="B18" s="331"/>
      <c r="C18" s="331"/>
      <c r="D18" s="331"/>
      <c r="E18" s="331"/>
      <c r="F18" s="332"/>
      <c r="G18" s="333"/>
      <c r="H18" s="345"/>
      <c r="I18" s="321" t="s">
        <v>58</v>
      </c>
      <c r="J18" s="322"/>
    </row>
    <row r="19" spans="1:10" x14ac:dyDescent="0.2">
      <c r="A19" s="344"/>
      <c r="B19" s="326"/>
      <c r="C19" s="326"/>
      <c r="D19" s="326"/>
      <c r="E19" s="326"/>
      <c r="F19" s="327"/>
      <c r="G19" s="328"/>
      <c r="H19" s="345"/>
      <c r="I19" s="321" t="s">
        <v>103</v>
      </c>
      <c r="J19" s="322" t="s">
        <v>937</v>
      </c>
    </row>
    <row r="20" spans="1:10" x14ac:dyDescent="0.2">
      <c r="A20" s="344"/>
      <c r="B20" s="326"/>
      <c r="C20" s="326"/>
      <c r="D20" s="326"/>
      <c r="E20" s="326"/>
      <c r="F20" s="327"/>
      <c r="G20" s="328"/>
      <c r="H20" s="345"/>
      <c r="I20" s="321"/>
      <c r="J20" s="322" t="s">
        <v>742</v>
      </c>
    </row>
    <row r="21" spans="1:10" x14ac:dyDescent="0.2">
      <c r="A21" s="344"/>
      <c r="B21" s="326"/>
      <c r="C21" s="326"/>
      <c r="D21" s="326"/>
      <c r="E21" s="326"/>
      <c r="F21" s="327"/>
      <c r="G21" s="328"/>
      <c r="H21" s="345"/>
    </row>
    <row r="22" spans="1:10" x14ac:dyDescent="0.2">
      <c r="A22" s="344"/>
      <c r="B22" s="326"/>
      <c r="C22" s="326"/>
      <c r="D22" s="326"/>
      <c r="E22" s="326"/>
      <c r="F22" s="327"/>
      <c r="G22" s="328"/>
      <c r="H22" s="345"/>
    </row>
    <row r="23" spans="1:10" x14ac:dyDescent="0.2">
      <c r="A23" s="344"/>
      <c r="B23" s="326"/>
      <c r="C23" s="326"/>
      <c r="D23" s="326"/>
      <c r="E23" s="326"/>
      <c r="F23" s="327"/>
      <c r="G23" s="328"/>
      <c r="H23" s="345"/>
    </row>
    <row r="24" spans="1:10" x14ac:dyDescent="0.2">
      <c r="A24" s="344"/>
      <c r="B24" s="326"/>
      <c r="C24" s="326"/>
      <c r="D24" s="326"/>
      <c r="E24" s="326"/>
      <c r="F24" s="327"/>
      <c r="G24" s="328"/>
      <c r="H24" s="345"/>
    </row>
    <row r="25" spans="1:10" x14ac:dyDescent="0.2">
      <c r="A25" s="344"/>
      <c r="B25" s="326"/>
      <c r="C25" s="326"/>
      <c r="D25" s="326"/>
      <c r="E25" s="326"/>
      <c r="F25" s="327"/>
      <c r="G25" s="328"/>
      <c r="H25" s="345"/>
    </row>
    <row r="26" spans="1:10" x14ac:dyDescent="0.2">
      <c r="A26" s="344"/>
      <c r="B26" s="326"/>
      <c r="C26" s="326"/>
      <c r="D26" s="326"/>
      <c r="E26" s="326"/>
      <c r="F26" s="327"/>
      <c r="G26" s="328"/>
      <c r="H26" s="345"/>
    </row>
    <row r="27" spans="1:10" x14ac:dyDescent="0.2">
      <c r="A27" s="344"/>
      <c r="B27" s="326"/>
      <c r="C27" s="326"/>
      <c r="D27" s="326"/>
      <c r="E27" s="326"/>
      <c r="F27" s="327"/>
      <c r="G27" s="328"/>
      <c r="H27" s="345"/>
    </row>
    <row r="28" spans="1:10" x14ac:dyDescent="0.2">
      <c r="A28" s="344"/>
      <c r="B28" s="326"/>
      <c r="C28" s="326"/>
      <c r="D28" s="326"/>
      <c r="E28" s="326"/>
      <c r="F28" s="327"/>
      <c r="G28" s="328"/>
      <c r="H28" s="345"/>
    </row>
    <row r="29" spans="1:10" x14ac:dyDescent="0.2">
      <c r="A29" s="344"/>
      <c r="B29" s="326"/>
      <c r="C29" s="326"/>
      <c r="D29" s="326"/>
      <c r="E29" s="326"/>
      <c r="F29" s="327"/>
      <c r="G29" s="328"/>
      <c r="H29" s="345"/>
    </row>
    <row r="30" spans="1:10" x14ac:dyDescent="0.2">
      <c r="A30" s="344"/>
      <c r="B30" s="326"/>
      <c r="C30" s="326"/>
      <c r="D30" s="326"/>
      <c r="E30" s="326"/>
      <c r="F30" s="327"/>
      <c r="G30" s="328"/>
      <c r="H30" s="345"/>
    </row>
    <row r="31" spans="1:10" x14ac:dyDescent="0.2">
      <c r="A31" s="344"/>
      <c r="B31" s="326"/>
      <c r="C31" s="326"/>
      <c r="D31" s="326"/>
      <c r="E31" s="326"/>
      <c r="F31" s="327"/>
      <c r="G31" s="328"/>
      <c r="H31" s="345"/>
    </row>
    <row r="32" spans="1:10" x14ac:dyDescent="0.2">
      <c r="A32" s="344"/>
      <c r="B32" s="326"/>
      <c r="C32" s="326"/>
      <c r="D32" s="326"/>
      <c r="E32" s="326"/>
      <c r="F32" s="327"/>
      <c r="G32" s="328"/>
      <c r="H32" s="345"/>
    </row>
    <row r="33" spans="1:8" x14ac:dyDescent="0.2">
      <c r="A33" s="344"/>
      <c r="B33" s="326"/>
      <c r="C33" s="326"/>
      <c r="D33" s="326"/>
      <c r="E33" s="326"/>
      <c r="F33" s="327"/>
      <c r="G33" s="328"/>
      <c r="H33" s="345"/>
    </row>
    <row r="34" spans="1:8" x14ac:dyDescent="0.2">
      <c r="A34" s="344"/>
      <c r="B34" s="326"/>
      <c r="C34" s="326"/>
      <c r="D34" s="326"/>
      <c r="E34" s="326"/>
      <c r="F34" s="327"/>
      <c r="G34" s="328"/>
      <c r="H34" s="345"/>
    </row>
    <row r="35" spans="1:8" x14ac:dyDescent="0.2">
      <c r="A35" s="344"/>
      <c r="B35" s="326"/>
      <c r="C35" s="326"/>
      <c r="D35" s="326"/>
      <c r="E35" s="326"/>
      <c r="F35" s="327"/>
      <c r="G35" s="328"/>
      <c r="H35" s="345"/>
    </row>
    <row r="36" spans="1:8" x14ac:dyDescent="0.2">
      <c r="A36" s="344"/>
      <c r="B36" s="326"/>
      <c r="C36" s="326"/>
      <c r="D36" s="326"/>
      <c r="E36" s="326"/>
      <c r="F36" s="327"/>
      <c r="G36" s="328"/>
      <c r="H36" s="345"/>
    </row>
    <row r="37" spans="1:8" x14ac:dyDescent="0.2">
      <c r="A37" s="344"/>
      <c r="B37" s="326"/>
      <c r="C37" s="326"/>
      <c r="D37" s="326"/>
      <c r="E37" s="326"/>
      <c r="F37" s="327"/>
      <c r="G37" s="328"/>
      <c r="H37" s="345"/>
    </row>
    <row r="38" spans="1:8" x14ac:dyDescent="0.2">
      <c r="A38" s="344"/>
      <c r="B38" s="326"/>
      <c r="C38" s="326"/>
      <c r="D38" s="326"/>
      <c r="E38" s="326"/>
      <c r="F38" s="327"/>
      <c r="G38" s="328"/>
      <c r="H38" s="345"/>
    </row>
    <row r="39" spans="1:8" x14ac:dyDescent="0.2">
      <c r="A39" s="344"/>
      <c r="B39" s="326"/>
      <c r="C39" s="326"/>
      <c r="D39" s="326"/>
      <c r="E39" s="326"/>
      <c r="F39" s="327"/>
      <c r="G39" s="328"/>
      <c r="H39" s="345"/>
    </row>
    <row r="40" spans="1:8" x14ac:dyDescent="0.2">
      <c r="A40" s="344"/>
      <c r="B40" s="326"/>
      <c r="C40" s="326"/>
      <c r="D40" s="326"/>
      <c r="E40" s="326"/>
      <c r="F40" s="327"/>
      <c r="G40" s="328"/>
      <c r="H40" s="345"/>
    </row>
    <row r="41" spans="1:8" x14ac:dyDescent="0.2">
      <c r="A41" s="344"/>
      <c r="B41" s="323"/>
      <c r="C41" s="323"/>
      <c r="D41" s="323"/>
      <c r="E41" s="323"/>
      <c r="F41" s="324"/>
      <c r="G41" s="325"/>
      <c r="H41" s="345"/>
    </row>
    <row r="42" spans="1:8" x14ac:dyDescent="0.2">
      <c r="A42" s="342"/>
      <c r="B42" s="51"/>
      <c r="C42" s="51"/>
      <c r="D42" s="51"/>
      <c r="E42" s="437" t="s">
        <v>753</v>
      </c>
      <c r="F42" s="434" t="s">
        <v>850</v>
      </c>
      <c r="G42" s="439">
        <f>SUMIF(B18:B41,"10E",G18:G41)</f>
        <v>0</v>
      </c>
      <c r="H42" s="343"/>
    </row>
    <row r="43" spans="1:8" x14ac:dyDescent="0.2">
      <c r="A43" s="342"/>
      <c r="B43" s="51"/>
      <c r="C43" s="51"/>
      <c r="D43" s="51"/>
      <c r="E43" s="390">
        <f>E42+1</f>
        <v>2</v>
      </c>
      <c r="F43" s="435" t="s">
        <v>852</v>
      </c>
      <c r="G43" s="348">
        <f>SUMIFS(G18:G41,B18:B41,"27E",E18:E41,"011")</f>
        <v>0</v>
      </c>
      <c r="H43" s="343"/>
    </row>
    <row r="44" spans="1:8" x14ac:dyDescent="0.2">
      <c r="A44" s="342"/>
      <c r="B44" s="51"/>
      <c r="C44" s="51"/>
      <c r="D44" s="51"/>
      <c r="E44" s="391">
        <f t="shared" ref="E44:E45" si="0">E43+1</f>
        <v>3</v>
      </c>
      <c r="F44" s="436" t="s">
        <v>853</v>
      </c>
      <c r="G44" s="346">
        <f>SUMIFS(G18:G41,B18:B41,"27E",E18:E41,"019")</f>
        <v>0</v>
      </c>
      <c r="H44" s="343"/>
    </row>
    <row r="45" spans="1:8" x14ac:dyDescent="0.2">
      <c r="A45" s="342"/>
      <c r="B45" s="51"/>
      <c r="C45" s="51"/>
      <c r="D45" s="51"/>
      <c r="E45" s="392">
        <f t="shared" si="0"/>
        <v>4</v>
      </c>
      <c r="F45" s="434" t="s">
        <v>856</v>
      </c>
      <c r="G45" s="347">
        <f>SUM(G43:G44)</f>
        <v>0</v>
      </c>
      <c r="H45" s="343"/>
    </row>
    <row r="46" spans="1:8" x14ac:dyDescent="0.2">
      <c r="A46" s="338"/>
      <c r="B46" s="43"/>
      <c r="C46" s="148"/>
      <c r="D46" s="148"/>
      <c r="E46" s="148"/>
      <c r="F46" s="148"/>
      <c r="G46" s="148"/>
      <c r="H46" s="297"/>
    </row>
    <row r="47" spans="1:8" x14ac:dyDescent="0.2">
      <c r="A47" s="338"/>
      <c r="B47" s="81" t="s">
        <v>820</v>
      </c>
      <c r="C47" s="52" t="s">
        <v>926</v>
      </c>
      <c r="D47" s="148"/>
      <c r="E47" s="148"/>
      <c r="F47" s="148"/>
      <c r="G47" s="148"/>
      <c r="H47" s="297"/>
    </row>
    <row r="48" spans="1:8" x14ac:dyDescent="0.2">
      <c r="A48" s="338"/>
      <c r="B48" s="51"/>
      <c r="C48" s="52" t="s">
        <v>806</v>
      </c>
      <c r="D48" s="148"/>
      <c r="E48" s="148"/>
      <c r="F48" s="148"/>
      <c r="G48" s="148"/>
      <c r="H48" s="297"/>
    </row>
    <row r="49" spans="1:8" x14ac:dyDescent="0.2">
      <c r="A49" s="338"/>
      <c r="B49" s="43"/>
      <c r="C49" s="148"/>
      <c r="D49" s="148"/>
      <c r="E49" s="148"/>
      <c r="F49" s="148"/>
      <c r="G49" s="148"/>
      <c r="H49" s="297"/>
    </row>
    <row r="50" spans="1:8" x14ac:dyDescent="0.2">
      <c r="A50" s="338"/>
      <c r="B50" s="58" t="s">
        <v>47</v>
      </c>
      <c r="C50" s="58" t="s">
        <v>48</v>
      </c>
      <c r="D50" s="58" t="s">
        <v>159</v>
      </c>
      <c r="E50" s="58" t="s">
        <v>743</v>
      </c>
      <c r="F50" s="58" t="s">
        <v>46</v>
      </c>
      <c r="G50" s="58" t="s">
        <v>56</v>
      </c>
      <c r="H50" s="297"/>
    </row>
    <row r="51" spans="1:8" x14ac:dyDescent="0.2">
      <c r="A51" s="338"/>
      <c r="B51" s="331"/>
      <c r="C51" s="331"/>
      <c r="D51" s="331"/>
      <c r="E51" s="331"/>
      <c r="F51" s="332"/>
      <c r="G51" s="333"/>
      <c r="H51" s="297"/>
    </row>
    <row r="52" spans="1:8" x14ac:dyDescent="0.2">
      <c r="A52" s="338"/>
      <c r="B52" s="326"/>
      <c r="C52" s="326"/>
      <c r="D52" s="326"/>
      <c r="E52" s="326"/>
      <c r="F52" s="327"/>
      <c r="G52" s="328"/>
      <c r="H52" s="297"/>
    </row>
    <row r="53" spans="1:8" x14ac:dyDescent="0.2">
      <c r="A53" s="338"/>
      <c r="B53" s="326"/>
      <c r="C53" s="326"/>
      <c r="D53" s="326"/>
      <c r="E53" s="326"/>
      <c r="F53" s="327"/>
      <c r="G53" s="328"/>
      <c r="H53" s="297"/>
    </row>
    <row r="54" spans="1:8" x14ac:dyDescent="0.2">
      <c r="A54" s="338"/>
      <c r="B54" s="326"/>
      <c r="C54" s="326"/>
      <c r="D54" s="326"/>
      <c r="E54" s="326"/>
      <c r="F54" s="327"/>
      <c r="G54" s="328"/>
      <c r="H54" s="297"/>
    </row>
    <row r="55" spans="1:8" x14ac:dyDescent="0.2">
      <c r="A55" s="338"/>
      <c r="B55" s="326"/>
      <c r="C55" s="326"/>
      <c r="D55" s="326"/>
      <c r="E55" s="326"/>
      <c r="F55" s="327"/>
      <c r="G55" s="328"/>
      <c r="H55" s="297"/>
    </row>
    <row r="56" spans="1:8" x14ac:dyDescent="0.2">
      <c r="A56" s="338"/>
      <c r="B56" s="326"/>
      <c r="C56" s="326"/>
      <c r="D56" s="326"/>
      <c r="E56" s="326"/>
      <c r="F56" s="327"/>
      <c r="G56" s="328"/>
      <c r="H56" s="297"/>
    </row>
    <row r="57" spans="1:8" x14ac:dyDescent="0.2">
      <c r="A57" s="338"/>
      <c r="B57" s="326"/>
      <c r="C57" s="326"/>
      <c r="D57" s="326"/>
      <c r="E57" s="326"/>
      <c r="F57" s="327"/>
      <c r="G57" s="328"/>
      <c r="H57" s="297"/>
    </row>
    <row r="58" spans="1:8" x14ac:dyDescent="0.2">
      <c r="A58" s="338"/>
      <c r="B58" s="323"/>
      <c r="C58" s="323"/>
      <c r="D58" s="323"/>
      <c r="E58" s="323"/>
      <c r="F58" s="324"/>
      <c r="G58" s="325"/>
      <c r="H58" s="297"/>
    </row>
    <row r="59" spans="1:8" x14ac:dyDescent="0.2">
      <c r="A59" s="338"/>
      <c r="B59" s="43"/>
      <c r="C59" s="148"/>
      <c r="D59" s="148"/>
      <c r="E59" s="390">
        <f>E45+1</f>
        <v>5</v>
      </c>
      <c r="F59" s="432" t="s">
        <v>854</v>
      </c>
      <c r="G59" s="348">
        <f>SUMIF(B51:B58,"10E",G51:G58)</f>
        <v>0</v>
      </c>
      <c r="H59" s="297"/>
    </row>
    <row r="60" spans="1:8" x14ac:dyDescent="0.2">
      <c r="A60" s="338"/>
      <c r="B60" s="43"/>
      <c r="C60" s="148"/>
      <c r="D60" s="148"/>
      <c r="E60" s="391">
        <f t="shared" ref="E60:E66" si="1">E59+1</f>
        <v>6</v>
      </c>
      <c r="F60" s="433" t="s">
        <v>858</v>
      </c>
      <c r="G60" s="346">
        <f>SUMIFS(G51:G58,B51:B58,"27E",E51:E58,"019")</f>
        <v>0</v>
      </c>
      <c r="H60" s="297"/>
    </row>
    <row r="61" spans="1:8" x14ac:dyDescent="0.2">
      <c r="A61" s="338"/>
      <c r="B61" s="43"/>
      <c r="C61" s="148"/>
      <c r="D61" s="148"/>
      <c r="E61" s="440">
        <f t="shared" si="1"/>
        <v>7</v>
      </c>
      <c r="F61" s="445" t="s">
        <v>927</v>
      </c>
      <c r="G61" s="441">
        <f>SUM(G59:G60)</f>
        <v>0</v>
      </c>
      <c r="H61" s="297"/>
    </row>
    <row r="62" spans="1:8" x14ac:dyDescent="0.2">
      <c r="A62" s="338"/>
      <c r="B62" s="43"/>
      <c r="C62" s="148"/>
      <c r="D62" s="148"/>
      <c r="E62" s="391">
        <f t="shared" si="1"/>
        <v>8</v>
      </c>
      <c r="F62" s="433" t="s">
        <v>857</v>
      </c>
      <c r="G62" s="346">
        <f>ROUND(SUM(G42,G45)*0.05,2)</f>
        <v>0</v>
      </c>
      <c r="H62" s="297"/>
    </row>
    <row r="63" spans="1:8" x14ac:dyDescent="0.2">
      <c r="A63" s="338"/>
      <c r="B63" s="43"/>
      <c r="C63" s="148"/>
      <c r="D63" s="148"/>
      <c r="E63" s="440">
        <f t="shared" si="1"/>
        <v>9</v>
      </c>
      <c r="F63" s="445" t="s">
        <v>928</v>
      </c>
      <c r="G63" s="441">
        <f>MAX(G61,G62)</f>
        <v>0</v>
      </c>
      <c r="H63" s="297"/>
    </row>
    <row r="64" spans="1:8" x14ac:dyDescent="0.2">
      <c r="A64" s="338"/>
      <c r="B64" s="43"/>
      <c r="C64" s="148"/>
      <c r="D64" s="148"/>
      <c r="E64" s="391">
        <f t="shared" si="1"/>
        <v>10</v>
      </c>
      <c r="F64" s="433" t="s">
        <v>855</v>
      </c>
      <c r="G64" s="346">
        <f>IF(G63=G61,G59,ROUND(G62*(G42/SUM(G42,G45)),2))</f>
        <v>0</v>
      </c>
      <c r="H64" s="297"/>
    </row>
    <row r="65" spans="1:8" x14ac:dyDescent="0.2">
      <c r="A65" s="338"/>
      <c r="B65" s="43"/>
      <c r="C65" s="148"/>
      <c r="D65" s="148"/>
      <c r="E65" s="391">
        <f t="shared" si="1"/>
        <v>11</v>
      </c>
      <c r="F65" s="446" t="s">
        <v>859</v>
      </c>
      <c r="G65" s="442">
        <f>IF(G63=G61,G60,G63-G64)</f>
        <v>0</v>
      </c>
      <c r="H65" s="297"/>
    </row>
    <row r="66" spans="1:8" x14ac:dyDescent="0.2">
      <c r="A66" s="338"/>
      <c r="B66" s="43"/>
      <c r="C66" s="148"/>
      <c r="D66" s="148"/>
      <c r="E66" s="443">
        <f t="shared" si="1"/>
        <v>12</v>
      </c>
      <c r="F66" s="447" t="s">
        <v>929</v>
      </c>
      <c r="G66" s="444">
        <f>SUM(G42,G64)</f>
        <v>0</v>
      </c>
      <c r="H66" s="297"/>
    </row>
    <row r="67" spans="1:8" x14ac:dyDescent="0.2">
      <c r="A67" s="338"/>
      <c r="B67" s="43"/>
      <c r="C67" s="148"/>
      <c r="D67" s="148"/>
      <c r="E67" s="392">
        <f t="shared" ref="E67" si="2">E66+1</f>
        <v>13</v>
      </c>
      <c r="F67" s="434" t="s">
        <v>930</v>
      </c>
      <c r="G67" s="347">
        <f>SUM(G45,G65)</f>
        <v>0</v>
      </c>
      <c r="H67" s="297"/>
    </row>
    <row r="68" spans="1:8" x14ac:dyDescent="0.2">
      <c r="A68" s="338"/>
      <c r="B68" s="43"/>
      <c r="C68" s="148"/>
      <c r="D68" s="148"/>
      <c r="E68" s="148"/>
      <c r="F68" s="148"/>
      <c r="G68" s="148"/>
      <c r="H68" s="297"/>
    </row>
    <row r="69" spans="1:8" x14ac:dyDescent="0.2">
      <c r="A69" s="341"/>
      <c r="B69" s="81" t="s">
        <v>849</v>
      </c>
      <c r="C69" s="52" t="s">
        <v>829</v>
      </c>
      <c r="D69" s="148"/>
      <c r="E69" s="148"/>
      <c r="F69" s="148"/>
      <c r="G69" s="148"/>
      <c r="H69" s="297"/>
    </row>
    <row r="70" spans="1:8" x14ac:dyDescent="0.2">
      <c r="A70" s="342"/>
      <c r="B70" s="51"/>
      <c r="C70" s="52" t="s">
        <v>919</v>
      </c>
      <c r="D70" s="51"/>
      <c r="E70" s="51"/>
      <c r="F70" s="51"/>
      <c r="G70" s="82"/>
      <c r="H70" s="343"/>
    </row>
    <row r="71" spans="1:8" x14ac:dyDescent="0.2">
      <c r="A71" s="342"/>
      <c r="B71" s="51"/>
      <c r="C71" s="52"/>
      <c r="D71" s="51"/>
      <c r="E71" s="51"/>
      <c r="F71" s="51"/>
      <c r="G71" s="82"/>
      <c r="H71" s="343"/>
    </row>
    <row r="72" spans="1:8" x14ac:dyDescent="0.2">
      <c r="A72" s="344"/>
      <c r="B72" s="58" t="s">
        <v>752</v>
      </c>
      <c r="C72" s="654" t="s">
        <v>744</v>
      </c>
      <c r="D72" s="655"/>
      <c r="E72" s="655"/>
      <c r="F72" s="656"/>
      <c r="G72" s="58" t="s">
        <v>56</v>
      </c>
      <c r="H72" s="345"/>
    </row>
    <row r="73" spans="1:8" x14ac:dyDescent="0.2">
      <c r="A73" s="344"/>
      <c r="B73" s="660" t="s">
        <v>920</v>
      </c>
      <c r="C73" s="661"/>
      <c r="D73" s="661"/>
      <c r="E73" s="661"/>
      <c r="F73" s="661"/>
      <c r="G73" s="662"/>
      <c r="H73" s="345"/>
    </row>
    <row r="74" spans="1:8" x14ac:dyDescent="0.2">
      <c r="A74" s="344"/>
      <c r="B74" s="390">
        <f>E67+1</f>
        <v>14</v>
      </c>
      <c r="C74" s="651" t="str">
        <f>INDEX(facility_list,B74-13)</f>
        <v/>
      </c>
      <c r="D74" s="652"/>
      <c r="E74" s="652"/>
      <c r="F74" s="653"/>
      <c r="G74" s="333"/>
      <c r="H74" s="345"/>
    </row>
    <row r="75" spans="1:8" x14ac:dyDescent="0.2">
      <c r="A75" s="344"/>
      <c r="B75" s="391">
        <f>B74+1</f>
        <v>15</v>
      </c>
      <c r="C75" s="647" t="str">
        <f t="shared" ref="C75:C85" si="3">INDEX(facility_list,B74-13)</f>
        <v/>
      </c>
      <c r="D75" s="648"/>
      <c r="E75" s="648"/>
      <c r="F75" s="649"/>
      <c r="G75" s="328"/>
      <c r="H75" s="345"/>
    </row>
    <row r="76" spans="1:8" x14ac:dyDescent="0.2">
      <c r="A76" s="344"/>
      <c r="B76" s="391">
        <f t="shared" ref="B76:B85" si="4">B75+1</f>
        <v>16</v>
      </c>
      <c r="C76" s="647" t="str">
        <f t="shared" si="3"/>
        <v/>
      </c>
      <c r="D76" s="648"/>
      <c r="E76" s="648"/>
      <c r="F76" s="649"/>
      <c r="G76" s="328"/>
      <c r="H76" s="345"/>
    </row>
    <row r="77" spans="1:8" x14ac:dyDescent="0.2">
      <c r="A77" s="344"/>
      <c r="B77" s="391">
        <f t="shared" si="4"/>
        <v>17</v>
      </c>
      <c r="C77" s="647" t="str">
        <f t="shared" si="3"/>
        <v/>
      </c>
      <c r="D77" s="648"/>
      <c r="E77" s="648"/>
      <c r="F77" s="649"/>
      <c r="G77" s="328"/>
      <c r="H77" s="345"/>
    </row>
    <row r="78" spans="1:8" x14ac:dyDescent="0.2">
      <c r="A78" s="344"/>
      <c r="B78" s="391">
        <f t="shared" si="4"/>
        <v>18</v>
      </c>
      <c r="C78" s="647" t="str">
        <f t="shared" si="3"/>
        <v/>
      </c>
      <c r="D78" s="648"/>
      <c r="E78" s="648"/>
      <c r="F78" s="649"/>
      <c r="G78" s="328"/>
      <c r="H78" s="345"/>
    </row>
    <row r="79" spans="1:8" x14ac:dyDescent="0.2">
      <c r="A79" s="344"/>
      <c r="B79" s="391">
        <f t="shared" si="4"/>
        <v>19</v>
      </c>
      <c r="C79" s="647" t="str">
        <f t="shared" si="3"/>
        <v/>
      </c>
      <c r="D79" s="648"/>
      <c r="E79" s="648"/>
      <c r="F79" s="649"/>
      <c r="G79" s="328"/>
      <c r="H79" s="345"/>
    </row>
    <row r="80" spans="1:8" x14ac:dyDescent="0.2">
      <c r="A80" s="344"/>
      <c r="B80" s="391">
        <f t="shared" si="4"/>
        <v>20</v>
      </c>
      <c r="C80" s="647" t="str">
        <f t="shared" si="3"/>
        <v/>
      </c>
      <c r="D80" s="648"/>
      <c r="E80" s="648"/>
      <c r="F80" s="649"/>
      <c r="G80" s="328"/>
      <c r="H80" s="345"/>
    </row>
    <row r="81" spans="1:8" x14ac:dyDescent="0.2">
      <c r="A81" s="344"/>
      <c r="B81" s="391">
        <f t="shared" si="4"/>
        <v>21</v>
      </c>
      <c r="C81" s="647" t="str">
        <f t="shared" si="3"/>
        <v/>
      </c>
      <c r="D81" s="648"/>
      <c r="E81" s="648"/>
      <c r="F81" s="649"/>
      <c r="G81" s="328"/>
      <c r="H81" s="345"/>
    </row>
    <row r="82" spans="1:8" x14ac:dyDescent="0.2">
      <c r="A82" s="344"/>
      <c r="B82" s="391">
        <f t="shared" si="4"/>
        <v>22</v>
      </c>
      <c r="C82" s="647" t="str">
        <f t="shared" si="3"/>
        <v/>
      </c>
      <c r="D82" s="648"/>
      <c r="E82" s="648"/>
      <c r="F82" s="649"/>
      <c r="G82" s="328"/>
      <c r="H82" s="345"/>
    </row>
    <row r="83" spans="1:8" x14ac:dyDescent="0.2">
      <c r="A83" s="344"/>
      <c r="B83" s="391">
        <f t="shared" si="4"/>
        <v>23</v>
      </c>
      <c r="C83" s="647" t="str">
        <f t="shared" si="3"/>
        <v/>
      </c>
      <c r="D83" s="648"/>
      <c r="E83" s="648"/>
      <c r="F83" s="649"/>
      <c r="G83" s="328"/>
      <c r="H83" s="345"/>
    </row>
    <row r="84" spans="1:8" x14ac:dyDescent="0.2">
      <c r="A84" s="344"/>
      <c r="B84" s="391">
        <f t="shared" si="4"/>
        <v>24</v>
      </c>
      <c r="C84" s="647" t="str">
        <f t="shared" si="3"/>
        <v/>
      </c>
      <c r="D84" s="648"/>
      <c r="E84" s="648"/>
      <c r="F84" s="649"/>
      <c r="G84" s="328"/>
      <c r="H84" s="345"/>
    </row>
    <row r="85" spans="1:8" x14ac:dyDescent="0.2">
      <c r="A85" s="344"/>
      <c r="B85" s="391">
        <f t="shared" si="4"/>
        <v>25</v>
      </c>
      <c r="C85" s="647" t="str">
        <f t="shared" si="3"/>
        <v/>
      </c>
      <c r="D85" s="648"/>
      <c r="E85" s="648"/>
      <c r="F85" s="649"/>
      <c r="G85" s="328"/>
      <c r="H85" s="345"/>
    </row>
    <row r="86" spans="1:8" x14ac:dyDescent="0.2">
      <c r="A86" s="344"/>
      <c r="B86" s="438">
        <f>B85+1</f>
        <v>26</v>
      </c>
      <c r="C86" s="666" t="s">
        <v>860</v>
      </c>
      <c r="D86" s="667"/>
      <c r="E86" s="667"/>
      <c r="F86" s="668"/>
      <c r="G86" s="448">
        <f>SUM(G74:G85)</f>
        <v>0</v>
      </c>
      <c r="H86" s="345"/>
    </row>
    <row r="87" spans="1:8" x14ac:dyDescent="0.2">
      <c r="A87" s="344"/>
      <c r="B87" s="660" t="s">
        <v>821</v>
      </c>
      <c r="C87" s="661"/>
      <c r="D87" s="661"/>
      <c r="E87" s="661"/>
      <c r="F87" s="661"/>
      <c r="G87" s="662"/>
      <c r="H87" s="345"/>
    </row>
    <row r="88" spans="1:8" x14ac:dyDescent="0.2">
      <c r="A88" s="344"/>
      <c r="B88" s="390">
        <f>B86+1</f>
        <v>27</v>
      </c>
      <c r="C88" s="651" t="s">
        <v>931</v>
      </c>
      <c r="D88" s="652"/>
      <c r="E88" s="652"/>
      <c r="F88" s="653"/>
      <c r="G88" s="394">
        <f>G43</f>
        <v>0</v>
      </c>
      <c r="H88" s="345"/>
    </row>
    <row r="89" spans="1:8" x14ac:dyDescent="0.2">
      <c r="A89" s="344"/>
      <c r="B89" s="390">
        <f>B88+1</f>
        <v>28</v>
      </c>
      <c r="C89" s="651" t="s">
        <v>932</v>
      </c>
      <c r="D89" s="652"/>
      <c r="E89" s="652"/>
      <c r="F89" s="653"/>
      <c r="G89" s="394">
        <f>SUM(G44,G65)</f>
        <v>0</v>
      </c>
      <c r="H89" s="345"/>
    </row>
    <row r="90" spans="1:8" x14ac:dyDescent="0.2">
      <c r="A90" s="344"/>
      <c r="B90" s="390">
        <f>B89+1</f>
        <v>29</v>
      </c>
      <c r="C90" s="651" t="s">
        <v>933</v>
      </c>
      <c r="D90" s="652"/>
      <c r="E90" s="652"/>
      <c r="F90" s="653"/>
      <c r="G90" s="395">
        <f>IF(SUM(G88:G89)=0,0,G88/SUM(G88:G89))</f>
        <v>0</v>
      </c>
      <c r="H90" s="345"/>
    </row>
    <row r="91" spans="1:8" x14ac:dyDescent="0.2">
      <c r="A91" s="344"/>
      <c r="B91" s="390">
        <f>B90+1</f>
        <v>30</v>
      </c>
      <c r="C91" s="651" t="s">
        <v>934</v>
      </c>
      <c r="D91" s="652"/>
      <c r="E91" s="652"/>
      <c r="F91" s="653"/>
      <c r="G91" s="394">
        <f>ROUND(G86*G90,2)</f>
        <v>0</v>
      </c>
      <c r="H91" s="345"/>
    </row>
    <row r="92" spans="1:8" x14ac:dyDescent="0.2">
      <c r="A92" s="344"/>
      <c r="B92" s="392">
        <f>B91+1</f>
        <v>31</v>
      </c>
      <c r="C92" s="663" t="s">
        <v>935</v>
      </c>
      <c r="D92" s="664"/>
      <c r="E92" s="664"/>
      <c r="F92" s="665"/>
      <c r="G92" s="393">
        <f>G88-G91</f>
        <v>0</v>
      </c>
      <c r="H92" s="345"/>
    </row>
    <row r="93" spans="1:8" x14ac:dyDescent="0.2">
      <c r="A93" s="388"/>
      <c r="B93" s="55"/>
      <c r="C93" s="396"/>
      <c r="D93" s="55"/>
      <c r="E93" s="55"/>
      <c r="F93" s="55"/>
      <c r="G93" s="397"/>
      <c r="H93" s="389"/>
    </row>
    <row r="94" spans="1:8" x14ac:dyDescent="0.2">
      <c r="A94" s="15"/>
      <c r="F94" s="13"/>
      <c r="G94" s="34"/>
      <c r="H94" s="34"/>
    </row>
    <row r="95" spans="1:8" x14ac:dyDescent="0.2">
      <c r="A95" s="15"/>
      <c r="F95" s="13"/>
      <c r="G95" s="34"/>
      <c r="H95" s="34"/>
    </row>
    <row r="96" spans="1:8" x14ac:dyDescent="0.2">
      <c r="A96" s="15"/>
      <c r="F96" s="13"/>
      <c r="G96" s="34"/>
      <c r="H96" s="34"/>
    </row>
    <row r="97" spans="1:8" x14ac:dyDescent="0.2">
      <c r="A97" s="15"/>
      <c r="F97" s="13"/>
      <c r="G97" s="34"/>
      <c r="H97" s="34"/>
    </row>
    <row r="98" spans="1:8" x14ac:dyDescent="0.2">
      <c r="A98" s="15"/>
      <c r="F98" s="13"/>
      <c r="G98" s="34"/>
      <c r="H98" s="34"/>
    </row>
    <row r="99" spans="1:8" x14ac:dyDescent="0.2">
      <c r="A99" s="15"/>
      <c r="F99" s="13"/>
      <c r="G99" s="34"/>
      <c r="H99" s="34"/>
    </row>
    <row r="100" spans="1:8" x14ac:dyDescent="0.2">
      <c r="A100" s="15"/>
      <c r="F100" s="13"/>
      <c r="G100" s="34"/>
      <c r="H100" s="34"/>
    </row>
    <row r="101" spans="1:8" x14ac:dyDescent="0.2">
      <c r="A101" s="15"/>
      <c r="F101" s="13"/>
      <c r="G101" s="34"/>
      <c r="H101" s="34"/>
    </row>
    <row r="102" spans="1:8" x14ac:dyDescent="0.2">
      <c r="A102" s="15"/>
      <c r="F102" s="13"/>
      <c r="G102" s="34"/>
      <c r="H102" s="34"/>
    </row>
    <row r="103" spans="1:8" x14ac:dyDescent="0.2">
      <c r="A103" s="15"/>
      <c r="F103" s="13"/>
      <c r="G103" s="34"/>
      <c r="H103" s="34"/>
    </row>
    <row r="104" spans="1:8" x14ac:dyDescent="0.2">
      <c r="A104" s="15"/>
      <c r="F104" s="13"/>
      <c r="G104" s="34"/>
      <c r="H104" s="34"/>
    </row>
    <row r="105" spans="1:8" x14ac:dyDescent="0.2">
      <c r="A105" s="15"/>
      <c r="F105" s="13"/>
      <c r="G105" s="34"/>
      <c r="H105" s="34"/>
    </row>
    <row r="106" spans="1:8" x14ac:dyDescent="0.2">
      <c r="A106" s="15"/>
      <c r="F106" s="13"/>
      <c r="G106" s="34"/>
      <c r="H106" s="34"/>
    </row>
    <row r="107" spans="1:8" x14ac:dyDescent="0.2">
      <c r="A107" s="15"/>
      <c r="F107" s="13"/>
      <c r="G107" s="34"/>
      <c r="H107" s="34"/>
    </row>
    <row r="108" spans="1:8" x14ac:dyDescent="0.2">
      <c r="A108" s="15"/>
      <c r="F108" s="13"/>
      <c r="G108" s="34"/>
      <c r="H108" s="34"/>
    </row>
    <row r="109" spans="1:8" x14ac:dyDescent="0.2">
      <c r="A109" s="15"/>
      <c r="F109" s="13"/>
      <c r="G109" s="34"/>
      <c r="H109" s="34"/>
    </row>
    <row r="110" spans="1:8" x14ac:dyDescent="0.2">
      <c r="A110" s="15"/>
      <c r="F110" s="13"/>
      <c r="G110" s="34"/>
      <c r="H110" s="34"/>
    </row>
    <row r="111" spans="1:8" x14ac:dyDescent="0.2">
      <c r="A111" s="15"/>
      <c r="F111" s="13"/>
      <c r="G111" s="34"/>
      <c r="H111" s="34"/>
    </row>
    <row r="112" spans="1:8" x14ac:dyDescent="0.2">
      <c r="A112" s="15"/>
      <c r="F112" s="13"/>
      <c r="G112" s="34"/>
      <c r="H112" s="34"/>
    </row>
    <row r="113" spans="1:8" x14ac:dyDescent="0.2">
      <c r="A113" s="15"/>
      <c r="F113" s="13"/>
      <c r="G113" s="34"/>
      <c r="H113" s="34"/>
    </row>
    <row r="114" spans="1:8" x14ac:dyDescent="0.2">
      <c r="A114" s="15"/>
      <c r="F114" s="13"/>
      <c r="G114" s="34"/>
      <c r="H114" s="34"/>
    </row>
    <row r="115" spans="1:8" x14ac:dyDescent="0.2">
      <c r="A115" s="15"/>
      <c r="F115" s="13"/>
      <c r="G115" s="34"/>
      <c r="H115" s="34"/>
    </row>
    <row r="116" spans="1:8" x14ac:dyDescent="0.2">
      <c r="A116" s="15"/>
      <c r="F116" s="13"/>
      <c r="G116" s="34"/>
      <c r="H116" s="34"/>
    </row>
    <row r="117" spans="1:8" x14ac:dyDescent="0.2">
      <c r="A117" s="15"/>
      <c r="F117" s="13"/>
      <c r="G117" s="34"/>
      <c r="H117" s="34"/>
    </row>
    <row r="118" spans="1:8" x14ac:dyDescent="0.2">
      <c r="A118" s="15"/>
      <c r="F118" s="13"/>
      <c r="G118" s="34"/>
      <c r="H118" s="34"/>
    </row>
    <row r="119" spans="1:8" x14ac:dyDescent="0.2">
      <c r="A119" s="15"/>
      <c r="F119" s="13"/>
      <c r="G119" s="34"/>
      <c r="H119" s="34"/>
    </row>
    <row r="120" spans="1:8" x14ac:dyDescent="0.2">
      <c r="A120" s="15"/>
      <c r="F120" s="13"/>
      <c r="G120" s="34"/>
      <c r="H120" s="34"/>
    </row>
    <row r="121" spans="1:8" x14ac:dyDescent="0.2">
      <c r="A121" s="15"/>
      <c r="F121" s="13"/>
      <c r="G121" s="34"/>
      <c r="H121" s="34"/>
    </row>
    <row r="122" spans="1:8" x14ac:dyDescent="0.2">
      <c r="A122" s="15"/>
      <c r="F122" s="13"/>
      <c r="G122" s="34"/>
      <c r="H122" s="34"/>
    </row>
    <row r="123" spans="1:8" x14ac:dyDescent="0.2">
      <c r="A123" s="15"/>
      <c r="F123" s="13"/>
      <c r="G123" s="34"/>
      <c r="H123" s="34"/>
    </row>
    <row r="124" spans="1:8" x14ac:dyDescent="0.2">
      <c r="A124" s="15"/>
      <c r="F124" s="13"/>
      <c r="G124" s="34"/>
      <c r="H124" s="34"/>
    </row>
    <row r="125" spans="1:8" x14ac:dyDescent="0.2">
      <c r="A125" s="15"/>
      <c r="F125" s="13"/>
      <c r="G125" s="34"/>
      <c r="H125" s="34"/>
    </row>
    <row r="126" spans="1:8" x14ac:dyDescent="0.2">
      <c r="A126" s="15"/>
      <c r="F126" s="13"/>
      <c r="G126" s="34"/>
      <c r="H126" s="34"/>
    </row>
    <row r="127" spans="1:8" x14ac:dyDescent="0.2">
      <c r="A127" s="15"/>
      <c r="F127" s="13"/>
      <c r="G127" s="34"/>
      <c r="H127" s="34"/>
    </row>
    <row r="128" spans="1:8" x14ac:dyDescent="0.2">
      <c r="A128" s="15"/>
      <c r="F128" s="13"/>
      <c r="G128" s="34"/>
      <c r="H128" s="34"/>
    </row>
    <row r="129" spans="1:8" x14ac:dyDescent="0.2">
      <c r="A129" s="15"/>
      <c r="F129" s="13"/>
      <c r="G129" s="34"/>
      <c r="H129" s="34"/>
    </row>
    <row r="130" spans="1:8" x14ac:dyDescent="0.2">
      <c r="A130" s="15"/>
      <c r="F130" s="13"/>
      <c r="G130" s="34"/>
      <c r="H130" s="34"/>
    </row>
    <row r="131" spans="1:8" x14ac:dyDescent="0.2">
      <c r="A131" s="15"/>
      <c r="F131" s="13"/>
      <c r="G131" s="34"/>
      <c r="H131" s="34"/>
    </row>
    <row r="132" spans="1:8" x14ac:dyDescent="0.2">
      <c r="A132" s="15"/>
      <c r="F132" s="13"/>
      <c r="G132" s="34"/>
      <c r="H132" s="34"/>
    </row>
    <row r="133" spans="1:8" x14ac:dyDescent="0.2">
      <c r="A133" s="15"/>
      <c r="F133" s="13"/>
      <c r="G133" s="34"/>
      <c r="H133" s="34"/>
    </row>
    <row r="134" spans="1:8" x14ac:dyDescent="0.2">
      <c r="A134" s="15"/>
      <c r="F134" s="13"/>
      <c r="G134" s="34"/>
      <c r="H134" s="34"/>
    </row>
    <row r="135" spans="1:8" x14ac:dyDescent="0.2">
      <c r="A135" s="15"/>
      <c r="F135" s="13"/>
      <c r="G135" s="34"/>
      <c r="H135" s="34"/>
    </row>
    <row r="136" spans="1:8" x14ac:dyDescent="0.2">
      <c r="A136" s="15"/>
      <c r="F136" s="13"/>
      <c r="G136" s="34"/>
      <c r="H136" s="34"/>
    </row>
    <row r="137" spans="1:8" x14ac:dyDescent="0.2">
      <c r="A137" s="15"/>
      <c r="F137" s="13"/>
      <c r="G137" s="34"/>
      <c r="H137" s="34"/>
    </row>
    <row r="138" spans="1:8" x14ac:dyDescent="0.2">
      <c r="A138" s="15"/>
      <c r="F138" s="13"/>
      <c r="G138" s="34"/>
      <c r="H138" s="34"/>
    </row>
    <row r="139" spans="1:8" x14ac:dyDescent="0.2">
      <c r="A139" s="15"/>
      <c r="F139" s="13"/>
      <c r="G139" s="34"/>
      <c r="H139" s="34"/>
    </row>
    <row r="140" spans="1:8" x14ac:dyDescent="0.2">
      <c r="A140" s="15"/>
      <c r="F140" s="13"/>
      <c r="G140" s="34"/>
      <c r="H140" s="34"/>
    </row>
    <row r="141" spans="1:8" x14ac:dyDescent="0.2">
      <c r="A141" s="15"/>
      <c r="F141" s="13"/>
      <c r="G141" s="34"/>
      <c r="H141" s="34"/>
    </row>
    <row r="142" spans="1:8" x14ac:dyDescent="0.2">
      <c r="A142" s="15"/>
      <c r="F142" s="13"/>
      <c r="G142" s="34"/>
      <c r="H142" s="34"/>
    </row>
    <row r="143" spans="1:8" x14ac:dyDescent="0.2">
      <c r="A143" s="15"/>
      <c r="F143" s="13"/>
      <c r="G143" s="34"/>
      <c r="H143" s="34"/>
    </row>
    <row r="144" spans="1:8" x14ac:dyDescent="0.2">
      <c r="A144" s="15"/>
      <c r="F144" s="13"/>
      <c r="G144" s="34"/>
      <c r="H144" s="34"/>
    </row>
    <row r="145" spans="1:8" x14ac:dyDescent="0.2">
      <c r="A145" s="15"/>
      <c r="F145" s="13"/>
      <c r="G145" s="34"/>
      <c r="H145" s="34"/>
    </row>
    <row r="146" spans="1:8" x14ac:dyDescent="0.2">
      <c r="A146" s="15"/>
      <c r="F146" s="13"/>
      <c r="G146" s="34"/>
      <c r="H146" s="34"/>
    </row>
    <row r="147" spans="1:8" x14ac:dyDescent="0.2">
      <c r="A147" s="15"/>
      <c r="F147" s="13"/>
      <c r="G147" s="34"/>
      <c r="H147" s="34"/>
    </row>
    <row r="148" spans="1:8" x14ac:dyDescent="0.2">
      <c r="A148" s="15"/>
      <c r="F148" s="13"/>
      <c r="G148" s="34"/>
      <c r="H148" s="34"/>
    </row>
    <row r="149" spans="1:8" x14ac:dyDescent="0.2">
      <c r="A149" s="15"/>
      <c r="F149" s="13"/>
      <c r="G149" s="34"/>
      <c r="H149" s="34"/>
    </row>
    <row r="150" spans="1:8" x14ac:dyDescent="0.2">
      <c r="A150" s="15"/>
      <c r="F150" s="13"/>
      <c r="G150" s="34"/>
      <c r="H150" s="34"/>
    </row>
    <row r="151" spans="1:8" x14ac:dyDescent="0.2">
      <c r="A151" s="15"/>
      <c r="F151" s="13"/>
      <c r="G151" s="34"/>
      <c r="H151" s="34"/>
    </row>
    <row r="152" spans="1:8" x14ac:dyDescent="0.2">
      <c r="A152" s="15"/>
      <c r="F152" s="13"/>
      <c r="G152" s="34"/>
      <c r="H152" s="34"/>
    </row>
    <row r="153" spans="1:8" x14ac:dyDescent="0.2">
      <c r="A153" s="15"/>
      <c r="F153" s="13"/>
      <c r="G153" s="34"/>
      <c r="H153" s="34"/>
    </row>
    <row r="154" spans="1:8" x14ac:dyDescent="0.2">
      <c r="A154" s="15"/>
      <c r="F154" s="13"/>
      <c r="G154" s="34"/>
      <c r="H154" s="34"/>
    </row>
    <row r="155" spans="1:8" x14ac:dyDescent="0.2">
      <c r="A155" s="15"/>
      <c r="F155" s="13"/>
      <c r="G155" s="34"/>
      <c r="H155" s="34"/>
    </row>
    <row r="156" spans="1:8" x14ac:dyDescent="0.2">
      <c r="A156" s="15"/>
      <c r="F156" s="13"/>
      <c r="G156" s="34"/>
      <c r="H156" s="34"/>
    </row>
    <row r="157" spans="1:8" x14ac:dyDescent="0.2">
      <c r="A157" s="15"/>
      <c r="F157" s="13"/>
      <c r="G157" s="34"/>
      <c r="H157" s="34"/>
    </row>
    <row r="158" spans="1:8" x14ac:dyDescent="0.2">
      <c r="A158" s="15"/>
      <c r="F158" s="13"/>
      <c r="G158" s="34"/>
      <c r="H158" s="34"/>
    </row>
    <row r="159" spans="1:8" x14ac:dyDescent="0.2">
      <c r="A159" s="15"/>
      <c r="F159" s="13"/>
      <c r="G159" s="34"/>
      <c r="H159" s="34"/>
    </row>
    <row r="160" spans="1:8" x14ac:dyDescent="0.2">
      <c r="A160" s="15"/>
      <c r="F160" s="13"/>
      <c r="G160" s="34"/>
      <c r="H160" s="34"/>
    </row>
    <row r="161" spans="1:8" x14ac:dyDescent="0.2">
      <c r="A161" s="15"/>
      <c r="F161" s="13"/>
      <c r="G161" s="34"/>
      <c r="H161" s="34"/>
    </row>
    <row r="162" spans="1:8" x14ac:dyDescent="0.2">
      <c r="A162" s="15"/>
      <c r="F162" s="13"/>
      <c r="G162" s="34"/>
      <c r="H162" s="34"/>
    </row>
    <row r="163" spans="1:8" x14ac:dyDescent="0.2">
      <c r="A163" s="15"/>
      <c r="F163" s="13"/>
      <c r="G163" s="34"/>
      <c r="H163" s="34"/>
    </row>
    <row r="164" spans="1:8" x14ac:dyDescent="0.2">
      <c r="A164" s="15"/>
      <c r="F164" s="13"/>
      <c r="G164" s="34"/>
      <c r="H164" s="34"/>
    </row>
    <row r="165" spans="1:8" x14ac:dyDescent="0.2">
      <c r="A165" s="15"/>
      <c r="F165" s="13"/>
      <c r="G165" s="34"/>
      <c r="H165" s="34"/>
    </row>
    <row r="166" spans="1:8" x14ac:dyDescent="0.2">
      <c r="A166" s="15"/>
      <c r="F166" s="13"/>
      <c r="G166" s="34"/>
      <c r="H166" s="34"/>
    </row>
    <row r="167" spans="1:8" x14ac:dyDescent="0.2">
      <c r="A167" s="15"/>
      <c r="F167" s="13"/>
      <c r="G167" s="34"/>
      <c r="H167" s="34"/>
    </row>
    <row r="168" spans="1:8" x14ac:dyDescent="0.2">
      <c r="A168" s="15"/>
      <c r="F168" s="13"/>
      <c r="G168" s="34"/>
      <c r="H168" s="34"/>
    </row>
    <row r="169" spans="1:8" x14ac:dyDescent="0.2">
      <c r="A169" s="15"/>
      <c r="F169" s="13"/>
      <c r="G169" s="34"/>
      <c r="H169" s="34"/>
    </row>
    <row r="170" spans="1:8" x14ac:dyDescent="0.2">
      <c r="A170" s="15"/>
      <c r="F170" s="13"/>
      <c r="G170" s="34"/>
      <c r="H170" s="34"/>
    </row>
    <row r="171" spans="1:8" x14ac:dyDescent="0.2">
      <c r="A171" s="15"/>
      <c r="F171" s="13"/>
      <c r="G171" s="34"/>
      <c r="H171" s="34"/>
    </row>
    <row r="172" spans="1:8" x14ac:dyDescent="0.2">
      <c r="A172" s="15"/>
      <c r="F172" s="13"/>
      <c r="G172" s="34"/>
      <c r="H172" s="34"/>
    </row>
    <row r="173" spans="1:8" x14ac:dyDescent="0.2">
      <c r="A173" s="15"/>
      <c r="F173" s="13"/>
      <c r="G173" s="34"/>
      <c r="H173" s="34"/>
    </row>
    <row r="174" spans="1:8" x14ac:dyDescent="0.2">
      <c r="A174" s="15"/>
      <c r="F174" s="13"/>
      <c r="G174" s="34"/>
      <c r="H174" s="34"/>
    </row>
    <row r="175" spans="1:8" x14ac:dyDescent="0.2">
      <c r="A175" s="15"/>
      <c r="F175" s="13"/>
      <c r="G175" s="34"/>
      <c r="H175" s="34"/>
    </row>
    <row r="176" spans="1:8" x14ac:dyDescent="0.2">
      <c r="A176" s="15"/>
      <c r="F176" s="13"/>
      <c r="G176" s="34"/>
      <c r="H176" s="34"/>
    </row>
    <row r="177" spans="1:8" x14ac:dyDescent="0.2">
      <c r="A177" s="15"/>
      <c r="F177" s="13"/>
      <c r="G177" s="34"/>
      <c r="H177" s="34"/>
    </row>
    <row r="178" spans="1:8" x14ac:dyDescent="0.2">
      <c r="A178" s="15"/>
      <c r="F178" s="13"/>
      <c r="G178" s="34"/>
      <c r="H178" s="34"/>
    </row>
    <row r="179" spans="1:8" x14ac:dyDescent="0.2">
      <c r="A179" s="15"/>
      <c r="F179" s="13"/>
      <c r="G179" s="34"/>
      <c r="H179" s="34"/>
    </row>
    <row r="180" spans="1:8" x14ac:dyDescent="0.2">
      <c r="A180" s="15"/>
      <c r="F180" s="13"/>
      <c r="G180" s="34"/>
      <c r="H180" s="34"/>
    </row>
    <row r="181" spans="1:8" x14ac:dyDescent="0.2">
      <c r="A181" s="15"/>
      <c r="F181" s="13"/>
      <c r="G181" s="34"/>
      <c r="H181" s="34"/>
    </row>
    <row r="182" spans="1:8" x14ac:dyDescent="0.2">
      <c r="A182" s="15"/>
      <c r="F182" s="13"/>
      <c r="G182" s="34"/>
      <c r="H182" s="34"/>
    </row>
    <row r="183" spans="1:8" x14ac:dyDescent="0.2">
      <c r="A183" s="15"/>
      <c r="F183" s="13"/>
      <c r="G183" s="34"/>
      <c r="H183" s="34"/>
    </row>
    <row r="184" spans="1:8" x14ac:dyDescent="0.2">
      <c r="A184" s="15"/>
      <c r="F184" s="13"/>
      <c r="G184" s="34"/>
      <c r="H184" s="34"/>
    </row>
    <row r="185" spans="1:8" x14ac:dyDescent="0.2">
      <c r="A185" s="15"/>
      <c r="F185" s="13"/>
      <c r="G185" s="34"/>
      <c r="H185" s="34"/>
    </row>
    <row r="186" spans="1:8" x14ac:dyDescent="0.2">
      <c r="A186" s="15"/>
      <c r="F186" s="13"/>
      <c r="G186" s="34"/>
      <c r="H186" s="34"/>
    </row>
    <row r="187" spans="1:8" x14ac:dyDescent="0.2">
      <c r="A187" s="15"/>
      <c r="F187" s="13"/>
      <c r="G187" s="34"/>
      <c r="H187" s="34"/>
    </row>
    <row r="188" spans="1:8" x14ac:dyDescent="0.2">
      <c r="A188" s="15"/>
      <c r="F188" s="13"/>
      <c r="G188" s="34"/>
      <c r="H188" s="34"/>
    </row>
    <row r="189" spans="1:8" x14ac:dyDescent="0.2">
      <c r="A189" s="15"/>
      <c r="F189" s="13"/>
      <c r="G189" s="34"/>
      <c r="H189" s="34"/>
    </row>
    <row r="190" spans="1:8" x14ac:dyDescent="0.2">
      <c r="A190" s="15"/>
      <c r="F190" s="13"/>
      <c r="G190" s="34"/>
      <c r="H190" s="34"/>
    </row>
    <row r="191" spans="1:8" x14ac:dyDescent="0.2">
      <c r="A191" s="15"/>
      <c r="F191" s="13"/>
      <c r="G191" s="34"/>
      <c r="H191" s="34"/>
    </row>
    <row r="192" spans="1:8" x14ac:dyDescent="0.2">
      <c r="A192" s="15"/>
      <c r="F192" s="13"/>
      <c r="G192" s="34"/>
      <c r="H192" s="34"/>
    </row>
    <row r="193" spans="1:8" x14ac:dyDescent="0.2">
      <c r="A193" s="15"/>
      <c r="F193" s="13"/>
      <c r="G193" s="34"/>
      <c r="H193" s="34"/>
    </row>
    <row r="194" spans="1:8" x14ac:dyDescent="0.2">
      <c r="A194" s="15"/>
      <c r="F194" s="13"/>
      <c r="G194" s="34"/>
      <c r="H194" s="34"/>
    </row>
    <row r="195" spans="1:8" x14ac:dyDescent="0.2">
      <c r="A195" s="15"/>
      <c r="F195" s="13"/>
      <c r="G195" s="34"/>
      <c r="H195" s="34"/>
    </row>
    <row r="196" spans="1:8" x14ac:dyDescent="0.2">
      <c r="A196" s="15"/>
      <c r="F196" s="13"/>
      <c r="G196" s="34"/>
      <c r="H196" s="34"/>
    </row>
    <row r="197" spans="1:8" x14ac:dyDescent="0.2">
      <c r="A197" s="15"/>
      <c r="F197" s="13"/>
      <c r="G197" s="34"/>
      <c r="H197" s="34"/>
    </row>
    <row r="198" spans="1:8" x14ac:dyDescent="0.2">
      <c r="A198" s="15"/>
      <c r="F198" s="13"/>
      <c r="G198" s="34"/>
      <c r="H198" s="34"/>
    </row>
    <row r="199" spans="1:8" x14ac:dyDescent="0.2">
      <c r="A199" s="15"/>
      <c r="F199" s="13"/>
      <c r="G199" s="34"/>
      <c r="H199" s="34"/>
    </row>
    <row r="200" spans="1:8" x14ac:dyDescent="0.2">
      <c r="A200" s="15"/>
      <c r="F200" s="13"/>
      <c r="G200" s="34"/>
      <c r="H200" s="34"/>
    </row>
    <row r="201" spans="1:8" x14ac:dyDescent="0.2">
      <c r="A201" s="15"/>
      <c r="F201" s="13"/>
      <c r="G201" s="34"/>
      <c r="H201" s="34"/>
    </row>
    <row r="202" spans="1:8" x14ac:dyDescent="0.2">
      <c r="A202" s="15"/>
      <c r="F202" s="13"/>
      <c r="G202" s="34"/>
      <c r="H202" s="34"/>
    </row>
    <row r="203" spans="1:8" x14ac:dyDescent="0.2">
      <c r="A203" s="15"/>
      <c r="F203" s="13"/>
      <c r="G203" s="34"/>
      <c r="H203" s="34"/>
    </row>
    <row r="204" spans="1:8" x14ac:dyDescent="0.2">
      <c r="A204" s="15"/>
      <c r="F204" s="13"/>
      <c r="G204" s="34"/>
      <c r="H204" s="34"/>
    </row>
    <row r="205" spans="1:8" x14ac:dyDescent="0.2">
      <c r="A205" s="15"/>
      <c r="F205" s="13"/>
      <c r="G205" s="34"/>
      <c r="H205" s="34"/>
    </row>
    <row r="206" spans="1:8" x14ac:dyDescent="0.2">
      <c r="A206" s="15"/>
      <c r="F206" s="13"/>
      <c r="G206" s="34"/>
      <c r="H206" s="34"/>
    </row>
    <row r="207" spans="1:8" x14ac:dyDescent="0.2">
      <c r="A207" s="15"/>
      <c r="F207" s="13"/>
      <c r="G207" s="34"/>
      <c r="H207" s="34"/>
    </row>
    <row r="208" spans="1:8" x14ac:dyDescent="0.2">
      <c r="A208" s="15"/>
      <c r="F208" s="13"/>
      <c r="G208" s="34"/>
      <c r="H208" s="34"/>
    </row>
    <row r="209" spans="1:8" x14ac:dyDescent="0.2">
      <c r="A209" s="15"/>
      <c r="F209" s="13"/>
      <c r="G209" s="34"/>
      <c r="H209" s="34"/>
    </row>
    <row r="210" spans="1:8" x14ac:dyDescent="0.2">
      <c r="A210" s="15"/>
      <c r="F210" s="13"/>
      <c r="G210" s="34"/>
      <c r="H210" s="34"/>
    </row>
    <row r="211" spans="1:8" x14ac:dyDescent="0.2">
      <c r="A211" s="15"/>
      <c r="F211" s="13"/>
      <c r="G211" s="34"/>
      <c r="H211" s="34"/>
    </row>
    <row r="212" spans="1:8" x14ac:dyDescent="0.2">
      <c r="A212" s="15"/>
      <c r="F212" s="13"/>
      <c r="G212" s="34"/>
      <c r="H212" s="34"/>
    </row>
    <row r="213" spans="1:8" x14ac:dyDescent="0.2">
      <c r="A213" s="15"/>
      <c r="F213" s="13"/>
      <c r="G213" s="34"/>
      <c r="H213" s="34"/>
    </row>
    <row r="214" spans="1:8" x14ac:dyDescent="0.2">
      <c r="A214" s="15"/>
      <c r="F214" s="13"/>
      <c r="G214" s="34"/>
      <c r="H214" s="34"/>
    </row>
    <row r="215" spans="1:8" x14ac:dyDescent="0.2">
      <c r="A215" s="15"/>
      <c r="F215" s="13"/>
      <c r="G215" s="34"/>
      <c r="H215" s="34"/>
    </row>
    <row r="216" spans="1:8" x14ac:dyDescent="0.2">
      <c r="A216" s="15"/>
      <c r="F216" s="13"/>
      <c r="G216" s="34"/>
      <c r="H216" s="34"/>
    </row>
    <row r="217" spans="1:8" x14ac:dyDescent="0.2">
      <c r="A217" s="15"/>
      <c r="F217" s="13"/>
      <c r="G217" s="34"/>
      <c r="H217" s="34"/>
    </row>
    <row r="218" spans="1:8" x14ac:dyDescent="0.2">
      <c r="A218" s="15"/>
      <c r="F218" s="13"/>
      <c r="G218" s="34"/>
      <c r="H218" s="34"/>
    </row>
    <row r="219" spans="1:8" x14ac:dyDescent="0.2">
      <c r="A219" s="15"/>
      <c r="F219" s="13"/>
      <c r="G219" s="34"/>
      <c r="H219" s="34"/>
    </row>
    <row r="220" spans="1:8" x14ac:dyDescent="0.2">
      <c r="A220" s="15"/>
      <c r="F220" s="13"/>
      <c r="G220" s="34"/>
      <c r="H220" s="34"/>
    </row>
    <row r="221" spans="1:8" x14ac:dyDescent="0.2">
      <c r="A221" s="15"/>
      <c r="F221" s="13"/>
      <c r="G221" s="34"/>
      <c r="H221" s="34"/>
    </row>
    <row r="222" spans="1:8" x14ac:dyDescent="0.2">
      <c r="A222" s="15"/>
      <c r="F222" s="13"/>
      <c r="G222" s="34"/>
      <c r="H222" s="34"/>
    </row>
    <row r="223" spans="1:8" x14ac:dyDescent="0.2">
      <c r="A223" s="15"/>
      <c r="F223" s="13"/>
      <c r="G223" s="34"/>
      <c r="H223" s="34"/>
    </row>
    <row r="224" spans="1:8" x14ac:dyDescent="0.2">
      <c r="A224" s="15"/>
      <c r="F224" s="13"/>
      <c r="G224" s="34"/>
      <c r="H224" s="34"/>
    </row>
    <row r="225" spans="1:8" x14ac:dyDescent="0.2">
      <c r="A225" s="15"/>
      <c r="F225" s="13"/>
      <c r="G225" s="34"/>
      <c r="H225" s="34"/>
    </row>
    <row r="226" spans="1:8" x14ac:dyDescent="0.2">
      <c r="A226" s="15"/>
      <c r="F226" s="13"/>
      <c r="G226" s="34"/>
      <c r="H226" s="34"/>
    </row>
    <row r="227" spans="1:8" x14ac:dyDescent="0.2">
      <c r="A227" s="15"/>
      <c r="F227" s="13"/>
      <c r="G227" s="34"/>
      <c r="H227" s="34"/>
    </row>
    <row r="228" spans="1:8" x14ac:dyDescent="0.2">
      <c r="A228" s="15"/>
      <c r="F228" s="13"/>
      <c r="G228" s="34"/>
      <c r="H228" s="34"/>
    </row>
    <row r="229" spans="1:8" x14ac:dyDescent="0.2">
      <c r="A229" s="15"/>
      <c r="F229" s="13"/>
      <c r="G229" s="34"/>
      <c r="H229" s="34"/>
    </row>
    <row r="230" spans="1:8" x14ac:dyDescent="0.2">
      <c r="A230" s="15"/>
      <c r="F230" s="13"/>
      <c r="G230" s="34"/>
      <c r="H230" s="34"/>
    </row>
    <row r="231" spans="1:8" x14ac:dyDescent="0.2">
      <c r="A231" s="15"/>
      <c r="F231" s="13"/>
      <c r="G231" s="34"/>
      <c r="H231" s="34"/>
    </row>
    <row r="232" spans="1:8" x14ac:dyDescent="0.2">
      <c r="A232" s="15"/>
      <c r="F232" s="13"/>
      <c r="G232" s="34"/>
      <c r="H232" s="34"/>
    </row>
    <row r="233" spans="1:8" x14ac:dyDescent="0.2">
      <c r="A233" s="15"/>
      <c r="F233" s="13"/>
      <c r="G233" s="34"/>
      <c r="H233" s="34"/>
    </row>
    <row r="234" spans="1:8" x14ac:dyDescent="0.2">
      <c r="A234" s="15"/>
      <c r="F234" s="13"/>
      <c r="G234" s="34"/>
      <c r="H234" s="34"/>
    </row>
    <row r="235" spans="1:8" x14ac:dyDescent="0.2">
      <c r="A235" s="15"/>
      <c r="F235" s="13"/>
      <c r="G235" s="34"/>
      <c r="H235" s="34"/>
    </row>
    <row r="236" spans="1:8" x14ac:dyDescent="0.2">
      <c r="A236" s="15"/>
      <c r="F236" s="13"/>
      <c r="G236" s="34"/>
      <c r="H236" s="34"/>
    </row>
    <row r="237" spans="1:8" x14ac:dyDescent="0.2">
      <c r="A237" s="15"/>
      <c r="F237" s="13"/>
      <c r="G237" s="34"/>
      <c r="H237" s="34"/>
    </row>
    <row r="238" spans="1:8" x14ac:dyDescent="0.2">
      <c r="A238" s="15"/>
      <c r="F238" s="13"/>
      <c r="G238" s="34"/>
      <c r="H238" s="34"/>
    </row>
    <row r="239" spans="1:8" x14ac:dyDescent="0.2">
      <c r="A239" s="15"/>
      <c r="F239" s="13"/>
      <c r="G239" s="34"/>
      <c r="H239" s="34"/>
    </row>
    <row r="240" spans="1:8" x14ac:dyDescent="0.2">
      <c r="A240" s="15"/>
      <c r="F240" s="13"/>
      <c r="G240" s="34"/>
      <c r="H240" s="34"/>
    </row>
    <row r="241" spans="1:8" x14ac:dyDescent="0.2">
      <c r="A241" s="15"/>
      <c r="F241" s="13"/>
      <c r="G241" s="34"/>
      <c r="H241" s="34"/>
    </row>
    <row r="242" spans="1:8" x14ac:dyDescent="0.2">
      <c r="A242" s="15"/>
      <c r="F242" s="13"/>
      <c r="G242" s="34"/>
      <c r="H242" s="34"/>
    </row>
    <row r="243" spans="1:8" x14ac:dyDescent="0.2">
      <c r="A243" s="15"/>
      <c r="F243" s="13"/>
      <c r="G243" s="34"/>
      <c r="H243" s="34"/>
    </row>
    <row r="244" spans="1:8" x14ac:dyDescent="0.2">
      <c r="A244" s="15"/>
      <c r="F244" s="13"/>
      <c r="G244" s="34"/>
      <c r="H244" s="34"/>
    </row>
    <row r="245" spans="1:8" x14ac:dyDescent="0.2">
      <c r="A245" s="15"/>
      <c r="F245" s="13"/>
      <c r="G245" s="34"/>
      <c r="H245" s="34"/>
    </row>
    <row r="246" spans="1:8" x14ac:dyDescent="0.2">
      <c r="A246" s="15"/>
      <c r="F246" s="13"/>
      <c r="G246" s="34"/>
      <c r="H246" s="34"/>
    </row>
    <row r="247" spans="1:8" x14ac:dyDescent="0.2">
      <c r="A247" s="15"/>
      <c r="F247" s="13"/>
      <c r="G247" s="34"/>
      <c r="H247" s="34"/>
    </row>
    <row r="248" spans="1:8" x14ac:dyDescent="0.2">
      <c r="A248" s="15"/>
      <c r="F248" s="13"/>
      <c r="G248" s="34"/>
      <c r="H248" s="34"/>
    </row>
    <row r="249" spans="1:8" x14ac:dyDescent="0.2">
      <c r="A249" s="15"/>
      <c r="F249" s="13"/>
      <c r="G249" s="34"/>
      <c r="H249" s="34"/>
    </row>
    <row r="250" spans="1:8" x14ac:dyDescent="0.2">
      <c r="A250" s="15"/>
      <c r="F250" s="13"/>
      <c r="G250" s="34"/>
      <c r="H250" s="34"/>
    </row>
    <row r="251" spans="1:8" x14ac:dyDescent="0.2">
      <c r="A251" s="15"/>
      <c r="F251" s="13"/>
      <c r="G251" s="34"/>
      <c r="H251" s="34"/>
    </row>
    <row r="252" spans="1:8" x14ac:dyDescent="0.2">
      <c r="A252" s="15"/>
      <c r="F252" s="13"/>
      <c r="G252" s="34"/>
      <c r="H252" s="34"/>
    </row>
    <row r="253" spans="1:8" x14ac:dyDescent="0.2">
      <c r="A253" s="15"/>
      <c r="F253" s="13"/>
      <c r="G253" s="34"/>
      <c r="H253" s="34"/>
    </row>
    <row r="254" spans="1:8" x14ac:dyDescent="0.2">
      <c r="A254" s="15"/>
      <c r="F254" s="13"/>
      <c r="G254" s="34"/>
      <c r="H254" s="34"/>
    </row>
    <row r="255" spans="1:8" x14ac:dyDescent="0.2">
      <c r="A255" s="15"/>
      <c r="F255" s="13"/>
      <c r="G255" s="34"/>
      <c r="H255" s="34"/>
    </row>
    <row r="256" spans="1:8" x14ac:dyDescent="0.2">
      <c r="A256" s="15"/>
      <c r="F256" s="13"/>
      <c r="G256" s="34"/>
      <c r="H256" s="34"/>
    </row>
    <row r="257" spans="1:8" x14ac:dyDescent="0.2">
      <c r="A257" s="15"/>
      <c r="F257" s="13"/>
      <c r="G257" s="34"/>
      <c r="H257" s="34"/>
    </row>
    <row r="258" spans="1:8" x14ac:dyDescent="0.2">
      <c r="A258" s="15"/>
      <c r="F258" s="13"/>
      <c r="G258" s="34"/>
      <c r="H258" s="34"/>
    </row>
    <row r="259" spans="1:8" x14ac:dyDescent="0.2">
      <c r="A259" s="15"/>
      <c r="F259" s="13"/>
      <c r="G259" s="34"/>
      <c r="H259" s="34"/>
    </row>
    <row r="260" spans="1:8" x14ac:dyDescent="0.2">
      <c r="A260" s="15"/>
      <c r="F260" s="13"/>
      <c r="G260" s="34"/>
      <c r="H260" s="34"/>
    </row>
    <row r="261" spans="1:8" x14ac:dyDescent="0.2">
      <c r="A261" s="15"/>
      <c r="F261" s="13"/>
      <c r="G261" s="34"/>
      <c r="H261" s="34"/>
    </row>
    <row r="262" spans="1:8" x14ac:dyDescent="0.2">
      <c r="A262" s="15"/>
      <c r="F262" s="13"/>
      <c r="G262" s="34"/>
      <c r="H262" s="34"/>
    </row>
    <row r="263" spans="1:8" x14ac:dyDescent="0.2">
      <c r="A263" s="15"/>
      <c r="F263" s="13"/>
      <c r="G263" s="34"/>
      <c r="H263" s="34"/>
    </row>
    <row r="264" spans="1:8" x14ac:dyDescent="0.2">
      <c r="A264" s="15"/>
      <c r="F264" s="13"/>
      <c r="G264" s="34"/>
      <c r="H264" s="34"/>
    </row>
    <row r="265" spans="1:8" x14ac:dyDescent="0.2">
      <c r="A265" s="15"/>
      <c r="F265" s="13"/>
      <c r="G265" s="34"/>
      <c r="H265" s="34"/>
    </row>
    <row r="266" spans="1:8" x14ac:dyDescent="0.2">
      <c r="A266" s="15"/>
      <c r="F266" s="13"/>
      <c r="G266" s="34"/>
      <c r="H266" s="34"/>
    </row>
    <row r="267" spans="1:8" x14ac:dyDescent="0.2">
      <c r="A267" s="15"/>
      <c r="F267" s="13"/>
      <c r="G267" s="34"/>
      <c r="H267" s="34"/>
    </row>
    <row r="268" spans="1:8" x14ac:dyDescent="0.2">
      <c r="A268" s="15"/>
      <c r="F268" s="13"/>
      <c r="G268" s="34"/>
      <c r="H268" s="34"/>
    </row>
    <row r="269" spans="1:8" x14ac:dyDescent="0.2">
      <c r="A269" s="15"/>
      <c r="F269" s="13"/>
      <c r="G269" s="34"/>
      <c r="H269" s="34"/>
    </row>
    <row r="270" spans="1:8" x14ac:dyDescent="0.2">
      <c r="A270" s="15"/>
      <c r="F270" s="13"/>
      <c r="G270" s="34"/>
      <c r="H270" s="34"/>
    </row>
    <row r="271" spans="1:8" x14ac:dyDescent="0.2">
      <c r="A271" s="15"/>
      <c r="F271" s="13"/>
      <c r="G271" s="34"/>
      <c r="H271" s="34"/>
    </row>
    <row r="272" spans="1:8" x14ac:dyDescent="0.2">
      <c r="A272" s="15"/>
      <c r="F272" s="13"/>
      <c r="G272" s="34"/>
      <c r="H272" s="34"/>
    </row>
    <row r="273" spans="1:8" x14ac:dyDescent="0.2">
      <c r="A273" s="15"/>
      <c r="F273" s="13"/>
      <c r="G273" s="34"/>
      <c r="H273" s="34"/>
    </row>
    <row r="274" spans="1:8" x14ac:dyDescent="0.2">
      <c r="A274" s="15"/>
      <c r="F274" s="13"/>
      <c r="G274" s="34"/>
      <c r="H274" s="34"/>
    </row>
    <row r="275" spans="1:8" x14ac:dyDescent="0.2">
      <c r="A275" s="15"/>
      <c r="F275" s="13"/>
      <c r="G275" s="34"/>
      <c r="H275" s="34"/>
    </row>
    <row r="276" spans="1:8" x14ac:dyDescent="0.2">
      <c r="A276" s="15"/>
      <c r="F276" s="13"/>
      <c r="G276" s="34"/>
      <c r="H276" s="34"/>
    </row>
    <row r="277" spans="1:8" x14ac:dyDescent="0.2">
      <c r="A277" s="15"/>
      <c r="F277" s="13"/>
      <c r="G277" s="34"/>
      <c r="H277" s="34"/>
    </row>
    <row r="278" spans="1:8" x14ac:dyDescent="0.2">
      <c r="A278" s="15"/>
      <c r="F278" s="13"/>
      <c r="G278" s="34"/>
      <c r="H278" s="34"/>
    </row>
    <row r="279" spans="1:8" x14ac:dyDescent="0.2">
      <c r="A279" s="15"/>
      <c r="F279" s="13"/>
      <c r="G279" s="34"/>
      <c r="H279" s="34"/>
    </row>
    <row r="280" spans="1:8" x14ac:dyDescent="0.2">
      <c r="A280" s="15"/>
      <c r="F280" s="13"/>
      <c r="G280" s="34"/>
      <c r="H280" s="34"/>
    </row>
    <row r="281" spans="1:8" x14ac:dyDescent="0.2">
      <c r="A281" s="15"/>
      <c r="F281" s="13"/>
      <c r="G281" s="34"/>
      <c r="H281" s="34"/>
    </row>
    <row r="282" spans="1:8" x14ac:dyDescent="0.2">
      <c r="A282" s="15"/>
      <c r="F282" s="13"/>
      <c r="G282" s="34"/>
      <c r="H282" s="34"/>
    </row>
    <row r="283" spans="1:8" x14ac:dyDescent="0.2">
      <c r="A283" s="15"/>
      <c r="F283" s="13"/>
      <c r="G283" s="34"/>
      <c r="H283" s="34"/>
    </row>
    <row r="284" spans="1:8" x14ac:dyDescent="0.2">
      <c r="A284" s="15"/>
      <c r="F284" s="13"/>
      <c r="G284" s="34"/>
      <c r="H284" s="34"/>
    </row>
    <row r="285" spans="1:8" x14ac:dyDescent="0.2">
      <c r="A285" s="15"/>
      <c r="F285" s="13"/>
      <c r="G285" s="34"/>
      <c r="H285" s="34"/>
    </row>
    <row r="286" spans="1:8" x14ac:dyDescent="0.2">
      <c r="A286" s="15"/>
      <c r="F286" s="13"/>
      <c r="G286" s="34"/>
      <c r="H286" s="34"/>
    </row>
    <row r="287" spans="1:8" x14ac:dyDescent="0.2">
      <c r="A287" s="15"/>
      <c r="F287" s="13"/>
      <c r="G287" s="34"/>
      <c r="H287" s="34"/>
    </row>
    <row r="288" spans="1:8" x14ac:dyDescent="0.2">
      <c r="A288" s="15"/>
      <c r="F288" s="13"/>
      <c r="G288" s="34"/>
      <c r="H288" s="34"/>
    </row>
    <row r="289" spans="1:8" x14ac:dyDescent="0.2">
      <c r="A289" s="15"/>
      <c r="F289" s="13"/>
      <c r="G289" s="34"/>
      <c r="H289" s="34"/>
    </row>
    <row r="290" spans="1:8" x14ac:dyDescent="0.2">
      <c r="A290" s="15"/>
      <c r="F290" s="13"/>
      <c r="G290" s="34"/>
      <c r="H290" s="34"/>
    </row>
    <row r="291" spans="1:8" x14ac:dyDescent="0.2">
      <c r="A291" s="15"/>
      <c r="F291" s="13"/>
      <c r="G291" s="34"/>
      <c r="H291" s="34"/>
    </row>
    <row r="292" spans="1:8" x14ac:dyDescent="0.2">
      <c r="A292" s="15"/>
      <c r="F292" s="13"/>
      <c r="G292" s="34"/>
      <c r="H292" s="34"/>
    </row>
    <row r="293" spans="1:8" x14ac:dyDescent="0.2">
      <c r="A293" s="15"/>
      <c r="F293" s="13"/>
      <c r="G293" s="34"/>
      <c r="H293" s="34"/>
    </row>
    <row r="294" spans="1:8" x14ac:dyDescent="0.2">
      <c r="A294" s="15"/>
      <c r="F294" s="13"/>
      <c r="G294" s="34"/>
      <c r="H294" s="34"/>
    </row>
    <row r="295" spans="1:8" x14ac:dyDescent="0.2">
      <c r="A295" s="15"/>
      <c r="F295" s="13"/>
      <c r="G295" s="34"/>
      <c r="H295" s="34"/>
    </row>
    <row r="296" spans="1:8" x14ac:dyDescent="0.2">
      <c r="A296" s="15"/>
      <c r="F296" s="13"/>
      <c r="G296" s="34"/>
      <c r="H296" s="34"/>
    </row>
    <row r="297" spans="1:8" x14ac:dyDescent="0.2">
      <c r="A297" s="15"/>
      <c r="F297" s="13"/>
      <c r="G297" s="34"/>
      <c r="H297" s="34"/>
    </row>
    <row r="298" spans="1:8" x14ac:dyDescent="0.2">
      <c r="A298" s="15"/>
      <c r="F298" s="13"/>
      <c r="G298" s="34"/>
      <c r="H298" s="34"/>
    </row>
    <row r="299" spans="1:8" x14ac:dyDescent="0.2">
      <c r="A299" s="15"/>
      <c r="F299" s="13"/>
      <c r="G299" s="34"/>
      <c r="H299" s="34"/>
    </row>
    <row r="300" spans="1:8" x14ac:dyDescent="0.2">
      <c r="A300" s="15"/>
      <c r="F300" s="13"/>
      <c r="G300" s="34"/>
      <c r="H300" s="34"/>
    </row>
    <row r="301" spans="1:8" x14ac:dyDescent="0.2">
      <c r="A301" s="15"/>
      <c r="F301" s="13"/>
      <c r="G301" s="34"/>
      <c r="H301" s="34"/>
    </row>
    <row r="302" spans="1:8" x14ac:dyDescent="0.2">
      <c r="A302" s="15"/>
      <c r="F302" s="13"/>
      <c r="G302" s="34"/>
      <c r="H302" s="34"/>
    </row>
    <row r="303" spans="1:8" x14ac:dyDescent="0.2">
      <c r="A303" s="15"/>
      <c r="F303" s="13"/>
      <c r="G303" s="34"/>
      <c r="H303" s="34"/>
    </row>
    <row r="304" spans="1:8" x14ac:dyDescent="0.2">
      <c r="A304" s="15"/>
      <c r="F304" s="13"/>
      <c r="G304" s="34"/>
      <c r="H304" s="34"/>
    </row>
    <row r="305" spans="1:8" x14ac:dyDescent="0.2">
      <c r="A305" s="15"/>
      <c r="F305" s="13"/>
      <c r="G305" s="34"/>
      <c r="H305" s="34"/>
    </row>
    <row r="306" spans="1:8" x14ac:dyDescent="0.2">
      <c r="A306" s="15"/>
      <c r="F306" s="13"/>
      <c r="G306" s="34"/>
      <c r="H306" s="34"/>
    </row>
    <row r="307" spans="1:8" x14ac:dyDescent="0.2">
      <c r="A307" s="15"/>
      <c r="F307" s="13"/>
      <c r="G307" s="34"/>
      <c r="H307" s="34"/>
    </row>
    <row r="308" spans="1:8" x14ac:dyDescent="0.2">
      <c r="A308" s="15"/>
      <c r="F308" s="13"/>
      <c r="G308" s="34"/>
      <c r="H308" s="34"/>
    </row>
    <row r="309" spans="1:8" x14ac:dyDescent="0.2">
      <c r="A309" s="15"/>
      <c r="F309" s="13"/>
      <c r="G309" s="34"/>
      <c r="H309" s="34"/>
    </row>
    <row r="310" spans="1:8" x14ac:dyDescent="0.2">
      <c r="A310" s="15"/>
      <c r="F310" s="13"/>
      <c r="G310" s="34"/>
      <c r="H310" s="34"/>
    </row>
    <row r="311" spans="1:8" x14ac:dyDescent="0.2">
      <c r="A311" s="15"/>
      <c r="F311" s="13"/>
      <c r="G311" s="34"/>
      <c r="H311" s="34"/>
    </row>
    <row r="312" spans="1:8" x14ac:dyDescent="0.2">
      <c r="A312" s="15"/>
      <c r="F312" s="13"/>
      <c r="G312" s="34"/>
      <c r="H312" s="34"/>
    </row>
    <row r="313" spans="1:8" x14ac:dyDescent="0.2">
      <c r="A313" s="15"/>
      <c r="F313" s="13"/>
      <c r="G313" s="34"/>
      <c r="H313" s="34"/>
    </row>
    <row r="314" spans="1:8" x14ac:dyDescent="0.2">
      <c r="A314" s="15"/>
      <c r="F314" s="13"/>
      <c r="G314" s="34"/>
      <c r="H314" s="34"/>
    </row>
    <row r="315" spans="1:8" x14ac:dyDescent="0.2">
      <c r="A315" s="15"/>
      <c r="F315" s="13"/>
      <c r="G315" s="34"/>
      <c r="H315" s="34"/>
    </row>
    <row r="316" spans="1:8" x14ac:dyDescent="0.2">
      <c r="A316" s="15"/>
      <c r="F316" s="13"/>
      <c r="G316" s="34"/>
      <c r="H316" s="34"/>
    </row>
    <row r="317" spans="1:8" x14ac:dyDescent="0.2">
      <c r="A317" s="15"/>
      <c r="F317" s="13"/>
      <c r="G317" s="34"/>
      <c r="H317" s="34"/>
    </row>
    <row r="318" spans="1:8" x14ac:dyDescent="0.2">
      <c r="A318" s="15"/>
      <c r="F318" s="13"/>
      <c r="G318" s="34"/>
      <c r="H318" s="34"/>
    </row>
    <row r="319" spans="1:8" x14ac:dyDescent="0.2">
      <c r="A319" s="15"/>
      <c r="F319" s="13"/>
      <c r="G319" s="34"/>
      <c r="H319" s="34"/>
    </row>
    <row r="320" spans="1:8" x14ac:dyDescent="0.2">
      <c r="A320" s="15"/>
      <c r="F320" s="13"/>
      <c r="G320" s="34"/>
      <c r="H320" s="34"/>
    </row>
    <row r="321" spans="1:8" x14ac:dyDescent="0.2">
      <c r="A321" s="15"/>
      <c r="F321" s="13"/>
      <c r="G321" s="34"/>
      <c r="H321" s="34"/>
    </row>
    <row r="322" spans="1:8" x14ac:dyDescent="0.2">
      <c r="A322" s="15"/>
      <c r="F322" s="13"/>
      <c r="G322" s="34"/>
      <c r="H322" s="34"/>
    </row>
    <row r="323" spans="1:8" x14ac:dyDescent="0.2">
      <c r="A323" s="15"/>
      <c r="F323" s="13"/>
      <c r="G323" s="34"/>
      <c r="H323" s="34"/>
    </row>
    <row r="324" spans="1:8" x14ac:dyDescent="0.2">
      <c r="A324" s="15"/>
      <c r="F324" s="13"/>
      <c r="G324" s="34"/>
      <c r="H324" s="34"/>
    </row>
    <row r="325" spans="1:8" x14ac:dyDescent="0.2">
      <c r="A325" s="15"/>
      <c r="F325" s="13"/>
      <c r="G325" s="34"/>
      <c r="H325" s="34"/>
    </row>
    <row r="326" spans="1:8" x14ac:dyDescent="0.2">
      <c r="A326" s="15"/>
      <c r="F326" s="13"/>
      <c r="G326" s="34"/>
      <c r="H326" s="34"/>
    </row>
    <row r="327" spans="1:8" x14ac:dyDescent="0.2">
      <c r="A327" s="15"/>
      <c r="F327" s="13"/>
      <c r="G327" s="34"/>
      <c r="H327" s="34"/>
    </row>
    <row r="328" spans="1:8" x14ac:dyDescent="0.2">
      <c r="A328" s="15"/>
      <c r="F328" s="13"/>
      <c r="G328" s="34"/>
      <c r="H328" s="34"/>
    </row>
    <row r="329" spans="1:8" x14ac:dyDescent="0.2">
      <c r="A329" s="15"/>
      <c r="F329" s="13"/>
      <c r="G329" s="34"/>
      <c r="H329" s="34"/>
    </row>
    <row r="330" spans="1:8" x14ac:dyDescent="0.2">
      <c r="A330" s="15"/>
      <c r="F330" s="13"/>
      <c r="G330" s="34"/>
      <c r="H330" s="34"/>
    </row>
    <row r="331" spans="1:8" x14ac:dyDescent="0.2">
      <c r="A331" s="15"/>
      <c r="F331" s="13"/>
      <c r="G331" s="34"/>
      <c r="H331" s="34"/>
    </row>
    <row r="332" spans="1:8" x14ac:dyDescent="0.2">
      <c r="A332" s="15"/>
      <c r="F332" s="13"/>
      <c r="G332" s="34"/>
      <c r="H332" s="34"/>
    </row>
    <row r="333" spans="1:8" x14ac:dyDescent="0.2">
      <c r="A333" s="15"/>
      <c r="F333" s="13"/>
      <c r="G333" s="34"/>
      <c r="H333" s="34"/>
    </row>
    <row r="334" spans="1:8" x14ac:dyDescent="0.2">
      <c r="A334" s="15"/>
      <c r="F334" s="13"/>
      <c r="G334" s="34"/>
      <c r="H334" s="34"/>
    </row>
    <row r="335" spans="1:8" x14ac:dyDescent="0.2">
      <c r="A335" s="15"/>
      <c r="F335" s="13"/>
      <c r="G335" s="34"/>
      <c r="H335" s="34"/>
    </row>
    <row r="336" spans="1:8" x14ac:dyDescent="0.2">
      <c r="A336" s="15"/>
      <c r="F336" s="13"/>
      <c r="G336" s="34"/>
      <c r="H336" s="34"/>
    </row>
    <row r="337" spans="1:8" x14ac:dyDescent="0.2">
      <c r="A337" s="15"/>
      <c r="F337" s="13"/>
      <c r="G337" s="34"/>
      <c r="H337" s="34"/>
    </row>
    <row r="338" spans="1:8" x14ac:dyDescent="0.2">
      <c r="A338" s="15"/>
      <c r="F338" s="13"/>
      <c r="G338" s="34"/>
      <c r="H338" s="34"/>
    </row>
    <row r="339" spans="1:8" x14ac:dyDescent="0.2">
      <c r="A339" s="15"/>
      <c r="F339" s="13"/>
      <c r="G339" s="34"/>
      <c r="H339" s="34"/>
    </row>
    <row r="340" spans="1:8" x14ac:dyDescent="0.2">
      <c r="A340" s="15"/>
      <c r="F340" s="13"/>
      <c r="G340" s="34"/>
      <c r="H340" s="34"/>
    </row>
    <row r="341" spans="1:8" x14ac:dyDescent="0.2">
      <c r="A341" s="15"/>
      <c r="F341" s="13"/>
      <c r="G341" s="34"/>
      <c r="H341" s="34"/>
    </row>
    <row r="342" spans="1:8" x14ac:dyDescent="0.2">
      <c r="A342" s="15"/>
      <c r="F342" s="13"/>
      <c r="G342" s="34"/>
      <c r="H342" s="34"/>
    </row>
    <row r="343" spans="1:8" x14ac:dyDescent="0.2">
      <c r="A343" s="15"/>
      <c r="F343" s="13"/>
      <c r="G343" s="34"/>
      <c r="H343" s="34"/>
    </row>
    <row r="344" spans="1:8" x14ac:dyDescent="0.2">
      <c r="A344" s="15"/>
      <c r="F344" s="13"/>
      <c r="G344" s="34"/>
      <c r="H344" s="34"/>
    </row>
    <row r="345" spans="1:8" x14ac:dyDescent="0.2">
      <c r="A345" s="15"/>
      <c r="F345" s="13"/>
      <c r="G345" s="34"/>
      <c r="H345" s="34"/>
    </row>
    <row r="346" spans="1:8" x14ac:dyDescent="0.2">
      <c r="A346" s="15"/>
      <c r="F346" s="13"/>
      <c r="G346" s="34"/>
      <c r="H346" s="34"/>
    </row>
    <row r="347" spans="1:8" x14ac:dyDescent="0.2">
      <c r="A347" s="15"/>
      <c r="F347" s="13"/>
      <c r="G347" s="34"/>
      <c r="H347" s="34"/>
    </row>
    <row r="348" spans="1:8" x14ac:dyDescent="0.2">
      <c r="A348" s="15"/>
      <c r="F348" s="13"/>
      <c r="G348" s="34"/>
      <c r="H348" s="34"/>
    </row>
    <row r="349" spans="1:8" x14ac:dyDescent="0.2">
      <c r="A349" s="15"/>
      <c r="F349" s="13"/>
      <c r="G349" s="34"/>
      <c r="H349" s="34"/>
    </row>
    <row r="350" spans="1:8" x14ac:dyDescent="0.2">
      <c r="A350" s="15"/>
      <c r="F350" s="13"/>
      <c r="G350" s="34"/>
      <c r="H350" s="34"/>
    </row>
    <row r="351" spans="1:8" x14ac:dyDescent="0.2">
      <c r="A351" s="15"/>
      <c r="F351" s="13"/>
      <c r="G351" s="34"/>
      <c r="H351" s="34"/>
    </row>
    <row r="352" spans="1:8" x14ac:dyDescent="0.2">
      <c r="A352" s="15"/>
      <c r="F352" s="13"/>
      <c r="G352" s="34"/>
      <c r="H352" s="34"/>
    </row>
    <row r="353" spans="1:8" x14ac:dyDescent="0.2">
      <c r="A353" s="15"/>
      <c r="F353" s="13"/>
      <c r="G353" s="34"/>
      <c r="H353" s="34"/>
    </row>
    <row r="354" spans="1:8" x14ac:dyDescent="0.2">
      <c r="A354" s="15"/>
      <c r="F354" s="13"/>
      <c r="G354" s="34"/>
      <c r="H354" s="34"/>
    </row>
    <row r="355" spans="1:8" x14ac:dyDescent="0.2">
      <c r="A355" s="15"/>
      <c r="F355" s="13"/>
      <c r="G355" s="34"/>
      <c r="H355" s="34"/>
    </row>
    <row r="356" spans="1:8" x14ac:dyDescent="0.2">
      <c r="A356" s="15"/>
      <c r="F356" s="13"/>
      <c r="G356" s="34"/>
      <c r="H356" s="34"/>
    </row>
    <row r="357" spans="1:8" x14ac:dyDescent="0.2">
      <c r="A357" s="15"/>
      <c r="F357" s="13"/>
      <c r="G357" s="34"/>
      <c r="H357" s="34"/>
    </row>
    <row r="358" spans="1:8" x14ac:dyDescent="0.2">
      <c r="A358" s="15"/>
      <c r="F358" s="13"/>
      <c r="G358" s="34"/>
      <c r="H358" s="34"/>
    </row>
    <row r="359" spans="1:8" x14ac:dyDescent="0.2">
      <c r="A359" s="15"/>
      <c r="F359" s="13"/>
      <c r="G359" s="34"/>
      <c r="H359" s="34"/>
    </row>
    <row r="360" spans="1:8" x14ac:dyDescent="0.2">
      <c r="A360" s="15"/>
      <c r="F360" s="13"/>
      <c r="G360" s="34"/>
      <c r="H360" s="34"/>
    </row>
    <row r="361" spans="1:8" x14ac:dyDescent="0.2">
      <c r="A361" s="15"/>
      <c r="F361" s="13"/>
      <c r="G361" s="34"/>
      <c r="H361" s="34"/>
    </row>
    <row r="362" spans="1:8" x14ac:dyDescent="0.2">
      <c r="A362" s="15"/>
      <c r="F362" s="13"/>
      <c r="G362" s="34"/>
      <c r="H362" s="34"/>
    </row>
    <row r="363" spans="1:8" x14ac:dyDescent="0.2">
      <c r="A363" s="15"/>
      <c r="F363" s="13"/>
      <c r="G363" s="34"/>
      <c r="H363" s="34"/>
    </row>
    <row r="364" spans="1:8" x14ac:dyDescent="0.2">
      <c r="A364" s="15"/>
      <c r="F364" s="13"/>
      <c r="G364" s="34"/>
      <c r="H364" s="34"/>
    </row>
    <row r="365" spans="1:8" x14ac:dyDescent="0.2">
      <c r="A365" s="15"/>
      <c r="F365" s="13"/>
      <c r="G365" s="34"/>
      <c r="H365" s="34"/>
    </row>
    <row r="366" spans="1:8" x14ac:dyDescent="0.2">
      <c r="A366" s="15"/>
      <c r="F366" s="13"/>
      <c r="G366" s="34"/>
      <c r="H366" s="34"/>
    </row>
    <row r="367" spans="1:8" x14ac:dyDescent="0.2">
      <c r="A367" s="15"/>
      <c r="F367" s="13"/>
      <c r="G367" s="34"/>
      <c r="H367" s="34"/>
    </row>
    <row r="368" spans="1:8" x14ac:dyDescent="0.2">
      <c r="A368" s="15"/>
      <c r="F368" s="13"/>
      <c r="G368" s="34"/>
      <c r="H368" s="34"/>
    </row>
    <row r="369" spans="1:8" x14ac:dyDescent="0.2">
      <c r="A369" s="15"/>
      <c r="F369" s="13"/>
      <c r="G369" s="34"/>
      <c r="H369" s="34"/>
    </row>
    <row r="370" spans="1:8" x14ac:dyDescent="0.2">
      <c r="A370" s="15"/>
      <c r="F370" s="13"/>
      <c r="G370" s="34"/>
      <c r="H370" s="34"/>
    </row>
    <row r="371" spans="1:8" x14ac:dyDescent="0.2">
      <c r="A371" s="15"/>
      <c r="F371" s="13"/>
      <c r="G371" s="34"/>
      <c r="H371" s="34"/>
    </row>
    <row r="372" spans="1:8" x14ac:dyDescent="0.2">
      <c r="A372" s="15"/>
      <c r="F372" s="13"/>
      <c r="G372" s="34"/>
      <c r="H372" s="34"/>
    </row>
    <row r="373" spans="1:8" x14ac:dyDescent="0.2">
      <c r="A373" s="15"/>
      <c r="F373" s="13"/>
      <c r="G373" s="34"/>
      <c r="H373" s="34"/>
    </row>
    <row r="374" spans="1:8" x14ac:dyDescent="0.2">
      <c r="G374" s="35"/>
      <c r="H374" s="35"/>
    </row>
    <row r="375" spans="1:8" x14ac:dyDescent="0.2">
      <c r="G375" s="35"/>
      <c r="H375" s="35"/>
    </row>
    <row r="376" spans="1:8" x14ac:dyDescent="0.2">
      <c r="G376" s="35"/>
      <c r="H376" s="35"/>
    </row>
    <row r="377" spans="1:8" x14ac:dyDescent="0.2">
      <c r="G377" s="35"/>
      <c r="H377" s="35"/>
    </row>
    <row r="378" spans="1:8" x14ac:dyDescent="0.2">
      <c r="G378" s="35"/>
      <c r="H378" s="35"/>
    </row>
    <row r="379" spans="1:8" x14ac:dyDescent="0.2">
      <c r="G379" s="35"/>
      <c r="H379" s="35"/>
    </row>
    <row r="380" spans="1:8" x14ac:dyDescent="0.2">
      <c r="G380" s="35"/>
      <c r="H380" s="35"/>
    </row>
    <row r="381" spans="1:8" x14ac:dyDescent="0.2">
      <c r="G381" s="35"/>
      <c r="H381" s="35"/>
    </row>
    <row r="382" spans="1:8" x14ac:dyDescent="0.2">
      <c r="G382" s="35"/>
      <c r="H382" s="35"/>
    </row>
    <row r="383" spans="1:8" x14ac:dyDescent="0.2">
      <c r="G383" s="35"/>
      <c r="H383" s="35"/>
    </row>
    <row r="384" spans="1:8" x14ac:dyDescent="0.2">
      <c r="G384" s="35"/>
      <c r="H384" s="35"/>
    </row>
    <row r="385" spans="7:8" x14ac:dyDescent="0.2">
      <c r="G385" s="35"/>
      <c r="H385" s="35"/>
    </row>
    <row r="386" spans="7:8" x14ac:dyDescent="0.2">
      <c r="G386" s="35"/>
      <c r="H386" s="35"/>
    </row>
    <row r="387" spans="7:8" x14ac:dyDescent="0.2">
      <c r="G387" s="35"/>
      <c r="H387" s="35"/>
    </row>
    <row r="388" spans="7:8" x14ac:dyDescent="0.2">
      <c r="G388" s="35"/>
      <c r="H388" s="35"/>
    </row>
    <row r="389" spans="7:8" x14ac:dyDescent="0.2">
      <c r="G389" s="35"/>
      <c r="H389" s="35"/>
    </row>
    <row r="390" spans="7:8" x14ac:dyDescent="0.2">
      <c r="G390" s="35"/>
      <c r="H390" s="35"/>
    </row>
    <row r="391" spans="7:8" x14ac:dyDescent="0.2">
      <c r="G391" s="35"/>
      <c r="H391" s="35"/>
    </row>
    <row r="392" spans="7:8" x14ac:dyDescent="0.2">
      <c r="G392" s="35"/>
      <c r="H392" s="35"/>
    </row>
    <row r="393" spans="7:8" x14ac:dyDescent="0.2">
      <c r="G393" s="35"/>
      <c r="H393" s="35"/>
    </row>
    <row r="394" spans="7:8" x14ac:dyDescent="0.2">
      <c r="G394" s="35"/>
      <c r="H394" s="35"/>
    </row>
    <row r="395" spans="7:8" x14ac:dyDescent="0.2">
      <c r="G395" s="35"/>
      <c r="H395" s="35"/>
    </row>
    <row r="396" spans="7:8" x14ac:dyDescent="0.2">
      <c r="G396" s="35"/>
      <c r="H396" s="35"/>
    </row>
    <row r="397" spans="7:8" x14ac:dyDescent="0.2">
      <c r="G397" s="35"/>
      <c r="H397" s="35"/>
    </row>
    <row r="398" spans="7:8" x14ac:dyDescent="0.2">
      <c r="G398" s="35"/>
      <c r="H398" s="35"/>
    </row>
    <row r="399" spans="7:8" x14ac:dyDescent="0.2">
      <c r="G399" s="35"/>
      <c r="H399" s="35"/>
    </row>
    <row r="400" spans="7:8" x14ac:dyDescent="0.2">
      <c r="G400" s="35"/>
      <c r="H400" s="35"/>
    </row>
    <row r="401" spans="7:8" x14ac:dyDescent="0.2">
      <c r="G401" s="35"/>
      <c r="H401" s="35"/>
    </row>
    <row r="402" spans="7:8" x14ac:dyDescent="0.2">
      <c r="G402" s="35"/>
      <c r="H402" s="35"/>
    </row>
    <row r="403" spans="7:8" x14ac:dyDescent="0.2">
      <c r="G403" s="35"/>
      <c r="H403" s="35"/>
    </row>
    <row r="404" spans="7:8" x14ac:dyDescent="0.2">
      <c r="G404" s="35"/>
      <c r="H404" s="35"/>
    </row>
    <row r="405" spans="7:8" x14ac:dyDescent="0.2">
      <c r="G405" s="35"/>
      <c r="H405" s="35"/>
    </row>
    <row r="406" spans="7:8" x14ac:dyDescent="0.2">
      <c r="G406" s="35"/>
      <c r="H406" s="35"/>
    </row>
    <row r="407" spans="7:8" x14ac:dyDescent="0.2">
      <c r="G407" s="35"/>
      <c r="H407" s="35"/>
    </row>
    <row r="408" spans="7:8" x14ac:dyDescent="0.2">
      <c r="G408" s="35"/>
      <c r="H408" s="35"/>
    </row>
    <row r="409" spans="7:8" x14ac:dyDescent="0.2">
      <c r="G409" s="35"/>
      <c r="H409" s="35"/>
    </row>
    <row r="410" spans="7:8" x14ac:dyDescent="0.2">
      <c r="G410" s="35"/>
      <c r="H410" s="35"/>
    </row>
    <row r="411" spans="7:8" x14ac:dyDescent="0.2">
      <c r="G411" s="35"/>
      <c r="H411" s="35"/>
    </row>
    <row r="412" spans="7:8" x14ac:dyDescent="0.2">
      <c r="G412" s="35"/>
      <c r="H412" s="35"/>
    </row>
    <row r="413" spans="7:8" x14ac:dyDescent="0.2">
      <c r="G413" s="35"/>
      <c r="H413" s="35"/>
    </row>
    <row r="414" spans="7:8" x14ac:dyDescent="0.2">
      <c r="G414" s="35"/>
      <c r="H414" s="35"/>
    </row>
    <row r="415" spans="7:8" x14ac:dyDescent="0.2">
      <c r="G415" s="35"/>
      <c r="H415" s="35"/>
    </row>
    <row r="416" spans="7:8" x14ac:dyDescent="0.2">
      <c r="G416" s="35"/>
      <c r="H416" s="35"/>
    </row>
    <row r="417" spans="7:8" x14ac:dyDescent="0.2">
      <c r="G417" s="35"/>
      <c r="H417" s="35"/>
    </row>
    <row r="418" spans="7:8" x14ac:dyDescent="0.2">
      <c r="G418" s="35"/>
      <c r="H418" s="35"/>
    </row>
    <row r="419" spans="7:8" x14ac:dyDescent="0.2">
      <c r="G419" s="35"/>
      <c r="H419" s="35"/>
    </row>
    <row r="420" spans="7:8" x14ac:dyDescent="0.2">
      <c r="G420" s="35"/>
      <c r="H420" s="35"/>
    </row>
    <row r="421" spans="7:8" x14ac:dyDescent="0.2">
      <c r="G421" s="35"/>
      <c r="H421" s="35"/>
    </row>
    <row r="422" spans="7:8" x14ac:dyDescent="0.2">
      <c r="G422" s="35"/>
      <c r="H422" s="35"/>
    </row>
    <row r="423" spans="7:8" x14ac:dyDescent="0.2">
      <c r="G423" s="35"/>
      <c r="H423" s="35"/>
    </row>
    <row r="424" spans="7:8" x14ac:dyDescent="0.2">
      <c r="G424" s="35"/>
      <c r="H424" s="35"/>
    </row>
    <row r="425" spans="7:8" x14ac:dyDescent="0.2">
      <c r="G425" s="35"/>
      <c r="H425" s="35"/>
    </row>
    <row r="426" spans="7:8" x14ac:dyDescent="0.2">
      <c r="G426" s="35"/>
      <c r="H426" s="35"/>
    </row>
    <row r="427" spans="7:8" x14ac:dyDescent="0.2">
      <c r="G427" s="35"/>
      <c r="H427" s="35"/>
    </row>
    <row r="428" spans="7:8" x14ac:dyDescent="0.2">
      <c r="G428" s="35"/>
      <c r="H428" s="35"/>
    </row>
    <row r="429" spans="7:8" x14ac:dyDescent="0.2">
      <c r="G429" s="35"/>
      <c r="H429" s="35"/>
    </row>
    <row r="430" spans="7:8" x14ac:dyDescent="0.2">
      <c r="G430" s="35"/>
      <c r="H430" s="35"/>
    </row>
    <row r="431" spans="7:8" x14ac:dyDescent="0.2">
      <c r="G431" s="35"/>
      <c r="H431" s="35"/>
    </row>
    <row r="432" spans="7:8" x14ac:dyDescent="0.2">
      <c r="G432" s="35"/>
      <c r="H432" s="35"/>
    </row>
    <row r="433" spans="7:8" x14ac:dyDescent="0.2">
      <c r="G433" s="35"/>
      <c r="H433" s="35"/>
    </row>
    <row r="434" spans="7:8" x14ac:dyDescent="0.2">
      <c r="G434" s="35"/>
      <c r="H434" s="35"/>
    </row>
    <row r="435" spans="7:8" x14ac:dyDescent="0.2">
      <c r="G435" s="35"/>
      <c r="H435" s="35"/>
    </row>
    <row r="436" spans="7:8" x14ac:dyDescent="0.2">
      <c r="G436" s="35"/>
      <c r="H436" s="35"/>
    </row>
    <row r="437" spans="7:8" x14ac:dyDescent="0.2">
      <c r="G437" s="35"/>
      <c r="H437" s="35"/>
    </row>
    <row r="438" spans="7:8" x14ac:dyDescent="0.2">
      <c r="G438" s="35"/>
      <c r="H438" s="35"/>
    </row>
    <row r="439" spans="7:8" x14ac:dyDescent="0.2">
      <c r="G439" s="35"/>
      <c r="H439" s="35"/>
    </row>
    <row r="440" spans="7:8" x14ac:dyDescent="0.2">
      <c r="G440" s="35"/>
      <c r="H440" s="35"/>
    </row>
    <row r="441" spans="7:8" x14ac:dyDescent="0.2">
      <c r="G441" s="35"/>
      <c r="H441" s="35"/>
    </row>
    <row r="442" spans="7:8" x14ac:dyDescent="0.2">
      <c r="G442" s="35"/>
      <c r="H442" s="35"/>
    </row>
    <row r="443" spans="7:8" x14ac:dyDescent="0.2">
      <c r="G443" s="35"/>
      <c r="H443" s="35"/>
    </row>
    <row r="444" spans="7:8" x14ac:dyDescent="0.2">
      <c r="G444" s="35"/>
      <c r="H444" s="35"/>
    </row>
    <row r="445" spans="7:8" x14ac:dyDescent="0.2">
      <c r="G445" s="35"/>
      <c r="H445" s="35"/>
    </row>
    <row r="446" spans="7:8" x14ac:dyDescent="0.2">
      <c r="G446" s="35"/>
      <c r="H446" s="35"/>
    </row>
    <row r="447" spans="7:8" x14ac:dyDescent="0.2">
      <c r="G447" s="35"/>
      <c r="H447" s="35"/>
    </row>
    <row r="448" spans="7:8" x14ac:dyDescent="0.2">
      <c r="G448" s="35"/>
      <c r="H448" s="35"/>
    </row>
    <row r="449" spans="7:8" x14ac:dyDescent="0.2">
      <c r="G449" s="35"/>
      <c r="H449" s="35"/>
    </row>
    <row r="450" spans="7:8" x14ac:dyDescent="0.2">
      <c r="G450" s="35"/>
      <c r="H450" s="35"/>
    </row>
    <row r="451" spans="7:8" x14ac:dyDescent="0.2">
      <c r="G451" s="35"/>
      <c r="H451" s="35"/>
    </row>
    <row r="452" spans="7:8" x14ac:dyDescent="0.2">
      <c r="G452" s="35"/>
      <c r="H452" s="35"/>
    </row>
    <row r="453" spans="7:8" x14ac:dyDescent="0.2">
      <c r="G453" s="35"/>
      <c r="H453" s="35"/>
    </row>
    <row r="454" spans="7:8" x14ac:dyDescent="0.2">
      <c r="G454" s="35"/>
      <c r="H454" s="35"/>
    </row>
    <row r="455" spans="7:8" x14ac:dyDescent="0.2">
      <c r="G455" s="35"/>
      <c r="H455" s="35"/>
    </row>
    <row r="456" spans="7:8" x14ac:dyDescent="0.2">
      <c r="G456" s="35"/>
      <c r="H456" s="35"/>
    </row>
    <row r="457" spans="7:8" x14ac:dyDescent="0.2">
      <c r="G457" s="35"/>
      <c r="H457" s="35"/>
    </row>
    <row r="458" spans="7:8" x14ac:dyDescent="0.2">
      <c r="G458" s="35"/>
      <c r="H458" s="35"/>
    </row>
    <row r="459" spans="7:8" x14ac:dyDescent="0.2">
      <c r="G459" s="35"/>
      <c r="H459" s="35"/>
    </row>
    <row r="460" spans="7:8" x14ac:dyDescent="0.2">
      <c r="G460" s="35"/>
      <c r="H460" s="35"/>
    </row>
    <row r="461" spans="7:8" x14ac:dyDescent="0.2">
      <c r="G461" s="35"/>
      <c r="H461" s="35"/>
    </row>
    <row r="462" spans="7:8" x14ac:dyDescent="0.2">
      <c r="G462" s="35"/>
      <c r="H462" s="35"/>
    </row>
    <row r="463" spans="7:8" x14ac:dyDescent="0.2">
      <c r="G463" s="35"/>
      <c r="H463" s="35"/>
    </row>
    <row r="464" spans="7:8" x14ac:dyDescent="0.2">
      <c r="G464" s="35"/>
      <c r="H464" s="35"/>
    </row>
    <row r="465" spans="7:8" x14ac:dyDescent="0.2">
      <c r="G465" s="35"/>
      <c r="H465" s="35"/>
    </row>
    <row r="466" spans="7:8" x14ac:dyDescent="0.2">
      <c r="G466" s="35"/>
      <c r="H466" s="35"/>
    </row>
    <row r="467" spans="7:8" x14ac:dyDescent="0.2">
      <c r="G467" s="35"/>
      <c r="H467" s="35"/>
    </row>
    <row r="468" spans="7:8" x14ac:dyDescent="0.2">
      <c r="G468" s="35"/>
      <c r="H468" s="35"/>
    </row>
    <row r="469" spans="7:8" x14ac:dyDescent="0.2">
      <c r="G469" s="35"/>
      <c r="H469" s="35"/>
    </row>
    <row r="470" spans="7:8" x14ac:dyDescent="0.2">
      <c r="G470" s="35"/>
      <c r="H470" s="35"/>
    </row>
    <row r="471" spans="7:8" x14ac:dyDescent="0.2">
      <c r="G471" s="35"/>
      <c r="H471" s="35"/>
    </row>
    <row r="472" spans="7:8" x14ac:dyDescent="0.2">
      <c r="G472" s="35"/>
      <c r="H472" s="35"/>
    </row>
    <row r="473" spans="7:8" x14ac:dyDescent="0.2">
      <c r="G473" s="35"/>
      <c r="H473" s="35"/>
    </row>
    <row r="474" spans="7:8" x14ac:dyDescent="0.2">
      <c r="G474" s="35"/>
      <c r="H474" s="35"/>
    </row>
    <row r="475" spans="7:8" x14ac:dyDescent="0.2">
      <c r="G475" s="35"/>
      <c r="H475" s="35"/>
    </row>
    <row r="476" spans="7:8" x14ac:dyDescent="0.2">
      <c r="G476" s="35"/>
      <c r="H476" s="35"/>
    </row>
    <row r="477" spans="7:8" x14ac:dyDescent="0.2">
      <c r="G477" s="35"/>
      <c r="H477" s="35"/>
    </row>
    <row r="478" spans="7:8" x14ac:dyDescent="0.2">
      <c r="G478" s="35"/>
      <c r="H478" s="35"/>
    </row>
    <row r="479" spans="7:8" x14ac:dyDescent="0.2">
      <c r="G479" s="35"/>
      <c r="H479" s="35"/>
    </row>
    <row r="480" spans="7:8" x14ac:dyDescent="0.2">
      <c r="G480" s="35"/>
      <c r="H480" s="35"/>
    </row>
    <row r="481" spans="7:8" x14ac:dyDescent="0.2">
      <c r="G481" s="35"/>
      <c r="H481" s="35"/>
    </row>
    <row r="482" spans="7:8" x14ac:dyDescent="0.2">
      <c r="G482" s="35"/>
      <c r="H482" s="35"/>
    </row>
    <row r="483" spans="7:8" x14ac:dyDescent="0.2">
      <c r="G483" s="35"/>
      <c r="H483" s="35"/>
    </row>
    <row r="484" spans="7:8" x14ac:dyDescent="0.2">
      <c r="G484" s="35"/>
      <c r="H484" s="35"/>
    </row>
    <row r="485" spans="7:8" x14ac:dyDescent="0.2">
      <c r="G485" s="35"/>
      <c r="H485" s="35"/>
    </row>
    <row r="486" spans="7:8" x14ac:dyDescent="0.2">
      <c r="G486" s="35"/>
      <c r="H486" s="35"/>
    </row>
    <row r="487" spans="7:8" x14ac:dyDescent="0.2">
      <c r="G487" s="35"/>
      <c r="H487" s="35"/>
    </row>
    <row r="488" spans="7:8" x14ac:dyDescent="0.2">
      <c r="G488" s="35"/>
      <c r="H488" s="35"/>
    </row>
    <row r="489" spans="7:8" x14ac:dyDescent="0.2">
      <c r="G489" s="35"/>
      <c r="H489" s="35"/>
    </row>
    <row r="490" spans="7:8" x14ac:dyDescent="0.2">
      <c r="G490" s="35"/>
      <c r="H490" s="35"/>
    </row>
    <row r="491" spans="7:8" x14ac:dyDescent="0.2">
      <c r="G491" s="35"/>
      <c r="H491" s="35"/>
    </row>
    <row r="492" spans="7:8" x14ac:dyDescent="0.2">
      <c r="G492" s="35"/>
      <c r="H492" s="35"/>
    </row>
    <row r="493" spans="7:8" x14ac:dyDescent="0.2">
      <c r="G493" s="35"/>
      <c r="H493" s="35"/>
    </row>
    <row r="494" spans="7:8" x14ac:dyDescent="0.2">
      <c r="G494" s="35"/>
      <c r="H494" s="35"/>
    </row>
    <row r="495" spans="7:8" x14ac:dyDescent="0.2">
      <c r="G495" s="35"/>
      <c r="H495" s="35"/>
    </row>
    <row r="496" spans="7:8" x14ac:dyDescent="0.2">
      <c r="G496" s="35"/>
      <c r="H496" s="35"/>
    </row>
    <row r="497" spans="7:8" x14ac:dyDescent="0.2">
      <c r="G497" s="35"/>
      <c r="H497" s="35"/>
    </row>
    <row r="498" spans="7:8" x14ac:dyDescent="0.2">
      <c r="G498" s="35"/>
      <c r="H498" s="35"/>
    </row>
    <row r="499" spans="7:8" x14ac:dyDescent="0.2">
      <c r="G499" s="35"/>
      <c r="H499" s="35"/>
    </row>
    <row r="500" spans="7:8" x14ac:dyDescent="0.2">
      <c r="G500" s="35"/>
      <c r="H500" s="35"/>
    </row>
    <row r="501" spans="7:8" x14ac:dyDescent="0.2">
      <c r="G501" s="35"/>
      <c r="H501" s="35"/>
    </row>
    <row r="502" spans="7:8" x14ac:dyDescent="0.2">
      <c r="G502" s="35"/>
      <c r="H502" s="35"/>
    </row>
    <row r="503" spans="7:8" x14ac:dyDescent="0.2">
      <c r="G503" s="35"/>
      <c r="H503" s="35"/>
    </row>
    <row r="504" spans="7:8" x14ac:dyDescent="0.2">
      <c r="G504" s="35"/>
      <c r="H504" s="35"/>
    </row>
    <row r="505" spans="7:8" x14ac:dyDescent="0.2">
      <c r="G505" s="35"/>
      <c r="H505" s="35"/>
    </row>
    <row r="506" spans="7:8" x14ac:dyDescent="0.2">
      <c r="G506" s="35"/>
      <c r="H506" s="35"/>
    </row>
    <row r="507" spans="7:8" x14ac:dyDescent="0.2">
      <c r="G507" s="35"/>
      <c r="H507" s="35"/>
    </row>
    <row r="508" spans="7:8" x14ac:dyDescent="0.2">
      <c r="G508" s="35"/>
      <c r="H508" s="35"/>
    </row>
    <row r="509" spans="7:8" x14ac:dyDescent="0.2">
      <c r="G509" s="35"/>
      <c r="H509" s="35"/>
    </row>
    <row r="510" spans="7:8" x14ac:dyDescent="0.2">
      <c r="G510" s="35"/>
      <c r="H510" s="35"/>
    </row>
    <row r="511" spans="7:8" x14ac:dyDescent="0.2">
      <c r="G511" s="35"/>
      <c r="H511" s="35"/>
    </row>
    <row r="512" spans="7:8" x14ac:dyDescent="0.2">
      <c r="G512" s="35"/>
      <c r="H512" s="35"/>
    </row>
    <row r="513" spans="7:8" x14ac:dyDescent="0.2">
      <c r="G513" s="35"/>
      <c r="H513" s="35"/>
    </row>
    <row r="514" spans="7:8" x14ac:dyDescent="0.2">
      <c r="G514" s="35"/>
      <c r="H514" s="35"/>
    </row>
    <row r="515" spans="7:8" x14ac:dyDescent="0.2">
      <c r="G515" s="35"/>
      <c r="H515" s="35"/>
    </row>
    <row r="516" spans="7:8" x14ac:dyDescent="0.2">
      <c r="G516" s="35"/>
      <c r="H516" s="35"/>
    </row>
    <row r="517" spans="7:8" x14ac:dyDescent="0.2">
      <c r="G517" s="35"/>
      <c r="H517" s="35"/>
    </row>
    <row r="518" spans="7:8" x14ac:dyDescent="0.2">
      <c r="G518" s="35"/>
      <c r="H518" s="35"/>
    </row>
    <row r="519" spans="7:8" x14ac:dyDescent="0.2">
      <c r="G519" s="35"/>
      <c r="H519" s="35"/>
    </row>
    <row r="520" spans="7:8" x14ac:dyDescent="0.2">
      <c r="G520" s="35"/>
      <c r="H520" s="35"/>
    </row>
    <row r="521" spans="7:8" x14ac:dyDescent="0.2">
      <c r="G521" s="35"/>
      <c r="H521" s="35"/>
    </row>
    <row r="522" spans="7:8" x14ac:dyDescent="0.2">
      <c r="G522" s="35"/>
      <c r="H522" s="35"/>
    </row>
    <row r="523" spans="7:8" x14ac:dyDescent="0.2">
      <c r="G523" s="35"/>
      <c r="H523" s="35"/>
    </row>
    <row r="524" spans="7:8" x14ac:dyDescent="0.2">
      <c r="G524" s="35"/>
      <c r="H524" s="35"/>
    </row>
    <row r="525" spans="7:8" x14ac:dyDescent="0.2">
      <c r="G525" s="35"/>
      <c r="H525" s="35"/>
    </row>
    <row r="526" spans="7:8" x14ac:dyDescent="0.2">
      <c r="G526" s="35"/>
      <c r="H526" s="35"/>
    </row>
    <row r="527" spans="7:8" x14ac:dyDescent="0.2">
      <c r="G527" s="35"/>
      <c r="H527" s="35"/>
    </row>
    <row r="528" spans="7:8" x14ac:dyDescent="0.2">
      <c r="G528" s="35"/>
      <c r="H528" s="35"/>
    </row>
    <row r="529" spans="7:8" x14ac:dyDescent="0.2">
      <c r="G529" s="35"/>
      <c r="H529" s="35"/>
    </row>
    <row r="530" spans="7:8" x14ac:dyDescent="0.2">
      <c r="G530" s="35"/>
      <c r="H530" s="35"/>
    </row>
    <row r="531" spans="7:8" x14ac:dyDescent="0.2">
      <c r="G531" s="35"/>
      <c r="H531" s="35"/>
    </row>
    <row r="532" spans="7:8" x14ac:dyDescent="0.2">
      <c r="G532" s="35"/>
      <c r="H532" s="35"/>
    </row>
    <row r="533" spans="7:8" x14ac:dyDescent="0.2">
      <c r="G533" s="35"/>
      <c r="H533" s="35"/>
    </row>
    <row r="534" spans="7:8" x14ac:dyDescent="0.2">
      <c r="G534" s="35"/>
      <c r="H534" s="35"/>
    </row>
    <row r="535" spans="7:8" x14ac:dyDescent="0.2">
      <c r="G535" s="35"/>
      <c r="H535" s="35"/>
    </row>
    <row r="536" spans="7:8" x14ac:dyDescent="0.2">
      <c r="G536" s="35"/>
      <c r="H536" s="35"/>
    </row>
    <row r="537" spans="7:8" x14ac:dyDescent="0.2">
      <c r="G537" s="35"/>
      <c r="H537" s="35"/>
    </row>
    <row r="538" spans="7:8" x14ac:dyDescent="0.2">
      <c r="G538" s="35"/>
      <c r="H538" s="35"/>
    </row>
    <row r="539" spans="7:8" x14ac:dyDescent="0.2">
      <c r="G539" s="35"/>
      <c r="H539" s="35"/>
    </row>
    <row r="540" spans="7:8" x14ac:dyDescent="0.2">
      <c r="G540" s="35"/>
      <c r="H540" s="35"/>
    </row>
    <row r="541" spans="7:8" x14ac:dyDescent="0.2">
      <c r="G541" s="35"/>
      <c r="H541" s="35"/>
    </row>
    <row r="542" spans="7:8" x14ac:dyDescent="0.2">
      <c r="G542" s="35"/>
      <c r="H542" s="35"/>
    </row>
    <row r="543" spans="7:8" x14ac:dyDescent="0.2">
      <c r="G543" s="35"/>
      <c r="H543" s="35"/>
    </row>
    <row r="544" spans="7:8" x14ac:dyDescent="0.2">
      <c r="G544" s="35"/>
      <c r="H544" s="35"/>
    </row>
    <row r="545" spans="7:8" x14ac:dyDescent="0.2">
      <c r="G545" s="35"/>
      <c r="H545" s="35"/>
    </row>
    <row r="546" spans="7:8" x14ac:dyDescent="0.2">
      <c r="G546" s="35"/>
      <c r="H546" s="35"/>
    </row>
    <row r="547" spans="7:8" x14ac:dyDescent="0.2">
      <c r="G547" s="35"/>
      <c r="H547" s="35"/>
    </row>
    <row r="548" spans="7:8" x14ac:dyDescent="0.2">
      <c r="G548" s="35"/>
      <c r="H548" s="35"/>
    </row>
    <row r="549" spans="7:8" x14ac:dyDescent="0.2">
      <c r="G549" s="35"/>
      <c r="H549" s="35"/>
    </row>
    <row r="550" spans="7:8" x14ac:dyDescent="0.2">
      <c r="G550" s="35"/>
      <c r="H550" s="35"/>
    </row>
    <row r="551" spans="7:8" x14ac:dyDescent="0.2">
      <c r="G551" s="35"/>
      <c r="H551" s="35"/>
    </row>
    <row r="552" spans="7:8" x14ac:dyDescent="0.2">
      <c r="G552" s="35"/>
      <c r="H552" s="35"/>
    </row>
    <row r="553" spans="7:8" x14ac:dyDescent="0.2">
      <c r="G553" s="35"/>
      <c r="H553" s="35"/>
    </row>
    <row r="554" spans="7:8" x14ac:dyDescent="0.2">
      <c r="G554" s="35"/>
      <c r="H554" s="35"/>
    </row>
    <row r="555" spans="7:8" x14ac:dyDescent="0.2">
      <c r="G555" s="35"/>
      <c r="H555" s="35"/>
    </row>
    <row r="556" spans="7:8" x14ac:dyDescent="0.2">
      <c r="G556" s="35"/>
      <c r="H556" s="35"/>
    </row>
    <row r="557" spans="7:8" x14ac:dyDescent="0.2">
      <c r="G557" s="35"/>
      <c r="H557" s="35"/>
    </row>
    <row r="558" spans="7:8" x14ac:dyDescent="0.2">
      <c r="G558" s="35"/>
      <c r="H558" s="35"/>
    </row>
    <row r="559" spans="7:8" x14ac:dyDescent="0.2">
      <c r="G559" s="35"/>
      <c r="H559" s="35"/>
    </row>
    <row r="560" spans="7:8" x14ac:dyDescent="0.2">
      <c r="G560" s="35"/>
      <c r="H560" s="35"/>
    </row>
    <row r="561" spans="7:8" x14ac:dyDescent="0.2">
      <c r="G561" s="35"/>
      <c r="H561" s="35"/>
    </row>
    <row r="562" spans="7:8" x14ac:dyDescent="0.2">
      <c r="G562" s="35"/>
      <c r="H562" s="35"/>
    </row>
    <row r="563" spans="7:8" x14ac:dyDescent="0.2">
      <c r="G563" s="35"/>
      <c r="H563" s="35"/>
    </row>
    <row r="564" spans="7:8" x14ac:dyDescent="0.2">
      <c r="G564" s="35"/>
      <c r="H564" s="35"/>
    </row>
    <row r="565" spans="7:8" x14ac:dyDescent="0.2">
      <c r="G565" s="35"/>
      <c r="H565" s="35"/>
    </row>
    <row r="566" spans="7:8" x14ac:dyDescent="0.2">
      <c r="G566" s="35"/>
      <c r="H566" s="35"/>
    </row>
    <row r="567" spans="7:8" x14ac:dyDescent="0.2">
      <c r="G567" s="35"/>
      <c r="H567" s="35"/>
    </row>
    <row r="568" spans="7:8" x14ac:dyDescent="0.2">
      <c r="G568" s="35"/>
      <c r="H568" s="35"/>
    </row>
    <row r="569" spans="7:8" x14ac:dyDescent="0.2">
      <c r="G569" s="35"/>
      <c r="H569" s="35"/>
    </row>
    <row r="570" spans="7:8" x14ac:dyDescent="0.2">
      <c r="G570" s="35"/>
      <c r="H570" s="35"/>
    </row>
    <row r="571" spans="7:8" x14ac:dyDescent="0.2">
      <c r="G571" s="35"/>
      <c r="H571" s="35"/>
    </row>
    <row r="572" spans="7:8" x14ac:dyDescent="0.2">
      <c r="G572" s="35"/>
      <c r="H572" s="35"/>
    </row>
    <row r="573" spans="7:8" x14ac:dyDescent="0.2">
      <c r="G573" s="35"/>
      <c r="H573" s="35"/>
    </row>
    <row r="574" spans="7:8" x14ac:dyDescent="0.2">
      <c r="G574" s="35"/>
      <c r="H574" s="35"/>
    </row>
    <row r="575" spans="7:8" x14ac:dyDescent="0.2">
      <c r="G575" s="35"/>
      <c r="H575" s="35"/>
    </row>
    <row r="576" spans="7:8" x14ac:dyDescent="0.2">
      <c r="G576" s="35"/>
      <c r="H576" s="35"/>
    </row>
    <row r="577" spans="7:8" x14ac:dyDescent="0.2">
      <c r="G577" s="35"/>
      <c r="H577" s="35"/>
    </row>
    <row r="578" spans="7:8" x14ac:dyDescent="0.2">
      <c r="G578" s="35"/>
      <c r="H578" s="35"/>
    </row>
    <row r="579" spans="7:8" x14ac:dyDescent="0.2">
      <c r="G579" s="35"/>
      <c r="H579" s="35"/>
    </row>
    <row r="580" spans="7:8" x14ac:dyDescent="0.2">
      <c r="G580" s="35"/>
      <c r="H580" s="35"/>
    </row>
    <row r="581" spans="7:8" x14ac:dyDescent="0.2">
      <c r="G581" s="35"/>
      <c r="H581" s="35"/>
    </row>
    <row r="582" spans="7:8" x14ac:dyDescent="0.2">
      <c r="G582" s="35"/>
      <c r="H582" s="35"/>
    </row>
    <row r="583" spans="7:8" x14ac:dyDescent="0.2">
      <c r="G583" s="35"/>
      <c r="H583" s="35"/>
    </row>
    <row r="584" spans="7:8" x14ac:dyDescent="0.2">
      <c r="G584" s="35"/>
      <c r="H584" s="35"/>
    </row>
    <row r="585" spans="7:8" x14ac:dyDescent="0.2">
      <c r="G585" s="35"/>
      <c r="H585" s="35"/>
    </row>
    <row r="586" spans="7:8" x14ac:dyDescent="0.2">
      <c r="G586" s="35"/>
      <c r="H586" s="35"/>
    </row>
    <row r="587" spans="7:8" x14ac:dyDescent="0.2">
      <c r="G587" s="35"/>
      <c r="H587" s="35"/>
    </row>
    <row r="588" spans="7:8" x14ac:dyDescent="0.2">
      <c r="G588" s="35"/>
      <c r="H588" s="35"/>
    </row>
    <row r="589" spans="7:8" x14ac:dyDescent="0.2">
      <c r="G589" s="35"/>
      <c r="H589" s="35"/>
    </row>
    <row r="590" spans="7:8" x14ac:dyDescent="0.2">
      <c r="G590" s="35"/>
      <c r="H590" s="35"/>
    </row>
    <row r="591" spans="7:8" x14ac:dyDescent="0.2">
      <c r="G591" s="35"/>
      <c r="H591" s="35"/>
    </row>
    <row r="592" spans="7:8" x14ac:dyDescent="0.2">
      <c r="G592" s="35"/>
      <c r="H592" s="35"/>
    </row>
    <row r="593" spans="7:8" x14ac:dyDescent="0.2">
      <c r="G593" s="35"/>
      <c r="H593" s="35"/>
    </row>
    <row r="594" spans="7:8" x14ac:dyDescent="0.2">
      <c r="G594" s="35"/>
      <c r="H594" s="35"/>
    </row>
    <row r="595" spans="7:8" x14ac:dyDescent="0.2">
      <c r="G595" s="35"/>
      <c r="H595" s="35"/>
    </row>
    <row r="596" spans="7:8" x14ac:dyDescent="0.2">
      <c r="G596" s="35"/>
      <c r="H596" s="35"/>
    </row>
    <row r="597" spans="7:8" x14ac:dyDescent="0.2">
      <c r="G597" s="35"/>
      <c r="H597" s="35"/>
    </row>
    <row r="598" spans="7:8" x14ac:dyDescent="0.2">
      <c r="G598" s="35"/>
      <c r="H598" s="35"/>
    </row>
    <row r="599" spans="7:8" x14ac:dyDescent="0.2">
      <c r="G599" s="35"/>
      <c r="H599" s="35"/>
    </row>
    <row r="600" spans="7:8" x14ac:dyDescent="0.2">
      <c r="G600" s="35"/>
      <c r="H600" s="35"/>
    </row>
    <row r="601" spans="7:8" x14ac:dyDescent="0.2">
      <c r="G601" s="35"/>
      <c r="H601" s="35"/>
    </row>
    <row r="602" spans="7:8" x14ac:dyDescent="0.2">
      <c r="G602" s="35"/>
      <c r="H602" s="35"/>
    </row>
    <row r="603" spans="7:8" x14ac:dyDescent="0.2">
      <c r="G603" s="35"/>
      <c r="H603" s="35"/>
    </row>
    <row r="604" spans="7:8" x14ac:dyDescent="0.2">
      <c r="G604" s="35"/>
      <c r="H604" s="35"/>
    </row>
    <row r="605" spans="7:8" x14ac:dyDescent="0.2">
      <c r="G605" s="35"/>
      <c r="H605" s="35"/>
    </row>
    <row r="606" spans="7:8" x14ac:dyDescent="0.2">
      <c r="G606" s="35"/>
      <c r="H606" s="35"/>
    </row>
    <row r="607" spans="7:8" x14ac:dyDescent="0.2">
      <c r="G607" s="35"/>
      <c r="H607" s="35"/>
    </row>
    <row r="608" spans="7:8" x14ac:dyDescent="0.2">
      <c r="G608" s="35"/>
      <c r="H608" s="35"/>
    </row>
    <row r="609" spans="7:8" x14ac:dyDescent="0.2">
      <c r="G609" s="35"/>
      <c r="H609" s="35"/>
    </row>
    <row r="610" spans="7:8" x14ac:dyDescent="0.2">
      <c r="G610" s="35"/>
      <c r="H610" s="35"/>
    </row>
    <row r="611" spans="7:8" x14ac:dyDescent="0.2">
      <c r="G611" s="35"/>
      <c r="H611" s="35"/>
    </row>
    <row r="612" spans="7:8" x14ac:dyDescent="0.2">
      <c r="G612" s="35"/>
      <c r="H612" s="35"/>
    </row>
    <row r="613" spans="7:8" x14ac:dyDescent="0.2">
      <c r="G613" s="35"/>
      <c r="H613" s="35"/>
    </row>
    <row r="614" spans="7:8" x14ac:dyDescent="0.2">
      <c r="G614" s="35"/>
      <c r="H614" s="35"/>
    </row>
    <row r="615" spans="7:8" x14ac:dyDescent="0.2">
      <c r="G615" s="35"/>
      <c r="H615" s="35"/>
    </row>
    <row r="616" spans="7:8" x14ac:dyDescent="0.2">
      <c r="G616" s="35"/>
      <c r="H616" s="35"/>
    </row>
    <row r="617" spans="7:8" x14ac:dyDescent="0.2">
      <c r="G617" s="35"/>
      <c r="H617" s="35"/>
    </row>
    <row r="618" spans="7:8" x14ac:dyDescent="0.2">
      <c r="G618" s="35"/>
      <c r="H618" s="35"/>
    </row>
    <row r="619" spans="7:8" x14ac:dyDescent="0.2">
      <c r="G619" s="35"/>
      <c r="H619" s="35"/>
    </row>
    <row r="620" spans="7:8" x14ac:dyDescent="0.2">
      <c r="G620" s="35"/>
      <c r="H620" s="35"/>
    </row>
    <row r="621" spans="7:8" x14ac:dyDescent="0.2">
      <c r="G621" s="35"/>
      <c r="H621" s="35"/>
    </row>
    <row r="622" spans="7:8" x14ac:dyDescent="0.2">
      <c r="G622" s="35"/>
      <c r="H622" s="35"/>
    </row>
    <row r="623" spans="7:8" x14ac:dyDescent="0.2">
      <c r="G623" s="35"/>
      <c r="H623" s="35"/>
    </row>
    <row r="624" spans="7:8" x14ac:dyDescent="0.2">
      <c r="G624" s="35"/>
      <c r="H624" s="35"/>
    </row>
    <row r="625" spans="7:8" x14ac:dyDescent="0.2">
      <c r="G625" s="35"/>
      <c r="H625" s="35"/>
    </row>
    <row r="626" spans="7:8" x14ac:dyDescent="0.2">
      <c r="G626" s="35"/>
      <c r="H626" s="35"/>
    </row>
    <row r="627" spans="7:8" x14ac:dyDescent="0.2">
      <c r="G627" s="35"/>
      <c r="H627" s="35"/>
    </row>
    <row r="628" spans="7:8" x14ac:dyDescent="0.2">
      <c r="G628" s="35"/>
      <c r="H628" s="35"/>
    </row>
    <row r="629" spans="7:8" x14ac:dyDescent="0.2">
      <c r="G629" s="35"/>
      <c r="H629" s="35"/>
    </row>
    <row r="630" spans="7:8" x14ac:dyDescent="0.2">
      <c r="G630" s="35"/>
      <c r="H630" s="35"/>
    </row>
    <row r="631" spans="7:8" x14ac:dyDescent="0.2">
      <c r="G631" s="35"/>
      <c r="H631" s="35"/>
    </row>
    <row r="632" spans="7:8" x14ac:dyDescent="0.2">
      <c r="G632" s="35"/>
      <c r="H632" s="35"/>
    </row>
    <row r="633" spans="7:8" x14ac:dyDescent="0.2">
      <c r="G633" s="35"/>
      <c r="H633" s="35"/>
    </row>
    <row r="634" spans="7:8" x14ac:dyDescent="0.2">
      <c r="G634" s="35"/>
      <c r="H634" s="35"/>
    </row>
    <row r="635" spans="7:8" x14ac:dyDescent="0.2">
      <c r="G635" s="35"/>
      <c r="H635" s="35"/>
    </row>
    <row r="636" spans="7:8" x14ac:dyDescent="0.2">
      <c r="G636" s="35"/>
      <c r="H636" s="35"/>
    </row>
    <row r="637" spans="7:8" x14ac:dyDescent="0.2">
      <c r="G637" s="35"/>
      <c r="H637" s="35"/>
    </row>
    <row r="638" spans="7:8" x14ac:dyDescent="0.2">
      <c r="G638" s="35"/>
      <c r="H638" s="35"/>
    </row>
    <row r="639" spans="7:8" x14ac:dyDescent="0.2">
      <c r="G639" s="35"/>
      <c r="H639" s="35"/>
    </row>
    <row r="640" spans="7:8" x14ac:dyDescent="0.2">
      <c r="G640" s="35"/>
      <c r="H640" s="35"/>
    </row>
    <row r="641" spans="7:8" x14ac:dyDescent="0.2">
      <c r="G641" s="35"/>
      <c r="H641" s="35"/>
    </row>
    <row r="642" spans="7:8" x14ac:dyDescent="0.2">
      <c r="G642" s="35"/>
      <c r="H642" s="35"/>
    </row>
    <row r="643" spans="7:8" x14ac:dyDescent="0.2">
      <c r="G643" s="35"/>
      <c r="H643" s="35"/>
    </row>
    <row r="644" spans="7:8" x14ac:dyDescent="0.2">
      <c r="G644" s="35"/>
      <c r="H644" s="35"/>
    </row>
    <row r="645" spans="7:8" x14ac:dyDescent="0.2">
      <c r="G645" s="35"/>
      <c r="H645" s="35"/>
    </row>
    <row r="646" spans="7:8" x14ac:dyDescent="0.2">
      <c r="G646" s="35"/>
      <c r="H646" s="35"/>
    </row>
    <row r="647" spans="7:8" x14ac:dyDescent="0.2">
      <c r="G647" s="35"/>
      <c r="H647" s="35"/>
    </row>
    <row r="648" spans="7:8" x14ac:dyDescent="0.2">
      <c r="G648" s="35"/>
      <c r="H648" s="35"/>
    </row>
    <row r="649" spans="7:8" x14ac:dyDescent="0.2">
      <c r="G649" s="35"/>
      <c r="H649" s="35"/>
    </row>
    <row r="650" spans="7:8" x14ac:dyDescent="0.2">
      <c r="G650" s="35"/>
      <c r="H650" s="35"/>
    </row>
    <row r="651" spans="7:8" x14ac:dyDescent="0.2">
      <c r="G651" s="35"/>
      <c r="H651" s="35"/>
    </row>
    <row r="652" spans="7:8" x14ac:dyDescent="0.2">
      <c r="G652" s="35"/>
      <c r="H652" s="35"/>
    </row>
    <row r="653" spans="7:8" x14ac:dyDescent="0.2">
      <c r="G653" s="35"/>
      <c r="H653" s="35"/>
    </row>
    <row r="654" spans="7:8" x14ac:dyDescent="0.2">
      <c r="G654" s="35"/>
      <c r="H654" s="35"/>
    </row>
    <row r="655" spans="7:8" x14ac:dyDescent="0.2">
      <c r="G655" s="35"/>
      <c r="H655" s="35"/>
    </row>
    <row r="656" spans="7:8" x14ac:dyDescent="0.2">
      <c r="G656" s="35"/>
      <c r="H656" s="35"/>
    </row>
    <row r="657" spans="7:8" x14ac:dyDescent="0.2">
      <c r="G657" s="35"/>
      <c r="H657" s="35"/>
    </row>
    <row r="658" spans="7:8" x14ac:dyDescent="0.2">
      <c r="G658" s="35"/>
      <c r="H658" s="35"/>
    </row>
    <row r="659" spans="7:8" x14ac:dyDescent="0.2">
      <c r="G659" s="35"/>
      <c r="H659" s="35"/>
    </row>
    <row r="660" spans="7:8" x14ac:dyDescent="0.2">
      <c r="G660" s="35"/>
      <c r="H660" s="35"/>
    </row>
    <row r="661" spans="7:8" x14ac:dyDescent="0.2">
      <c r="G661" s="35"/>
      <c r="H661" s="35"/>
    </row>
    <row r="662" spans="7:8" x14ac:dyDescent="0.2">
      <c r="G662" s="35"/>
      <c r="H662" s="35"/>
    </row>
    <row r="663" spans="7:8" x14ac:dyDescent="0.2">
      <c r="G663" s="35"/>
      <c r="H663" s="35"/>
    </row>
    <row r="664" spans="7:8" x14ac:dyDescent="0.2">
      <c r="G664" s="35"/>
      <c r="H664" s="35"/>
    </row>
    <row r="665" spans="7:8" x14ac:dyDescent="0.2">
      <c r="G665" s="35"/>
      <c r="H665" s="35"/>
    </row>
    <row r="666" spans="7:8" x14ac:dyDescent="0.2">
      <c r="G666" s="35"/>
      <c r="H666" s="35"/>
    </row>
    <row r="667" spans="7:8" x14ac:dyDescent="0.2">
      <c r="G667" s="35"/>
      <c r="H667" s="35"/>
    </row>
    <row r="668" spans="7:8" x14ac:dyDescent="0.2">
      <c r="G668" s="35"/>
      <c r="H668" s="35"/>
    </row>
    <row r="669" spans="7:8" x14ac:dyDescent="0.2">
      <c r="G669" s="35"/>
      <c r="H669" s="35"/>
    </row>
    <row r="670" spans="7:8" x14ac:dyDescent="0.2">
      <c r="G670" s="35"/>
      <c r="H670" s="35"/>
    </row>
    <row r="671" spans="7:8" x14ac:dyDescent="0.2">
      <c r="G671" s="35"/>
      <c r="H671" s="35"/>
    </row>
    <row r="672" spans="7:8" x14ac:dyDescent="0.2">
      <c r="G672" s="35"/>
      <c r="H672" s="35"/>
    </row>
    <row r="673" spans="7:8" x14ac:dyDescent="0.2">
      <c r="G673" s="35"/>
      <c r="H673" s="35"/>
    </row>
    <row r="674" spans="7:8" x14ac:dyDescent="0.2">
      <c r="G674" s="35"/>
      <c r="H674" s="35"/>
    </row>
    <row r="675" spans="7:8" x14ac:dyDescent="0.2">
      <c r="G675" s="35"/>
      <c r="H675" s="35"/>
    </row>
    <row r="676" spans="7:8" x14ac:dyDescent="0.2">
      <c r="G676" s="35"/>
      <c r="H676" s="35"/>
    </row>
    <row r="677" spans="7:8" x14ac:dyDescent="0.2">
      <c r="G677" s="35"/>
      <c r="H677" s="35"/>
    </row>
    <row r="678" spans="7:8" x14ac:dyDescent="0.2">
      <c r="G678" s="35"/>
      <c r="H678" s="35"/>
    </row>
    <row r="679" spans="7:8" x14ac:dyDescent="0.2">
      <c r="G679" s="35"/>
      <c r="H679" s="35"/>
    </row>
    <row r="680" spans="7:8" x14ac:dyDescent="0.2">
      <c r="G680" s="35"/>
      <c r="H680" s="35"/>
    </row>
    <row r="681" spans="7:8" x14ac:dyDescent="0.2">
      <c r="G681" s="35"/>
      <c r="H681" s="35"/>
    </row>
    <row r="682" spans="7:8" x14ac:dyDescent="0.2">
      <c r="G682" s="35"/>
      <c r="H682" s="35"/>
    </row>
    <row r="683" spans="7:8" x14ac:dyDescent="0.2">
      <c r="G683" s="35"/>
      <c r="H683" s="35"/>
    </row>
    <row r="684" spans="7:8" x14ac:dyDescent="0.2">
      <c r="G684" s="35"/>
      <c r="H684" s="35"/>
    </row>
    <row r="685" spans="7:8" x14ac:dyDescent="0.2">
      <c r="G685" s="35"/>
      <c r="H685" s="35"/>
    </row>
    <row r="686" spans="7:8" x14ac:dyDescent="0.2">
      <c r="G686" s="35"/>
      <c r="H686" s="35"/>
    </row>
    <row r="687" spans="7:8" x14ac:dyDescent="0.2">
      <c r="G687" s="35"/>
      <c r="H687" s="35"/>
    </row>
    <row r="688" spans="7:8" x14ac:dyDescent="0.2">
      <c r="G688" s="35"/>
      <c r="H688" s="35"/>
    </row>
    <row r="689" spans="7:8" x14ac:dyDescent="0.2">
      <c r="G689" s="35"/>
      <c r="H689" s="35"/>
    </row>
    <row r="690" spans="7:8" x14ac:dyDescent="0.2">
      <c r="G690" s="35"/>
      <c r="H690" s="35"/>
    </row>
    <row r="691" spans="7:8" x14ac:dyDescent="0.2">
      <c r="G691" s="35"/>
      <c r="H691" s="35"/>
    </row>
    <row r="692" spans="7:8" x14ac:dyDescent="0.2">
      <c r="G692" s="35"/>
      <c r="H692" s="35"/>
    </row>
    <row r="693" spans="7:8" x14ac:dyDescent="0.2">
      <c r="G693" s="35"/>
      <c r="H693" s="35"/>
    </row>
    <row r="694" spans="7:8" x14ac:dyDescent="0.2">
      <c r="G694" s="35"/>
      <c r="H694" s="35"/>
    </row>
    <row r="695" spans="7:8" x14ac:dyDescent="0.2">
      <c r="G695" s="35"/>
      <c r="H695" s="35"/>
    </row>
    <row r="696" spans="7:8" x14ac:dyDescent="0.2">
      <c r="G696" s="35"/>
      <c r="H696" s="35"/>
    </row>
    <row r="697" spans="7:8" x14ac:dyDescent="0.2">
      <c r="G697" s="35"/>
      <c r="H697" s="35"/>
    </row>
    <row r="698" spans="7:8" x14ac:dyDescent="0.2">
      <c r="G698" s="35"/>
      <c r="H698" s="35"/>
    </row>
    <row r="699" spans="7:8" x14ac:dyDescent="0.2">
      <c r="G699" s="35"/>
      <c r="H699" s="35"/>
    </row>
    <row r="700" spans="7:8" x14ac:dyDescent="0.2">
      <c r="G700" s="35"/>
      <c r="H700" s="35"/>
    </row>
    <row r="701" spans="7:8" x14ac:dyDescent="0.2">
      <c r="G701" s="35"/>
      <c r="H701" s="35"/>
    </row>
    <row r="702" spans="7:8" x14ac:dyDescent="0.2">
      <c r="G702" s="35"/>
      <c r="H702" s="35"/>
    </row>
    <row r="703" spans="7:8" x14ac:dyDescent="0.2">
      <c r="G703" s="35"/>
      <c r="H703" s="35"/>
    </row>
    <row r="704" spans="7:8" x14ac:dyDescent="0.2">
      <c r="G704" s="35"/>
      <c r="H704" s="35"/>
    </row>
    <row r="705" spans="7:8" x14ac:dyDescent="0.2">
      <c r="G705" s="35"/>
      <c r="H705" s="35"/>
    </row>
    <row r="706" spans="7:8" x14ac:dyDescent="0.2">
      <c r="G706" s="35"/>
      <c r="H706" s="35"/>
    </row>
    <row r="707" spans="7:8" x14ac:dyDescent="0.2">
      <c r="G707" s="35"/>
      <c r="H707" s="35"/>
    </row>
    <row r="708" spans="7:8" x14ac:dyDescent="0.2">
      <c r="G708" s="35"/>
      <c r="H708" s="35"/>
    </row>
    <row r="709" spans="7:8" x14ac:dyDescent="0.2">
      <c r="G709" s="35"/>
      <c r="H709" s="35"/>
    </row>
    <row r="710" spans="7:8" x14ac:dyDescent="0.2">
      <c r="G710" s="35"/>
      <c r="H710" s="35"/>
    </row>
    <row r="711" spans="7:8" x14ac:dyDescent="0.2">
      <c r="G711" s="35"/>
      <c r="H711" s="35"/>
    </row>
    <row r="712" spans="7:8" x14ac:dyDescent="0.2">
      <c r="G712" s="35"/>
      <c r="H712" s="35"/>
    </row>
    <row r="713" spans="7:8" x14ac:dyDescent="0.2">
      <c r="G713" s="35"/>
      <c r="H713" s="35"/>
    </row>
    <row r="714" spans="7:8" x14ac:dyDescent="0.2">
      <c r="G714" s="35"/>
      <c r="H714" s="35"/>
    </row>
    <row r="715" spans="7:8" x14ac:dyDescent="0.2">
      <c r="G715" s="35"/>
      <c r="H715" s="35"/>
    </row>
    <row r="716" spans="7:8" x14ac:dyDescent="0.2">
      <c r="G716" s="35"/>
      <c r="H716" s="35"/>
    </row>
    <row r="717" spans="7:8" x14ac:dyDescent="0.2">
      <c r="G717" s="35"/>
      <c r="H717" s="35"/>
    </row>
    <row r="718" spans="7:8" x14ac:dyDescent="0.2">
      <c r="G718" s="35"/>
      <c r="H718" s="35"/>
    </row>
    <row r="719" spans="7:8" x14ac:dyDescent="0.2">
      <c r="G719" s="35"/>
      <c r="H719" s="35"/>
    </row>
    <row r="720" spans="7:8" x14ac:dyDescent="0.2">
      <c r="G720" s="35"/>
      <c r="H720" s="35"/>
    </row>
    <row r="721" spans="7:8" x14ac:dyDescent="0.2">
      <c r="G721" s="35"/>
      <c r="H721" s="35"/>
    </row>
    <row r="722" spans="7:8" x14ac:dyDescent="0.2">
      <c r="G722" s="35"/>
      <c r="H722" s="35"/>
    </row>
    <row r="723" spans="7:8" x14ac:dyDescent="0.2">
      <c r="G723" s="35"/>
      <c r="H723" s="35"/>
    </row>
    <row r="724" spans="7:8" x14ac:dyDescent="0.2">
      <c r="G724" s="35"/>
      <c r="H724" s="35"/>
    </row>
    <row r="725" spans="7:8" x14ac:dyDescent="0.2">
      <c r="G725" s="35"/>
      <c r="H725" s="35"/>
    </row>
    <row r="726" spans="7:8" x14ac:dyDescent="0.2">
      <c r="G726" s="35"/>
      <c r="H726" s="35"/>
    </row>
    <row r="727" spans="7:8" x14ac:dyDescent="0.2">
      <c r="G727" s="35"/>
      <c r="H727" s="35"/>
    </row>
    <row r="728" spans="7:8" x14ac:dyDescent="0.2">
      <c r="G728" s="35"/>
      <c r="H728" s="35"/>
    </row>
    <row r="729" spans="7:8" x14ac:dyDescent="0.2">
      <c r="G729" s="35"/>
      <c r="H729" s="35"/>
    </row>
    <row r="730" spans="7:8" x14ac:dyDescent="0.2">
      <c r="G730" s="35"/>
      <c r="H730" s="35"/>
    </row>
    <row r="731" spans="7:8" x14ac:dyDescent="0.2">
      <c r="G731" s="35"/>
      <c r="H731" s="35"/>
    </row>
    <row r="732" spans="7:8" x14ac:dyDescent="0.2">
      <c r="G732" s="35"/>
      <c r="H732" s="35"/>
    </row>
    <row r="733" spans="7:8" x14ac:dyDescent="0.2">
      <c r="G733" s="35"/>
      <c r="H733" s="35"/>
    </row>
    <row r="734" spans="7:8" x14ac:dyDescent="0.2">
      <c r="G734" s="35"/>
      <c r="H734" s="35"/>
    </row>
    <row r="735" spans="7:8" x14ac:dyDescent="0.2">
      <c r="G735" s="35"/>
      <c r="H735" s="35"/>
    </row>
    <row r="736" spans="7:8" x14ac:dyDescent="0.2">
      <c r="G736" s="35"/>
      <c r="H736" s="35"/>
    </row>
    <row r="737" spans="7:8" x14ac:dyDescent="0.2">
      <c r="G737" s="35"/>
      <c r="H737" s="35"/>
    </row>
    <row r="738" spans="7:8" x14ac:dyDescent="0.2">
      <c r="G738" s="35"/>
      <c r="H738" s="35"/>
    </row>
    <row r="739" spans="7:8" x14ac:dyDescent="0.2">
      <c r="G739" s="35"/>
      <c r="H739" s="35"/>
    </row>
    <row r="740" spans="7:8" x14ac:dyDescent="0.2">
      <c r="G740" s="35"/>
      <c r="H740" s="35"/>
    </row>
    <row r="741" spans="7:8" x14ac:dyDescent="0.2">
      <c r="G741" s="35"/>
      <c r="H741" s="35"/>
    </row>
    <row r="742" spans="7:8" x14ac:dyDescent="0.2">
      <c r="G742" s="35"/>
      <c r="H742" s="35"/>
    </row>
    <row r="743" spans="7:8" x14ac:dyDescent="0.2">
      <c r="G743" s="35"/>
      <c r="H743" s="35"/>
    </row>
    <row r="744" spans="7:8" x14ac:dyDescent="0.2">
      <c r="G744" s="35"/>
      <c r="H744" s="35"/>
    </row>
    <row r="745" spans="7:8" x14ac:dyDescent="0.2">
      <c r="G745" s="35"/>
      <c r="H745" s="35"/>
    </row>
    <row r="746" spans="7:8" x14ac:dyDescent="0.2">
      <c r="G746" s="35"/>
      <c r="H746" s="35"/>
    </row>
    <row r="747" spans="7:8" x14ac:dyDescent="0.2">
      <c r="G747" s="35"/>
      <c r="H747" s="35"/>
    </row>
    <row r="748" spans="7:8" x14ac:dyDescent="0.2">
      <c r="G748" s="35"/>
      <c r="H748" s="35"/>
    </row>
    <row r="749" spans="7:8" x14ac:dyDescent="0.2">
      <c r="G749" s="35"/>
      <c r="H749" s="35"/>
    </row>
    <row r="750" spans="7:8" x14ac:dyDescent="0.2">
      <c r="G750" s="35"/>
      <c r="H750" s="35"/>
    </row>
    <row r="751" spans="7:8" x14ac:dyDescent="0.2">
      <c r="G751" s="35"/>
      <c r="H751" s="35"/>
    </row>
    <row r="752" spans="7:8" x14ac:dyDescent="0.2">
      <c r="G752" s="35"/>
      <c r="H752" s="35"/>
    </row>
    <row r="753" spans="7:8" x14ac:dyDescent="0.2">
      <c r="G753" s="35"/>
      <c r="H753" s="35"/>
    </row>
    <row r="754" spans="7:8" x14ac:dyDescent="0.2">
      <c r="G754" s="35"/>
      <c r="H754" s="35"/>
    </row>
    <row r="755" spans="7:8" x14ac:dyDescent="0.2">
      <c r="G755" s="35"/>
      <c r="H755" s="35"/>
    </row>
    <row r="756" spans="7:8" x14ac:dyDescent="0.2">
      <c r="G756" s="35"/>
      <c r="H756" s="35"/>
    </row>
    <row r="757" spans="7:8" x14ac:dyDescent="0.2">
      <c r="G757" s="35"/>
      <c r="H757" s="35"/>
    </row>
    <row r="758" spans="7:8" x14ac:dyDescent="0.2">
      <c r="G758" s="35"/>
      <c r="H758" s="35"/>
    </row>
    <row r="759" spans="7:8" x14ac:dyDescent="0.2">
      <c r="G759" s="35"/>
      <c r="H759" s="35"/>
    </row>
    <row r="760" spans="7:8" x14ac:dyDescent="0.2">
      <c r="G760" s="35"/>
      <c r="H760" s="35"/>
    </row>
    <row r="761" spans="7:8" x14ac:dyDescent="0.2">
      <c r="G761" s="35"/>
      <c r="H761" s="35"/>
    </row>
    <row r="762" spans="7:8" x14ac:dyDescent="0.2">
      <c r="G762" s="35"/>
      <c r="H762" s="35"/>
    </row>
    <row r="763" spans="7:8" x14ac:dyDescent="0.2">
      <c r="G763" s="35"/>
      <c r="H763" s="35"/>
    </row>
    <row r="764" spans="7:8" x14ac:dyDescent="0.2">
      <c r="G764" s="35"/>
      <c r="H764" s="35"/>
    </row>
    <row r="765" spans="7:8" x14ac:dyDescent="0.2">
      <c r="G765" s="35"/>
      <c r="H765" s="35"/>
    </row>
    <row r="766" spans="7:8" x14ac:dyDescent="0.2">
      <c r="G766" s="35"/>
      <c r="H766" s="35"/>
    </row>
    <row r="767" spans="7:8" x14ac:dyDescent="0.2">
      <c r="G767" s="35"/>
      <c r="H767" s="35"/>
    </row>
    <row r="768" spans="7:8" x14ac:dyDescent="0.2">
      <c r="G768" s="35"/>
      <c r="H768" s="35"/>
    </row>
    <row r="769" spans="7:8" x14ac:dyDescent="0.2">
      <c r="G769" s="35"/>
      <c r="H769" s="35"/>
    </row>
    <row r="770" spans="7:8" x14ac:dyDescent="0.2">
      <c r="G770" s="35"/>
      <c r="H770" s="35"/>
    </row>
    <row r="771" spans="7:8" x14ac:dyDescent="0.2">
      <c r="G771" s="35"/>
      <c r="H771" s="35"/>
    </row>
    <row r="772" spans="7:8" x14ac:dyDescent="0.2">
      <c r="G772" s="35"/>
      <c r="H772" s="35"/>
    </row>
    <row r="773" spans="7:8" x14ac:dyDescent="0.2">
      <c r="G773" s="35"/>
      <c r="H773" s="35"/>
    </row>
    <row r="774" spans="7:8" x14ac:dyDescent="0.2">
      <c r="G774" s="35"/>
      <c r="H774" s="35"/>
    </row>
    <row r="775" spans="7:8" x14ac:dyDescent="0.2">
      <c r="G775" s="35"/>
      <c r="H775" s="35"/>
    </row>
    <row r="776" spans="7:8" x14ac:dyDescent="0.2">
      <c r="G776" s="35"/>
      <c r="H776" s="35"/>
    </row>
    <row r="777" spans="7:8" x14ac:dyDescent="0.2">
      <c r="G777" s="35"/>
      <c r="H777" s="35"/>
    </row>
    <row r="778" spans="7:8" x14ac:dyDescent="0.2">
      <c r="G778" s="35"/>
      <c r="H778" s="35"/>
    </row>
    <row r="779" spans="7:8" x14ac:dyDescent="0.2">
      <c r="G779" s="35"/>
      <c r="H779" s="35"/>
    </row>
    <row r="780" spans="7:8" x14ac:dyDescent="0.2">
      <c r="G780" s="35"/>
      <c r="H780" s="35"/>
    </row>
    <row r="781" spans="7:8" x14ac:dyDescent="0.2">
      <c r="G781" s="35"/>
      <c r="H781" s="35"/>
    </row>
    <row r="782" spans="7:8" x14ac:dyDescent="0.2">
      <c r="G782" s="35"/>
      <c r="H782" s="35"/>
    </row>
    <row r="783" spans="7:8" x14ac:dyDescent="0.2">
      <c r="G783" s="35"/>
      <c r="H783" s="35"/>
    </row>
    <row r="784" spans="7:8" x14ac:dyDescent="0.2">
      <c r="G784" s="35"/>
      <c r="H784" s="35"/>
    </row>
    <row r="785" spans="7:8" x14ac:dyDescent="0.2">
      <c r="G785" s="35"/>
      <c r="H785" s="35"/>
    </row>
    <row r="786" spans="7:8" x14ac:dyDescent="0.2">
      <c r="G786" s="35"/>
      <c r="H786" s="35"/>
    </row>
    <row r="787" spans="7:8" x14ac:dyDescent="0.2">
      <c r="G787" s="35"/>
      <c r="H787" s="35"/>
    </row>
    <row r="788" spans="7:8" x14ac:dyDescent="0.2">
      <c r="G788" s="35"/>
      <c r="H788" s="35"/>
    </row>
    <row r="789" spans="7:8" x14ac:dyDescent="0.2">
      <c r="G789" s="35"/>
      <c r="H789" s="35"/>
    </row>
    <row r="790" spans="7:8" x14ac:dyDescent="0.2">
      <c r="G790" s="35"/>
      <c r="H790" s="35"/>
    </row>
    <row r="791" spans="7:8" x14ac:dyDescent="0.2">
      <c r="G791" s="35"/>
      <c r="H791" s="35"/>
    </row>
    <row r="792" spans="7:8" x14ac:dyDescent="0.2">
      <c r="G792" s="35"/>
      <c r="H792" s="35"/>
    </row>
    <row r="793" spans="7:8" x14ac:dyDescent="0.2">
      <c r="G793" s="35"/>
      <c r="H793" s="35"/>
    </row>
    <row r="794" spans="7:8" x14ac:dyDescent="0.2">
      <c r="G794" s="35"/>
      <c r="H794" s="35"/>
    </row>
    <row r="795" spans="7:8" x14ac:dyDescent="0.2">
      <c r="G795" s="35"/>
      <c r="H795" s="35"/>
    </row>
    <row r="796" spans="7:8" x14ac:dyDescent="0.2">
      <c r="G796" s="35"/>
      <c r="H796" s="35"/>
    </row>
    <row r="797" spans="7:8" x14ac:dyDescent="0.2">
      <c r="G797" s="35"/>
      <c r="H797" s="35"/>
    </row>
    <row r="798" spans="7:8" x14ac:dyDescent="0.2">
      <c r="G798" s="35"/>
      <c r="H798" s="35"/>
    </row>
    <row r="799" spans="7:8" x14ac:dyDescent="0.2">
      <c r="G799" s="35"/>
      <c r="H799" s="35"/>
    </row>
    <row r="800" spans="7:8" x14ac:dyDescent="0.2">
      <c r="G800" s="35"/>
      <c r="H800" s="35"/>
    </row>
    <row r="801" spans="7:8" x14ac:dyDescent="0.2">
      <c r="G801" s="35"/>
      <c r="H801" s="35"/>
    </row>
    <row r="802" spans="7:8" x14ac:dyDescent="0.2">
      <c r="G802" s="35"/>
      <c r="H802" s="35"/>
    </row>
    <row r="803" spans="7:8" x14ac:dyDescent="0.2">
      <c r="G803" s="35"/>
      <c r="H803" s="35"/>
    </row>
    <row r="804" spans="7:8" x14ac:dyDescent="0.2">
      <c r="G804" s="35"/>
      <c r="H804" s="35"/>
    </row>
    <row r="805" spans="7:8" x14ac:dyDescent="0.2">
      <c r="G805" s="35"/>
      <c r="H805" s="35"/>
    </row>
    <row r="806" spans="7:8" x14ac:dyDescent="0.2">
      <c r="G806" s="35"/>
      <c r="H806" s="35"/>
    </row>
    <row r="807" spans="7:8" x14ac:dyDescent="0.2">
      <c r="G807" s="35"/>
      <c r="H807" s="35"/>
    </row>
    <row r="808" spans="7:8" x14ac:dyDescent="0.2">
      <c r="G808" s="35"/>
      <c r="H808" s="35"/>
    </row>
    <row r="809" spans="7:8" x14ac:dyDescent="0.2">
      <c r="G809" s="35"/>
      <c r="H809" s="35"/>
    </row>
    <row r="810" spans="7:8" x14ac:dyDescent="0.2">
      <c r="G810" s="35"/>
      <c r="H810" s="35"/>
    </row>
    <row r="811" spans="7:8" x14ac:dyDescent="0.2">
      <c r="G811" s="35"/>
      <c r="H811" s="35"/>
    </row>
    <row r="812" spans="7:8" x14ac:dyDescent="0.2">
      <c r="G812" s="35"/>
      <c r="H812" s="35"/>
    </row>
    <row r="813" spans="7:8" x14ac:dyDescent="0.2">
      <c r="G813" s="35"/>
      <c r="H813" s="35"/>
    </row>
    <row r="814" spans="7:8" x14ac:dyDescent="0.2">
      <c r="G814" s="35"/>
      <c r="H814" s="35"/>
    </row>
    <row r="815" spans="7:8" x14ac:dyDescent="0.2">
      <c r="G815" s="35"/>
      <c r="H815" s="35"/>
    </row>
    <row r="816" spans="7:8" x14ac:dyDescent="0.2">
      <c r="G816" s="35"/>
      <c r="H816" s="35"/>
    </row>
    <row r="817" spans="7:8" x14ac:dyDescent="0.2">
      <c r="G817" s="35"/>
      <c r="H817" s="35"/>
    </row>
    <row r="818" spans="7:8" x14ac:dyDescent="0.2">
      <c r="G818" s="35"/>
      <c r="H818" s="35"/>
    </row>
    <row r="819" spans="7:8" x14ac:dyDescent="0.2">
      <c r="G819" s="35"/>
      <c r="H819" s="35"/>
    </row>
    <row r="820" spans="7:8" x14ac:dyDescent="0.2">
      <c r="G820" s="35"/>
      <c r="H820" s="35"/>
    </row>
    <row r="821" spans="7:8" x14ac:dyDescent="0.2">
      <c r="G821" s="35"/>
      <c r="H821" s="35"/>
    </row>
    <row r="822" spans="7:8" x14ac:dyDescent="0.2">
      <c r="G822" s="35"/>
      <c r="H822" s="35"/>
    </row>
    <row r="823" spans="7:8" x14ac:dyDescent="0.2">
      <c r="G823" s="35"/>
      <c r="H823" s="35"/>
    </row>
    <row r="824" spans="7:8" x14ac:dyDescent="0.2">
      <c r="G824" s="35"/>
      <c r="H824" s="35"/>
    </row>
    <row r="825" spans="7:8" x14ac:dyDescent="0.2">
      <c r="G825" s="35"/>
      <c r="H825" s="35"/>
    </row>
    <row r="826" spans="7:8" x14ac:dyDescent="0.2">
      <c r="G826" s="35"/>
      <c r="H826" s="35"/>
    </row>
    <row r="827" spans="7:8" x14ac:dyDescent="0.2">
      <c r="G827" s="35"/>
      <c r="H827" s="35"/>
    </row>
    <row r="828" spans="7:8" x14ac:dyDescent="0.2">
      <c r="G828" s="35"/>
      <c r="H828" s="35"/>
    </row>
    <row r="829" spans="7:8" x14ac:dyDescent="0.2">
      <c r="G829" s="35"/>
      <c r="H829" s="35"/>
    </row>
    <row r="830" spans="7:8" x14ac:dyDescent="0.2">
      <c r="G830" s="35"/>
      <c r="H830" s="35"/>
    </row>
    <row r="831" spans="7:8" x14ac:dyDescent="0.2">
      <c r="G831" s="35"/>
      <c r="H831" s="35"/>
    </row>
    <row r="832" spans="7:8" x14ac:dyDescent="0.2">
      <c r="G832" s="35"/>
      <c r="H832" s="35"/>
    </row>
    <row r="833" spans="7:8" x14ac:dyDescent="0.2">
      <c r="G833" s="35"/>
      <c r="H833" s="35"/>
    </row>
    <row r="834" spans="7:8" x14ac:dyDescent="0.2">
      <c r="G834" s="35"/>
      <c r="H834" s="35"/>
    </row>
    <row r="835" spans="7:8" x14ac:dyDescent="0.2">
      <c r="G835" s="35"/>
      <c r="H835" s="35"/>
    </row>
    <row r="836" spans="7:8" x14ac:dyDescent="0.2">
      <c r="G836" s="35"/>
      <c r="H836" s="35"/>
    </row>
    <row r="837" spans="7:8" x14ac:dyDescent="0.2">
      <c r="G837" s="35"/>
      <c r="H837" s="35"/>
    </row>
    <row r="838" spans="7:8" x14ac:dyDescent="0.2">
      <c r="G838" s="35"/>
      <c r="H838" s="35"/>
    </row>
    <row r="839" spans="7:8" x14ac:dyDescent="0.2">
      <c r="G839" s="35"/>
      <c r="H839" s="35"/>
    </row>
    <row r="840" spans="7:8" x14ac:dyDescent="0.2">
      <c r="G840" s="35"/>
      <c r="H840" s="35"/>
    </row>
    <row r="841" spans="7:8" x14ac:dyDescent="0.2">
      <c r="G841" s="35"/>
      <c r="H841" s="35"/>
    </row>
    <row r="842" spans="7:8" x14ac:dyDescent="0.2">
      <c r="G842" s="35"/>
      <c r="H842" s="35"/>
    </row>
    <row r="843" spans="7:8" x14ac:dyDescent="0.2">
      <c r="G843" s="35"/>
      <c r="H843" s="35"/>
    </row>
    <row r="844" spans="7:8" x14ac:dyDescent="0.2">
      <c r="G844" s="35"/>
      <c r="H844" s="35"/>
    </row>
    <row r="845" spans="7:8" x14ac:dyDescent="0.2">
      <c r="G845" s="35"/>
      <c r="H845" s="35"/>
    </row>
    <row r="846" spans="7:8" x14ac:dyDescent="0.2">
      <c r="G846" s="35"/>
      <c r="H846" s="35"/>
    </row>
    <row r="847" spans="7:8" x14ac:dyDescent="0.2">
      <c r="G847" s="35"/>
      <c r="H847" s="35"/>
    </row>
    <row r="848" spans="7:8" x14ac:dyDescent="0.2">
      <c r="G848" s="35"/>
      <c r="H848" s="35"/>
    </row>
    <row r="849" spans="7:8" x14ac:dyDescent="0.2">
      <c r="G849" s="35"/>
      <c r="H849" s="35"/>
    </row>
    <row r="850" spans="7:8" x14ac:dyDescent="0.2">
      <c r="G850" s="35"/>
      <c r="H850" s="35"/>
    </row>
    <row r="851" spans="7:8" x14ac:dyDescent="0.2">
      <c r="G851" s="35"/>
      <c r="H851" s="35"/>
    </row>
    <row r="852" spans="7:8" x14ac:dyDescent="0.2">
      <c r="G852" s="35"/>
      <c r="H852" s="35"/>
    </row>
    <row r="853" spans="7:8" x14ac:dyDescent="0.2">
      <c r="G853" s="35"/>
      <c r="H853" s="35"/>
    </row>
    <row r="854" spans="7:8" x14ac:dyDescent="0.2">
      <c r="G854" s="35"/>
      <c r="H854" s="35"/>
    </row>
    <row r="855" spans="7:8" x14ac:dyDescent="0.2">
      <c r="G855" s="35"/>
      <c r="H855" s="35"/>
    </row>
    <row r="856" spans="7:8" x14ac:dyDescent="0.2">
      <c r="G856" s="35"/>
      <c r="H856" s="35"/>
    </row>
    <row r="857" spans="7:8" x14ac:dyDescent="0.2">
      <c r="G857" s="35"/>
      <c r="H857" s="35"/>
    </row>
    <row r="858" spans="7:8" x14ac:dyDescent="0.2">
      <c r="G858" s="35"/>
      <c r="H858" s="35"/>
    </row>
    <row r="859" spans="7:8" x14ac:dyDescent="0.2">
      <c r="G859" s="35"/>
      <c r="H859" s="35"/>
    </row>
    <row r="860" spans="7:8" x14ac:dyDescent="0.2">
      <c r="G860" s="35"/>
      <c r="H860" s="35"/>
    </row>
    <row r="861" spans="7:8" x14ac:dyDescent="0.2">
      <c r="G861" s="35"/>
      <c r="H861" s="35"/>
    </row>
    <row r="862" spans="7:8" x14ac:dyDescent="0.2">
      <c r="G862" s="35"/>
      <c r="H862" s="35"/>
    </row>
    <row r="863" spans="7:8" x14ac:dyDescent="0.2">
      <c r="G863" s="35"/>
      <c r="H863" s="35"/>
    </row>
    <row r="864" spans="7:8" x14ac:dyDescent="0.2">
      <c r="G864" s="35"/>
      <c r="H864" s="35"/>
    </row>
    <row r="865" spans="7:8" x14ac:dyDescent="0.2">
      <c r="G865" s="35"/>
      <c r="H865" s="35"/>
    </row>
    <row r="866" spans="7:8" x14ac:dyDescent="0.2">
      <c r="G866" s="35"/>
      <c r="H866" s="35"/>
    </row>
    <row r="867" spans="7:8" x14ac:dyDescent="0.2">
      <c r="G867" s="35"/>
      <c r="H867" s="35"/>
    </row>
    <row r="868" spans="7:8" x14ac:dyDescent="0.2">
      <c r="G868" s="35"/>
      <c r="H868" s="35"/>
    </row>
    <row r="869" spans="7:8" x14ac:dyDescent="0.2">
      <c r="G869" s="35"/>
      <c r="H869" s="35"/>
    </row>
    <row r="870" spans="7:8" x14ac:dyDescent="0.2">
      <c r="G870" s="35"/>
      <c r="H870" s="35"/>
    </row>
    <row r="871" spans="7:8" x14ac:dyDescent="0.2">
      <c r="G871" s="35"/>
      <c r="H871" s="35"/>
    </row>
    <row r="872" spans="7:8" x14ac:dyDescent="0.2">
      <c r="G872" s="35"/>
      <c r="H872" s="35"/>
    </row>
    <row r="873" spans="7:8" x14ac:dyDescent="0.2">
      <c r="G873" s="35"/>
      <c r="H873" s="35"/>
    </row>
    <row r="874" spans="7:8" x14ac:dyDescent="0.2">
      <c r="G874" s="35"/>
      <c r="H874" s="35"/>
    </row>
    <row r="875" spans="7:8" x14ac:dyDescent="0.2">
      <c r="G875" s="35"/>
      <c r="H875" s="35"/>
    </row>
    <row r="876" spans="7:8" x14ac:dyDescent="0.2">
      <c r="G876" s="35"/>
      <c r="H876" s="35"/>
    </row>
    <row r="877" spans="7:8" x14ac:dyDescent="0.2">
      <c r="G877" s="35"/>
      <c r="H877" s="35"/>
    </row>
    <row r="878" spans="7:8" x14ac:dyDescent="0.2">
      <c r="G878" s="35"/>
      <c r="H878" s="35"/>
    </row>
    <row r="879" spans="7:8" x14ac:dyDescent="0.2">
      <c r="G879" s="35"/>
      <c r="H879" s="35"/>
    </row>
    <row r="880" spans="7:8" x14ac:dyDescent="0.2">
      <c r="G880" s="35"/>
      <c r="H880" s="35"/>
    </row>
    <row r="881" spans="7:8" x14ac:dyDescent="0.2">
      <c r="G881" s="35"/>
      <c r="H881" s="35"/>
    </row>
    <row r="882" spans="7:8" x14ac:dyDescent="0.2">
      <c r="G882" s="35"/>
      <c r="H882" s="35"/>
    </row>
    <row r="883" spans="7:8" x14ac:dyDescent="0.2">
      <c r="G883" s="35"/>
      <c r="H883" s="35"/>
    </row>
    <row r="884" spans="7:8" x14ac:dyDescent="0.2">
      <c r="G884" s="35"/>
      <c r="H884" s="35"/>
    </row>
    <row r="885" spans="7:8" x14ac:dyDescent="0.2">
      <c r="G885" s="35"/>
      <c r="H885" s="35"/>
    </row>
    <row r="886" spans="7:8" x14ac:dyDescent="0.2">
      <c r="G886" s="35"/>
      <c r="H886" s="35"/>
    </row>
    <row r="887" spans="7:8" x14ac:dyDescent="0.2">
      <c r="G887" s="35"/>
      <c r="H887" s="35"/>
    </row>
    <row r="888" spans="7:8" x14ac:dyDescent="0.2">
      <c r="G888" s="35"/>
      <c r="H888" s="35"/>
    </row>
    <row r="889" spans="7:8" x14ac:dyDescent="0.2">
      <c r="G889" s="35"/>
      <c r="H889" s="35"/>
    </row>
    <row r="890" spans="7:8" x14ac:dyDescent="0.2">
      <c r="G890" s="35"/>
      <c r="H890" s="35"/>
    </row>
    <row r="891" spans="7:8" x14ac:dyDescent="0.2">
      <c r="G891" s="35"/>
      <c r="H891" s="35"/>
    </row>
    <row r="892" spans="7:8" x14ac:dyDescent="0.2">
      <c r="G892" s="35"/>
      <c r="H892" s="35"/>
    </row>
    <row r="893" spans="7:8" x14ac:dyDescent="0.2">
      <c r="G893" s="35"/>
      <c r="H893" s="35"/>
    </row>
    <row r="894" spans="7:8" x14ac:dyDescent="0.2">
      <c r="G894" s="35"/>
      <c r="H894" s="35"/>
    </row>
    <row r="895" spans="7:8" x14ac:dyDescent="0.2">
      <c r="G895" s="35"/>
      <c r="H895" s="35"/>
    </row>
    <row r="896" spans="7:8" x14ac:dyDescent="0.2">
      <c r="G896" s="35"/>
      <c r="H896" s="35"/>
    </row>
    <row r="897" spans="7:8" x14ac:dyDescent="0.2">
      <c r="G897" s="35"/>
      <c r="H897" s="35"/>
    </row>
    <row r="898" spans="7:8" x14ac:dyDescent="0.2">
      <c r="G898" s="35"/>
      <c r="H898" s="35"/>
    </row>
    <row r="899" spans="7:8" x14ac:dyDescent="0.2">
      <c r="G899" s="35"/>
      <c r="H899" s="35"/>
    </row>
    <row r="900" spans="7:8" x14ac:dyDescent="0.2">
      <c r="G900" s="35"/>
      <c r="H900" s="35"/>
    </row>
    <row r="901" spans="7:8" x14ac:dyDescent="0.2">
      <c r="G901" s="35"/>
      <c r="H901" s="35"/>
    </row>
    <row r="902" spans="7:8" x14ac:dyDescent="0.2">
      <c r="G902" s="35"/>
      <c r="H902" s="35"/>
    </row>
    <row r="903" spans="7:8" x14ac:dyDescent="0.2">
      <c r="G903" s="35"/>
      <c r="H903" s="35"/>
    </row>
    <row r="904" spans="7:8" x14ac:dyDescent="0.2">
      <c r="G904" s="35"/>
      <c r="H904" s="35"/>
    </row>
    <row r="905" spans="7:8" x14ac:dyDescent="0.2">
      <c r="G905" s="35"/>
      <c r="H905" s="35"/>
    </row>
    <row r="906" spans="7:8" x14ac:dyDescent="0.2">
      <c r="G906" s="35"/>
      <c r="H906" s="35"/>
    </row>
    <row r="907" spans="7:8" x14ac:dyDescent="0.2">
      <c r="G907" s="35"/>
      <c r="H907" s="35"/>
    </row>
    <row r="908" spans="7:8" x14ac:dyDescent="0.2">
      <c r="G908" s="35"/>
      <c r="H908" s="35"/>
    </row>
    <row r="909" spans="7:8" x14ac:dyDescent="0.2">
      <c r="G909" s="35"/>
      <c r="H909" s="35"/>
    </row>
    <row r="910" spans="7:8" x14ac:dyDescent="0.2">
      <c r="G910" s="35"/>
      <c r="H910" s="35"/>
    </row>
    <row r="911" spans="7:8" x14ac:dyDescent="0.2">
      <c r="G911" s="35"/>
      <c r="H911" s="35"/>
    </row>
    <row r="912" spans="7:8" x14ac:dyDescent="0.2">
      <c r="G912" s="35"/>
      <c r="H912" s="35"/>
    </row>
    <row r="913" spans="7:8" x14ac:dyDescent="0.2">
      <c r="G913" s="35"/>
      <c r="H913" s="35"/>
    </row>
    <row r="914" spans="7:8" x14ac:dyDescent="0.2">
      <c r="G914" s="35"/>
      <c r="H914" s="35"/>
    </row>
    <row r="915" spans="7:8" x14ac:dyDescent="0.2">
      <c r="G915" s="35"/>
      <c r="H915" s="35"/>
    </row>
    <row r="916" spans="7:8" x14ac:dyDescent="0.2">
      <c r="G916" s="35"/>
      <c r="H916" s="35"/>
    </row>
    <row r="917" spans="7:8" x14ac:dyDescent="0.2">
      <c r="G917" s="35"/>
      <c r="H917" s="35"/>
    </row>
    <row r="918" spans="7:8" x14ac:dyDescent="0.2">
      <c r="G918" s="35"/>
      <c r="H918" s="35"/>
    </row>
    <row r="919" spans="7:8" x14ac:dyDescent="0.2">
      <c r="G919" s="35"/>
      <c r="H919" s="35"/>
    </row>
    <row r="920" spans="7:8" x14ac:dyDescent="0.2">
      <c r="G920" s="35"/>
      <c r="H920" s="35"/>
    </row>
    <row r="921" spans="7:8" x14ac:dyDescent="0.2">
      <c r="G921" s="35"/>
      <c r="H921" s="35"/>
    </row>
    <row r="922" spans="7:8" x14ac:dyDescent="0.2">
      <c r="G922" s="35"/>
      <c r="H922" s="35"/>
    </row>
    <row r="923" spans="7:8" x14ac:dyDescent="0.2">
      <c r="G923" s="35"/>
      <c r="H923" s="35"/>
    </row>
    <row r="924" spans="7:8" x14ac:dyDescent="0.2">
      <c r="G924" s="35"/>
      <c r="H924" s="35"/>
    </row>
    <row r="925" spans="7:8" x14ac:dyDescent="0.2">
      <c r="G925" s="35"/>
      <c r="H925" s="35"/>
    </row>
    <row r="926" spans="7:8" x14ac:dyDescent="0.2">
      <c r="G926" s="35"/>
      <c r="H926" s="35"/>
    </row>
    <row r="927" spans="7:8" x14ac:dyDescent="0.2">
      <c r="G927" s="35"/>
      <c r="H927" s="35"/>
    </row>
    <row r="928" spans="7:8" x14ac:dyDescent="0.2">
      <c r="G928" s="35"/>
      <c r="H928" s="35"/>
    </row>
    <row r="929" spans="7:8" x14ac:dyDescent="0.2">
      <c r="G929" s="35"/>
      <c r="H929" s="35"/>
    </row>
    <row r="930" spans="7:8" x14ac:dyDescent="0.2">
      <c r="G930" s="35"/>
      <c r="H930" s="35"/>
    </row>
    <row r="931" spans="7:8" x14ac:dyDescent="0.2">
      <c r="G931" s="35"/>
      <c r="H931" s="35"/>
    </row>
    <row r="932" spans="7:8" x14ac:dyDescent="0.2">
      <c r="G932" s="35"/>
      <c r="H932" s="35"/>
    </row>
    <row r="933" spans="7:8" x14ac:dyDescent="0.2">
      <c r="G933" s="35"/>
      <c r="H933" s="35"/>
    </row>
    <row r="934" spans="7:8" x14ac:dyDescent="0.2">
      <c r="G934" s="35"/>
      <c r="H934" s="35"/>
    </row>
    <row r="935" spans="7:8" x14ac:dyDescent="0.2">
      <c r="G935" s="35"/>
      <c r="H935" s="35"/>
    </row>
    <row r="936" spans="7:8" x14ac:dyDescent="0.2">
      <c r="G936" s="35"/>
      <c r="H936" s="35"/>
    </row>
    <row r="937" spans="7:8" x14ac:dyDescent="0.2">
      <c r="G937" s="35"/>
      <c r="H937" s="35"/>
    </row>
    <row r="938" spans="7:8" x14ac:dyDescent="0.2">
      <c r="G938" s="35"/>
      <c r="H938" s="35"/>
    </row>
    <row r="939" spans="7:8" x14ac:dyDescent="0.2">
      <c r="G939" s="35"/>
      <c r="H939" s="35"/>
    </row>
    <row r="940" spans="7:8" x14ac:dyDescent="0.2">
      <c r="G940" s="35"/>
      <c r="H940" s="35"/>
    </row>
    <row r="941" spans="7:8" x14ac:dyDescent="0.2">
      <c r="G941" s="35"/>
      <c r="H941" s="35"/>
    </row>
    <row r="942" spans="7:8" x14ac:dyDescent="0.2">
      <c r="G942" s="35"/>
      <c r="H942" s="35"/>
    </row>
    <row r="943" spans="7:8" x14ac:dyDescent="0.2">
      <c r="G943" s="35"/>
      <c r="H943" s="35"/>
    </row>
    <row r="944" spans="7:8" x14ac:dyDescent="0.2">
      <c r="G944" s="35"/>
      <c r="H944" s="35"/>
    </row>
    <row r="945" spans="7:8" x14ac:dyDescent="0.2">
      <c r="G945" s="35"/>
      <c r="H945" s="35"/>
    </row>
    <row r="946" spans="7:8" x14ac:dyDescent="0.2">
      <c r="G946" s="35"/>
      <c r="H946" s="35"/>
    </row>
    <row r="947" spans="7:8" x14ac:dyDescent="0.2">
      <c r="G947" s="35"/>
      <c r="H947" s="35"/>
    </row>
    <row r="948" spans="7:8" x14ac:dyDescent="0.2">
      <c r="G948" s="35"/>
      <c r="H948" s="35"/>
    </row>
    <row r="949" spans="7:8" x14ac:dyDescent="0.2">
      <c r="G949" s="35"/>
      <c r="H949" s="35"/>
    </row>
    <row r="950" spans="7:8" x14ac:dyDescent="0.2">
      <c r="G950" s="35"/>
      <c r="H950" s="35"/>
    </row>
    <row r="951" spans="7:8" x14ac:dyDescent="0.2">
      <c r="G951" s="35"/>
      <c r="H951" s="35"/>
    </row>
    <row r="952" spans="7:8" x14ac:dyDescent="0.2">
      <c r="G952" s="35"/>
      <c r="H952" s="35"/>
    </row>
    <row r="953" spans="7:8" x14ac:dyDescent="0.2">
      <c r="G953" s="35"/>
      <c r="H953" s="35"/>
    </row>
    <row r="954" spans="7:8" x14ac:dyDescent="0.2">
      <c r="G954" s="35"/>
      <c r="H954" s="35"/>
    </row>
    <row r="955" spans="7:8" x14ac:dyDescent="0.2">
      <c r="G955" s="35"/>
      <c r="H955" s="35"/>
    </row>
    <row r="956" spans="7:8" x14ac:dyDescent="0.2">
      <c r="G956" s="35"/>
      <c r="H956" s="35"/>
    </row>
    <row r="957" spans="7:8" x14ac:dyDescent="0.2">
      <c r="G957" s="35"/>
      <c r="H957" s="35"/>
    </row>
    <row r="958" spans="7:8" x14ac:dyDescent="0.2">
      <c r="G958" s="35"/>
      <c r="H958" s="35"/>
    </row>
    <row r="959" spans="7:8" x14ac:dyDescent="0.2">
      <c r="G959" s="35"/>
      <c r="H959" s="35"/>
    </row>
    <row r="960" spans="7:8" x14ac:dyDescent="0.2">
      <c r="G960" s="35"/>
      <c r="H960" s="35"/>
    </row>
    <row r="961" spans="7:8" x14ac:dyDescent="0.2">
      <c r="G961" s="35"/>
      <c r="H961" s="35"/>
    </row>
    <row r="962" spans="7:8" x14ac:dyDescent="0.2">
      <c r="G962" s="35"/>
      <c r="H962" s="35"/>
    </row>
    <row r="963" spans="7:8" x14ac:dyDescent="0.2">
      <c r="G963" s="35"/>
      <c r="H963" s="35"/>
    </row>
    <row r="964" spans="7:8" x14ac:dyDescent="0.2">
      <c r="G964" s="35"/>
      <c r="H964" s="35"/>
    </row>
    <row r="965" spans="7:8" x14ac:dyDescent="0.2">
      <c r="G965" s="35"/>
      <c r="H965" s="35"/>
    </row>
    <row r="966" spans="7:8" x14ac:dyDescent="0.2">
      <c r="G966" s="35"/>
      <c r="H966" s="35"/>
    </row>
    <row r="967" spans="7:8" x14ac:dyDescent="0.2">
      <c r="G967" s="35"/>
      <c r="H967" s="35"/>
    </row>
    <row r="968" spans="7:8" x14ac:dyDescent="0.2">
      <c r="G968" s="35"/>
      <c r="H968" s="35"/>
    </row>
    <row r="969" spans="7:8" x14ac:dyDescent="0.2">
      <c r="G969" s="35"/>
      <c r="H969" s="35"/>
    </row>
    <row r="970" spans="7:8" x14ac:dyDescent="0.2">
      <c r="G970" s="35"/>
      <c r="H970" s="35"/>
    </row>
    <row r="971" spans="7:8" x14ac:dyDescent="0.2">
      <c r="G971" s="35"/>
      <c r="H971" s="35"/>
    </row>
    <row r="972" spans="7:8" x14ac:dyDescent="0.2">
      <c r="G972" s="35"/>
      <c r="H972" s="35"/>
    </row>
    <row r="973" spans="7:8" x14ac:dyDescent="0.2">
      <c r="G973" s="35"/>
      <c r="H973" s="35"/>
    </row>
    <row r="974" spans="7:8" x14ac:dyDescent="0.2">
      <c r="G974" s="35"/>
      <c r="H974" s="35"/>
    </row>
    <row r="975" spans="7:8" x14ac:dyDescent="0.2">
      <c r="G975" s="35"/>
      <c r="H975" s="35"/>
    </row>
    <row r="976" spans="7:8" x14ac:dyDescent="0.2">
      <c r="G976" s="35"/>
      <c r="H976" s="35"/>
    </row>
    <row r="977" spans="7:8" x14ac:dyDescent="0.2">
      <c r="G977" s="35"/>
      <c r="H977" s="35"/>
    </row>
    <row r="978" spans="7:8" x14ac:dyDescent="0.2">
      <c r="G978" s="35"/>
      <c r="H978" s="35"/>
    </row>
    <row r="979" spans="7:8" x14ac:dyDescent="0.2">
      <c r="G979" s="35"/>
      <c r="H979" s="35"/>
    </row>
    <row r="980" spans="7:8" x14ac:dyDescent="0.2">
      <c r="G980" s="35"/>
      <c r="H980" s="35"/>
    </row>
    <row r="981" spans="7:8" x14ac:dyDescent="0.2">
      <c r="G981" s="35"/>
      <c r="H981" s="35"/>
    </row>
    <row r="982" spans="7:8" x14ac:dyDescent="0.2">
      <c r="G982" s="35"/>
      <c r="H982" s="35"/>
    </row>
    <row r="983" spans="7:8" x14ac:dyDescent="0.2">
      <c r="G983" s="35"/>
      <c r="H983" s="35"/>
    </row>
    <row r="984" spans="7:8" x14ac:dyDescent="0.2">
      <c r="G984" s="35"/>
      <c r="H984" s="35"/>
    </row>
    <row r="985" spans="7:8" x14ac:dyDescent="0.2">
      <c r="G985" s="35"/>
      <c r="H985" s="35"/>
    </row>
    <row r="986" spans="7:8" x14ac:dyDescent="0.2">
      <c r="G986" s="35"/>
      <c r="H986" s="35"/>
    </row>
    <row r="987" spans="7:8" x14ac:dyDescent="0.2">
      <c r="G987" s="35"/>
      <c r="H987" s="35"/>
    </row>
    <row r="988" spans="7:8" x14ac:dyDescent="0.2">
      <c r="G988" s="35"/>
      <c r="H988" s="35"/>
    </row>
    <row r="989" spans="7:8" x14ac:dyDescent="0.2">
      <c r="G989" s="35"/>
      <c r="H989" s="35"/>
    </row>
    <row r="990" spans="7:8" x14ac:dyDescent="0.2">
      <c r="G990" s="35"/>
      <c r="H990" s="35"/>
    </row>
    <row r="991" spans="7:8" x14ac:dyDescent="0.2">
      <c r="G991" s="35"/>
      <c r="H991" s="35"/>
    </row>
    <row r="992" spans="7:8" x14ac:dyDescent="0.2">
      <c r="G992" s="35"/>
      <c r="H992" s="35"/>
    </row>
    <row r="993" spans="7:8" x14ac:dyDescent="0.2">
      <c r="G993" s="35"/>
      <c r="H993" s="35"/>
    </row>
    <row r="994" spans="7:8" x14ac:dyDescent="0.2">
      <c r="G994" s="35"/>
      <c r="H994" s="35"/>
    </row>
    <row r="995" spans="7:8" x14ac:dyDescent="0.2">
      <c r="G995" s="35"/>
      <c r="H995" s="35"/>
    </row>
    <row r="996" spans="7:8" x14ac:dyDescent="0.2">
      <c r="G996" s="35"/>
      <c r="H996" s="35"/>
    </row>
    <row r="997" spans="7:8" x14ac:dyDescent="0.2">
      <c r="G997" s="35"/>
      <c r="H997" s="35"/>
    </row>
    <row r="998" spans="7:8" x14ac:dyDescent="0.2">
      <c r="G998" s="35"/>
      <c r="H998" s="35"/>
    </row>
    <row r="999" spans="7:8" x14ac:dyDescent="0.2">
      <c r="G999" s="35"/>
      <c r="H999" s="35"/>
    </row>
    <row r="1000" spans="7:8" x14ac:dyDescent="0.2">
      <c r="G1000" s="35"/>
      <c r="H1000" s="35"/>
    </row>
    <row r="1001" spans="7:8" x14ac:dyDescent="0.2">
      <c r="G1001" s="35"/>
      <c r="H1001" s="35"/>
    </row>
    <row r="1002" spans="7:8" x14ac:dyDescent="0.2">
      <c r="G1002" s="35"/>
      <c r="H1002" s="35"/>
    </row>
    <row r="1003" spans="7:8" x14ac:dyDescent="0.2">
      <c r="G1003" s="35"/>
      <c r="H1003" s="35"/>
    </row>
    <row r="1004" spans="7:8" x14ac:dyDescent="0.2">
      <c r="G1004" s="35"/>
      <c r="H1004" s="35"/>
    </row>
    <row r="1005" spans="7:8" x14ac:dyDescent="0.2">
      <c r="G1005" s="35"/>
      <c r="H1005" s="35"/>
    </row>
    <row r="1006" spans="7:8" x14ac:dyDescent="0.2">
      <c r="G1006" s="35"/>
      <c r="H1006" s="35"/>
    </row>
    <row r="1007" spans="7:8" x14ac:dyDescent="0.2">
      <c r="G1007" s="35"/>
      <c r="H1007" s="35"/>
    </row>
    <row r="1008" spans="7:8" x14ac:dyDescent="0.2">
      <c r="G1008" s="35"/>
      <c r="H1008" s="35"/>
    </row>
    <row r="1009" spans="7:8" x14ac:dyDescent="0.2">
      <c r="G1009" s="35"/>
      <c r="H1009" s="35"/>
    </row>
    <row r="1010" spans="7:8" x14ac:dyDescent="0.2">
      <c r="G1010" s="35"/>
      <c r="H1010" s="35"/>
    </row>
    <row r="1011" spans="7:8" x14ac:dyDescent="0.2">
      <c r="G1011" s="35"/>
      <c r="H1011" s="35"/>
    </row>
    <row r="1012" spans="7:8" x14ac:dyDescent="0.2">
      <c r="G1012" s="35"/>
      <c r="H1012" s="35"/>
    </row>
    <row r="1013" spans="7:8" x14ac:dyDescent="0.2">
      <c r="G1013" s="35"/>
      <c r="H1013" s="35"/>
    </row>
    <row r="1014" spans="7:8" x14ac:dyDescent="0.2">
      <c r="G1014" s="35"/>
      <c r="H1014" s="35"/>
    </row>
    <row r="1015" spans="7:8" x14ac:dyDescent="0.2">
      <c r="G1015" s="35"/>
      <c r="H1015" s="35"/>
    </row>
    <row r="1016" spans="7:8" x14ac:dyDescent="0.2">
      <c r="G1016" s="35"/>
      <c r="H1016" s="35"/>
    </row>
    <row r="1017" spans="7:8" x14ac:dyDescent="0.2">
      <c r="G1017" s="35"/>
      <c r="H1017" s="35"/>
    </row>
    <row r="1018" spans="7:8" x14ac:dyDescent="0.2">
      <c r="G1018" s="35"/>
      <c r="H1018" s="35"/>
    </row>
    <row r="1019" spans="7:8" x14ac:dyDescent="0.2">
      <c r="G1019" s="35"/>
      <c r="H1019" s="35"/>
    </row>
    <row r="1020" spans="7:8" x14ac:dyDescent="0.2">
      <c r="G1020" s="35"/>
      <c r="H1020" s="35"/>
    </row>
    <row r="1021" spans="7:8" x14ac:dyDescent="0.2">
      <c r="G1021" s="35"/>
      <c r="H1021" s="35"/>
    </row>
    <row r="1022" spans="7:8" x14ac:dyDescent="0.2">
      <c r="G1022" s="35"/>
      <c r="H1022" s="35"/>
    </row>
    <row r="1023" spans="7:8" x14ac:dyDescent="0.2">
      <c r="G1023" s="35"/>
      <c r="H1023" s="35"/>
    </row>
    <row r="1024" spans="7:8" x14ac:dyDescent="0.2">
      <c r="G1024" s="35"/>
      <c r="H1024" s="35"/>
    </row>
    <row r="1025" spans="7:8" x14ac:dyDescent="0.2">
      <c r="G1025" s="35"/>
      <c r="H1025" s="35"/>
    </row>
    <row r="1026" spans="7:8" x14ac:dyDescent="0.2">
      <c r="G1026" s="35"/>
      <c r="H1026" s="35"/>
    </row>
    <row r="1027" spans="7:8" x14ac:dyDescent="0.2">
      <c r="G1027" s="35"/>
      <c r="H1027" s="35"/>
    </row>
    <row r="1028" spans="7:8" x14ac:dyDescent="0.2">
      <c r="G1028" s="35"/>
      <c r="H1028" s="35"/>
    </row>
    <row r="1029" spans="7:8" x14ac:dyDescent="0.2">
      <c r="G1029" s="35"/>
      <c r="H1029" s="35"/>
    </row>
    <row r="1030" spans="7:8" x14ac:dyDescent="0.2">
      <c r="G1030" s="35"/>
      <c r="H1030" s="35"/>
    </row>
    <row r="1031" spans="7:8" x14ac:dyDescent="0.2">
      <c r="G1031" s="35"/>
      <c r="H1031" s="35"/>
    </row>
    <row r="1032" spans="7:8" x14ac:dyDescent="0.2">
      <c r="G1032" s="35"/>
      <c r="H1032" s="35"/>
    </row>
    <row r="1033" spans="7:8" x14ac:dyDescent="0.2">
      <c r="G1033" s="35"/>
      <c r="H1033" s="35"/>
    </row>
    <row r="1034" spans="7:8" x14ac:dyDescent="0.2">
      <c r="G1034" s="35"/>
      <c r="H1034" s="35"/>
    </row>
    <row r="1035" spans="7:8" x14ac:dyDescent="0.2">
      <c r="G1035" s="35"/>
      <c r="H1035" s="35"/>
    </row>
    <row r="1036" spans="7:8" x14ac:dyDescent="0.2">
      <c r="G1036" s="35"/>
      <c r="H1036" s="35"/>
    </row>
    <row r="1037" spans="7:8" x14ac:dyDescent="0.2">
      <c r="G1037" s="35"/>
      <c r="H1037" s="35"/>
    </row>
    <row r="1038" spans="7:8" x14ac:dyDescent="0.2">
      <c r="G1038" s="35"/>
      <c r="H1038" s="35"/>
    </row>
    <row r="1039" spans="7:8" x14ac:dyDescent="0.2">
      <c r="G1039" s="35"/>
      <c r="H1039" s="35"/>
    </row>
    <row r="1040" spans="7:8" x14ac:dyDescent="0.2">
      <c r="G1040" s="35"/>
      <c r="H1040" s="35"/>
    </row>
    <row r="1041" spans="7:8" x14ac:dyDescent="0.2">
      <c r="G1041" s="35"/>
      <c r="H1041" s="35"/>
    </row>
    <row r="1042" spans="7:8" x14ac:dyDescent="0.2">
      <c r="G1042" s="35"/>
      <c r="H1042" s="35"/>
    </row>
    <row r="1043" spans="7:8" x14ac:dyDescent="0.2">
      <c r="G1043" s="35"/>
      <c r="H1043" s="35"/>
    </row>
    <row r="1044" spans="7:8" x14ac:dyDescent="0.2">
      <c r="G1044" s="35"/>
      <c r="H1044" s="35"/>
    </row>
    <row r="1045" spans="7:8" x14ac:dyDescent="0.2">
      <c r="G1045" s="35"/>
      <c r="H1045" s="35"/>
    </row>
    <row r="1046" spans="7:8" x14ac:dyDescent="0.2">
      <c r="G1046" s="35"/>
      <c r="H1046" s="35"/>
    </row>
    <row r="1047" spans="7:8" x14ac:dyDescent="0.2">
      <c r="G1047" s="35"/>
      <c r="H1047" s="35"/>
    </row>
    <row r="1048" spans="7:8" x14ac:dyDescent="0.2">
      <c r="G1048" s="35"/>
      <c r="H1048" s="35"/>
    </row>
    <row r="1049" spans="7:8" x14ac:dyDescent="0.2">
      <c r="G1049" s="35"/>
      <c r="H1049" s="35"/>
    </row>
    <row r="1050" spans="7:8" x14ac:dyDescent="0.2">
      <c r="G1050" s="35"/>
      <c r="H1050" s="35"/>
    </row>
    <row r="1051" spans="7:8" x14ac:dyDescent="0.2">
      <c r="G1051" s="35"/>
      <c r="H1051" s="35"/>
    </row>
    <row r="1052" spans="7:8" x14ac:dyDescent="0.2">
      <c r="G1052" s="35"/>
      <c r="H1052" s="35"/>
    </row>
    <row r="1053" spans="7:8" x14ac:dyDescent="0.2">
      <c r="G1053" s="35"/>
      <c r="H1053" s="35"/>
    </row>
    <row r="1054" spans="7:8" x14ac:dyDescent="0.2">
      <c r="G1054" s="35"/>
      <c r="H1054" s="35"/>
    </row>
    <row r="1055" spans="7:8" x14ac:dyDescent="0.2">
      <c r="G1055" s="35"/>
      <c r="H1055" s="35"/>
    </row>
    <row r="1056" spans="7:8" x14ac:dyDescent="0.2">
      <c r="G1056" s="35"/>
      <c r="H1056" s="35"/>
    </row>
    <row r="1057" spans="7:8" x14ac:dyDescent="0.2">
      <c r="G1057" s="35"/>
      <c r="H1057" s="35"/>
    </row>
    <row r="1058" spans="7:8" x14ac:dyDescent="0.2">
      <c r="G1058" s="35"/>
      <c r="H1058" s="35"/>
    </row>
    <row r="1059" spans="7:8" x14ac:dyDescent="0.2">
      <c r="G1059" s="35"/>
      <c r="H1059" s="35"/>
    </row>
    <row r="1060" spans="7:8" x14ac:dyDescent="0.2">
      <c r="G1060" s="35"/>
      <c r="H1060" s="35"/>
    </row>
    <row r="1061" spans="7:8" x14ac:dyDescent="0.2">
      <c r="G1061" s="35"/>
      <c r="H1061" s="35"/>
    </row>
    <row r="1062" spans="7:8" x14ac:dyDescent="0.2">
      <c r="G1062" s="35"/>
      <c r="H1062" s="35"/>
    </row>
    <row r="1063" spans="7:8" x14ac:dyDescent="0.2">
      <c r="G1063" s="35"/>
      <c r="H1063" s="35"/>
    </row>
    <row r="1064" spans="7:8" x14ac:dyDescent="0.2">
      <c r="G1064" s="35"/>
      <c r="H1064" s="35"/>
    </row>
    <row r="1065" spans="7:8" x14ac:dyDescent="0.2">
      <c r="G1065" s="35"/>
      <c r="H1065" s="35"/>
    </row>
    <row r="1066" spans="7:8" x14ac:dyDescent="0.2">
      <c r="G1066" s="35"/>
      <c r="H1066" s="35"/>
    </row>
    <row r="1067" spans="7:8" x14ac:dyDescent="0.2">
      <c r="G1067" s="35"/>
      <c r="H1067" s="35"/>
    </row>
    <row r="1068" spans="7:8" x14ac:dyDescent="0.2">
      <c r="G1068" s="35"/>
      <c r="H1068" s="35"/>
    </row>
    <row r="1069" spans="7:8" x14ac:dyDescent="0.2">
      <c r="G1069" s="35"/>
      <c r="H1069" s="35"/>
    </row>
    <row r="1070" spans="7:8" x14ac:dyDescent="0.2">
      <c r="G1070" s="35"/>
      <c r="H1070" s="35"/>
    </row>
    <row r="1071" spans="7:8" x14ac:dyDescent="0.2">
      <c r="G1071" s="35"/>
      <c r="H1071" s="35"/>
    </row>
    <row r="1072" spans="7:8" x14ac:dyDescent="0.2">
      <c r="G1072" s="35"/>
      <c r="H1072" s="35"/>
    </row>
    <row r="1073" spans="7:8" x14ac:dyDescent="0.2">
      <c r="G1073" s="35"/>
      <c r="H1073" s="35"/>
    </row>
    <row r="1074" spans="7:8" x14ac:dyDescent="0.2">
      <c r="G1074" s="35"/>
      <c r="H1074" s="35"/>
    </row>
    <row r="1075" spans="7:8" x14ac:dyDescent="0.2">
      <c r="G1075" s="35"/>
      <c r="H1075" s="35"/>
    </row>
    <row r="1076" spans="7:8" x14ac:dyDescent="0.2">
      <c r="G1076" s="35"/>
      <c r="H1076" s="35"/>
    </row>
    <row r="1077" spans="7:8" x14ac:dyDescent="0.2">
      <c r="G1077" s="35"/>
      <c r="H1077" s="35"/>
    </row>
    <row r="1078" spans="7:8" x14ac:dyDescent="0.2">
      <c r="G1078" s="35"/>
      <c r="H1078" s="35"/>
    </row>
    <row r="1079" spans="7:8" x14ac:dyDescent="0.2">
      <c r="G1079" s="35"/>
      <c r="H1079" s="35"/>
    </row>
    <row r="1080" spans="7:8" x14ac:dyDescent="0.2">
      <c r="G1080" s="35"/>
      <c r="H1080" s="35"/>
    </row>
    <row r="1081" spans="7:8" x14ac:dyDescent="0.2">
      <c r="G1081" s="35"/>
      <c r="H1081" s="35"/>
    </row>
    <row r="1082" spans="7:8" x14ac:dyDescent="0.2">
      <c r="G1082" s="35"/>
      <c r="H1082" s="35"/>
    </row>
    <row r="1083" spans="7:8" x14ac:dyDescent="0.2">
      <c r="G1083" s="35"/>
      <c r="H1083" s="35"/>
    </row>
    <row r="1084" spans="7:8" x14ac:dyDescent="0.2">
      <c r="G1084" s="35"/>
      <c r="H1084" s="35"/>
    </row>
    <row r="1085" spans="7:8" x14ac:dyDescent="0.2">
      <c r="G1085" s="35"/>
      <c r="H1085" s="35"/>
    </row>
    <row r="1086" spans="7:8" x14ac:dyDescent="0.2">
      <c r="G1086" s="35"/>
      <c r="H1086" s="35"/>
    </row>
    <row r="1087" spans="7:8" x14ac:dyDescent="0.2">
      <c r="G1087" s="35"/>
      <c r="H1087" s="35"/>
    </row>
    <row r="1088" spans="7:8" x14ac:dyDescent="0.2">
      <c r="G1088" s="35"/>
      <c r="H1088" s="35"/>
    </row>
    <row r="1089" spans="7:8" x14ac:dyDescent="0.2">
      <c r="G1089" s="35"/>
      <c r="H1089" s="35"/>
    </row>
    <row r="1090" spans="7:8" x14ac:dyDescent="0.2">
      <c r="G1090" s="35"/>
      <c r="H1090" s="35"/>
    </row>
    <row r="1091" spans="7:8" x14ac:dyDescent="0.2">
      <c r="G1091" s="35"/>
      <c r="H1091" s="35"/>
    </row>
    <row r="1092" spans="7:8" x14ac:dyDescent="0.2">
      <c r="G1092" s="35"/>
      <c r="H1092" s="35"/>
    </row>
    <row r="1093" spans="7:8" x14ac:dyDescent="0.2">
      <c r="G1093" s="35"/>
      <c r="H1093" s="35"/>
    </row>
    <row r="1094" spans="7:8" x14ac:dyDescent="0.2">
      <c r="G1094" s="35"/>
      <c r="H1094" s="35"/>
    </row>
    <row r="1095" spans="7:8" x14ac:dyDescent="0.2">
      <c r="G1095" s="35"/>
      <c r="H1095" s="35"/>
    </row>
    <row r="1096" spans="7:8" x14ac:dyDescent="0.2">
      <c r="G1096" s="35"/>
      <c r="H1096" s="35"/>
    </row>
    <row r="1097" spans="7:8" x14ac:dyDescent="0.2">
      <c r="G1097" s="35"/>
      <c r="H1097" s="35"/>
    </row>
    <row r="1098" spans="7:8" x14ac:dyDescent="0.2">
      <c r="G1098" s="35"/>
      <c r="H1098" s="35"/>
    </row>
    <row r="1099" spans="7:8" x14ac:dyDescent="0.2">
      <c r="G1099" s="35"/>
      <c r="H1099" s="35"/>
    </row>
    <row r="1100" spans="7:8" x14ac:dyDescent="0.2">
      <c r="G1100" s="35"/>
      <c r="H1100" s="35"/>
    </row>
    <row r="1101" spans="7:8" x14ac:dyDescent="0.2">
      <c r="G1101" s="35"/>
      <c r="H1101" s="35"/>
    </row>
    <row r="1102" spans="7:8" x14ac:dyDescent="0.2">
      <c r="G1102" s="35"/>
      <c r="H1102" s="35"/>
    </row>
    <row r="1103" spans="7:8" x14ac:dyDescent="0.2">
      <c r="G1103" s="35"/>
      <c r="H1103" s="35"/>
    </row>
    <row r="1104" spans="7:8" x14ac:dyDescent="0.2">
      <c r="G1104" s="35"/>
      <c r="H1104" s="35"/>
    </row>
    <row r="1105" spans="7:8" x14ac:dyDescent="0.2">
      <c r="G1105" s="35"/>
      <c r="H1105" s="35"/>
    </row>
    <row r="1106" spans="7:8" x14ac:dyDescent="0.2">
      <c r="G1106" s="35"/>
      <c r="H1106" s="35"/>
    </row>
    <row r="1107" spans="7:8" x14ac:dyDescent="0.2">
      <c r="G1107" s="35"/>
      <c r="H1107" s="35"/>
    </row>
    <row r="1108" spans="7:8" x14ac:dyDescent="0.2">
      <c r="G1108" s="35"/>
      <c r="H1108" s="35"/>
    </row>
    <row r="1109" spans="7:8" x14ac:dyDescent="0.2">
      <c r="G1109" s="35"/>
      <c r="H1109" s="35"/>
    </row>
    <row r="1110" spans="7:8" x14ac:dyDescent="0.2">
      <c r="G1110" s="35"/>
      <c r="H1110" s="35"/>
    </row>
    <row r="1111" spans="7:8" x14ac:dyDescent="0.2">
      <c r="G1111" s="35"/>
      <c r="H1111" s="35"/>
    </row>
    <row r="1112" spans="7:8" x14ac:dyDescent="0.2">
      <c r="G1112" s="35"/>
      <c r="H1112" s="35"/>
    </row>
    <row r="1113" spans="7:8" x14ac:dyDescent="0.2">
      <c r="G1113" s="35"/>
      <c r="H1113" s="35"/>
    </row>
    <row r="1114" spans="7:8" x14ac:dyDescent="0.2">
      <c r="G1114" s="35"/>
      <c r="H1114" s="35"/>
    </row>
    <row r="1115" spans="7:8" x14ac:dyDescent="0.2">
      <c r="G1115" s="35"/>
      <c r="H1115" s="35"/>
    </row>
    <row r="1116" spans="7:8" x14ac:dyDescent="0.2">
      <c r="G1116" s="35"/>
      <c r="H1116" s="35"/>
    </row>
    <row r="1117" spans="7:8" x14ac:dyDescent="0.2">
      <c r="G1117" s="35"/>
      <c r="H1117" s="35"/>
    </row>
    <row r="1118" spans="7:8" x14ac:dyDescent="0.2">
      <c r="G1118" s="35"/>
      <c r="H1118" s="35"/>
    </row>
    <row r="1119" spans="7:8" x14ac:dyDescent="0.2">
      <c r="G1119" s="35"/>
      <c r="H1119" s="35"/>
    </row>
    <row r="1120" spans="7:8" x14ac:dyDescent="0.2">
      <c r="G1120" s="35"/>
      <c r="H1120" s="35"/>
    </row>
    <row r="1121" spans="7:8" x14ac:dyDescent="0.2">
      <c r="G1121" s="35"/>
      <c r="H1121" s="35"/>
    </row>
    <row r="1122" spans="7:8" x14ac:dyDescent="0.2">
      <c r="G1122" s="35"/>
      <c r="H1122" s="35"/>
    </row>
    <row r="1123" spans="7:8" x14ac:dyDescent="0.2">
      <c r="G1123" s="35"/>
      <c r="H1123" s="35"/>
    </row>
    <row r="1124" spans="7:8" x14ac:dyDescent="0.2">
      <c r="G1124" s="35"/>
      <c r="H1124" s="35"/>
    </row>
    <row r="1125" spans="7:8" x14ac:dyDescent="0.2">
      <c r="G1125" s="35"/>
      <c r="H1125" s="35"/>
    </row>
    <row r="1126" spans="7:8" x14ac:dyDescent="0.2">
      <c r="G1126" s="35"/>
      <c r="H1126" s="35"/>
    </row>
    <row r="1127" spans="7:8" x14ac:dyDescent="0.2">
      <c r="G1127" s="35"/>
      <c r="H1127" s="35"/>
    </row>
    <row r="1128" spans="7:8" x14ac:dyDescent="0.2">
      <c r="G1128" s="35"/>
      <c r="H1128" s="35"/>
    </row>
    <row r="1129" spans="7:8" x14ac:dyDescent="0.2">
      <c r="G1129" s="35"/>
      <c r="H1129" s="35"/>
    </row>
    <row r="1130" spans="7:8" x14ac:dyDescent="0.2">
      <c r="G1130" s="35"/>
      <c r="H1130" s="35"/>
    </row>
    <row r="1131" spans="7:8" x14ac:dyDescent="0.2">
      <c r="G1131" s="35"/>
      <c r="H1131" s="35"/>
    </row>
    <row r="1132" spans="7:8" x14ac:dyDescent="0.2">
      <c r="G1132" s="35"/>
      <c r="H1132" s="35"/>
    </row>
    <row r="1133" spans="7:8" x14ac:dyDescent="0.2">
      <c r="G1133" s="35"/>
      <c r="H1133" s="35"/>
    </row>
    <row r="1134" spans="7:8" x14ac:dyDescent="0.2">
      <c r="G1134" s="35"/>
      <c r="H1134" s="35"/>
    </row>
    <row r="1135" spans="7:8" x14ac:dyDescent="0.2">
      <c r="G1135" s="35"/>
      <c r="H1135" s="35"/>
    </row>
    <row r="1136" spans="7:8" x14ac:dyDescent="0.2">
      <c r="G1136" s="35"/>
      <c r="H1136" s="35"/>
    </row>
    <row r="1137" spans="7:8" x14ac:dyDescent="0.2">
      <c r="G1137" s="35"/>
      <c r="H1137" s="35"/>
    </row>
    <row r="1138" spans="7:8" x14ac:dyDescent="0.2">
      <c r="G1138" s="35"/>
      <c r="H1138" s="35"/>
    </row>
    <row r="1139" spans="7:8" x14ac:dyDescent="0.2">
      <c r="G1139" s="35"/>
      <c r="H1139" s="35"/>
    </row>
    <row r="1140" spans="7:8" x14ac:dyDescent="0.2">
      <c r="G1140" s="35"/>
      <c r="H1140" s="35"/>
    </row>
    <row r="1141" spans="7:8" x14ac:dyDescent="0.2">
      <c r="G1141" s="35"/>
      <c r="H1141" s="35"/>
    </row>
    <row r="1142" spans="7:8" x14ac:dyDescent="0.2">
      <c r="G1142" s="35"/>
      <c r="H1142" s="35"/>
    </row>
    <row r="1143" spans="7:8" x14ac:dyDescent="0.2">
      <c r="G1143" s="35"/>
      <c r="H1143" s="35"/>
    </row>
    <row r="1144" spans="7:8" x14ac:dyDescent="0.2">
      <c r="G1144" s="35"/>
      <c r="H1144" s="35"/>
    </row>
    <row r="1145" spans="7:8" x14ac:dyDescent="0.2">
      <c r="G1145" s="35"/>
      <c r="H1145" s="35"/>
    </row>
    <row r="1146" spans="7:8" x14ac:dyDescent="0.2">
      <c r="G1146" s="35"/>
      <c r="H1146" s="35"/>
    </row>
    <row r="1147" spans="7:8" x14ac:dyDescent="0.2">
      <c r="G1147" s="35"/>
      <c r="H1147" s="35"/>
    </row>
    <row r="1148" spans="7:8" x14ac:dyDescent="0.2">
      <c r="G1148" s="35"/>
      <c r="H1148" s="35"/>
    </row>
    <row r="1149" spans="7:8" x14ac:dyDescent="0.2">
      <c r="G1149" s="35"/>
      <c r="H1149" s="35"/>
    </row>
    <row r="1150" spans="7:8" x14ac:dyDescent="0.2">
      <c r="G1150" s="35"/>
      <c r="H1150" s="35"/>
    </row>
    <row r="1151" spans="7:8" x14ac:dyDescent="0.2">
      <c r="G1151" s="35"/>
      <c r="H1151" s="35"/>
    </row>
    <row r="1152" spans="7:8" x14ac:dyDescent="0.2">
      <c r="G1152" s="35"/>
      <c r="H1152" s="35"/>
    </row>
    <row r="1153" spans="7:8" x14ac:dyDescent="0.2">
      <c r="G1153" s="35"/>
      <c r="H1153" s="35"/>
    </row>
    <row r="1154" spans="7:8" x14ac:dyDescent="0.2">
      <c r="G1154" s="35"/>
      <c r="H1154" s="35"/>
    </row>
    <row r="1155" spans="7:8" x14ac:dyDescent="0.2">
      <c r="G1155" s="35"/>
      <c r="H1155" s="35"/>
    </row>
    <row r="1156" spans="7:8" x14ac:dyDescent="0.2">
      <c r="G1156" s="35"/>
      <c r="H1156" s="35"/>
    </row>
    <row r="1157" spans="7:8" x14ac:dyDescent="0.2">
      <c r="G1157" s="35"/>
      <c r="H1157" s="35"/>
    </row>
    <row r="1158" spans="7:8" x14ac:dyDescent="0.2">
      <c r="G1158" s="35"/>
      <c r="H1158" s="35"/>
    </row>
    <row r="1159" spans="7:8" x14ac:dyDescent="0.2">
      <c r="G1159" s="35"/>
      <c r="H1159" s="35"/>
    </row>
    <row r="1160" spans="7:8" x14ac:dyDescent="0.2">
      <c r="G1160" s="35"/>
      <c r="H1160" s="35"/>
    </row>
    <row r="1161" spans="7:8" x14ac:dyDescent="0.2">
      <c r="G1161" s="35"/>
      <c r="H1161" s="35"/>
    </row>
    <row r="1162" spans="7:8" x14ac:dyDescent="0.2">
      <c r="G1162" s="35"/>
      <c r="H1162" s="35"/>
    </row>
    <row r="1163" spans="7:8" x14ac:dyDescent="0.2">
      <c r="G1163" s="35"/>
      <c r="H1163" s="35"/>
    </row>
    <row r="1164" spans="7:8" x14ac:dyDescent="0.2">
      <c r="G1164" s="35"/>
      <c r="H1164" s="35"/>
    </row>
    <row r="1165" spans="7:8" x14ac:dyDescent="0.2">
      <c r="G1165" s="35"/>
      <c r="H1165" s="35"/>
    </row>
    <row r="1166" spans="7:8" x14ac:dyDescent="0.2">
      <c r="G1166" s="35"/>
      <c r="H1166" s="35"/>
    </row>
    <row r="1167" spans="7:8" x14ac:dyDescent="0.2">
      <c r="G1167" s="35"/>
      <c r="H1167" s="35"/>
    </row>
    <row r="1168" spans="7:8" x14ac:dyDescent="0.2">
      <c r="G1168" s="35"/>
      <c r="H1168" s="35"/>
    </row>
    <row r="1169" spans="7:8" x14ac:dyDescent="0.2">
      <c r="G1169" s="35"/>
      <c r="H1169" s="35"/>
    </row>
    <row r="1170" spans="7:8" x14ac:dyDescent="0.2">
      <c r="G1170" s="35"/>
      <c r="H1170" s="35"/>
    </row>
    <row r="1171" spans="7:8" x14ac:dyDescent="0.2">
      <c r="G1171" s="35"/>
      <c r="H1171" s="35"/>
    </row>
    <row r="1172" spans="7:8" x14ac:dyDescent="0.2">
      <c r="G1172" s="35"/>
      <c r="H1172" s="35"/>
    </row>
    <row r="1173" spans="7:8" x14ac:dyDescent="0.2">
      <c r="G1173" s="35"/>
      <c r="H1173" s="35"/>
    </row>
    <row r="1174" spans="7:8" x14ac:dyDescent="0.2">
      <c r="G1174" s="35"/>
      <c r="H1174" s="35"/>
    </row>
    <row r="1175" spans="7:8" x14ac:dyDescent="0.2">
      <c r="G1175" s="35"/>
      <c r="H1175" s="35"/>
    </row>
    <row r="1176" spans="7:8" x14ac:dyDescent="0.2">
      <c r="G1176" s="35"/>
      <c r="H1176" s="35"/>
    </row>
    <row r="1177" spans="7:8" x14ac:dyDescent="0.2">
      <c r="G1177" s="35"/>
      <c r="H1177" s="35"/>
    </row>
    <row r="1178" spans="7:8" x14ac:dyDescent="0.2">
      <c r="G1178" s="35"/>
      <c r="H1178" s="35"/>
    </row>
    <row r="1179" spans="7:8" x14ac:dyDescent="0.2">
      <c r="G1179" s="35"/>
      <c r="H1179" s="35"/>
    </row>
    <row r="1180" spans="7:8" x14ac:dyDescent="0.2">
      <c r="G1180" s="35"/>
      <c r="H1180" s="35"/>
    </row>
    <row r="1181" spans="7:8" x14ac:dyDescent="0.2">
      <c r="G1181" s="35"/>
      <c r="H1181" s="35"/>
    </row>
    <row r="1182" spans="7:8" x14ac:dyDescent="0.2">
      <c r="G1182" s="35"/>
      <c r="H1182" s="35"/>
    </row>
    <row r="1183" spans="7:8" x14ac:dyDescent="0.2">
      <c r="G1183" s="35"/>
      <c r="H1183" s="35"/>
    </row>
    <row r="1184" spans="7:8" x14ac:dyDescent="0.2">
      <c r="G1184" s="35"/>
      <c r="H1184" s="35"/>
    </row>
    <row r="1185" spans="7:8" x14ac:dyDescent="0.2">
      <c r="G1185" s="35"/>
      <c r="H1185" s="35"/>
    </row>
    <row r="1186" spans="7:8" x14ac:dyDescent="0.2">
      <c r="G1186" s="35"/>
      <c r="H1186" s="35"/>
    </row>
    <row r="1187" spans="7:8" x14ac:dyDescent="0.2">
      <c r="G1187" s="35"/>
      <c r="H1187" s="35"/>
    </row>
    <row r="1188" spans="7:8" x14ac:dyDescent="0.2">
      <c r="G1188" s="35"/>
      <c r="H1188" s="35"/>
    </row>
    <row r="1189" spans="7:8" x14ac:dyDescent="0.2">
      <c r="G1189" s="35"/>
      <c r="H1189" s="35"/>
    </row>
    <row r="1190" spans="7:8" x14ac:dyDescent="0.2">
      <c r="G1190" s="35"/>
      <c r="H1190" s="35"/>
    </row>
    <row r="1191" spans="7:8" x14ac:dyDescent="0.2">
      <c r="G1191" s="35"/>
      <c r="H1191" s="35"/>
    </row>
    <row r="1192" spans="7:8" x14ac:dyDescent="0.2">
      <c r="G1192" s="35"/>
      <c r="H1192" s="35"/>
    </row>
    <row r="1193" spans="7:8" x14ac:dyDescent="0.2">
      <c r="G1193" s="35"/>
      <c r="H1193" s="35"/>
    </row>
    <row r="1194" spans="7:8" x14ac:dyDescent="0.2">
      <c r="G1194" s="35"/>
      <c r="H1194" s="35"/>
    </row>
    <row r="1195" spans="7:8" x14ac:dyDescent="0.2">
      <c r="G1195" s="35"/>
      <c r="H1195" s="35"/>
    </row>
    <row r="1196" spans="7:8" x14ac:dyDescent="0.2">
      <c r="G1196" s="35"/>
      <c r="H1196" s="35"/>
    </row>
    <row r="1197" spans="7:8" x14ac:dyDescent="0.2">
      <c r="G1197" s="35"/>
      <c r="H1197" s="35"/>
    </row>
    <row r="1198" spans="7:8" x14ac:dyDescent="0.2">
      <c r="G1198" s="35"/>
      <c r="H1198" s="35"/>
    </row>
    <row r="1199" spans="7:8" x14ac:dyDescent="0.2">
      <c r="G1199" s="35"/>
      <c r="H1199" s="35"/>
    </row>
    <row r="1200" spans="7:8" x14ac:dyDescent="0.2">
      <c r="G1200" s="35"/>
      <c r="H1200" s="35"/>
    </row>
    <row r="1201" spans="7:8" x14ac:dyDescent="0.2">
      <c r="G1201" s="35"/>
      <c r="H1201" s="35"/>
    </row>
    <row r="1202" spans="7:8" x14ac:dyDescent="0.2">
      <c r="G1202" s="35"/>
      <c r="H1202" s="35"/>
    </row>
    <row r="1203" spans="7:8" x14ac:dyDescent="0.2">
      <c r="G1203" s="35"/>
      <c r="H1203" s="35"/>
    </row>
    <row r="1204" spans="7:8" x14ac:dyDescent="0.2">
      <c r="G1204" s="35"/>
      <c r="H1204" s="35"/>
    </row>
    <row r="1205" spans="7:8" x14ac:dyDescent="0.2">
      <c r="G1205" s="35"/>
      <c r="H1205" s="35"/>
    </row>
    <row r="1206" spans="7:8" x14ac:dyDescent="0.2">
      <c r="G1206" s="35"/>
      <c r="H1206" s="35"/>
    </row>
    <row r="1207" spans="7:8" x14ac:dyDescent="0.2">
      <c r="G1207" s="35"/>
      <c r="H1207" s="35"/>
    </row>
    <row r="1208" spans="7:8" x14ac:dyDescent="0.2">
      <c r="G1208" s="35"/>
      <c r="H1208" s="35"/>
    </row>
    <row r="1209" spans="7:8" x14ac:dyDescent="0.2">
      <c r="G1209" s="35"/>
      <c r="H1209" s="35"/>
    </row>
    <row r="1210" spans="7:8" x14ac:dyDescent="0.2">
      <c r="G1210" s="35"/>
      <c r="H1210" s="35"/>
    </row>
    <row r="1211" spans="7:8" x14ac:dyDescent="0.2">
      <c r="G1211" s="35"/>
      <c r="H1211" s="35"/>
    </row>
    <row r="1212" spans="7:8" x14ac:dyDescent="0.2">
      <c r="G1212" s="35"/>
      <c r="H1212" s="35"/>
    </row>
    <row r="1213" spans="7:8" x14ac:dyDescent="0.2">
      <c r="G1213" s="35"/>
      <c r="H1213" s="35"/>
    </row>
    <row r="1214" spans="7:8" x14ac:dyDescent="0.2">
      <c r="G1214" s="35"/>
      <c r="H1214" s="35"/>
    </row>
    <row r="1215" spans="7:8" x14ac:dyDescent="0.2">
      <c r="G1215" s="35"/>
      <c r="H1215" s="35"/>
    </row>
    <row r="1216" spans="7:8" x14ac:dyDescent="0.2">
      <c r="G1216" s="35"/>
      <c r="H1216" s="35"/>
    </row>
    <row r="1217" spans="7:8" x14ac:dyDescent="0.2">
      <c r="G1217" s="35"/>
      <c r="H1217" s="35"/>
    </row>
    <row r="1218" spans="7:8" x14ac:dyDescent="0.2">
      <c r="G1218" s="35"/>
      <c r="H1218" s="35"/>
    </row>
    <row r="1219" spans="7:8" x14ac:dyDescent="0.2">
      <c r="G1219" s="35"/>
      <c r="H1219" s="35"/>
    </row>
    <row r="1220" spans="7:8" x14ac:dyDescent="0.2">
      <c r="G1220" s="35"/>
      <c r="H1220" s="35"/>
    </row>
    <row r="1221" spans="7:8" x14ac:dyDescent="0.2">
      <c r="G1221" s="35"/>
      <c r="H1221" s="35"/>
    </row>
    <row r="1222" spans="7:8" x14ac:dyDescent="0.2">
      <c r="G1222" s="35"/>
      <c r="H1222" s="35"/>
    </row>
    <row r="1223" spans="7:8" x14ac:dyDescent="0.2">
      <c r="G1223" s="35"/>
      <c r="H1223" s="35"/>
    </row>
    <row r="1224" spans="7:8" x14ac:dyDescent="0.2">
      <c r="G1224" s="35"/>
      <c r="H1224" s="35"/>
    </row>
    <row r="1225" spans="7:8" x14ac:dyDescent="0.2">
      <c r="G1225" s="35"/>
      <c r="H1225" s="35"/>
    </row>
    <row r="1226" spans="7:8" x14ac:dyDescent="0.2">
      <c r="G1226" s="35"/>
      <c r="H1226" s="35"/>
    </row>
    <row r="1227" spans="7:8" x14ac:dyDescent="0.2">
      <c r="G1227" s="35"/>
      <c r="H1227" s="35"/>
    </row>
    <row r="1228" spans="7:8" x14ac:dyDescent="0.2">
      <c r="G1228" s="35"/>
      <c r="H1228" s="35"/>
    </row>
    <row r="1229" spans="7:8" x14ac:dyDescent="0.2">
      <c r="G1229" s="35"/>
      <c r="H1229" s="35"/>
    </row>
    <row r="1230" spans="7:8" x14ac:dyDescent="0.2">
      <c r="G1230" s="35"/>
      <c r="H1230" s="35"/>
    </row>
    <row r="1231" spans="7:8" x14ac:dyDescent="0.2">
      <c r="G1231" s="35"/>
      <c r="H1231" s="35"/>
    </row>
    <row r="1232" spans="7:8" x14ac:dyDescent="0.2">
      <c r="G1232" s="35"/>
      <c r="H1232" s="35"/>
    </row>
    <row r="1233" spans="7:8" x14ac:dyDescent="0.2">
      <c r="G1233" s="35"/>
      <c r="H1233" s="35"/>
    </row>
    <row r="1234" spans="7:8" x14ac:dyDescent="0.2">
      <c r="G1234" s="35"/>
      <c r="H1234" s="35"/>
    </row>
    <row r="1235" spans="7:8" x14ac:dyDescent="0.2">
      <c r="G1235" s="35"/>
      <c r="H1235" s="35"/>
    </row>
    <row r="1236" spans="7:8" x14ac:dyDescent="0.2">
      <c r="G1236" s="35"/>
      <c r="H1236" s="35"/>
    </row>
    <row r="1237" spans="7:8" x14ac:dyDescent="0.2">
      <c r="G1237" s="35"/>
      <c r="H1237" s="35"/>
    </row>
    <row r="1238" spans="7:8" x14ac:dyDescent="0.2">
      <c r="G1238" s="35"/>
      <c r="H1238" s="35"/>
    </row>
    <row r="1239" spans="7:8" x14ac:dyDescent="0.2">
      <c r="G1239" s="35"/>
      <c r="H1239" s="35"/>
    </row>
    <row r="1240" spans="7:8" x14ac:dyDescent="0.2">
      <c r="G1240" s="35"/>
      <c r="H1240" s="35"/>
    </row>
    <row r="1241" spans="7:8" x14ac:dyDescent="0.2">
      <c r="G1241" s="35"/>
      <c r="H1241" s="35"/>
    </row>
    <row r="1242" spans="7:8" x14ac:dyDescent="0.2">
      <c r="G1242" s="35"/>
      <c r="H1242" s="35"/>
    </row>
    <row r="1243" spans="7:8" x14ac:dyDescent="0.2">
      <c r="G1243" s="35"/>
      <c r="H1243" s="35"/>
    </row>
    <row r="1244" spans="7:8" x14ac:dyDescent="0.2">
      <c r="G1244" s="35"/>
      <c r="H1244" s="35"/>
    </row>
    <row r="1245" spans="7:8" x14ac:dyDescent="0.2">
      <c r="G1245" s="35"/>
      <c r="H1245" s="35"/>
    </row>
    <row r="1246" spans="7:8" x14ac:dyDescent="0.2">
      <c r="G1246" s="35"/>
      <c r="H1246" s="35"/>
    </row>
    <row r="1247" spans="7:8" x14ac:dyDescent="0.2">
      <c r="G1247" s="35"/>
      <c r="H1247" s="35"/>
    </row>
    <row r="1248" spans="7:8" x14ac:dyDescent="0.2">
      <c r="G1248" s="35"/>
      <c r="H1248" s="35"/>
    </row>
    <row r="1249" spans="7:8" x14ac:dyDescent="0.2">
      <c r="G1249" s="35"/>
      <c r="H1249" s="35"/>
    </row>
    <row r="1250" spans="7:8" x14ac:dyDescent="0.2">
      <c r="G1250" s="35"/>
      <c r="H1250" s="35"/>
    </row>
    <row r="1251" spans="7:8" x14ac:dyDescent="0.2">
      <c r="G1251" s="35"/>
      <c r="H1251" s="35"/>
    </row>
    <row r="1252" spans="7:8" x14ac:dyDescent="0.2">
      <c r="G1252" s="35"/>
      <c r="H1252" s="35"/>
    </row>
    <row r="1253" spans="7:8" x14ac:dyDescent="0.2">
      <c r="G1253" s="35"/>
      <c r="H1253" s="35"/>
    </row>
    <row r="1254" spans="7:8" x14ac:dyDescent="0.2">
      <c r="G1254" s="35"/>
      <c r="H1254" s="35"/>
    </row>
    <row r="1255" spans="7:8" x14ac:dyDescent="0.2">
      <c r="G1255" s="35"/>
      <c r="H1255" s="35"/>
    </row>
    <row r="1256" spans="7:8" x14ac:dyDescent="0.2">
      <c r="G1256" s="35"/>
      <c r="H1256" s="35"/>
    </row>
    <row r="1257" spans="7:8" x14ac:dyDescent="0.2">
      <c r="G1257" s="35"/>
      <c r="H1257" s="35"/>
    </row>
    <row r="1258" spans="7:8" x14ac:dyDescent="0.2">
      <c r="G1258" s="35"/>
      <c r="H1258" s="35"/>
    </row>
    <row r="1259" spans="7:8" x14ac:dyDescent="0.2">
      <c r="G1259" s="35"/>
      <c r="H1259" s="35"/>
    </row>
    <row r="1260" spans="7:8" x14ac:dyDescent="0.2">
      <c r="G1260" s="35"/>
      <c r="H1260" s="35"/>
    </row>
    <row r="1261" spans="7:8" x14ac:dyDescent="0.2">
      <c r="G1261" s="35"/>
      <c r="H1261" s="35"/>
    </row>
    <row r="1262" spans="7:8" x14ac:dyDescent="0.2">
      <c r="G1262" s="35"/>
      <c r="H1262" s="35"/>
    </row>
    <row r="1263" spans="7:8" x14ac:dyDescent="0.2">
      <c r="G1263" s="35"/>
      <c r="H1263" s="35"/>
    </row>
    <row r="1264" spans="7:8" x14ac:dyDescent="0.2">
      <c r="G1264" s="35"/>
      <c r="H1264" s="35"/>
    </row>
    <row r="1265" spans="7:8" x14ac:dyDescent="0.2">
      <c r="G1265" s="35"/>
      <c r="H1265" s="35"/>
    </row>
    <row r="1266" spans="7:8" x14ac:dyDescent="0.2">
      <c r="G1266" s="35"/>
      <c r="H1266" s="35"/>
    </row>
    <row r="1267" spans="7:8" x14ac:dyDescent="0.2">
      <c r="G1267" s="35"/>
      <c r="H1267" s="35"/>
    </row>
    <row r="1268" spans="7:8" x14ac:dyDescent="0.2">
      <c r="G1268" s="35"/>
      <c r="H1268" s="35"/>
    </row>
    <row r="1269" spans="7:8" x14ac:dyDescent="0.2">
      <c r="G1269" s="35"/>
      <c r="H1269" s="35"/>
    </row>
    <row r="1270" spans="7:8" x14ac:dyDescent="0.2">
      <c r="G1270" s="35"/>
      <c r="H1270" s="35"/>
    </row>
    <row r="1271" spans="7:8" x14ac:dyDescent="0.2">
      <c r="G1271" s="35"/>
      <c r="H1271" s="35"/>
    </row>
    <row r="1272" spans="7:8" x14ac:dyDescent="0.2">
      <c r="G1272" s="35"/>
      <c r="H1272" s="35"/>
    </row>
    <row r="1273" spans="7:8" x14ac:dyDescent="0.2">
      <c r="G1273" s="35"/>
      <c r="H1273" s="35"/>
    </row>
    <row r="1274" spans="7:8" x14ac:dyDescent="0.2">
      <c r="G1274" s="35"/>
      <c r="H1274" s="35"/>
    </row>
    <row r="1275" spans="7:8" x14ac:dyDescent="0.2">
      <c r="G1275" s="35"/>
      <c r="H1275" s="35"/>
    </row>
    <row r="1276" spans="7:8" x14ac:dyDescent="0.2">
      <c r="G1276" s="35"/>
      <c r="H1276" s="35"/>
    </row>
    <row r="1277" spans="7:8" x14ac:dyDescent="0.2">
      <c r="G1277" s="35"/>
      <c r="H1277" s="35"/>
    </row>
    <row r="1278" spans="7:8" x14ac:dyDescent="0.2">
      <c r="G1278" s="35"/>
      <c r="H1278" s="35"/>
    </row>
    <row r="1279" spans="7:8" x14ac:dyDescent="0.2">
      <c r="G1279" s="35"/>
      <c r="H1279" s="35"/>
    </row>
    <row r="1280" spans="7:8" x14ac:dyDescent="0.2">
      <c r="G1280" s="35"/>
      <c r="H1280" s="35"/>
    </row>
    <row r="1281" spans="7:8" x14ac:dyDescent="0.2">
      <c r="G1281" s="35"/>
      <c r="H1281" s="35"/>
    </row>
    <row r="1282" spans="7:8" x14ac:dyDescent="0.2">
      <c r="G1282" s="35"/>
      <c r="H1282" s="35"/>
    </row>
    <row r="1283" spans="7:8" x14ac:dyDescent="0.2">
      <c r="G1283" s="35"/>
      <c r="H1283" s="35"/>
    </row>
    <row r="1284" spans="7:8" x14ac:dyDescent="0.2">
      <c r="G1284" s="35"/>
      <c r="H1284" s="35"/>
    </row>
    <row r="1285" spans="7:8" x14ac:dyDescent="0.2">
      <c r="G1285" s="35"/>
      <c r="H1285" s="35"/>
    </row>
    <row r="1286" spans="7:8" x14ac:dyDescent="0.2">
      <c r="G1286" s="35"/>
      <c r="H1286" s="35"/>
    </row>
    <row r="1287" spans="7:8" x14ac:dyDescent="0.2">
      <c r="G1287" s="35"/>
      <c r="H1287" s="35"/>
    </row>
    <row r="1288" spans="7:8" x14ac:dyDescent="0.2">
      <c r="G1288" s="35"/>
      <c r="H1288" s="35"/>
    </row>
    <row r="1289" spans="7:8" x14ac:dyDescent="0.2">
      <c r="G1289" s="35"/>
      <c r="H1289" s="35"/>
    </row>
    <row r="1290" spans="7:8" x14ac:dyDescent="0.2">
      <c r="G1290" s="35"/>
      <c r="H1290" s="35"/>
    </row>
    <row r="1291" spans="7:8" x14ac:dyDescent="0.2">
      <c r="G1291" s="35"/>
      <c r="H1291" s="35"/>
    </row>
    <row r="1292" spans="7:8" x14ac:dyDescent="0.2">
      <c r="G1292" s="35"/>
      <c r="H1292" s="35"/>
    </row>
    <row r="1293" spans="7:8" x14ac:dyDescent="0.2">
      <c r="G1293" s="35"/>
      <c r="H1293" s="35"/>
    </row>
    <row r="1294" spans="7:8" x14ac:dyDescent="0.2">
      <c r="G1294" s="35"/>
      <c r="H1294" s="35"/>
    </row>
    <row r="1295" spans="7:8" x14ac:dyDescent="0.2">
      <c r="G1295" s="35"/>
      <c r="H1295" s="35"/>
    </row>
    <row r="1296" spans="7:8" x14ac:dyDescent="0.2">
      <c r="G1296" s="35"/>
      <c r="H1296" s="35"/>
    </row>
    <row r="1297" spans="7:8" x14ac:dyDescent="0.2">
      <c r="G1297" s="35"/>
      <c r="H1297" s="35"/>
    </row>
    <row r="1298" spans="7:8" x14ac:dyDescent="0.2">
      <c r="G1298" s="35"/>
      <c r="H1298" s="35"/>
    </row>
    <row r="1299" spans="7:8" x14ac:dyDescent="0.2">
      <c r="G1299" s="35"/>
      <c r="H1299" s="35"/>
    </row>
    <row r="1300" spans="7:8" x14ac:dyDescent="0.2">
      <c r="G1300" s="35"/>
      <c r="H1300" s="35"/>
    </row>
    <row r="1301" spans="7:8" x14ac:dyDescent="0.2">
      <c r="G1301" s="35"/>
      <c r="H1301" s="35"/>
    </row>
    <row r="1302" spans="7:8" x14ac:dyDescent="0.2">
      <c r="G1302" s="35"/>
      <c r="H1302" s="35"/>
    </row>
    <row r="1303" spans="7:8" x14ac:dyDescent="0.2">
      <c r="G1303" s="35"/>
      <c r="H1303" s="35"/>
    </row>
    <row r="1304" spans="7:8" x14ac:dyDescent="0.2">
      <c r="G1304" s="35"/>
      <c r="H1304" s="35"/>
    </row>
    <row r="1305" spans="7:8" x14ac:dyDescent="0.2">
      <c r="G1305" s="35"/>
      <c r="H1305" s="35"/>
    </row>
    <row r="1306" spans="7:8" x14ac:dyDescent="0.2">
      <c r="G1306" s="35"/>
      <c r="H1306" s="35"/>
    </row>
    <row r="1307" spans="7:8" x14ac:dyDescent="0.2">
      <c r="G1307" s="35"/>
      <c r="H1307" s="35"/>
    </row>
    <row r="1308" spans="7:8" x14ac:dyDescent="0.2">
      <c r="G1308" s="35"/>
      <c r="H1308" s="35"/>
    </row>
    <row r="1309" spans="7:8" x14ac:dyDescent="0.2">
      <c r="G1309" s="35"/>
      <c r="H1309" s="35"/>
    </row>
    <row r="1310" spans="7:8" x14ac:dyDescent="0.2">
      <c r="G1310" s="35"/>
      <c r="H1310" s="35"/>
    </row>
    <row r="1311" spans="7:8" x14ac:dyDescent="0.2">
      <c r="G1311" s="35"/>
      <c r="H1311" s="35"/>
    </row>
    <row r="1312" spans="7:8" x14ac:dyDescent="0.2">
      <c r="G1312" s="35"/>
      <c r="H1312" s="35"/>
    </row>
    <row r="1313" spans="7:8" x14ac:dyDescent="0.2">
      <c r="G1313" s="35"/>
      <c r="H1313" s="35"/>
    </row>
    <row r="1314" spans="7:8" x14ac:dyDescent="0.2">
      <c r="G1314" s="35"/>
      <c r="H1314" s="35"/>
    </row>
    <row r="1315" spans="7:8" x14ac:dyDescent="0.2">
      <c r="G1315" s="35"/>
      <c r="H1315" s="35"/>
    </row>
    <row r="1316" spans="7:8" x14ac:dyDescent="0.2">
      <c r="G1316" s="35"/>
      <c r="H1316" s="35"/>
    </row>
    <row r="1317" spans="7:8" x14ac:dyDescent="0.2">
      <c r="G1317" s="35"/>
      <c r="H1317" s="35"/>
    </row>
    <row r="1318" spans="7:8" x14ac:dyDescent="0.2">
      <c r="G1318" s="35"/>
      <c r="H1318" s="35"/>
    </row>
    <row r="1319" spans="7:8" x14ac:dyDescent="0.2">
      <c r="G1319" s="35"/>
      <c r="H1319" s="35"/>
    </row>
    <row r="1320" spans="7:8" x14ac:dyDescent="0.2">
      <c r="G1320" s="35"/>
      <c r="H1320" s="35"/>
    </row>
    <row r="1321" spans="7:8" x14ac:dyDescent="0.2">
      <c r="G1321" s="35"/>
      <c r="H1321" s="35"/>
    </row>
    <row r="1322" spans="7:8" x14ac:dyDescent="0.2">
      <c r="G1322" s="35"/>
      <c r="H1322" s="35"/>
    </row>
    <row r="1323" spans="7:8" x14ac:dyDescent="0.2">
      <c r="G1323" s="35"/>
      <c r="H1323" s="35"/>
    </row>
    <row r="1324" spans="7:8" x14ac:dyDescent="0.2">
      <c r="G1324" s="35"/>
      <c r="H1324" s="35"/>
    </row>
    <row r="1325" spans="7:8" x14ac:dyDescent="0.2">
      <c r="G1325" s="35"/>
      <c r="H1325" s="35"/>
    </row>
    <row r="1326" spans="7:8" x14ac:dyDescent="0.2">
      <c r="G1326" s="35"/>
      <c r="H1326" s="35"/>
    </row>
    <row r="1327" spans="7:8" x14ac:dyDescent="0.2">
      <c r="G1327" s="35"/>
      <c r="H1327" s="35"/>
    </row>
    <row r="1328" spans="7:8" x14ac:dyDescent="0.2">
      <c r="G1328" s="35"/>
      <c r="H1328" s="35"/>
    </row>
    <row r="1329" spans="7:8" x14ac:dyDescent="0.2">
      <c r="G1329" s="35"/>
      <c r="H1329" s="35"/>
    </row>
    <row r="1330" spans="7:8" x14ac:dyDescent="0.2">
      <c r="G1330" s="35"/>
      <c r="H1330" s="35"/>
    </row>
    <row r="1331" spans="7:8" x14ac:dyDescent="0.2">
      <c r="G1331" s="35"/>
      <c r="H1331" s="35"/>
    </row>
    <row r="1332" spans="7:8" x14ac:dyDescent="0.2">
      <c r="G1332" s="35"/>
      <c r="H1332" s="35"/>
    </row>
    <row r="1333" spans="7:8" x14ac:dyDescent="0.2">
      <c r="G1333" s="35"/>
      <c r="H1333" s="35"/>
    </row>
    <row r="1334" spans="7:8" x14ac:dyDescent="0.2">
      <c r="G1334" s="35"/>
      <c r="H1334" s="35"/>
    </row>
    <row r="1335" spans="7:8" x14ac:dyDescent="0.2">
      <c r="G1335" s="35"/>
      <c r="H1335" s="35"/>
    </row>
    <row r="1336" spans="7:8" x14ac:dyDescent="0.2">
      <c r="G1336" s="35"/>
      <c r="H1336" s="35"/>
    </row>
    <row r="1337" spans="7:8" x14ac:dyDescent="0.2">
      <c r="G1337" s="35"/>
      <c r="H1337" s="35"/>
    </row>
    <row r="1338" spans="7:8" x14ac:dyDescent="0.2">
      <c r="G1338" s="35"/>
      <c r="H1338" s="35"/>
    </row>
    <row r="1339" spans="7:8" x14ac:dyDescent="0.2">
      <c r="G1339" s="35"/>
      <c r="H1339" s="35"/>
    </row>
    <row r="1340" spans="7:8" x14ac:dyDescent="0.2">
      <c r="G1340" s="35"/>
      <c r="H1340" s="35"/>
    </row>
    <row r="1341" spans="7:8" x14ac:dyDescent="0.2">
      <c r="G1341" s="35"/>
      <c r="H1341" s="35"/>
    </row>
    <row r="1342" spans="7:8" x14ac:dyDescent="0.2">
      <c r="G1342" s="35"/>
      <c r="H1342" s="35"/>
    </row>
    <row r="1343" spans="7:8" x14ac:dyDescent="0.2">
      <c r="G1343" s="35"/>
      <c r="H1343" s="35"/>
    </row>
    <row r="1344" spans="7:8" x14ac:dyDescent="0.2">
      <c r="G1344" s="35"/>
      <c r="H1344" s="35"/>
    </row>
    <row r="1345" spans="7:8" x14ac:dyDescent="0.2">
      <c r="G1345" s="35"/>
      <c r="H1345" s="35"/>
    </row>
    <row r="1346" spans="7:8" x14ac:dyDescent="0.2">
      <c r="G1346" s="35"/>
      <c r="H1346" s="35"/>
    </row>
    <row r="1347" spans="7:8" x14ac:dyDescent="0.2">
      <c r="G1347" s="35"/>
      <c r="H1347" s="35"/>
    </row>
    <row r="1348" spans="7:8" x14ac:dyDescent="0.2">
      <c r="G1348" s="35"/>
      <c r="H1348" s="35"/>
    </row>
    <row r="1349" spans="7:8" x14ac:dyDescent="0.2">
      <c r="G1349" s="35"/>
      <c r="H1349" s="35"/>
    </row>
    <row r="1350" spans="7:8" x14ac:dyDescent="0.2">
      <c r="G1350" s="35"/>
      <c r="H1350" s="35"/>
    </row>
    <row r="1351" spans="7:8" x14ac:dyDescent="0.2">
      <c r="G1351" s="35"/>
      <c r="H1351" s="35"/>
    </row>
    <row r="1352" spans="7:8" x14ac:dyDescent="0.2">
      <c r="G1352" s="35"/>
      <c r="H1352" s="35"/>
    </row>
    <row r="1353" spans="7:8" x14ac:dyDescent="0.2">
      <c r="G1353" s="35"/>
      <c r="H1353" s="35"/>
    </row>
    <row r="1354" spans="7:8" x14ac:dyDescent="0.2">
      <c r="G1354" s="35"/>
      <c r="H1354" s="35"/>
    </row>
    <row r="1355" spans="7:8" x14ac:dyDescent="0.2">
      <c r="G1355" s="35"/>
      <c r="H1355" s="35"/>
    </row>
    <row r="1356" spans="7:8" x14ac:dyDescent="0.2">
      <c r="G1356" s="35"/>
      <c r="H1356" s="35"/>
    </row>
    <row r="1357" spans="7:8" x14ac:dyDescent="0.2">
      <c r="G1357" s="35"/>
      <c r="H1357" s="35"/>
    </row>
    <row r="1358" spans="7:8" x14ac:dyDescent="0.2">
      <c r="G1358" s="35"/>
      <c r="H1358" s="35"/>
    </row>
    <row r="1359" spans="7:8" x14ac:dyDescent="0.2">
      <c r="G1359" s="35"/>
      <c r="H1359" s="35"/>
    </row>
    <row r="1360" spans="7:8" x14ac:dyDescent="0.2">
      <c r="G1360" s="35"/>
      <c r="H1360" s="35"/>
    </row>
    <row r="1361" spans="7:8" x14ac:dyDescent="0.2">
      <c r="G1361" s="35"/>
      <c r="H1361" s="35"/>
    </row>
    <row r="1362" spans="7:8" x14ac:dyDescent="0.2">
      <c r="G1362" s="35"/>
      <c r="H1362" s="35"/>
    </row>
    <row r="1363" spans="7:8" x14ac:dyDescent="0.2">
      <c r="G1363" s="35"/>
      <c r="H1363" s="35"/>
    </row>
    <row r="1364" spans="7:8" x14ac:dyDescent="0.2">
      <c r="G1364" s="35"/>
      <c r="H1364" s="35"/>
    </row>
    <row r="1365" spans="7:8" x14ac:dyDescent="0.2">
      <c r="G1365" s="35"/>
      <c r="H1365" s="35"/>
    </row>
    <row r="1366" spans="7:8" x14ac:dyDescent="0.2">
      <c r="G1366" s="35"/>
      <c r="H1366" s="35"/>
    </row>
    <row r="1367" spans="7:8" x14ac:dyDescent="0.2">
      <c r="G1367" s="35"/>
      <c r="H1367" s="35"/>
    </row>
    <row r="1368" spans="7:8" x14ac:dyDescent="0.2">
      <c r="G1368" s="35"/>
      <c r="H1368" s="35"/>
    </row>
    <row r="1369" spans="7:8" x14ac:dyDescent="0.2">
      <c r="G1369" s="35"/>
      <c r="H1369" s="35"/>
    </row>
    <row r="1370" spans="7:8" x14ac:dyDescent="0.2">
      <c r="G1370" s="35"/>
      <c r="H1370" s="35"/>
    </row>
    <row r="1371" spans="7:8" x14ac:dyDescent="0.2">
      <c r="G1371" s="35"/>
      <c r="H1371" s="35"/>
    </row>
    <row r="1372" spans="7:8" x14ac:dyDescent="0.2">
      <c r="G1372" s="35"/>
      <c r="H1372" s="35"/>
    </row>
    <row r="1373" spans="7:8" x14ac:dyDescent="0.2">
      <c r="G1373" s="35"/>
      <c r="H1373" s="35"/>
    </row>
    <row r="1374" spans="7:8" x14ac:dyDescent="0.2">
      <c r="G1374" s="35"/>
      <c r="H1374" s="35"/>
    </row>
    <row r="1375" spans="7:8" x14ac:dyDescent="0.2">
      <c r="G1375" s="35"/>
      <c r="H1375" s="35"/>
    </row>
    <row r="1376" spans="7:8" x14ac:dyDescent="0.2">
      <c r="G1376" s="35"/>
      <c r="H1376" s="35"/>
    </row>
    <row r="1377" spans="7:8" x14ac:dyDescent="0.2">
      <c r="G1377" s="35"/>
      <c r="H1377" s="35"/>
    </row>
    <row r="1378" spans="7:8" x14ac:dyDescent="0.2">
      <c r="G1378" s="35"/>
      <c r="H1378" s="35"/>
    </row>
    <row r="1379" spans="7:8" x14ac:dyDescent="0.2">
      <c r="G1379" s="35"/>
      <c r="H1379" s="35"/>
    </row>
    <row r="1380" spans="7:8" x14ac:dyDescent="0.2">
      <c r="G1380" s="35"/>
      <c r="H1380" s="35"/>
    </row>
    <row r="1381" spans="7:8" x14ac:dyDescent="0.2">
      <c r="G1381" s="35"/>
      <c r="H1381" s="35"/>
    </row>
    <row r="1382" spans="7:8" x14ac:dyDescent="0.2">
      <c r="G1382" s="35"/>
      <c r="H1382" s="35"/>
    </row>
    <row r="1383" spans="7:8" x14ac:dyDescent="0.2">
      <c r="G1383" s="35"/>
      <c r="H1383" s="35"/>
    </row>
    <row r="1384" spans="7:8" x14ac:dyDescent="0.2">
      <c r="G1384" s="35"/>
      <c r="H1384" s="35"/>
    </row>
    <row r="1385" spans="7:8" x14ac:dyDescent="0.2">
      <c r="G1385" s="35"/>
      <c r="H1385" s="35"/>
    </row>
    <row r="1386" spans="7:8" x14ac:dyDescent="0.2">
      <c r="G1386" s="35"/>
      <c r="H1386" s="35"/>
    </row>
    <row r="1387" spans="7:8" x14ac:dyDescent="0.2">
      <c r="G1387" s="35"/>
      <c r="H1387" s="35"/>
    </row>
    <row r="1388" spans="7:8" x14ac:dyDescent="0.2">
      <c r="G1388" s="35"/>
      <c r="H1388" s="35"/>
    </row>
    <row r="1389" spans="7:8" x14ac:dyDescent="0.2">
      <c r="G1389" s="35"/>
      <c r="H1389" s="35"/>
    </row>
    <row r="1390" spans="7:8" x14ac:dyDescent="0.2">
      <c r="G1390" s="35"/>
      <c r="H1390" s="35"/>
    </row>
    <row r="1391" spans="7:8" x14ac:dyDescent="0.2">
      <c r="G1391" s="35"/>
      <c r="H1391" s="35"/>
    </row>
    <row r="1392" spans="7:8" x14ac:dyDescent="0.2">
      <c r="G1392" s="35"/>
      <c r="H1392" s="35"/>
    </row>
    <row r="1393" spans="7:8" x14ac:dyDescent="0.2">
      <c r="G1393" s="35"/>
      <c r="H1393" s="35"/>
    </row>
    <row r="1394" spans="7:8" x14ac:dyDescent="0.2">
      <c r="G1394" s="35"/>
      <c r="H1394" s="35"/>
    </row>
    <row r="1395" spans="7:8" x14ac:dyDescent="0.2">
      <c r="G1395" s="35"/>
      <c r="H1395" s="35"/>
    </row>
    <row r="1396" spans="7:8" x14ac:dyDescent="0.2">
      <c r="G1396" s="35"/>
      <c r="H1396" s="35"/>
    </row>
    <row r="1397" spans="7:8" x14ac:dyDescent="0.2">
      <c r="G1397" s="35"/>
      <c r="H1397" s="35"/>
    </row>
    <row r="1398" spans="7:8" x14ac:dyDescent="0.2">
      <c r="G1398" s="35"/>
      <c r="H1398" s="35"/>
    </row>
    <row r="1399" spans="7:8" x14ac:dyDescent="0.2">
      <c r="G1399" s="35"/>
      <c r="H1399" s="35"/>
    </row>
    <row r="1400" spans="7:8" x14ac:dyDescent="0.2">
      <c r="G1400" s="35"/>
      <c r="H1400" s="35"/>
    </row>
    <row r="1401" spans="7:8" x14ac:dyDescent="0.2">
      <c r="G1401" s="35"/>
      <c r="H1401" s="35"/>
    </row>
    <row r="1402" spans="7:8" x14ac:dyDescent="0.2">
      <c r="G1402" s="35"/>
      <c r="H1402" s="35"/>
    </row>
    <row r="1403" spans="7:8" x14ac:dyDescent="0.2">
      <c r="G1403" s="35"/>
      <c r="H1403" s="35"/>
    </row>
    <row r="1404" spans="7:8" x14ac:dyDescent="0.2">
      <c r="G1404" s="35"/>
      <c r="H1404" s="35"/>
    </row>
    <row r="1405" spans="7:8" x14ac:dyDescent="0.2">
      <c r="G1405" s="35"/>
      <c r="H1405" s="35"/>
    </row>
    <row r="1406" spans="7:8" x14ac:dyDescent="0.2">
      <c r="G1406" s="35"/>
      <c r="H1406" s="35"/>
    </row>
    <row r="1407" spans="7:8" x14ac:dyDescent="0.2">
      <c r="G1407" s="35"/>
      <c r="H1407" s="35"/>
    </row>
    <row r="1408" spans="7:8" x14ac:dyDescent="0.2">
      <c r="G1408" s="35"/>
      <c r="H1408" s="35"/>
    </row>
    <row r="1409" spans="7:8" x14ac:dyDescent="0.2">
      <c r="G1409" s="35"/>
      <c r="H1409" s="35"/>
    </row>
    <row r="1410" spans="7:8" x14ac:dyDescent="0.2">
      <c r="G1410" s="35"/>
      <c r="H1410" s="35"/>
    </row>
    <row r="1411" spans="7:8" x14ac:dyDescent="0.2">
      <c r="G1411" s="35"/>
      <c r="H1411" s="35"/>
    </row>
    <row r="1412" spans="7:8" x14ac:dyDescent="0.2">
      <c r="G1412" s="35"/>
      <c r="H1412" s="35"/>
    </row>
    <row r="1413" spans="7:8" x14ac:dyDescent="0.2">
      <c r="G1413" s="35"/>
      <c r="H1413" s="35"/>
    </row>
    <row r="1414" spans="7:8" x14ac:dyDescent="0.2">
      <c r="G1414" s="35"/>
      <c r="H1414" s="35"/>
    </row>
    <row r="1415" spans="7:8" x14ac:dyDescent="0.2">
      <c r="G1415" s="35"/>
      <c r="H1415" s="35"/>
    </row>
    <row r="1416" spans="7:8" x14ac:dyDescent="0.2">
      <c r="G1416" s="35"/>
      <c r="H1416" s="35"/>
    </row>
    <row r="1417" spans="7:8" x14ac:dyDescent="0.2">
      <c r="G1417" s="35"/>
      <c r="H1417" s="35"/>
    </row>
    <row r="1418" spans="7:8" x14ac:dyDescent="0.2">
      <c r="G1418" s="35"/>
      <c r="H1418" s="35"/>
    </row>
    <row r="1419" spans="7:8" x14ac:dyDescent="0.2">
      <c r="G1419" s="35"/>
      <c r="H1419" s="35"/>
    </row>
    <row r="1420" spans="7:8" x14ac:dyDescent="0.2">
      <c r="G1420" s="35"/>
      <c r="H1420" s="35"/>
    </row>
    <row r="1421" spans="7:8" x14ac:dyDescent="0.2">
      <c r="G1421" s="35"/>
      <c r="H1421" s="35"/>
    </row>
    <row r="1422" spans="7:8" x14ac:dyDescent="0.2">
      <c r="G1422" s="35"/>
      <c r="H1422" s="35"/>
    </row>
    <row r="1423" spans="7:8" x14ac:dyDescent="0.2">
      <c r="G1423" s="35"/>
      <c r="H1423" s="35"/>
    </row>
    <row r="1424" spans="7:8" x14ac:dyDescent="0.2">
      <c r="G1424" s="35"/>
      <c r="H1424" s="35"/>
    </row>
    <row r="1425" spans="7:8" x14ac:dyDescent="0.2">
      <c r="G1425" s="35"/>
      <c r="H1425" s="35"/>
    </row>
    <row r="1426" spans="7:8" x14ac:dyDescent="0.2">
      <c r="G1426" s="35"/>
      <c r="H1426" s="35"/>
    </row>
    <row r="1427" spans="7:8" x14ac:dyDescent="0.2">
      <c r="G1427" s="35"/>
      <c r="H1427" s="35"/>
    </row>
    <row r="1428" spans="7:8" x14ac:dyDescent="0.2">
      <c r="G1428" s="35"/>
      <c r="H1428" s="35"/>
    </row>
    <row r="1429" spans="7:8" x14ac:dyDescent="0.2">
      <c r="G1429" s="35"/>
      <c r="H1429" s="35"/>
    </row>
    <row r="1430" spans="7:8" x14ac:dyDescent="0.2">
      <c r="G1430" s="35"/>
      <c r="H1430" s="35"/>
    </row>
    <row r="1431" spans="7:8" x14ac:dyDescent="0.2">
      <c r="G1431" s="35"/>
      <c r="H1431" s="35"/>
    </row>
    <row r="1432" spans="7:8" x14ac:dyDescent="0.2">
      <c r="G1432" s="35"/>
      <c r="H1432" s="35"/>
    </row>
    <row r="1433" spans="7:8" x14ac:dyDescent="0.2">
      <c r="G1433" s="35"/>
      <c r="H1433" s="35"/>
    </row>
    <row r="1434" spans="7:8" x14ac:dyDescent="0.2">
      <c r="G1434" s="35"/>
      <c r="H1434" s="35"/>
    </row>
    <row r="1435" spans="7:8" x14ac:dyDescent="0.2">
      <c r="G1435" s="35"/>
      <c r="H1435" s="35"/>
    </row>
    <row r="1436" spans="7:8" x14ac:dyDescent="0.2">
      <c r="G1436" s="35"/>
      <c r="H1436" s="35"/>
    </row>
    <row r="1437" spans="7:8" x14ac:dyDescent="0.2">
      <c r="G1437" s="35"/>
      <c r="H1437" s="35"/>
    </row>
    <row r="1438" spans="7:8" x14ac:dyDescent="0.2">
      <c r="G1438" s="35"/>
      <c r="H1438" s="35"/>
    </row>
    <row r="1439" spans="7:8" x14ac:dyDescent="0.2">
      <c r="G1439" s="35"/>
      <c r="H1439" s="35"/>
    </row>
    <row r="1440" spans="7:8" x14ac:dyDescent="0.2">
      <c r="G1440" s="35"/>
      <c r="H1440" s="35"/>
    </row>
    <row r="1441" spans="7:8" x14ac:dyDescent="0.2">
      <c r="G1441" s="35"/>
      <c r="H1441" s="35"/>
    </row>
    <row r="1442" spans="7:8" x14ac:dyDescent="0.2">
      <c r="G1442" s="35"/>
      <c r="H1442" s="35"/>
    </row>
    <row r="1443" spans="7:8" x14ac:dyDescent="0.2">
      <c r="G1443" s="35"/>
      <c r="H1443" s="35"/>
    </row>
    <row r="1444" spans="7:8" x14ac:dyDescent="0.2">
      <c r="G1444" s="35"/>
      <c r="H1444" s="35"/>
    </row>
    <row r="1445" spans="7:8" x14ac:dyDescent="0.2">
      <c r="G1445" s="35"/>
      <c r="H1445" s="35"/>
    </row>
    <row r="1446" spans="7:8" x14ac:dyDescent="0.2">
      <c r="G1446" s="35"/>
      <c r="H1446" s="35"/>
    </row>
    <row r="1447" spans="7:8" x14ac:dyDescent="0.2">
      <c r="G1447" s="35"/>
      <c r="H1447" s="35"/>
    </row>
    <row r="1448" spans="7:8" x14ac:dyDescent="0.2">
      <c r="G1448" s="35"/>
      <c r="H1448" s="35"/>
    </row>
    <row r="1449" spans="7:8" x14ac:dyDescent="0.2">
      <c r="G1449" s="35"/>
      <c r="H1449" s="35"/>
    </row>
    <row r="1450" spans="7:8" x14ac:dyDescent="0.2">
      <c r="G1450" s="35"/>
      <c r="H1450" s="35"/>
    </row>
    <row r="1451" spans="7:8" x14ac:dyDescent="0.2">
      <c r="G1451" s="35"/>
      <c r="H1451" s="35"/>
    </row>
    <row r="1452" spans="7:8" x14ac:dyDescent="0.2">
      <c r="G1452" s="35"/>
      <c r="H1452" s="35"/>
    </row>
    <row r="1453" spans="7:8" x14ac:dyDescent="0.2">
      <c r="G1453" s="35"/>
      <c r="H1453" s="35"/>
    </row>
    <row r="1454" spans="7:8" x14ac:dyDescent="0.2">
      <c r="G1454" s="35"/>
      <c r="H1454" s="35"/>
    </row>
    <row r="1455" spans="7:8" x14ac:dyDescent="0.2">
      <c r="G1455" s="35"/>
      <c r="H1455" s="35"/>
    </row>
    <row r="1456" spans="7:8" x14ac:dyDescent="0.2">
      <c r="G1456" s="35"/>
      <c r="H1456" s="35"/>
    </row>
    <row r="1457" spans="7:8" x14ac:dyDescent="0.2">
      <c r="G1457" s="35"/>
      <c r="H1457" s="35"/>
    </row>
    <row r="1458" spans="7:8" x14ac:dyDescent="0.2">
      <c r="G1458" s="35"/>
      <c r="H1458" s="35"/>
    </row>
    <row r="1459" spans="7:8" x14ac:dyDescent="0.2">
      <c r="G1459" s="35"/>
      <c r="H1459" s="35"/>
    </row>
    <row r="1460" spans="7:8" x14ac:dyDescent="0.2">
      <c r="G1460" s="35"/>
      <c r="H1460" s="35"/>
    </row>
    <row r="1461" spans="7:8" x14ac:dyDescent="0.2">
      <c r="G1461" s="35"/>
      <c r="H1461" s="35"/>
    </row>
    <row r="1462" spans="7:8" x14ac:dyDescent="0.2">
      <c r="G1462" s="35"/>
      <c r="H1462" s="35"/>
    </row>
    <row r="1463" spans="7:8" x14ac:dyDescent="0.2">
      <c r="G1463" s="35"/>
      <c r="H1463" s="35"/>
    </row>
    <row r="1464" spans="7:8" x14ac:dyDescent="0.2">
      <c r="G1464" s="35"/>
      <c r="H1464" s="35"/>
    </row>
    <row r="1465" spans="7:8" x14ac:dyDescent="0.2">
      <c r="G1465" s="35"/>
      <c r="H1465" s="35"/>
    </row>
    <row r="1466" spans="7:8" x14ac:dyDescent="0.2">
      <c r="G1466" s="35"/>
      <c r="H1466" s="35"/>
    </row>
    <row r="1467" spans="7:8" x14ac:dyDescent="0.2">
      <c r="G1467" s="35"/>
      <c r="H1467" s="35"/>
    </row>
    <row r="1468" spans="7:8" x14ac:dyDescent="0.2">
      <c r="G1468" s="35"/>
      <c r="H1468" s="35"/>
    </row>
    <row r="1469" spans="7:8" x14ac:dyDescent="0.2">
      <c r="G1469" s="35"/>
      <c r="H1469" s="35"/>
    </row>
    <row r="1470" spans="7:8" x14ac:dyDescent="0.2">
      <c r="G1470" s="35"/>
      <c r="H1470" s="35"/>
    </row>
    <row r="1471" spans="7:8" x14ac:dyDescent="0.2">
      <c r="G1471" s="35"/>
      <c r="H1471" s="35"/>
    </row>
    <row r="1472" spans="7:8" x14ac:dyDescent="0.2">
      <c r="G1472" s="35"/>
      <c r="H1472" s="35"/>
    </row>
    <row r="1473" spans="7:8" x14ac:dyDescent="0.2">
      <c r="G1473" s="35"/>
      <c r="H1473" s="35"/>
    </row>
    <row r="1474" spans="7:8" x14ac:dyDescent="0.2">
      <c r="G1474" s="35"/>
      <c r="H1474" s="35"/>
    </row>
    <row r="1475" spans="7:8" x14ac:dyDescent="0.2">
      <c r="G1475" s="35"/>
      <c r="H1475" s="35"/>
    </row>
    <row r="1476" spans="7:8" x14ac:dyDescent="0.2">
      <c r="G1476" s="35"/>
      <c r="H1476" s="35"/>
    </row>
    <row r="1477" spans="7:8" x14ac:dyDescent="0.2">
      <c r="G1477" s="35"/>
      <c r="H1477" s="35"/>
    </row>
    <row r="1478" spans="7:8" x14ac:dyDescent="0.2">
      <c r="G1478" s="35"/>
      <c r="H1478" s="35"/>
    </row>
    <row r="1479" spans="7:8" x14ac:dyDescent="0.2">
      <c r="G1479" s="35"/>
      <c r="H1479" s="35"/>
    </row>
    <row r="1480" spans="7:8" x14ac:dyDescent="0.2">
      <c r="G1480" s="35"/>
      <c r="H1480" s="35"/>
    </row>
    <row r="1481" spans="7:8" x14ac:dyDescent="0.2">
      <c r="G1481" s="35"/>
      <c r="H1481" s="35"/>
    </row>
    <row r="1482" spans="7:8" x14ac:dyDescent="0.2">
      <c r="G1482" s="35"/>
      <c r="H1482" s="35"/>
    </row>
    <row r="1483" spans="7:8" x14ac:dyDescent="0.2">
      <c r="G1483" s="35"/>
      <c r="H1483" s="35"/>
    </row>
    <row r="1484" spans="7:8" x14ac:dyDescent="0.2">
      <c r="G1484" s="35"/>
      <c r="H1484" s="35"/>
    </row>
    <row r="1485" spans="7:8" x14ac:dyDescent="0.2">
      <c r="G1485" s="35"/>
      <c r="H1485" s="35"/>
    </row>
    <row r="1486" spans="7:8" x14ac:dyDescent="0.2">
      <c r="G1486" s="35"/>
      <c r="H1486" s="35"/>
    </row>
    <row r="1487" spans="7:8" x14ac:dyDescent="0.2">
      <c r="G1487" s="35"/>
      <c r="H1487" s="35"/>
    </row>
    <row r="1488" spans="7:8" x14ac:dyDescent="0.2">
      <c r="G1488" s="35"/>
      <c r="H1488" s="35"/>
    </row>
    <row r="1489" spans="7:8" x14ac:dyDescent="0.2">
      <c r="G1489" s="35"/>
      <c r="H1489" s="35"/>
    </row>
    <row r="1490" spans="7:8" x14ac:dyDescent="0.2">
      <c r="G1490" s="35"/>
      <c r="H1490" s="35"/>
    </row>
    <row r="1491" spans="7:8" x14ac:dyDescent="0.2">
      <c r="G1491" s="35"/>
      <c r="H1491" s="35"/>
    </row>
    <row r="1492" spans="7:8" x14ac:dyDescent="0.2">
      <c r="G1492" s="35"/>
      <c r="H1492" s="35"/>
    </row>
    <row r="1493" spans="7:8" x14ac:dyDescent="0.2">
      <c r="G1493" s="35"/>
      <c r="H1493" s="35"/>
    </row>
    <row r="1494" spans="7:8" x14ac:dyDescent="0.2">
      <c r="G1494" s="35"/>
      <c r="H1494" s="35"/>
    </row>
    <row r="1495" spans="7:8" x14ac:dyDescent="0.2">
      <c r="G1495" s="35"/>
      <c r="H1495" s="35"/>
    </row>
    <row r="1496" spans="7:8" x14ac:dyDescent="0.2">
      <c r="G1496" s="35"/>
      <c r="H1496" s="35"/>
    </row>
    <row r="1497" spans="7:8" x14ac:dyDescent="0.2">
      <c r="G1497" s="35"/>
      <c r="H1497" s="35"/>
    </row>
    <row r="1498" spans="7:8" x14ac:dyDescent="0.2">
      <c r="G1498" s="35"/>
      <c r="H1498" s="35"/>
    </row>
    <row r="1499" spans="7:8" x14ac:dyDescent="0.2">
      <c r="G1499" s="35"/>
      <c r="H1499" s="35"/>
    </row>
    <row r="1500" spans="7:8" x14ac:dyDescent="0.2">
      <c r="G1500" s="35"/>
      <c r="H1500" s="35"/>
    </row>
    <row r="1501" spans="7:8" x14ac:dyDescent="0.2">
      <c r="G1501" s="35"/>
      <c r="H1501" s="35"/>
    </row>
    <row r="1502" spans="7:8" x14ac:dyDescent="0.2">
      <c r="G1502" s="35"/>
      <c r="H1502" s="35"/>
    </row>
    <row r="1503" spans="7:8" x14ac:dyDescent="0.2">
      <c r="G1503" s="35"/>
      <c r="H1503" s="35"/>
    </row>
    <row r="1504" spans="7:8" x14ac:dyDescent="0.2">
      <c r="G1504" s="35"/>
      <c r="H1504" s="35"/>
    </row>
    <row r="1505" spans="7:8" x14ac:dyDescent="0.2">
      <c r="G1505" s="35"/>
      <c r="H1505" s="35"/>
    </row>
    <row r="1506" spans="7:8" x14ac:dyDescent="0.2">
      <c r="G1506" s="35"/>
      <c r="H1506" s="35"/>
    </row>
    <row r="1507" spans="7:8" x14ac:dyDescent="0.2">
      <c r="G1507" s="35"/>
      <c r="H1507" s="35"/>
    </row>
    <row r="1508" spans="7:8" x14ac:dyDescent="0.2">
      <c r="G1508" s="35"/>
      <c r="H1508" s="35"/>
    </row>
    <row r="1509" spans="7:8" x14ac:dyDescent="0.2">
      <c r="G1509" s="35"/>
      <c r="H1509" s="35"/>
    </row>
    <row r="1510" spans="7:8" x14ac:dyDescent="0.2">
      <c r="G1510" s="35"/>
      <c r="H1510" s="35"/>
    </row>
    <row r="1511" spans="7:8" x14ac:dyDescent="0.2">
      <c r="G1511" s="35"/>
      <c r="H1511" s="35"/>
    </row>
    <row r="1512" spans="7:8" x14ac:dyDescent="0.2">
      <c r="G1512" s="35"/>
      <c r="H1512" s="35"/>
    </row>
    <row r="1513" spans="7:8" x14ac:dyDescent="0.2">
      <c r="G1513" s="35"/>
      <c r="H1513" s="35"/>
    </row>
    <row r="1514" spans="7:8" x14ac:dyDescent="0.2">
      <c r="G1514" s="35"/>
      <c r="H1514" s="35"/>
    </row>
    <row r="1515" spans="7:8" x14ac:dyDescent="0.2">
      <c r="G1515" s="35"/>
      <c r="H1515" s="35"/>
    </row>
    <row r="1516" spans="7:8" x14ac:dyDescent="0.2">
      <c r="G1516" s="35"/>
      <c r="H1516" s="35"/>
    </row>
    <row r="1517" spans="7:8" x14ac:dyDescent="0.2">
      <c r="G1517" s="35"/>
      <c r="H1517" s="35"/>
    </row>
    <row r="1518" spans="7:8" x14ac:dyDescent="0.2">
      <c r="G1518" s="35"/>
      <c r="H1518" s="35"/>
    </row>
    <row r="1519" spans="7:8" x14ac:dyDescent="0.2">
      <c r="G1519" s="35"/>
      <c r="H1519" s="35"/>
    </row>
    <row r="1520" spans="7:8" x14ac:dyDescent="0.2">
      <c r="G1520" s="35"/>
      <c r="H1520" s="35"/>
    </row>
    <row r="1521" spans="7:8" x14ac:dyDescent="0.2">
      <c r="G1521" s="35"/>
      <c r="H1521" s="35"/>
    </row>
    <row r="1522" spans="7:8" x14ac:dyDescent="0.2">
      <c r="G1522" s="35"/>
      <c r="H1522" s="35"/>
    </row>
    <row r="1523" spans="7:8" x14ac:dyDescent="0.2">
      <c r="G1523" s="35"/>
      <c r="H1523" s="35"/>
    </row>
    <row r="1524" spans="7:8" x14ac:dyDescent="0.2">
      <c r="G1524" s="35"/>
      <c r="H1524" s="35"/>
    </row>
    <row r="1525" spans="7:8" x14ac:dyDescent="0.2">
      <c r="G1525" s="35"/>
      <c r="H1525" s="35"/>
    </row>
    <row r="1526" spans="7:8" x14ac:dyDescent="0.2">
      <c r="G1526" s="35"/>
      <c r="H1526" s="35"/>
    </row>
    <row r="1527" spans="7:8" x14ac:dyDescent="0.2">
      <c r="G1527" s="35"/>
      <c r="H1527" s="35"/>
    </row>
    <row r="1528" spans="7:8" x14ac:dyDescent="0.2">
      <c r="G1528" s="35"/>
      <c r="H1528" s="35"/>
    </row>
    <row r="1529" spans="7:8" x14ac:dyDescent="0.2">
      <c r="G1529" s="35"/>
      <c r="H1529" s="35"/>
    </row>
    <row r="1530" spans="7:8" x14ac:dyDescent="0.2">
      <c r="G1530" s="35"/>
      <c r="H1530" s="35"/>
    </row>
    <row r="1531" spans="7:8" x14ac:dyDescent="0.2">
      <c r="G1531" s="35"/>
      <c r="H1531" s="35"/>
    </row>
    <row r="1532" spans="7:8" x14ac:dyDescent="0.2">
      <c r="G1532" s="35"/>
      <c r="H1532" s="35"/>
    </row>
    <row r="1533" spans="7:8" x14ac:dyDescent="0.2">
      <c r="G1533" s="35"/>
      <c r="H1533" s="35"/>
    </row>
    <row r="1534" spans="7:8" x14ac:dyDescent="0.2">
      <c r="G1534" s="35"/>
      <c r="H1534" s="35"/>
    </row>
    <row r="1535" spans="7:8" x14ac:dyDescent="0.2">
      <c r="G1535" s="35"/>
      <c r="H1535" s="35"/>
    </row>
    <row r="1536" spans="7:8" x14ac:dyDescent="0.2">
      <c r="G1536" s="35"/>
      <c r="H1536" s="35"/>
    </row>
    <row r="1537" spans="7:8" x14ac:dyDescent="0.2">
      <c r="G1537" s="35"/>
      <c r="H1537" s="35"/>
    </row>
    <row r="1538" spans="7:8" x14ac:dyDescent="0.2">
      <c r="G1538" s="35"/>
      <c r="H1538" s="35"/>
    </row>
    <row r="1539" spans="7:8" x14ac:dyDescent="0.2">
      <c r="G1539" s="35"/>
      <c r="H1539" s="35"/>
    </row>
    <row r="1540" spans="7:8" x14ac:dyDescent="0.2">
      <c r="G1540" s="35"/>
      <c r="H1540" s="35"/>
    </row>
    <row r="1541" spans="7:8" x14ac:dyDescent="0.2">
      <c r="G1541" s="35"/>
      <c r="H1541" s="35"/>
    </row>
    <row r="1542" spans="7:8" x14ac:dyDescent="0.2">
      <c r="G1542" s="35"/>
      <c r="H1542" s="35"/>
    </row>
    <row r="1543" spans="7:8" x14ac:dyDescent="0.2">
      <c r="G1543" s="35"/>
      <c r="H1543" s="35"/>
    </row>
    <row r="1544" spans="7:8" x14ac:dyDescent="0.2">
      <c r="G1544" s="35"/>
      <c r="H1544" s="35"/>
    </row>
    <row r="1545" spans="7:8" x14ac:dyDescent="0.2">
      <c r="G1545" s="35"/>
      <c r="H1545" s="35"/>
    </row>
    <row r="1546" spans="7:8" x14ac:dyDescent="0.2">
      <c r="G1546" s="35"/>
      <c r="H1546" s="35"/>
    </row>
    <row r="1547" spans="7:8" x14ac:dyDescent="0.2">
      <c r="G1547" s="35"/>
      <c r="H1547" s="35"/>
    </row>
    <row r="1548" spans="7:8" x14ac:dyDescent="0.2">
      <c r="G1548" s="35"/>
      <c r="H1548" s="35"/>
    </row>
    <row r="1549" spans="7:8" x14ac:dyDescent="0.2">
      <c r="G1549" s="35"/>
      <c r="H1549" s="35"/>
    </row>
    <row r="1550" spans="7:8" x14ac:dyDescent="0.2">
      <c r="G1550" s="35"/>
      <c r="H1550" s="35"/>
    </row>
    <row r="1551" spans="7:8" x14ac:dyDescent="0.2">
      <c r="G1551" s="35"/>
      <c r="H1551" s="35"/>
    </row>
    <row r="1552" spans="7:8" x14ac:dyDescent="0.2">
      <c r="G1552" s="35"/>
      <c r="H1552" s="35"/>
    </row>
    <row r="1553" spans="7:8" x14ac:dyDescent="0.2">
      <c r="G1553" s="35"/>
      <c r="H1553" s="35"/>
    </row>
    <row r="1554" spans="7:8" x14ac:dyDescent="0.2">
      <c r="G1554" s="35"/>
      <c r="H1554" s="35"/>
    </row>
    <row r="1555" spans="7:8" x14ac:dyDescent="0.2">
      <c r="G1555" s="35"/>
      <c r="H1555" s="35"/>
    </row>
    <row r="1556" spans="7:8" x14ac:dyDescent="0.2">
      <c r="G1556" s="35"/>
      <c r="H1556" s="35"/>
    </row>
    <row r="1557" spans="7:8" x14ac:dyDescent="0.2">
      <c r="G1557" s="35"/>
      <c r="H1557" s="35"/>
    </row>
    <row r="1558" spans="7:8" x14ac:dyDescent="0.2">
      <c r="G1558" s="35"/>
      <c r="H1558" s="35"/>
    </row>
    <row r="1559" spans="7:8" x14ac:dyDescent="0.2">
      <c r="G1559" s="35"/>
      <c r="H1559" s="35"/>
    </row>
    <row r="1560" spans="7:8" x14ac:dyDescent="0.2">
      <c r="G1560" s="35"/>
      <c r="H1560" s="35"/>
    </row>
    <row r="1561" spans="7:8" x14ac:dyDescent="0.2">
      <c r="G1561" s="35"/>
      <c r="H1561" s="35"/>
    </row>
    <row r="1562" spans="7:8" x14ac:dyDescent="0.2">
      <c r="G1562" s="35"/>
      <c r="H1562" s="35"/>
    </row>
    <row r="1563" spans="7:8" x14ac:dyDescent="0.2">
      <c r="G1563" s="35"/>
      <c r="H1563" s="35"/>
    </row>
    <row r="1564" spans="7:8" x14ac:dyDescent="0.2">
      <c r="G1564" s="35"/>
      <c r="H1564" s="35"/>
    </row>
    <row r="1565" spans="7:8" x14ac:dyDescent="0.2">
      <c r="G1565" s="35"/>
      <c r="H1565" s="35"/>
    </row>
    <row r="1566" spans="7:8" x14ac:dyDescent="0.2">
      <c r="G1566" s="35"/>
      <c r="H1566" s="35"/>
    </row>
    <row r="1567" spans="7:8" x14ac:dyDescent="0.2">
      <c r="G1567" s="35"/>
      <c r="H1567" s="35"/>
    </row>
    <row r="1568" spans="7:8" x14ac:dyDescent="0.2">
      <c r="G1568" s="35"/>
      <c r="H1568" s="35"/>
    </row>
    <row r="1569" spans="7:8" x14ac:dyDescent="0.2">
      <c r="G1569" s="35"/>
      <c r="H1569" s="35"/>
    </row>
    <row r="1570" spans="7:8" x14ac:dyDescent="0.2">
      <c r="G1570" s="35"/>
      <c r="H1570" s="35"/>
    </row>
    <row r="1571" spans="7:8" x14ac:dyDescent="0.2">
      <c r="G1571" s="35"/>
      <c r="H1571" s="35"/>
    </row>
    <row r="1572" spans="7:8" x14ac:dyDescent="0.2">
      <c r="G1572" s="35"/>
      <c r="H1572" s="35"/>
    </row>
    <row r="1573" spans="7:8" x14ac:dyDescent="0.2">
      <c r="G1573" s="35"/>
      <c r="H1573" s="35"/>
    </row>
    <row r="1574" spans="7:8" x14ac:dyDescent="0.2">
      <c r="G1574" s="35"/>
      <c r="H1574" s="35"/>
    </row>
    <row r="1575" spans="7:8" x14ac:dyDescent="0.2">
      <c r="G1575" s="35"/>
      <c r="H1575" s="35"/>
    </row>
    <row r="1576" spans="7:8" x14ac:dyDescent="0.2">
      <c r="G1576" s="35"/>
      <c r="H1576" s="35"/>
    </row>
    <row r="1577" spans="7:8" x14ac:dyDescent="0.2">
      <c r="G1577" s="35"/>
      <c r="H1577" s="35"/>
    </row>
    <row r="1578" spans="7:8" x14ac:dyDescent="0.2">
      <c r="G1578" s="35"/>
      <c r="H1578" s="35"/>
    </row>
    <row r="1579" spans="7:8" x14ac:dyDescent="0.2">
      <c r="G1579" s="35"/>
      <c r="H1579" s="35"/>
    </row>
    <row r="1580" spans="7:8" x14ac:dyDescent="0.2">
      <c r="G1580" s="35"/>
      <c r="H1580" s="35"/>
    </row>
    <row r="1581" spans="7:8" x14ac:dyDescent="0.2">
      <c r="G1581" s="35"/>
      <c r="H1581" s="35"/>
    </row>
    <row r="1582" spans="7:8" x14ac:dyDescent="0.2">
      <c r="G1582" s="35"/>
      <c r="H1582" s="35"/>
    </row>
    <row r="1583" spans="7:8" x14ac:dyDescent="0.2">
      <c r="G1583" s="35"/>
      <c r="H1583" s="35"/>
    </row>
    <row r="1584" spans="7:8" x14ac:dyDescent="0.2">
      <c r="G1584" s="35"/>
      <c r="H1584" s="35"/>
    </row>
    <row r="1585" spans="7:8" x14ac:dyDescent="0.2">
      <c r="G1585" s="35"/>
      <c r="H1585" s="35"/>
    </row>
    <row r="1586" spans="7:8" x14ac:dyDescent="0.2">
      <c r="G1586" s="35"/>
      <c r="H1586" s="35"/>
    </row>
    <row r="1587" spans="7:8" x14ac:dyDescent="0.2">
      <c r="G1587" s="35"/>
      <c r="H1587" s="35"/>
    </row>
    <row r="1588" spans="7:8" x14ac:dyDescent="0.2">
      <c r="G1588" s="35"/>
      <c r="H1588" s="35"/>
    </row>
    <row r="1589" spans="7:8" x14ac:dyDescent="0.2">
      <c r="G1589" s="35"/>
      <c r="H1589" s="35"/>
    </row>
    <row r="1590" spans="7:8" x14ac:dyDescent="0.2">
      <c r="G1590" s="35"/>
      <c r="H1590" s="35"/>
    </row>
    <row r="1591" spans="7:8" x14ac:dyDescent="0.2">
      <c r="G1591" s="35"/>
      <c r="H1591" s="35"/>
    </row>
    <row r="1592" spans="7:8" x14ac:dyDescent="0.2">
      <c r="G1592" s="35"/>
      <c r="H1592" s="35"/>
    </row>
    <row r="1593" spans="7:8" x14ac:dyDescent="0.2">
      <c r="G1593" s="35"/>
      <c r="H1593" s="35"/>
    </row>
    <row r="1594" spans="7:8" x14ac:dyDescent="0.2">
      <c r="G1594" s="35"/>
      <c r="H1594" s="35"/>
    </row>
    <row r="1595" spans="7:8" x14ac:dyDescent="0.2">
      <c r="G1595" s="35"/>
      <c r="H1595" s="35"/>
    </row>
    <row r="1596" spans="7:8" x14ac:dyDescent="0.2">
      <c r="G1596" s="35"/>
      <c r="H1596" s="35"/>
    </row>
    <row r="1597" spans="7:8" x14ac:dyDescent="0.2">
      <c r="G1597" s="35"/>
      <c r="H1597" s="35"/>
    </row>
    <row r="1598" spans="7:8" x14ac:dyDescent="0.2">
      <c r="G1598" s="35"/>
      <c r="H1598" s="35"/>
    </row>
    <row r="1599" spans="7:8" x14ac:dyDescent="0.2">
      <c r="G1599" s="35"/>
      <c r="H1599" s="35"/>
    </row>
    <row r="1600" spans="7:8" x14ac:dyDescent="0.2">
      <c r="G1600" s="35"/>
      <c r="H1600" s="35"/>
    </row>
    <row r="1601" spans="7:8" x14ac:dyDescent="0.2">
      <c r="G1601" s="35"/>
      <c r="H1601" s="35"/>
    </row>
    <row r="1602" spans="7:8" x14ac:dyDescent="0.2">
      <c r="G1602" s="35"/>
      <c r="H1602" s="35"/>
    </row>
    <row r="1603" spans="7:8" x14ac:dyDescent="0.2">
      <c r="G1603" s="35"/>
      <c r="H1603" s="35"/>
    </row>
    <row r="1604" spans="7:8" x14ac:dyDescent="0.2">
      <c r="G1604" s="35"/>
      <c r="H1604" s="35"/>
    </row>
    <row r="1605" spans="7:8" x14ac:dyDescent="0.2">
      <c r="G1605" s="35"/>
      <c r="H1605" s="35"/>
    </row>
    <row r="1606" spans="7:8" x14ac:dyDescent="0.2">
      <c r="G1606" s="35"/>
      <c r="H1606" s="35"/>
    </row>
    <row r="1607" spans="7:8" x14ac:dyDescent="0.2">
      <c r="G1607" s="35"/>
      <c r="H1607" s="35"/>
    </row>
    <row r="1608" spans="7:8" x14ac:dyDescent="0.2">
      <c r="G1608" s="35"/>
      <c r="H1608" s="35"/>
    </row>
    <row r="1609" spans="7:8" x14ac:dyDescent="0.2">
      <c r="G1609" s="35"/>
      <c r="H1609" s="35"/>
    </row>
    <row r="1610" spans="7:8" x14ac:dyDescent="0.2">
      <c r="G1610" s="35"/>
      <c r="H1610" s="35"/>
    </row>
    <row r="1611" spans="7:8" x14ac:dyDescent="0.2">
      <c r="G1611" s="35"/>
      <c r="H1611" s="35"/>
    </row>
    <row r="1612" spans="7:8" x14ac:dyDescent="0.2">
      <c r="G1612" s="35"/>
      <c r="H1612" s="35"/>
    </row>
    <row r="1613" spans="7:8" x14ac:dyDescent="0.2">
      <c r="G1613" s="35"/>
      <c r="H1613" s="35"/>
    </row>
    <row r="1614" spans="7:8" x14ac:dyDescent="0.2">
      <c r="G1614" s="35"/>
      <c r="H1614" s="35"/>
    </row>
    <row r="1615" spans="7:8" x14ac:dyDescent="0.2">
      <c r="G1615" s="35"/>
      <c r="H1615" s="35"/>
    </row>
    <row r="1616" spans="7:8" x14ac:dyDescent="0.2">
      <c r="G1616" s="35"/>
      <c r="H1616" s="35"/>
    </row>
    <row r="1617" spans="7:8" x14ac:dyDescent="0.2">
      <c r="G1617" s="35"/>
      <c r="H1617" s="35"/>
    </row>
    <row r="1618" spans="7:8" x14ac:dyDescent="0.2">
      <c r="G1618" s="35"/>
      <c r="H1618" s="35"/>
    </row>
    <row r="1619" spans="7:8" x14ac:dyDescent="0.2">
      <c r="G1619" s="35"/>
      <c r="H1619" s="35"/>
    </row>
    <row r="1620" spans="7:8" x14ac:dyDescent="0.2">
      <c r="G1620" s="35"/>
      <c r="H1620" s="35"/>
    </row>
    <row r="1621" spans="7:8" x14ac:dyDescent="0.2">
      <c r="G1621" s="35"/>
      <c r="H1621" s="35"/>
    </row>
    <row r="1622" spans="7:8" x14ac:dyDescent="0.2">
      <c r="G1622" s="35"/>
      <c r="H1622" s="35"/>
    </row>
    <row r="1623" spans="7:8" x14ac:dyDescent="0.2">
      <c r="G1623" s="35"/>
      <c r="H1623" s="35"/>
    </row>
    <row r="1624" spans="7:8" x14ac:dyDescent="0.2">
      <c r="G1624" s="35"/>
      <c r="H1624" s="35"/>
    </row>
    <row r="1625" spans="7:8" x14ac:dyDescent="0.2">
      <c r="G1625" s="35"/>
      <c r="H1625" s="35"/>
    </row>
    <row r="1626" spans="7:8" x14ac:dyDescent="0.2">
      <c r="G1626" s="35"/>
      <c r="H1626" s="35"/>
    </row>
    <row r="1627" spans="7:8" x14ac:dyDescent="0.2">
      <c r="G1627" s="35"/>
      <c r="H1627" s="35"/>
    </row>
    <row r="1628" spans="7:8" x14ac:dyDescent="0.2">
      <c r="G1628" s="35"/>
      <c r="H1628" s="35"/>
    </row>
    <row r="1629" spans="7:8" x14ac:dyDescent="0.2">
      <c r="G1629" s="35"/>
      <c r="H1629" s="35"/>
    </row>
    <row r="1630" spans="7:8" x14ac:dyDescent="0.2">
      <c r="G1630" s="35"/>
      <c r="H1630" s="35"/>
    </row>
    <row r="1631" spans="7:8" x14ac:dyDescent="0.2">
      <c r="G1631" s="35"/>
      <c r="H1631" s="35"/>
    </row>
    <row r="1632" spans="7:8" x14ac:dyDescent="0.2">
      <c r="G1632" s="35"/>
      <c r="H1632" s="35"/>
    </row>
    <row r="1633" spans="7:8" x14ac:dyDescent="0.2">
      <c r="G1633" s="35"/>
      <c r="H1633" s="35"/>
    </row>
    <row r="1634" spans="7:8" x14ac:dyDescent="0.2">
      <c r="G1634" s="35"/>
      <c r="H1634" s="35"/>
    </row>
    <row r="1635" spans="7:8" x14ac:dyDescent="0.2">
      <c r="G1635" s="35"/>
      <c r="H1635" s="35"/>
    </row>
    <row r="1636" spans="7:8" x14ac:dyDescent="0.2">
      <c r="G1636" s="35"/>
      <c r="H1636" s="35"/>
    </row>
    <row r="1637" spans="7:8" x14ac:dyDescent="0.2">
      <c r="G1637" s="35"/>
      <c r="H1637" s="35"/>
    </row>
    <row r="1638" spans="7:8" x14ac:dyDescent="0.2">
      <c r="G1638" s="35"/>
      <c r="H1638" s="35"/>
    </row>
    <row r="1639" spans="7:8" x14ac:dyDescent="0.2">
      <c r="G1639" s="35"/>
      <c r="H1639" s="35"/>
    </row>
    <row r="1640" spans="7:8" x14ac:dyDescent="0.2">
      <c r="G1640" s="35"/>
      <c r="H1640" s="35"/>
    </row>
    <row r="1641" spans="7:8" x14ac:dyDescent="0.2">
      <c r="G1641" s="35"/>
      <c r="H1641" s="35"/>
    </row>
    <row r="1642" spans="7:8" x14ac:dyDescent="0.2">
      <c r="G1642" s="35"/>
      <c r="H1642" s="35"/>
    </row>
    <row r="1643" spans="7:8" x14ac:dyDescent="0.2">
      <c r="G1643" s="35"/>
      <c r="H1643" s="35"/>
    </row>
    <row r="1644" spans="7:8" x14ac:dyDescent="0.2">
      <c r="G1644" s="35"/>
      <c r="H1644" s="35"/>
    </row>
    <row r="1645" spans="7:8" x14ac:dyDescent="0.2">
      <c r="G1645" s="35"/>
      <c r="H1645" s="35"/>
    </row>
    <row r="1646" spans="7:8" x14ac:dyDescent="0.2">
      <c r="G1646" s="35"/>
      <c r="H1646" s="35"/>
    </row>
    <row r="1647" spans="7:8" x14ac:dyDescent="0.2">
      <c r="G1647" s="35"/>
      <c r="H1647" s="35"/>
    </row>
    <row r="1648" spans="7:8" x14ac:dyDescent="0.2">
      <c r="G1648" s="35"/>
      <c r="H1648" s="35"/>
    </row>
    <row r="1649" spans="7:8" x14ac:dyDescent="0.2">
      <c r="G1649" s="35"/>
      <c r="H1649" s="35"/>
    </row>
    <row r="1650" spans="7:8" x14ac:dyDescent="0.2">
      <c r="G1650" s="35"/>
      <c r="H1650" s="35"/>
    </row>
    <row r="1651" spans="7:8" x14ac:dyDescent="0.2">
      <c r="G1651" s="35"/>
      <c r="H1651" s="35"/>
    </row>
    <row r="1652" spans="7:8" x14ac:dyDescent="0.2">
      <c r="G1652" s="35"/>
      <c r="H1652" s="35"/>
    </row>
    <row r="1653" spans="7:8" x14ac:dyDescent="0.2">
      <c r="G1653" s="35"/>
      <c r="H1653" s="35"/>
    </row>
    <row r="1654" spans="7:8" x14ac:dyDescent="0.2">
      <c r="G1654" s="35"/>
      <c r="H1654" s="35"/>
    </row>
    <row r="1655" spans="7:8" x14ac:dyDescent="0.2">
      <c r="G1655" s="35"/>
      <c r="H1655" s="35"/>
    </row>
    <row r="1656" spans="7:8" x14ac:dyDescent="0.2">
      <c r="G1656" s="35"/>
      <c r="H1656" s="35"/>
    </row>
    <row r="1657" spans="7:8" x14ac:dyDescent="0.2">
      <c r="G1657" s="35"/>
      <c r="H1657" s="35"/>
    </row>
    <row r="1658" spans="7:8" x14ac:dyDescent="0.2">
      <c r="G1658" s="35"/>
      <c r="H1658" s="35"/>
    </row>
    <row r="1659" spans="7:8" x14ac:dyDescent="0.2">
      <c r="G1659" s="35"/>
      <c r="H1659" s="35"/>
    </row>
    <row r="1660" spans="7:8" x14ac:dyDescent="0.2">
      <c r="G1660" s="35"/>
      <c r="H1660" s="35"/>
    </row>
    <row r="1661" spans="7:8" x14ac:dyDescent="0.2">
      <c r="G1661" s="35"/>
      <c r="H1661" s="35"/>
    </row>
    <row r="1662" spans="7:8" x14ac:dyDescent="0.2">
      <c r="G1662" s="35"/>
      <c r="H1662" s="35"/>
    </row>
    <row r="1663" spans="7:8" x14ac:dyDescent="0.2">
      <c r="G1663" s="35"/>
      <c r="H1663" s="35"/>
    </row>
    <row r="1664" spans="7:8" x14ac:dyDescent="0.2">
      <c r="G1664" s="35"/>
      <c r="H1664" s="35"/>
    </row>
    <row r="1665" spans="7:8" x14ac:dyDescent="0.2">
      <c r="G1665" s="35"/>
      <c r="H1665" s="35"/>
    </row>
    <row r="1666" spans="7:8" x14ac:dyDescent="0.2">
      <c r="G1666" s="35"/>
      <c r="H1666" s="35"/>
    </row>
    <row r="1667" spans="7:8" x14ac:dyDescent="0.2">
      <c r="G1667" s="35"/>
      <c r="H1667" s="35"/>
    </row>
    <row r="1668" spans="7:8" x14ac:dyDescent="0.2">
      <c r="G1668" s="35"/>
      <c r="H1668" s="35"/>
    </row>
    <row r="1669" spans="7:8" x14ac:dyDescent="0.2">
      <c r="G1669" s="35"/>
      <c r="H1669" s="35"/>
    </row>
    <row r="1670" spans="7:8" x14ac:dyDescent="0.2">
      <c r="G1670" s="35"/>
      <c r="H1670" s="35"/>
    </row>
    <row r="1671" spans="7:8" x14ac:dyDescent="0.2">
      <c r="G1671" s="35"/>
      <c r="H1671" s="35"/>
    </row>
    <row r="1672" spans="7:8" x14ac:dyDescent="0.2">
      <c r="G1672" s="35"/>
      <c r="H1672" s="35"/>
    </row>
    <row r="1673" spans="7:8" x14ac:dyDescent="0.2">
      <c r="G1673" s="35"/>
      <c r="H1673" s="35"/>
    </row>
    <row r="1674" spans="7:8" x14ac:dyDescent="0.2">
      <c r="G1674" s="35"/>
      <c r="H1674" s="35"/>
    </row>
    <row r="1675" spans="7:8" x14ac:dyDescent="0.2">
      <c r="G1675" s="35"/>
      <c r="H1675" s="35"/>
    </row>
    <row r="1676" spans="7:8" x14ac:dyDescent="0.2">
      <c r="G1676" s="35"/>
      <c r="H1676" s="35"/>
    </row>
    <row r="1677" spans="7:8" x14ac:dyDescent="0.2">
      <c r="G1677" s="35"/>
      <c r="H1677" s="35"/>
    </row>
    <row r="1678" spans="7:8" x14ac:dyDescent="0.2">
      <c r="G1678" s="35"/>
      <c r="H1678" s="35"/>
    </row>
    <row r="1679" spans="7:8" x14ac:dyDescent="0.2">
      <c r="G1679" s="35"/>
      <c r="H1679" s="35"/>
    </row>
    <row r="1680" spans="7:8" x14ac:dyDescent="0.2">
      <c r="G1680" s="35"/>
      <c r="H1680" s="35"/>
    </row>
    <row r="1681" spans="7:8" x14ac:dyDescent="0.2">
      <c r="G1681" s="35"/>
      <c r="H1681" s="35"/>
    </row>
    <row r="1682" spans="7:8" x14ac:dyDescent="0.2">
      <c r="G1682" s="35"/>
      <c r="H1682" s="35"/>
    </row>
    <row r="1683" spans="7:8" x14ac:dyDescent="0.2">
      <c r="G1683" s="35"/>
      <c r="H1683" s="35"/>
    </row>
    <row r="1684" spans="7:8" x14ac:dyDescent="0.2">
      <c r="G1684" s="35"/>
      <c r="H1684" s="35"/>
    </row>
    <row r="1685" spans="7:8" x14ac:dyDescent="0.2">
      <c r="G1685" s="35"/>
      <c r="H1685" s="35"/>
    </row>
    <row r="1686" spans="7:8" x14ac:dyDescent="0.2">
      <c r="G1686" s="35"/>
      <c r="H1686" s="35"/>
    </row>
    <row r="1687" spans="7:8" x14ac:dyDescent="0.2">
      <c r="G1687" s="35"/>
      <c r="H1687" s="35"/>
    </row>
    <row r="1688" spans="7:8" x14ac:dyDescent="0.2">
      <c r="G1688" s="35"/>
      <c r="H1688" s="35"/>
    </row>
    <row r="1689" spans="7:8" x14ac:dyDescent="0.2">
      <c r="G1689" s="35"/>
      <c r="H1689" s="35"/>
    </row>
    <row r="1690" spans="7:8" x14ac:dyDescent="0.2">
      <c r="G1690" s="35"/>
      <c r="H1690" s="35"/>
    </row>
    <row r="1691" spans="7:8" x14ac:dyDescent="0.2">
      <c r="G1691" s="35"/>
      <c r="H1691" s="35"/>
    </row>
    <row r="1692" spans="7:8" x14ac:dyDescent="0.2">
      <c r="G1692" s="35"/>
      <c r="H1692" s="35"/>
    </row>
    <row r="1693" spans="7:8" x14ac:dyDescent="0.2">
      <c r="G1693" s="35"/>
      <c r="H1693" s="35"/>
    </row>
    <row r="1694" spans="7:8" x14ac:dyDescent="0.2">
      <c r="G1694" s="35"/>
      <c r="H1694" s="35"/>
    </row>
    <row r="1695" spans="7:8" x14ac:dyDescent="0.2">
      <c r="G1695" s="35"/>
      <c r="H1695" s="35"/>
    </row>
    <row r="1696" spans="7:8" x14ac:dyDescent="0.2">
      <c r="G1696" s="35"/>
      <c r="H1696" s="35"/>
    </row>
    <row r="1697" spans="7:8" x14ac:dyDescent="0.2">
      <c r="G1697" s="35"/>
      <c r="H1697" s="35"/>
    </row>
    <row r="1698" spans="7:8" x14ac:dyDescent="0.2">
      <c r="G1698" s="35"/>
      <c r="H1698" s="35"/>
    </row>
    <row r="1699" spans="7:8" x14ac:dyDescent="0.2">
      <c r="G1699" s="35"/>
      <c r="H1699" s="35"/>
    </row>
    <row r="1700" spans="7:8" x14ac:dyDescent="0.2">
      <c r="G1700" s="35"/>
      <c r="H1700" s="35"/>
    </row>
    <row r="1701" spans="7:8" x14ac:dyDescent="0.2">
      <c r="G1701" s="35"/>
      <c r="H1701" s="35"/>
    </row>
    <row r="1702" spans="7:8" x14ac:dyDescent="0.2">
      <c r="G1702" s="35"/>
      <c r="H1702" s="35"/>
    </row>
    <row r="1703" spans="7:8" x14ac:dyDescent="0.2">
      <c r="G1703" s="35"/>
      <c r="H1703" s="35"/>
    </row>
    <row r="1704" spans="7:8" x14ac:dyDescent="0.2">
      <c r="G1704" s="35"/>
      <c r="H1704" s="35"/>
    </row>
    <row r="1705" spans="7:8" x14ac:dyDescent="0.2">
      <c r="G1705" s="35"/>
      <c r="H1705" s="35"/>
    </row>
    <row r="1706" spans="7:8" x14ac:dyDescent="0.2">
      <c r="G1706" s="35"/>
      <c r="H1706" s="35"/>
    </row>
    <row r="1707" spans="7:8" x14ac:dyDescent="0.2">
      <c r="G1707" s="35"/>
      <c r="H1707" s="35"/>
    </row>
    <row r="1708" spans="7:8" x14ac:dyDescent="0.2">
      <c r="G1708" s="35"/>
      <c r="H1708" s="35"/>
    </row>
    <row r="1709" spans="7:8" x14ac:dyDescent="0.2">
      <c r="G1709" s="35"/>
      <c r="H1709" s="35"/>
    </row>
    <row r="1710" spans="7:8" x14ac:dyDescent="0.2">
      <c r="G1710" s="35"/>
      <c r="H1710" s="35"/>
    </row>
    <row r="1711" spans="7:8" x14ac:dyDescent="0.2">
      <c r="G1711" s="35"/>
      <c r="H1711" s="35"/>
    </row>
    <row r="1712" spans="7:8" x14ac:dyDescent="0.2">
      <c r="G1712" s="35"/>
      <c r="H1712" s="35"/>
    </row>
    <row r="1713" spans="7:8" x14ac:dyDescent="0.2">
      <c r="G1713" s="35"/>
      <c r="H1713" s="35"/>
    </row>
    <row r="1714" spans="7:8" x14ac:dyDescent="0.2">
      <c r="G1714" s="35"/>
      <c r="H1714" s="35"/>
    </row>
    <row r="1715" spans="7:8" x14ac:dyDescent="0.2">
      <c r="G1715" s="35"/>
      <c r="H1715" s="35"/>
    </row>
    <row r="1716" spans="7:8" x14ac:dyDescent="0.2">
      <c r="G1716" s="35"/>
      <c r="H1716" s="35"/>
    </row>
    <row r="1717" spans="7:8" x14ac:dyDescent="0.2">
      <c r="G1717" s="35"/>
      <c r="H1717" s="35"/>
    </row>
    <row r="1718" spans="7:8" x14ac:dyDescent="0.2">
      <c r="G1718" s="35"/>
      <c r="H1718" s="35"/>
    </row>
    <row r="1719" spans="7:8" x14ac:dyDescent="0.2">
      <c r="G1719" s="35"/>
      <c r="H1719" s="35"/>
    </row>
    <row r="1720" spans="7:8" x14ac:dyDescent="0.2">
      <c r="G1720" s="35"/>
      <c r="H1720" s="35"/>
    </row>
    <row r="1721" spans="7:8" x14ac:dyDescent="0.2">
      <c r="G1721" s="35"/>
      <c r="H1721" s="35"/>
    </row>
    <row r="1722" spans="7:8" x14ac:dyDescent="0.2">
      <c r="G1722" s="35"/>
      <c r="H1722" s="35"/>
    </row>
    <row r="1723" spans="7:8" x14ac:dyDescent="0.2">
      <c r="G1723" s="35"/>
      <c r="H1723" s="35"/>
    </row>
    <row r="1724" spans="7:8" x14ac:dyDescent="0.2">
      <c r="G1724" s="35"/>
      <c r="H1724" s="35"/>
    </row>
    <row r="1725" spans="7:8" x14ac:dyDescent="0.2">
      <c r="G1725" s="35"/>
      <c r="H1725" s="35"/>
    </row>
    <row r="1726" spans="7:8" x14ac:dyDescent="0.2">
      <c r="G1726" s="35"/>
      <c r="H1726" s="35"/>
    </row>
    <row r="1727" spans="7:8" x14ac:dyDescent="0.2">
      <c r="G1727" s="35"/>
      <c r="H1727" s="35"/>
    </row>
    <row r="1728" spans="7:8" x14ac:dyDescent="0.2">
      <c r="G1728" s="35"/>
      <c r="H1728" s="35"/>
    </row>
    <row r="1729" spans="7:8" x14ac:dyDescent="0.2">
      <c r="G1729" s="35"/>
      <c r="H1729" s="35"/>
    </row>
    <row r="1730" spans="7:8" x14ac:dyDescent="0.2">
      <c r="G1730" s="35"/>
      <c r="H1730" s="35"/>
    </row>
    <row r="1731" spans="7:8" x14ac:dyDescent="0.2">
      <c r="G1731" s="35"/>
      <c r="H1731" s="35"/>
    </row>
    <row r="1732" spans="7:8" x14ac:dyDescent="0.2">
      <c r="G1732" s="35"/>
      <c r="H1732" s="35"/>
    </row>
    <row r="1733" spans="7:8" x14ac:dyDescent="0.2">
      <c r="G1733" s="35"/>
      <c r="H1733" s="35"/>
    </row>
    <row r="1734" spans="7:8" x14ac:dyDescent="0.2">
      <c r="G1734" s="35"/>
      <c r="H1734" s="35"/>
    </row>
    <row r="1735" spans="7:8" x14ac:dyDescent="0.2">
      <c r="G1735" s="35"/>
      <c r="H1735" s="35"/>
    </row>
    <row r="1736" spans="7:8" x14ac:dyDescent="0.2">
      <c r="G1736" s="35"/>
      <c r="H1736" s="35"/>
    </row>
    <row r="1737" spans="7:8" x14ac:dyDescent="0.2">
      <c r="G1737" s="35"/>
      <c r="H1737" s="35"/>
    </row>
    <row r="1738" spans="7:8" x14ac:dyDescent="0.2">
      <c r="G1738" s="35"/>
      <c r="H1738" s="35"/>
    </row>
    <row r="1739" spans="7:8" x14ac:dyDescent="0.2">
      <c r="G1739" s="35"/>
      <c r="H1739" s="35"/>
    </row>
    <row r="1740" spans="7:8" x14ac:dyDescent="0.2">
      <c r="G1740" s="35"/>
      <c r="H1740" s="35"/>
    </row>
    <row r="1741" spans="7:8" x14ac:dyDescent="0.2">
      <c r="G1741" s="35"/>
      <c r="H1741" s="35"/>
    </row>
    <row r="1742" spans="7:8" x14ac:dyDescent="0.2">
      <c r="G1742" s="35"/>
      <c r="H1742" s="35"/>
    </row>
    <row r="1743" spans="7:8" x14ac:dyDescent="0.2">
      <c r="G1743" s="35"/>
      <c r="H1743" s="35"/>
    </row>
    <row r="1744" spans="7:8" x14ac:dyDescent="0.2">
      <c r="G1744" s="35"/>
      <c r="H1744" s="35"/>
    </row>
    <row r="1745" spans="7:8" x14ac:dyDescent="0.2">
      <c r="G1745" s="35"/>
      <c r="H1745" s="35"/>
    </row>
    <row r="1746" spans="7:8" x14ac:dyDescent="0.2">
      <c r="G1746" s="35"/>
      <c r="H1746" s="35"/>
    </row>
    <row r="1747" spans="7:8" x14ac:dyDescent="0.2">
      <c r="G1747" s="35"/>
      <c r="H1747" s="35"/>
    </row>
    <row r="1748" spans="7:8" x14ac:dyDescent="0.2">
      <c r="G1748" s="35"/>
      <c r="H1748" s="35"/>
    </row>
    <row r="1749" spans="7:8" x14ac:dyDescent="0.2">
      <c r="G1749" s="35"/>
      <c r="H1749" s="35"/>
    </row>
    <row r="1750" spans="7:8" x14ac:dyDescent="0.2">
      <c r="G1750" s="35"/>
      <c r="H1750" s="35"/>
    </row>
    <row r="1751" spans="7:8" x14ac:dyDescent="0.2">
      <c r="G1751" s="35"/>
      <c r="H1751" s="35"/>
    </row>
    <row r="1752" spans="7:8" x14ac:dyDescent="0.2">
      <c r="G1752" s="35"/>
      <c r="H1752" s="35"/>
    </row>
    <row r="1753" spans="7:8" x14ac:dyDescent="0.2">
      <c r="G1753" s="35"/>
      <c r="H1753" s="35"/>
    </row>
    <row r="1754" spans="7:8" x14ac:dyDescent="0.2">
      <c r="G1754" s="35"/>
      <c r="H1754" s="35"/>
    </row>
    <row r="1755" spans="7:8" x14ac:dyDescent="0.2">
      <c r="G1755" s="35"/>
      <c r="H1755" s="35"/>
    </row>
    <row r="1756" spans="7:8" x14ac:dyDescent="0.2">
      <c r="G1756" s="35"/>
      <c r="H1756" s="35"/>
    </row>
    <row r="1757" spans="7:8" x14ac:dyDescent="0.2">
      <c r="G1757" s="35"/>
      <c r="H1757" s="35"/>
    </row>
    <row r="1758" spans="7:8" x14ac:dyDescent="0.2">
      <c r="G1758" s="35"/>
      <c r="H1758" s="35"/>
    </row>
    <row r="1759" spans="7:8" x14ac:dyDescent="0.2">
      <c r="G1759" s="35"/>
      <c r="H1759" s="35"/>
    </row>
    <row r="1760" spans="7:8" x14ac:dyDescent="0.2">
      <c r="G1760" s="35"/>
      <c r="H1760" s="35"/>
    </row>
    <row r="1761" spans="7:8" x14ac:dyDescent="0.2">
      <c r="G1761" s="35"/>
      <c r="H1761" s="35"/>
    </row>
    <row r="1762" spans="7:8" x14ac:dyDescent="0.2">
      <c r="G1762" s="35"/>
      <c r="H1762" s="35"/>
    </row>
    <row r="1763" spans="7:8" x14ac:dyDescent="0.2">
      <c r="G1763" s="35"/>
      <c r="H1763" s="35"/>
    </row>
    <row r="1764" spans="7:8" x14ac:dyDescent="0.2">
      <c r="G1764" s="35"/>
      <c r="H1764" s="35"/>
    </row>
    <row r="1765" spans="7:8" x14ac:dyDescent="0.2">
      <c r="G1765" s="35"/>
      <c r="H1765" s="35"/>
    </row>
    <row r="1766" spans="7:8" x14ac:dyDescent="0.2">
      <c r="G1766" s="35"/>
      <c r="H1766" s="35"/>
    </row>
    <row r="1767" spans="7:8" x14ac:dyDescent="0.2">
      <c r="G1767" s="35"/>
      <c r="H1767" s="35"/>
    </row>
    <row r="1768" spans="7:8" x14ac:dyDescent="0.2">
      <c r="G1768" s="35"/>
      <c r="H1768" s="35"/>
    </row>
    <row r="1769" spans="7:8" x14ac:dyDescent="0.2">
      <c r="G1769" s="35"/>
      <c r="H1769" s="35"/>
    </row>
    <row r="1770" spans="7:8" x14ac:dyDescent="0.2">
      <c r="G1770" s="35"/>
      <c r="H1770" s="35"/>
    </row>
    <row r="1771" spans="7:8" x14ac:dyDescent="0.2">
      <c r="G1771" s="35"/>
      <c r="H1771" s="35"/>
    </row>
    <row r="1772" spans="7:8" x14ac:dyDescent="0.2">
      <c r="G1772" s="35"/>
      <c r="H1772" s="35"/>
    </row>
    <row r="1773" spans="7:8" x14ac:dyDescent="0.2">
      <c r="G1773" s="35"/>
      <c r="H1773" s="35"/>
    </row>
    <row r="1774" spans="7:8" x14ac:dyDescent="0.2">
      <c r="G1774" s="35"/>
      <c r="H1774" s="35"/>
    </row>
    <row r="1775" spans="7:8" x14ac:dyDescent="0.2">
      <c r="G1775" s="35"/>
      <c r="H1775" s="35"/>
    </row>
    <row r="1776" spans="7:8" x14ac:dyDescent="0.2">
      <c r="G1776" s="35"/>
      <c r="H1776" s="35"/>
    </row>
    <row r="1777" spans="7:8" x14ac:dyDescent="0.2">
      <c r="G1777" s="35"/>
      <c r="H1777" s="35"/>
    </row>
    <row r="1778" spans="7:8" x14ac:dyDescent="0.2">
      <c r="G1778" s="35"/>
      <c r="H1778" s="35"/>
    </row>
    <row r="1779" spans="7:8" x14ac:dyDescent="0.2">
      <c r="G1779" s="35"/>
      <c r="H1779" s="35"/>
    </row>
    <row r="1780" spans="7:8" x14ac:dyDescent="0.2">
      <c r="G1780" s="35"/>
      <c r="H1780" s="35"/>
    </row>
    <row r="1781" spans="7:8" x14ac:dyDescent="0.2">
      <c r="G1781" s="35"/>
      <c r="H1781" s="35"/>
    </row>
    <row r="1782" spans="7:8" x14ac:dyDescent="0.2">
      <c r="G1782" s="35"/>
      <c r="H1782" s="35"/>
    </row>
    <row r="1783" spans="7:8" x14ac:dyDescent="0.2">
      <c r="G1783" s="35"/>
      <c r="H1783" s="35"/>
    </row>
    <row r="1784" spans="7:8" x14ac:dyDescent="0.2">
      <c r="G1784" s="35"/>
      <c r="H1784" s="35"/>
    </row>
    <row r="1785" spans="7:8" x14ac:dyDescent="0.2">
      <c r="G1785" s="35"/>
      <c r="H1785" s="35"/>
    </row>
    <row r="1786" spans="7:8" x14ac:dyDescent="0.2">
      <c r="G1786" s="35"/>
      <c r="H1786" s="35"/>
    </row>
    <row r="1787" spans="7:8" x14ac:dyDescent="0.2">
      <c r="G1787" s="35"/>
      <c r="H1787" s="35"/>
    </row>
    <row r="1788" spans="7:8" x14ac:dyDescent="0.2">
      <c r="G1788" s="35"/>
      <c r="H1788" s="35"/>
    </row>
    <row r="1789" spans="7:8" x14ac:dyDescent="0.2">
      <c r="G1789" s="35"/>
      <c r="H1789" s="35"/>
    </row>
    <row r="1790" spans="7:8" x14ac:dyDescent="0.2">
      <c r="G1790" s="35"/>
      <c r="H1790" s="35"/>
    </row>
    <row r="1791" spans="7:8" x14ac:dyDescent="0.2">
      <c r="G1791" s="35"/>
      <c r="H1791" s="35"/>
    </row>
    <row r="1792" spans="7:8" x14ac:dyDescent="0.2">
      <c r="G1792" s="35"/>
      <c r="H1792" s="35"/>
    </row>
    <row r="1793" spans="7:8" x14ac:dyDescent="0.2">
      <c r="G1793" s="35"/>
      <c r="H1793" s="35"/>
    </row>
    <row r="1794" spans="7:8" x14ac:dyDescent="0.2">
      <c r="G1794" s="35"/>
      <c r="H1794" s="35"/>
    </row>
    <row r="1795" spans="7:8" x14ac:dyDescent="0.2">
      <c r="G1795" s="35"/>
      <c r="H1795" s="35"/>
    </row>
    <row r="1796" spans="7:8" x14ac:dyDescent="0.2">
      <c r="G1796" s="35"/>
      <c r="H1796" s="35"/>
    </row>
    <row r="1797" spans="7:8" x14ac:dyDescent="0.2">
      <c r="G1797" s="35"/>
      <c r="H1797" s="35"/>
    </row>
    <row r="1798" spans="7:8" x14ac:dyDescent="0.2">
      <c r="G1798" s="35"/>
      <c r="H1798" s="35"/>
    </row>
    <row r="1799" spans="7:8" x14ac:dyDescent="0.2">
      <c r="G1799" s="35"/>
      <c r="H1799" s="35"/>
    </row>
    <row r="1800" spans="7:8" x14ac:dyDescent="0.2">
      <c r="G1800" s="35"/>
      <c r="H1800" s="35"/>
    </row>
    <row r="1801" spans="7:8" x14ac:dyDescent="0.2">
      <c r="G1801" s="35"/>
      <c r="H1801" s="35"/>
    </row>
    <row r="1802" spans="7:8" x14ac:dyDescent="0.2">
      <c r="G1802" s="35"/>
      <c r="H1802" s="35"/>
    </row>
    <row r="1803" spans="7:8" x14ac:dyDescent="0.2">
      <c r="G1803" s="35"/>
      <c r="H1803" s="35"/>
    </row>
    <row r="1804" spans="7:8" x14ac:dyDescent="0.2">
      <c r="G1804" s="35"/>
      <c r="H1804" s="35"/>
    </row>
    <row r="1805" spans="7:8" x14ac:dyDescent="0.2">
      <c r="G1805" s="35"/>
      <c r="H1805" s="35"/>
    </row>
    <row r="1806" spans="7:8" x14ac:dyDescent="0.2">
      <c r="G1806" s="35"/>
      <c r="H1806" s="35"/>
    </row>
    <row r="1807" spans="7:8" x14ac:dyDescent="0.2">
      <c r="G1807" s="35"/>
      <c r="H1807" s="35"/>
    </row>
    <row r="1808" spans="7:8" x14ac:dyDescent="0.2">
      <c r="G1808" s="35"/>
      <c r="H1808" s="35"/>
    </row>
    <row r="1809" spans="7:8" x14ac:dyDescent="0.2">
      <c r="G1809" s="35"/>
      <c r="H1809" s="35"/>
    </row>
    <row r="1810" spans="7:8" x14ac:dyDescent="0.2">
      <c r="G1810" s="35"/>
      <c r="H1810" s="35"/>
    </row>
    <row r="1811" spans="7:8" x14ac:dyDescent="0.2">
      <c r="G1811" s="35"/>
      <c r="H1811" s="35"/>
    </row>
    <row r="1812" spans="7:8" x14ac:dyDescent="0.2">
      <c r="G1812" s="35"/>
      <c r="H1812" s="35"/>
    </row>
    <row r="1813" spans="7:8" x14ac:dyDescent="0.2">
      <c r="G1813" s="35"/>
      <c r="H1813" s="35"/>
    </row>
    <row r="1814" spans="7:8" x14ac:dyDescent="0.2">
      <c r="G1814" s="35"/>
      <c r="H1814" s="35"/>
    </row>
    <row r="1815" spans="7:8" x14ac:dyDescent="0.2">
      <c r="G1815" s="35"/>
      <c r="H1815" s="35"/>
    </row>
    <row r="1816" spans="7:8" x14ac:dyDescent="0.2">
      <c r="G1816" s="35"/>
      <c r="H1816" s="35"/>
    </row>
    <row r="1817" spans="7:8" x14ac:dyDescent="0.2">
      <c r="G1817" s="35"/>
      <c r="H1817" s="35"/>
    </row>
    <row r="1818" spans="7:8" x14ac:dyDescent="0.2">
      <c r="G1818" s="35"/>
      <c r="H1818" s="35"/>
    </row>
    <row r="1819" spans="7:8" x14ac:dyDescent="0.2">
      <c r="G1819" s="35"/>
      <c r="H1819" s="35"/>
    </row>
    <row r="1820" spans="7:8" x14ac:dyDescent="0.2">
      <c r="G1820" s="35"/>
      <c r="H1820" s="35"/>
    </row>
    <row r="1821" spans="7:8" x14ac:dyDescent="0.2">
      <c r="G1821" s="35"/>
      <c r="H1821" s="35"/>
    </row>
    <row r="1822" spans="7:8" x14ac:dyDescent="0.2">
      <c r="G1822" s="35"/>
      <c r="H1822" s="35"/>
    </row>
    <row r="1823" spans="7:8" x14ac:dyDescent="0.2">
      <c r="G1823" s="35"/>
      <c r="H1823" s="35"/>
    </row>
    <row r="1824" spans="7:8" x14ac:dyDescent="0.2">
      <c r="G1824" s="35"/>
      <c r="H1824" s="35"/>
    </row>
    <row r="1825" spans="7:8" x14ac:dyDescent="0.2">
      <c r="G1825" s="35"/>
      <c r="H1825" s="35"/>
    </row>
    <row r="1826" spans="7:8" x14ac:dyDescent="0.2">
      <c r="G1826" s="35"/>
      <c r="H1826" s="35"/>
    </row>
    <row r="1827" spans="7:8" x14ac:dyDescent="0.2">
      <c r="G1827" s="35"/>
      <c r="H1827" s="35"/>
    </row>
    <row r="1828" spans="7:8" x14ac:dyDescent="0.2">
      <c r="G1828" s="35"/>
      <c r="H1828" s="35"/>
    </row>
    <row r="1829" spans="7:8" x14ac:dyDescent="0.2">
      <c r="G1829" s="35"/>
      <c r="H1829" s="35"/>
    </row>
    <row r="1830" spans="7:8" x14ac:dyDescent="0.2">
      <c r="G1830" s="35"/>
      <c r="H1830" s="35"/>
    </row>
    <row r="1831" spans="7:8" x14ac:dyDescent="0.2">
      <c r="G1831" s="35"/>
      <c r="H1831" s="35"/>
    </row>
    <row r="1832" spans="7:8" x14ac:dyDescent="0.2">
      <c r="G1832" s="35"/>
      <c r="H1832" s="35"/>
    </row>
    <row r="1833" spans="7:8" x14ac:dyDescent="0.2">
      <c r="G1833" s="35"/>
      <c r="H1833" s="35"/>
    </row>
    <row r="1834" spans="7:8" x14ac:dyDescent="0.2">
      <c r="G1834" s="35"/>
      <c r="H1834" s="35"/>
    </row>
    <row r="1835" spans="7:8" x14ac:dyDescent="0.2">
      <c r="G1835" s="35"/>
      <c r="H1835" s="35"/>
    </row>
    <row r="1836" spans="7:8" x14ac:dyDescent="0.2">
      <c r="G1836" s="35"/>
      <c r="H1836" s="35"/>
    </row>
    <row r="1837" spans="7:8" x14ac:dyDescent="0.2">
      <c r="G1837" s="35"/>
      <c r="H1837" s="35"/>
    </row>
    <row r="1838" spans="7:8" x14ac:dyDescent="0.2">
      <c r="G1838" s="35"/>
      <c r="H1838" s="35"/>
    </row>
    <row r="1839" spans="7:8" x14ac:dyDescent="0.2">
      <c r="G1839" s="35"/>
      <c r="H1839" s="35"/>
    </row>
    <row r="1840" spans="7:8" x14ac:dyDescent="0.2">
      <c r="G1840" s="35"/>
      <c r="H1840" s="35"/>
    </row>
    <row r="1841" spans="7:8" x14ac:dyDescent="0.2">
      <c r="G1841" s="35"/>
      <c r="H1841" s="35"/>
    </row>
    <row r="1842" spans="7:8" x14ac:dyDescent="0.2">
      <c r="G1842" s="35"/>
      <c r="H1842" s="35"/>
    </row>
    <row r="1843" spans="7:8" x14ac:dyDescent="0.2">
      <c r="G1843" s="35"/>
      <c r="H1843" s="35"/>
    </row>
    <row r="1844" spans="7:8" x14ac:dyDescent="0.2">
      <c r="G1844" s="35"/>
      <c r="H1844" s="35"/>
    </row>
    <row r="1845" spans="7:8" x14ac:dyDescent="0.2">
      <c r="G1845" s="35"/>
      <c r="H1845" s="35"/>
    </row>
    <row r="1846" spans="7:8" x14ac:dyDescent="0.2">
      <c r="G1846" s="35"/>
      <c r="H1846" s="35"/>
    </row>
    <row r="1847" spans="7:8" x14ac:dyDescent="0.2">
      <c r="G1847" s="35"/>
      <c r="H1847" s="35"/>
    </row>
    <row r="1848" spans="7:8" x14ac:dyDescent="0.2">
      <c r="G1848" s="35"/>
      <c r="H1848" s="35"/>
    </row>
    <row r="1849" spans="7:8" x14ac:dyDescent="0.2">
      <c r="G1849" s="35"/>
      <c r="H1849" s="35"/>
    </row>
    <row r="1850" spans="7:8" x14ac:dyDescent="0.2">
      <c r="G1850" s="35"/>
      <c r="H1850" s="35"/>
    </row>
    <row r="1851" spans="7:8" x14ac:dyDescent="0.2">
      <c r="G1851" s="35"/>
      <c r="H1851" s="35"/>
    </row>
    <row r="1852" spans="7:8" x14ac:dyDescent="0.2">
      <c r="G1852" s="35"/>
      <c r="H1852" s="35"/>
    </row>
    <row r="1853" spans="7:8" x14ac:dyDescent="0.2">
      <c r="G1853" s="35"/>
      <c r="H1853" s="35"/>
    </row>
    <row r="1854" spans="7:8" x14ac:dyDescent="0.2">
      <c r="G1854" s="35"/>
      <c r="H1854" s="35"/>
    </row>
    <row r="1855" spans="7:8" x14ac:dyDescent="0.2">
      <c r="G1855" s="35"/>
      <c r="H1855" s="35"/>
    </row>
    <row r="1856" spans="7:8" x14ac:dyDescent="0.2">
      <c r="G1856" s="35"/>
      <c r="H1856" s="35"/>
    </row>
    <row r="1857" spans="7:8" x14ac:dyDescent="0.2">
      <c r="G1857" s="35"/>
      <c r="H1857" s="35"/>
    </row>
    <row r="1858" spans="7:8" x14ac:dyDescent="0.2">
      <c r="G1858" s="35"/>
      <c r="H1858" s="35"/>
    </row>
    <row r="1859" spans="7:8" x14ac:dyDescent="0.2">
      <c r="G1859" s="35"/>
      <c r="H1859" s="35"/>
    </row>
    <row r="1860" spans="7:8" x14ac:dyDescent="0.2">
      <c r="G1860" s="35"/>
      <c r="H1860" s="35"/>
    </row>
    <row r="1861" spans="7:8" x14ac:dyDescent="0.2">
      <c r="G1861" s="35"/>
      <c r="H1861" s="35"/>
    </row>
    <row r="1862" spans="7:8" x14ac:dyDescent="0.2">
      <c r="G1862" s="35"/>
      <c r="H1862" s="35"/>
    </row>
    <row r="1863" spans="7:8" x14ac:dyDescent="0.2">
      <c r="G1863" s="35"/>
      <c r="H1863" s="35"/>
    </row>
    <row r="1864" spans="7:8" x14ac:dyDescent="0.2">
      <c r="G1864" s="35"/>
      <c r="H1864" s="35"/>
    </row>
    <row r="1865" spans="7:8" x14ac:dyDescent="0.2">
      <c r="G1865" s="35"/>
      <c r="H1865" s="35"/>
    </row>
    <row r="1866" spans="7:8" x14ac:dyDescent="0.2">
      <c r="G1866" s="35"/>
      <c r="H1866" s="35"/>
    </row>
    <row r="1867" spans="7:8" x14ac:dyDescent="0.2">
      <c r="G1867" s="35"/>
      <c r="H1867" s="35"/>
    </row>
    <row r="1868" spans="7:8" x14ac:dyDescent="0.2">
      <c r="G1868" s="35"/>
      <c r="H1868" s="35"/>
    </row>
    <row r="1869" spans="7:8" x14ac:dyDescent="0.2">
      <c r="G1869" s="35"/>
      <c r="H1869" s="35"/>
    </row>
    <row r="1870" spans="7:8" x14ac:dyDescent="0.2">
      <c r="G1870" s="35"/>
      <c r="H1870" s="35"/>
    </row>
    <row r="1871" spans="7:8" x14ac:dyDescent="0.2">
      <c r="G1871" s="35"/>
      <c r="H1871" s="35"/>
    </row>
    <row r="1872" spans="7:8" x14ac:dyDescent="0.2">
      <c r="G1872" s="35"/>
      <c r="H1872" s="35"/>
    </row>
    <row r="1873" spans="7:8" x14ac:dyDescent="0.2">
      <c r="G1873" s="35"/>
      <c r="H1873" s="35"/>
    </row>
    <row r="1874" spans="7:8" x14ac:dyDescent="0.2">
      <c r="G1874" s="35"/>
      <c r="H1874" s="35"/>
    </row>
    <row r="1875" spans="7:8" x14ac:dyDescent="0.2">
      <c r="G1875" s="35"/>
      <c r="H1875" s="35"/>
    </row>
    <row r="1876" spans="7:8" x14ac:dyDescent="0.2">
      <c r="G1876" s="35"/>
      <c r="H1876" s="35"/>
    </row>
    <row r="1877" spans="7:8" x14ac:dyDescent="0.2">
      <c r="G1877" s="35"/>
      <c r="H1877" s="35"/>
    </row>
    <row r="1878" spans="7:8" x14ac:dyDescent="0.2">
      <c r="G1878" s="35"/>
      <c r="H1878" s="35"/>
    </row>
    <row r="1879" spans="7:8" x14ac:dyDescent="0.2">
      <c r="G1879" s="35"/>
      <c r="H1879" s="35"/>
    </row>
    <row r="1880" spans="7:8" x14ac:dyDescent="0.2">
      <c r="G1880" s="35"/>
      <c r="H1880" s="35"/>
    </row>
    <row r="1881" spans="7:8" x14ac:dyDescent="0.2">
      <c r="G1881" s="35"/>
      <c r="H1881" s="35"/>
    </row>
    <row r="1882" spans="7:8" x14ac:dyDescent="0.2">
      <c r="G1882" s="35"/>
      <c r="H1882" s="35"/>
    </row>
    <row r="1883" spans="7:8" x14ac:dyDescent="0.2">
      <c r="G1883" s="35"/>
      <c r="H1883" s="35"/>
    </row>
    <row r="1884" spans="7:8" x14ac:dyDescent="0.2">
      <c r="G1884" s="35"/>
      <c r="H1884" s="35"/>
    </row>
    <row r="1885" spans="7:8" x14ac:dyDescent="0.2">
      <c r="G1885" s="35"/>
      <c r="H1885" s="35"/>
    </row>
    <row r="1886" spans="7:8" x14ac:dyDescent="0.2">
      <c r="G1886" s="35"/>
      <c r="H1886" s="35"/>
    </row>
    <row r="1887" spans="7:8" x14ac:dyDescent="0.2">
      <c r="G1887" s="35"/>
      <c r="H1887" s="35"/>
    </row>
    <row r="1888" spans="7:8" x14ac:dyDescent="0.2">
      <c r="G1888" s="35"/>
      <c r="H1888" s="35"/>
    </row>
    <row r="1889" spans="7:8" x14ac:dyDescent="0.2">
      <c r="G1889" s="35"/>
      <c r="H1889" s="35"/>
    </row>
    <row r="1890" spans="7:8" x14ac:dyDescent="0.2">
      <c r="G1890" s="35"/>
      <c r="H1890" s="35"/>
    </row>
    <row r="1891" spans="7:8" x14ac:dyDescent="0.2">
      <c r="G1891" s="35"/>
      <c r="H1891" s="35"/>
    </row>
    <row r="1892" spans="7:8" x14ac:dyDescent="0.2">
      <c r="G1892" s="35"/>
      <c r="H1892" s="35"/>
    </row>
    <row r="1893" spans="7:8" x14ac:dyDescent="0.2">
      <c r="G1893" s="35"/>
      <c r="H1893" s="35"/>
    </row>
    <row r="1894" spans="7:8" x14ac:dyDescent="0.2">
      <c r="G1894" s="35"/>
      <c r="H1894" s="35"/>
    </row>
    <row r="1895" spans="7:8" x14ac:dyDescent="0.2">
      <c r="G1895" s="35"/>
      <c r="H1895" s="35"/>
    </row>
    <row r="1896" spans="7:8" x14ac:dyDescent="0.2">
      <c r="G1896" s="35"/>
      <c r="H1896" s="35"/>
    </row>
    <row r="1897" spans="7:8" x14ac:dyDescent="0.2">
      <c r="G1897" s="35"/>
      <c r="H1897" s="35"/>
    </row>
    <row r="1898" spans="7:8" x14ac:dyDescent="0.2">
      <c r="G1898" s="35"/>
      <c r="H1898" s="35"/>
    </row>
    <row r="1899" spans="7:8" x14ac:dyDescent="0.2">
      <c r="G1899" s="35"/>
      <c r="H1899" s="35"/>
    </row>
    <row r="1900" spans="7:8" x14ac:dyDescent="0.2">
      <c r="G1900" s="35"/>
      <c r="H1900" s="35"/>
    </row>
    <row r="1901" spans="7:8" x14ac:dyDescent="0.2">
      <c r="G1901" s="35"/>
      <c r="H1901" s="35"/>
    </row>
    <row r="1902" spans="7:8" x14ac:dyDescent="0.2">
      <c r="G1902" s="35"/>
      <c r="H1902" s="35"/>
    </row>
    <row r="1903" spans="7:8" x14ac:dyDescent="0.2">
      <c r="G1903" s="35"/>
      <c r="H1903" s="35"/>
    </row>
    <row r="1904" spans="7:8" x14ac:dyDescent="0.2">
      <c r="G1904" s="35"/>
      <c r="H1904" s="35"/>
    </row>
    <row r="1905" spans="7:8" x14ac:dyDescent="0.2">
      <c r="G1905" s="35"/>
      <c r="H1905" s="35"/>
    </row>
    <row r="1906" spans="7:8" x14ac:dyDescent="0.2">
      <c r="G1906" s="35"/>
      <c r="H1906" s="35"/>
    </row>
    <row r="1907" spans="7:8" x14ac:dyDescent="0.2">
      <c r="G1907" s="35"/>
      <c r="H1907" s="35"/>
    </row>
    <row r="1908" spans="7:8" x14ac:dyDescent="0.2">
      <c r="G1908" s="35"/>
      <c r="H1908" s="35"/>
    </row>
    <row r="1909" spans="7:8" x14ac:dyDescent="0.2">
      <c r="G1909" s="35"/>
      <c r="H1909" s="35"/>
    </row>
    <row r="1910" spans="7:8" x14ac:dyDescent="0.2">
      <c r="G1910" s="35"/>
      <c r="H1910" s="35"/>
    </row>
    <row r="1911" spans="7:8" x14ac:dyDescent="0.2">
      <c r="G1911" s="35"/>
      <c r="H1911" s="35"/>
    </row>
    <row r="1912" spans="7:8" x14ac:dyDescent="0.2">
      <c r="G1912" s="35"/>
      <c r="H1912" s="35"/>
    </row>
    <row r="1913" spans="7:8" x14ac:dyDescent="0.2">
      <c r="G1913" s="35"/>
      <c r="H1913" s="35"/>
    </row>
    <row r="1914" spans="7:8" x14ac:dyDescent="0.2">
      <c r="G1914" s="35"/>
      <c r="H1914" s="35"/>
    </row>
    <row r="1915" spans="7:8" x14ac:dyDescent="0.2">
      <c r="G1915" s="35"/>
      <c r="H1915" s="35"/>
    </row>
    <row r="1916" spans="7:8" x14ac:dyDescent="0.2">
      <c r="G1916" s="35"/>
      <c r="H1916" s="35"/>
    </row>
    <row r="1917" spans="7:8" x14ac:dyDescent="0.2">
      <c r="G1917" s="35"/>
      <c r="H1917" s="35"/>
    </row>
    <row r="1918" spans="7:8" x14ac:dyDescent="0.2">
      <c r="G1918" s="35"/>
      <c r="H1918" s="35"/>
    </row>
    <row r="1919" spans="7:8" x14ac:dyDescent="0.2">
      <c r="G1919" s="35"/>
      <c r="H1919" s="35"/>
    </row>
    <row r="1920" spans="7:8" x14ac:dyDescent="0.2">
      <c r="G1920" s="35"/>
      <c r="H1920" s="35"/>
    </row>
    <row r="1921" spans="7:8" x14ac:dyDescent="0.2">
      <c r="G1921" s="35"/>
      <c r="H1921" s="35"/>
    </row>
    <row r="1922" spans="7:8" x14ac:dyDescent="0.2">
      <c r="G1922" s="35"/>
      <c r="H1922" s="35"/>
    </row>
    <row r="1923" spans="7:8" x14ac:dyDescent="0.2">
      <c r="G1923" s="35"/>
      <c r="H1923" s="35"/>
    </row>
    <row r="1924" spans="7:8" x14ac:dyDescent="0.2">
      <c r="G1924" s="35"/>
      <c r="H1924" s="35"/>
    </row>
    <row r="1925" spans="7:8" x14ac:dyDescent="0.2">
      <c r="G1925" s="35"/>
      <c r="H1925" s="35"/>
    </row>
    <row r="1926" spans="7:8" x14ac:dyDescent="0.2">
      <c r="G1926" s="35"/>
      <c r="H1926" s="35"/>
    </row>
    <row r="1927" spans="7:8" x14ac:dyDescent="0.2">
      <c r="G1927" s="35"/>
      <c r="H1927" s="35"/>
    </row>
    <row r="1928" spans="7:8" x14ac:dyDescent="0.2">
      <c r="G1928" s="35"/>
      <c r="H1928" s="35"/>
    </row>
    <row r="1929" spans="7:8" x14ac:dyDescent="0.2">
      <c r="G1929" s="35"/>
      <c r="H1929" s="35"/>
    </row>
    <row r="1930" spans="7:8" x14ac:dyDescent="0.2">
      <c r="G1930" s="35"/>
      <c r="H1930" s="35"/>
    </row>
    <row r="1931" spans="7:8" x14ac:dyDescent="0.2">
      <c r="G1931" s="35"/>
      <c r="H1931" s="35"/>
    </row>
    <row r="1932" spans="7:8" x14ac:dyDescent="0.2">
      <c r="G1932" s="35"/>
      <c r="H1932" s="35"/>
    </row>
    <row r="1933" spans="7:8" x14ac:dyDescent="0.2">
      <c r="G1933" s="35"/>
      <c r="H1933" s="35"/>
    </row>
    <row r="1934" spans="7:8" x14ac:dyDescent="0.2">
      <c r="G1934" s="35"/>
      <c r="H1934" s="35"/>
    </row>
    <row r="1935" spans="7:8" x14ac:dyDescent="0.2">
      <c r="G1935" s="35"/>
      <c r="H1935" s="35"/>
    </row>
    <row r="1936" spans="7:8" x14ac:dyDescent="0.2">
      <c r="G1936" s="35"/>
      <c r="H1936" s="35"/>
    </row>
    <row r="1937" spans="7:8" x14ac:dyDescent="0.2">
      <c r="G1937" s="35"/>
      <c r="H1937" s="35"/>
    </row>
    <row r="1938" spans="7:8" x14ac:dyDescent="0.2">
      <c r="G1938" s="35"/>
      <c r="H1938" s="35"/>
    </row>
    <row r="1939" spans="7:8" x14ac:dyDescent="0.2">
      <c r="G1939" s="35"/>
      <c r="H1939" s="35"/>
    </row>
    <row r="1940" spans="7:8" x14ac:dyDescent="0.2">
      <c r="G1940" s="35"/>
      <c r="H1940" s="35"/>
    </row>
    <row r="1941" spans="7:8" x14ac:dyDescent="0.2">
      <c r="G1941" s="35"/>
      <c r="H1941" s="35"/>
    </row>
    <row r="1942" spans="7:8" x14ac:dyDescent="0.2">
      <c r="G1942" s="35"/>
      <c r="H1942" s="35"/>
    </row>
    <row r="1943" spans="7:8" x14ac:dyDescent="0.2">
      <c r="G1943" s="35"/>
      <c r="H1943" s="35"/>
    </row>
    <row r="1944" spans="7:8" x14ac:dyDescent="0.2">
      <c r="G1944" s="35"/>
      <c r="H1944" s="35"/>
    </row>
    <row r="1945" spans="7:8" x14ac:dyDescent="0.2">
      <c r="G1945" s="35"/>
      <c r="H1945" s="35"/>
    </row>
    <row r="1946" spans="7:8" x14ac:dyDescent="0.2">
      <c r="G1946" s="35"/>
      <c r="H1946" s="35"/>
    </row>
    <row r="1947" spans="7:8" x14ac:dyDescent="0.2">
      <c r="G1947" s="35"/>
      <c r="H1947" s="35"/>
    </row>
    <row r="1948" spans="7:8" x14ac:dyDescent="0.2">
      <c r="G1948" s="35"/>
      <c r="H1948" s="35"/>
    </row>
    <row r="1949" spans="7:8" x14ac:dyDescent="0.2">
      <c r="G1949" s="35"/>
      <c r="H1949" s="35"/>
    </row>
    <row r="1950" spans="7:8" x14ac:dyDescent="0.2">
      <c r="G1950" s="35"/>
      <c r="H1950" s="35"/>
    </row>
    <row r="1951" spans="7:8" x14ac:dyDescent="0.2">
      <c r="G1951" s="35"/>
      <c r="H1951" s="35"/>
    </row>
    <row r="1952" spans="7:8" x14ac:dyDescent="0.2">
      <c r="G1952" s="35"/>
      <c r="H1952" s="35"/>
    </row>
    <row r="1953" spans="7:8" x14ac:dyDescent="0.2">
      <c r="G1953" s="35"/>
      <c r="H1953" s="35"/>
    </row>
    <row r="1954" spans="7:8" x14ac:dyDescent="0.2">
      <c r="G1954" s="35"/>
      <c r="H1954" s="35"/>
    </row>
    <row r="1955" spans="7:8" x14ac:dyDescent="0.2">
      <c r="G1955" s="35"/>
      <c r="H1955" s="35"/>
    </row>
    <row r="1956" spans="7:8" x14ac:dyDescent="0.2">
      <c r="G1956" s="35"/>
      <c r="H1956" s="35"/>
    </row>
    <row r="1957" spans="7:8" x14ac:dyDescent="0.2">
      <c r="G1957" s="35"/>
      <c r="H1957" s="35"/>
    </row>
    <row r="1958" spans="7:8" x14ac:dyDescent="0.2">
      <c r="G1958" s="35"/>
      <c r="H1958" s="35"/>
    </row>
    <row r="1959" spans="7:8" x14ac:dyDescent="0.2">
      <c r="G1959" s="35"/>
      <c r="H1959" s="35"/>
    </row>
    <row r="1960" spans="7:8" x14ac:dyDescent="0.2">
      <c r="G1960" s="35"/>
      <c r="H1960" s="35"/>
    </row>
    <row r="1961" spans="7:8" x14ac:dyDescent="0.2">
      <c r="G1961" s="35"/>
      <c r="H1961" s="35"/>
    </row>
    <row r="1962" spans="7:8" x14ac:dyDescent="0.2">
      <c r="G1962" s="35"/>
      <c r="H1962" s="35"/>
    </row>
    <row r="1963" spans="7:8" x14ac:dyDescent="0.2">
      <c r="G1963" s="35"/>
      <c r="H1963" s="35"/>
    </row>
    <row r="1964" spans="7:8" x14ac:dyDescent="0.2">
      <c r="G1964" s="35"/>
      <c r="H1964" s="35"/>
    </row>
    <row r="1965" spans="7:8" x14ac:dyDescent="0.2">
      <c r="G1965" s="35"/>
      <c r="H1965" s="35"/>
    </row>
    <row r="1966" spans="7:8" x14ac:dyDescent="0.2">
      <c r="G1966" s="35"/>
      <c r="H1966" s="35"/>
    </row>
    <row r="1967" spans="7:8" x14ac:dyDescent="0.2">
      <c r="G1967" s="35"/>
      <c r="H1967" s="35"/>
    </row>
    <row r="1968" spans="7:8" x14ac:dyDescent="0.2">
      <c r="G1968" s="35"/>
      <c r="H1968" s="35"/>
    </row>
    <row r="1969" spans="7:8" x14ac:dyDescent="0.2">
      <c r="G1969" s="35"/>
      <c r="H1969" s="35"/>
    </row>
    <row r="1970" spans="7:8" x14ac:dyDescent="0.2">
      <c r="G1970" s="35"/>
      <c r="H1970" s="35"/>
    </row>
    <row r="1971" spans="7:8" x14ac:dyDescent="0.2">
      <c r="G1971" s="35"/>
      <c r="H1971" s="35"/>
    </row>
    <row r="1972" spans="7:8" x14ac:dyDescent="0.2">
      <c r="G1972" s="35"/>
      <c r="H1972" s="35"/>
    </row>
    <row r="1973" spans="7:8" x14ac:dyDescent="0.2">
      <c r="G1973" s="35"/>
      <c r="H1973" s="35"/>
    </row>
    <row r="1974" spans="7:8" x14ac:dyDescent="0.2">
      <c r="G1974" s="35"/>
      <c r="H1974" s="35"/>
    </row>
    <row r="1975" spans="7:8" x14ac:dyDescent="0.2">
      <c r="G1975" s="35"/>
      <c r="H1975" s="35"/>
    </row>
    <row r="1976" spans="7:8" x14ac:dyDescent="0.2">
      <c r="G1976" s="35"/>
      <c r="H1976" s="35"/>
    </row>
    <row r="1977" spans="7:8" x14ac:dyDescent="0.2">
      <c r="G1977" s="35"/>
      <c r="H1977" s="35"/>
    </row>
    <row r="1978" spans="7:8" x14ac:dyDescent="0.2">
      <c r="G1978" s="35"/>
      <c r="H1978" s="35"/>
    </row>
    <row r="1979" spans="7:8" x14ac:dyDescent="0.2">
      <c r="G1979" s="35"/>
      <c r="H1979" s="35"/>
    </row>
    <row r="1980" spans="7:8" x14ac:dyDescent="0.2">
      <c r="G1980" s="35"/>
      <c r="H1980" s="35"/>
    </row>
    <row r="1981" spans="7:8" x14ac:dyDescent="0.2">
      <c r="G1981" s="35"/>
      <c r="H1981" s="35"/>
    </row>
    <row r="1982" spans="7:8" x14ac:dyDescent="0.2">
      <c r="G1982" s="35"/>
      <c r="H1982" s="35"/>
    </row>
    <row r="1983" spans="7:8" x14ac:dyDescent="0.2">
      <c r="G1983" s="35"/>
      <c r="H1983" s="35"/>
    </row>
    <row r="1984" spans="7:8" x14ac:dyDescent="0.2">
      <c r="G1984" s="35"/>
      <c r="H1984" s="35"/>
    </row>
    <row r="1985" spans="7:8" x14ac:dyDescent="0.2">
      <c r="G1985" s="35"/>
      <c r="H1985" s="35"/>
    </row>
    <row r="1986" spans="7:8" x14ac:dyDescent="0.2">
      <c r="G1986" s="35"/>
      <c r="H1986" s="35"/>
    </row>
    <row r="1987" spans="7:8" x14ac:dyDescent="0.2">
      <c r="G1987" s="35"/>
      <c r="H1987" s="35"/>
    </row>
    <row r="1988" spans="7:8" x14ac:dyDescent="0.2">
      <c r="G1988" s="35"/>
      <c r="H1988" s="35"/>
    </row>
    <row r="1989" spans="7:8" x14ac:dyDescent="0.2">
      <c r="G1989" s="35"/>
      <c r="H1989" s="35"/>
    </row>
    <row r="1990" spans="7:8" x14ac:dyDescent="0.2">
      <c r="G1990" s="35"/>
      <c r="H1990" s="35"/>
    </row>
    <row r="1991" spans="7:8" x14ac:dyDescent="0.2">
      <c r="G1991" s="35"/>
      <c r="H1991" s="35"/>
    </row>
    <row r="1992" spans="7:8" x14ac:dyDescent="0.2">
      <c r="G1992" s="35"/>
      <c r="H1992" s="35"/>
    </row>
    <row r="1993" spans="7:8" x14ac:dyDescent="0.2">
      <c r="G1993" s="35"/>
      <c r="H1993" s="35"/>
    </row>
    <row r="1994" spans="7:8" x14ac:dyDescent="0.2">
      <c r="G1994" s="35"/>
      <c r="H1994" s="35"/>
    </row>
    <row r="1995" spans="7:8" x14ac:dyDescent="0.2">
      <c r="G1995" s="35"/>
      <c r="H1995" s="35"/>
    </row>
    <row r="1996" spans="7:8" x14ac:dyDescent="0.2">
      <c r="G1996" s="35"/>
      <c r="H1996" s="35"/>
    </row>
    <row r="1997" spans="7:8" x14ac:dyDescent="0.2">
      <c r="G1997" s="35"/>
      <c r="H1997" s="35"/>
    </row>
    <row r="1998" spans="7:8" x14ac:dyDescent="0.2">
      <c r="G1998" s="35"/>
      <c r="H1998" s="35"/>
    </row>
    <row r="1999" spans="7:8" x14ac:dyDescent="0.2">
      <c r="G1999" s="35"/>
      <c r="H1999" s="35"/>
    </row>
    <row r="2000" spans="7:8" x14ac:dyDescent="0.2">
      <c r="G2000" s="35"/>
      <c r="H2000" s="35"/>
    </row>
    <row r="2001" spans="7:8" x14ac:dyDescent="0.2">
      <c r="G2001" s="35"/>
      <c r="H2001" s="35"/>
    </row>
    <row r="2002" spans="7:8" x14ac:dyDescent="0.2">
      <c r="G2002" s="35"/>
      <c r="H2002" s="35"/>
    </row>
    <row r="2003" spans="7:8" x14ac:dyDescent="0.2">
      <c r="G2003" s="35"/>
      <c r="H2003" s="35"/>
    </row>
    <row r="2004" spans="7:8" x14ac:dyDescent="0.2">
      <c r="G2004" s="35"/>
      <c r="H2004" s="35"/>
    </row>
    <row r="2005" spans="7:8" x14ac:dyDescent="0.2">
      <c r="G2005" s="35"/>
      <c r="H2005" s="35"/>
    </row>
    <row r="2006" spans="7:8" x14ac:dyDescent="0.2">
      <c r="G2006" s="35"/>
      <c r="H2006" s="35"/>
    </row>
    <row r="2007" spans="7:8" x14ac:dyDescent="0.2">
      <c r="G2007" s="35"/>
      <c r="H2007" s="35"/>
    </row>
    <row r="2008" spans="7:8" x14ac:dyDescent="0.2">
      <c r="G2008" s="35"/>
      <c r="H2008" s="35"/>
    </row>
    <row r="2009" spans="7:8" x14ac:dyDescent="0.2">
      <c r="G2009" s="35"/>
      <c r="H2009" s="35"/>
    </row>
    <row r="2010" spans="7:8" x14ac:dyDescent="0.2">
      <c r="G2010" s="35"/>
      <c r="H2010" s="35"/>
    </row>
    <row r="2011" spans="7:8" x14ac:dyDescent="0.2">
      <c r="G2011" s="35"/>
      <c r="H2011" s="35"/>
    </row>
    <row r="2012" spans="7:8" x14ac:dyDescent="0.2">
      <c r="G2012" s="35"/>
      <c r="H2012" s="35"/>
    </row>
    <row r="2013" spans="7:8" x14ac:dyDescent="0.2">
      <c r="G2013" s="35"/>
      <c r="H2013" s="35"/>
    </row>
    <row r="2014" spans="7:8" x14ac:dyDescent="0.2">
      <c r="G2014" s="35"/>
      <c r="H2014" s="35"/>
    </row>
    <row r="2015" spans="7:8" x14ac:dyDescent="0.2">
      <c r="G2015" s="35"/>
      <c r="H2015" s="35"/>
    </row>
    <row r="2016" spans="7:8" x14ac:dyDescent="0.2">
      <c r="G2016" s="35"/>
      <c r="H2016" s="35"/>
    </row>
    <row r="2017" spans="7:8" x14ac:dyDescent="0.2">
      <c r="G2017" s="35"/>
      <c r="H2017" s="35"/>
    </row>
    <row r="2018" spans="7:8" x14ac:dyDescent="0.2">
      <c r="G2018" s="35"/>
      <c r="H2018" s="35"/>
    </row>
    <row r="2019" spans="7:8" x14ac:dyDescent="0.2">
      <c r="G2019" s="35"/>
      <c r="H2019" s="35"/>
    </row>
    <row r="2020" spans="7:8" x14ac:dyDescent="0.2">
      <c r="G2020" s="35"/>
      <c r="H2020" s="35"/>
    </row>
    <row r="2021" spans="7:8" x14ac:dyDescent="0.2">
      <c r="G2021" s="35"/>
      <c r="H2021" s="35"/>
    </row>
    <row r="2022" spans="7:8" x14ac:dyDescent="0.2">
      <c r="G2022" s="35"/>
      <c r="H2022" s="35"/>
    </row>
    <row r="2023" spans="7:8" x14ac:dyDescent="0.2">
      <c r="G2023" s="35"/>
      <c r="H2023" s="35"/>
    </row>
    <row r="2024" spans="7:8" x14ac:dyDescent="0.2">
      <c r="G2024" s="35"/>
      <c r="H2024" s="35"/>
    </row>
    <row r="2025" spans="7:8" x14ac:dyDescent="0.2">
      <c r="G2025" s="35"/>
      <c r="H2025" s="35"/>
    </row>
    <row r="2026" spans="7:8" x14ac:dyDescent="0.2">
      <c r="G2026" s="35"/>
      <c r="H2026" s="35"/>
    </row>
    <row r="2027" spans="7:8" x14ac:dyDescent="0.2">
      <c r="G2027" s="35"/>
      <c r="H2027" s="35"/>
    </row>
    <row r="2028" spans="7:8" x14ac:dyDescent="0.2">
      <c r="G2028" s="35"/>
      <c r="H2028" s="35"/>
    </row>
    <row r="2029" spans="7:8" x14ac:dyDescent="0.2">
      <c r="G2029" s="35"/>
      <c r="H2029" s="35"/>
    </row>
    <row r="2030" spans="7:8" x14ac:dyDescent="0.2">
      <c r="G2030" s="35"/>
      <c r="H2030" s="35"/>
    </row>
    <row r="2031" spans="7:8" x14ac:dyDescent="0.2">
      <c r="G2031" s="35"/>
      <c r="H2031" s="35"/>
    </row>
    <row r="2032" spans="7:8" x14ac:dyDescent="0.2">
      <c r="G2032" s="35"/>
      <c r="H2032" s="35"/>
    </row>
    <row r="2033" spans="7:8" x14ac:dyDescent="0.2">
      <c r="G2033" s="35"/>
      <c r="H2033" s="35"/>
    </row>
    <row r="2034" spans="7:8" x14ac:dyDescent="0.2">
      <c r="G2034" s="35"/>
      <c r="H2034" s="35"/>
    </row>
    <row r="2035" spans="7:8" x14ac:dyDescent="0.2">
      <c r="G2035" s="35"/>
      <c r="H2035" s="35"/>
    </row>
    <row r="2036" spans="7:8" x14ac:dyDescent="0.2">
      <c r="G2036" s="35"/>
      <c r="H2036" s="35"/>
    </row>
    <row r="2037" spans="7:8" x14ac:dyDescent="0.2">
      <c r="G2037" s="35"/>
      <c r="H2037" s="35"/>
    </row>
    <row r="2038" spans="7:8" x14ac:dyDescent="0.2">
      <c r="G2038" s="35"/>
      <c r="H2038" s="35"/>
    </row>
    <row r="2039" spans="7:8" x14ac:dyDescent="0.2">
      <c r="G2039" s="35"/>
      <c r="H2039" s="35"/>
    </row>
    <row r="2040" spans="7:8" x14ac:dyDescent="0.2">
      <c r="G2040" s="35"/>
      <c r="H2040" s="35"/>
    </row>
    <row r="2041" spans="7:8" x14ac:dyDescent="0.2">
      <c r="G2041" s="35"/>
      <c r="H2041" s="35"/>
    </row>
    <row r="2042" spans="7:8" x14ac:dyDescent="0.2">
      <c r="G2042" s="35"/>
      <c r="H2042" s="35"/>
    </row>
    <row r="2043" spans="7:8" x14ac:dyDescent="0.2">
      <c r="G2043" s="35"/>
      <c r="H2043" s="35"/>
    </row>
    <row r="2044" spans="7:8" x14ac:dyDescent="0.2">
      <c r="G2044" s="35"/>
      <c r="H2044" s="35"/>
    </row>
    <row r="2045" spans="7:8" x14ac:dyDescent="0.2">
      <c r="G2045" s="35"/>
      <c r="H2045" s="35"/>
    </row>
    <row r="2046" spans="7:8" x14ac:dyDescent="0.2">
      <c r="G2046" s="35"/>
      <c r="H2046" s="35"/>
    </row>
    <row r="2047" spans="7:8" x14ac:dyDescent="0.2">
      <c r="G2047" s="35"/>
      <c r="H2047" s="35"/>
    </row>
    <row r="2048" spans="7:8" x14ac:dyDescent="0.2">
      <c r="G2048" s="35"/>
      <c r="H2048" s="35"/>
    </row>
    <row r="2049" spans="7:8" x14ac:dyDescent="0.2">
      <c r="G2049" s="35"/>
      <c r="H2049" s="35"/>
    </row>
    <row r="2050" spans="7:8" x14ac:dyDescent="0.2">
      <c r="G2050" s="35"/>
      <c r="H2050" s="35"/>
    </row>
    <row r="2051" spans="7:8" x14ac:dyDescent="0.2">
      <c r="G2051" s="35"/>
      <c r="H2051" s="35"/>
    </row>
    <row r="2052" spans="7:8" x14ac:dyDescent="0.2">
      <c r="G2052" s="35"/>
      <c r="H2052" s="35"/>
    </row>
    <row r="2053" spans="7:8" x14ac:dyDescent="0.2">
      <c r="G2053" s="35"/>
      <c r="H2053" s="35"/>
    </row>
    <row r="2054" spans="7:8" x14ac:dyDescent="0.2">
      <c r="G2054" s="35"/>
      <c r="H2054" s="35"/>
    </row>
    <row r="2055" spans="7:8" x14ac:dyDescent="0.2">
      <c r="G2055" s="35"/>
      <c r="H2055" s="35"/>
    </row>
    <row r="2056" spans="7:8" x14ac:dyDescent="0.2">
      <c r="G2056" s="35"/>
      <c r="H2056" s="35"/>
    </row>
    <row r="2057" spans="7:8" x14ac:dyDescent="0.2">
      <c r="G2057" s="35"/>
      <c r="H2057" s="35"/>
    </row>
    <row r="2058" spans="7:8" x14ac:dyDescent="0.2">
      <c r="G2058" s="35"/>
      <c r="H2058" s="35"/>
    </row>
    <row r="2059" spans="7:8" x14ac:dyDescent="0.2">
      <c r="G2059" s="35"/>
      <c r="H2059" s="35"/>
    </row>
    <row r="2060" spans="7:8" x14ac:dyDescent="0.2">
      <c r="G2060" s="35"/>
      <c r="H2060" s="35"/>
    </row>
    <row r="2061" spans="7:8" x14ac:dyDescent="0.2">
      <c r="G2061" s="35"/>
      <c r="H2061" s="35"/>
    </row>
    <row r="2062" spans="7:8" x14ac:dyDescent="0.2">
      <c r="G2062" s="35"/>
      <c r="H2062" s="35"/>
    </row>
    <row r="2063" spans="7:8" x14ac:dyDescent="0.2">
      <c r="G2063" s="35"/>
      <c r="H2063" s="35"/>
    </row>
    <row r="2064" spans="7:8" x14ac:dyDescent="0.2">
      <c r="G2064" s="35"/>
      <c r="H2064" s="35"/>
    </row>
    <row r="2065" spans="7:8" x14ac:dyDescent="0.2">
      <c r="G2065" s="35"/>
      <c r="H2065" s="35"/>
    </row>
    <row r="2066" spans="7:8" x14ac:dyDescent="0.2">
      <c r="G2066" s="35"/>
      <c r="H2066" s="35"/>
    </row>
    <row r="2067" spans="7:8" x14ac:dyDescent="0.2">
      <c r="G2067" s="35"/>
      <c r="H2067" s="35"/>
    </row>
    <row r="2068" spans="7:8" x14ac:dyDescent="0.2">
      <c r="G2068" s="35"/>
      <c r="H2068" s="35"/>
    </row>
    <row r="2069" spans="7:8" x14ac:dyDescent="0.2">
      <c r="G2069" s="35"/>
      <c r="H2069" s="35"/>
    </row>
    <row r="2070" spans="7:8" x14ac:dyDescent="0.2">
      <c r="G2070" s="35"/>
      <c r="H2070" s="35"/>
    </row>
    <row r="2071" spans="7:8" x14ac:dyDescent="0.2">
      <c r="G2071" s="35"/>
      <c r="H2071" s="35"/>
    </row>
    <row r="2072" spans="7:8" x14ac:dyDescent="0.2">
      <c r="G2072" s="35"/>
      <c r="H2072" s="35"/>
    </row>
    <row r="2073" spans="7:8" x14ac:dyDescent="0.2">
      <c r="G2073" s="35"/>
      <c r="H2073" s="35"/>
    </row>
    <row r="2074" spans="7:8" x14ac:dyDescent="0.2">
      <c r="G2074" s="35"/>
      <c r="H2074" s="35"/>
    </row>
    <row r="2075" spans="7:8" x14ac:dyDescent="0.2">
      <c r="G2075" s="35"/>
      <c r="H2075" s="35"/>
    </row>
    <row r="2076" spans="7:8" x14ac:dyDescent="0.2">
      <c r="G2076" s="35"/>
      <c r="H2076" s="35"/>
    </row>
    <row r="2077" spans="7:8" x14ac:dyDescent="0.2">
      <c r="G2077" s="35"/>
      <c r="H2077" s="35"/>
    </row>
    <row r="2078" spans="7:8" x14ac:dyDescent="0.2">
      <c r="G2078" s="35"/>
      <c r="H2078" s="35"/>
    </row>
    <row r="2079" spans="7:8" x14ac:dyDescent="0.2">
      <c r="G2079" s="35"/>
      <c r="H2079" s="35"/>
    </row>
    <row r="2080" spans="7:8" x14ac:dyDescent="0.2">
      <c r="G2080" s="35"/>
      <c r="H2080" s="35"/>
    </row>
    <row r="2081" spans="7:8" x14ac:dyDescent="0.2">
      <c r="G2081" s="35"/>
      <c r="H2081" s="35"/>
    </row>
    <row r="2082" spans="7:8" x14ac:dyDescent="0.2">
      <c r="G2082" s="35"/>
      <c r="H2082" s="35"/>
    </row>
    <row r="2083" spans="7:8" x14ac:dyDescent="0.2">
      <c r="G2083" s="35"/>
      <c r="H2083" s="35"/>
    </row>
    <row r="2084" spans="7:8" x14ac:dyDescent="0.2">
      <c r="G2084" s="35"/>
      <c r="H2084" s="35"/>
    </row>
    <row r="2085" spans="7:8" x14ac:dyDescent="0.2">
      <c r="G2085" s="35"/>
      <c r="H2085" s="35"/>
    </row>
    <row r="2086" spans="7:8" x14ac:dyDescent="0.2">
      <c r="G2086" s="35"/>
      <c r="H2086" s="35"/>
    </row>
    <row r="2087" spans="7:8" x14ac:dyDescent="0.2">
      <c r="G2087" s="35"/>
      <c r="H2087" s="35"/>
    </row>
    <row r="2088" spans="7:8" x14ac:dyDescent="0.2">
      <c r="G2088" s="35"/>
      <c r="H2088" s="35"/>
    </row>
    <row r="2089" spans="7:8" x14ac:dyDescent="0.2">
      <c r="G2089" s="35"/>
      <c r="H2089" s="35"/>
    </row>
    <row r="2090" spans="7:8" x14ac:dyDescent="0.2">
      <c r="G2090" s="35"/>
      <c r="H2090" s="35"/>
    </row>
    <row r="2091" spans="7:8" x14ac:dyDescent="0.2">
      <c r="G2091" s="35"/>
      <c r="H2091" s="35"/>
    </row>
    <row r="2092" spans="7:8" x14ac:dyDescent="0.2">
      <c r="G2092" s="35"/>
      <c r="H2092" s="35"/>
    </row>
    <row r="2093" spans="7:8" x14ac:dyDescent="0.2">
      <c r="G2093" s="35"/>
      <c r="H2093" s="35"/>
    </row>
    <row r="2094" spans="7:8" x14ac:dyDescent="0.2">
      <c r="G2094" s="35"/>
      <c r="H2094" s="35"/>
    </row>
    <row r="2095" spans="7:8" x14ac:dyDescent="0.2">
      <c r="G2095" s="35"/>
      <c r="H2095" s="35"/>
    </row>
    <row r="2096" spans="7:8" x14ac:dyDescent="0.2">
      <c r="G2096" s="35"/>
      <c r="H2096" s="35"/>
    </row>
    <row r="2097" spans="7:8" x14ac:dyDescent="0.2">
      <c r="G2097" s="35"/>
      <c r="H2097" s="35"/>
    </row>
    <row r="2098" spans="7:8" x14ac:dyDescent="0.2">
      <c r="G2098" s="35"/>
      <c r="H2098" s="35"/>
    </row>
    <row r="2099" spans="7:8" x14ac:dyDescent="0.2">
      <c r="G2099" s="35"/>
      <c r="H2099" s="35"/>
    </row>
    <row r="2100" spans="7:8" x14ac:dyDescent="0.2">
      <c r="G2100" s="35"/>
      <c r="H2100" s="35"/>
    </row>
    <row r="2101" spans="7:8" x14ac:dyDescent="0.2">
      <c r="G2101" s="35"/>
      <c r="H2101" s="35"/>
    </row>
    <row r="2102" spans="7:8" x14ac:dyDescent="0.2">
      <c r="G2102" s="35"/>
      <c r="H2102" s="35"/>
    </row>
    <row r="2103" spans="7:8" x14ac:dyDescent="0.2">
      <c r="G2103" s="35"/>
      <c r="H2103" s="35"/>
    </row>
    <row r="2104" spans="7:8" x14ac:dyDescent="0.2">
      <c r="G2104" s="35"/>
      <c r="H2104" s="35"/>
    </row>
    <row r="2105" spans="7:8" x14ac:dyDescent="0.2">
      <c r="G2105" s="35"/>
      <c r="H2105" s="35"/>
    </row>
    <row r="2106" spans="7:8" x14ac:dyDescent="0.2">
      <c r="G2106" s="35"/>
      <c r="H2106" s="35"/>
    </row>
    <row r="2107" spans="7:8" x14ac:dyDescent="0.2">
      <c r="G2107" s="35"/>
      <c r="H2107" s="35"/>
    </row>
    <row r="2108" spans="7:8" x14ac:dyDescent="0.2">
      <c r="G2108" s="35"/>
      <c r="H2108" s="35"/>
    </row>
    <row r="2109" spans="7:8" x14ac:dyDescent="0.2">
      <c r="G2109" s="35"/>
      <c r="H2109" s="35"/>
    </row>
    <row r="2110" spans="7:8" x14ac:dyDescent="0.2">
      <c r="G2110" s="35"/>
      <c r="H2110" s="35"/>
    </row>
    <row r="2111" spans="7:8" x14ac:dyDescent="0.2">
      <c r="G2111" s="35"/>
      <c r="H2111" s="35"/>
    </row>
    <row r="2112" spans="7:8" x14ac:dyDescent="0.2">
      <c r="G2112" s="35"/>
      <c r="H2112" s="35"/>
    </row>
    <row r="2113" spans="7:8" x14ac:dyDescent="0.2">
      <c r="G2113" s="35"/>
      <c r="H2113" s="35"/>
    </row>
    <row r="2114" spans="7:8" x14ac:dyDescent="0.2">
      <c r="G2114" s="35"/>
      <c r="H2114" s="35"/>
    </row>
    <row r="2115" spans="7:8" x14ac:dyDescent="0.2">
      <c r="G2115" s="35"/>
      <c r="H2115" s="35"/>
    </row>
    <row r="2116" spans="7:8" x14ac:dyDescent="0.2">
      <c r="G2116" s="35"/>
      <c r="H2116" s="35"/>
    </row>
    <row r="2117" spans="7:8" x14ac:dyDescent="0.2">
      <c r="G2117" s="35"/>
      <c r="H2117" s="35"/>
    </row>
    <row r="2118" spans="7:8" x14ac:dyDescent="0.2">
      <c r="G2118" s="35"/>
      <c r="H2118" s="35"/>
    </row>
    <row r="2119" spans="7:8" x14ac:dyDescent="0.2">
      <c r="G2119" s="35"/>
      <c r="H2119" s="35"/>
    </row>
    <row r="2120" spans="7:8" x14ac:dyDescent="0.2">
      <c r="G2120" s="35"/>
      <c r="H2120" s="35"/>
    </row>
    <row r="2121" spans="7:8" x14ac:dyDescent="0.2">
      <c r="G2121" s="35"/>
      <c r="H2121" s="35"/>
    </row>
    <row r="2122" spans="7:8" x14ac:dyDescent="0.2">
      <c r="G2122" s="35"/>
      <c r="H2122" s="35"/>
    </row>
    <row r="2123" spans="7:8" x14ac:dyDescent="0.2">
      <c r="G2123" s="35"/>
      <c r="H2123" s="35"/>
    </row>
    <row r="2124" spans="7:8" x14ac:dyDescent="0.2">
      <c r="G2124" s="35"/>
      <c r="H2124" s="35"/>
    </row>
    <row r="2125" spans="7:8" x14ac:dyDescent="0.2">
      <c r="G2125" s="35"/>
      <c r="H2125" s="35"/>
    </row>
    <row r="2126" spans="7:8" x14ac:dyDescent="0.2">
      <c r="G2126" s="35"/>
      <c r="H2126" s="35"/>
    </row>
    <row r="2127" spans="7:8" x14ac:dyDescent="0.2">
      <c r="G2127" s="35"/>
      <c r="H2127" s="35"/>
    </row>
    <row r="2128" spans="7:8" x14ac:dyDescent="0.2">
      <c r="G2128" s="35"/>
      <c r="H2128" s="35"/>
    </row>
    <row r="2129" spans="7:8" x14ac:dyDescent="0.2">
      <c r="G2129" s="35"/>
      <c r="H2129" s="35"/>
    </row>
    <row r="2130" spans="7:8" x14ac:dyDescent="0.2">
      <c r="G2130" s="35"/>
      <c r="H2130" s="35"/>
    </row>
    <row r="2131" spans="7:8" x14ac:dyDescent="0.2">
      <c r="G2131" s="35"/>
      <c r="H2131" s="35"/>
    </row>
    <row r="2132" spans="7:8" x14ac:dyDescent="0.2">
      <c r="G2132" s="35"/>
      <c r="H2132" s="35"/>
    </row>
    <row r="2133" spans="7:8" x14ac:dyDescent="0.2">
      <c r="G2133" s="35"/>
      <c r="H2133" s="35"/>
    </row>
    <row r="2134" spans="7:8" x14ac:dyDescent="0.2">
      <c r="G2134" s="35"/>
      <c r="H2134" s="35"/>
    </row>
    <row r="2135" spans="7:8" x14ac:dyDescent="0.2">
      <c r="G2135" s="35"/>
      <c r="H2135" s="35"/>
    </row>
    <row r="2136" spans="7:8" x14ac:dyDescent="0.2">
      <c r="G2136" s="35"/>
      <c r="H2136" s="35"/>
    </row>
    <row r="2137" spans="7:8" x14ac:dyDescent="0.2">
      <c r="G2137" s="35"/>
      <c r="H2137" s="35"/>
    </row>
    <row r="2138" spans="7:8" x14ac:dyDescent="0.2">
      <c r="G2138" s="35"/>
      <c r="H2138" s="35"/>
    </row>
    <row r="2139" spans="7:8" x14ac:dyDescent="0.2">
      <c r="G2139" s="35"/>
      <c r="H2139" s="35"/>
    </row>
    <row r="2140" spans="7:8" x14ac:dyDescent="0.2">
      <c r="G2140" s="35"/>
      <c r="H2140" s="35"/>
    </row>
    <row r="2141" spans="7:8" x14ac:dyDescent="0.2">
      <c r="G2141" s="35"/>
      <c r="H2141" s="35"/>
    </row>
    <row r="2142" spans="7:8" x14ac:dyDescent="0.2">
      <c r="G2142" s="35"/>
      <c r="H2142" s="35"/>
    </row>
    <row r="2143" spans="7:8" x14ac:dyDescent="0.2">
      <c r="G2143" s="35"/>
      <c r="H2143" s="35"/>
    </row>
    <row r="2144" spans="7:8" x14ac:dyDescent="0.2">
      <c r="G2144" s="35"/>
      <c r="H2144" s="35"/>
    </row>
    <row r="2145" spans="7:8" x14ac:dyDescent="0.2">
      <c r="G2145" s="35"/>
      <c r="H2145" s="35"/>
    </row>
    <row r="2146" spans="7:8" x14ac:dyDescent="0.2">
      <c r="G2146" s="35"/>
      <c r="H2146" s="35"/>
    </row>
    <row r="2147" spans="7:8" x14ac:dyDescent="0.2">
      <c r="G2147" s="35"/>
      <c r="H2147" s="35"/>
    </row>
    <row r="2148" spans="7:8" x14ac:dyDescent="0.2">
      <c r="G2148" s="35"/>
      <c r="H2148" s="35"/>
    </row>
    <row r="2149" spans="7:8" x14ac:dyDescent="0.2">
      <c r="G2149" s="35"/>
      <c r="H2149" s="35"/>
    </row>
    <row r="2150" spans="7:8" x14ac:dyDescent="0.2">
      <c r="G2150" s="35"/>
      <c r="H2150" s="35"/>
    </row>
    <row r="2151" spans="7:8" x14ac:dyDescent="0.2">
      <c r="G2151" s="35"/>
      <c r="H2151" s="35"/>
    </row>
    <row r="2152" spans="7:8" x14ac:dyDescent="0.2">
      <c r="G2152" s="35"/>
      <c r="H2152" s="35"/>
    </row>
    <row r="2153" spans="7:8" x14ac:dyDescent="0.2">
      <c r="G2153" s="35"/>
      <c r="H2153" s="35"/>
    </row>
    <row r="2154" spans="7:8" x14ac:dyDescent="0.2">
      <c r="G2154" s="35"/>
      <c r="H2154" s="35"/>
    </row>
    <row r="2155" spans="7:8" x14ac:dyDescent="0.2">
      <c r="G2155" s="35"/>
      <c r="H2155" s="35"/>
    </row>
    <row r="2156" spans="7:8" x14ac:dyDescent="0.2">
      <c r="G2156" s="35"/>
      <c r="H2156" s="35"/>
    </row>
    <row r="2157" spans="7:8" x14ac:dyDescent="0.2">
      <c r="G2157" s="35"/>
      <c r="H2157" s="35"/>
    </row>
    <row r="2158" spans="7:8" x14ac:dyDescent="0.2">
      <c r="G2158" s="35"/>
      <c r="H2158" s="35"/>
    </row>
    <row r="2159" spans="7:8" x14ac:dyDescent="0.2">
      <c r="G2159" s="35"/>
      <c r="H2159" s="35"/>
    </row>
    <row r="2160" spans="7:8" x14ac:dyDescent="0.2">
      <c r="G2160" s="35"/>
      <c r="H2160" s="35"/>
    </row>
    <row r="2161" spans="7:8" x14ac:dyDescent="0.2">
      <c r="G2161" s="35"/>
      <c r="H2161" s="35"/>
    </row>
    <row r="2162" spans="7:8" x14ac:dyDescent="0.2">
      <c r="G2162" s="35"/>
      <c r="H2162" s="35"/>
    </row>
    <row r="2163" spans="7:8" x14ac:dyDescent="0.2">
      <c r="G2163" s="35"/>
      <c r="H2163" s="35"/>
    </row>
    <row r="2164" spans="7:8" x14ac:dyDescent="0.2">
      <c r="G2164" s="35"/>
      <c r="H2164" s="35"/>
    </row>
    <row r="2165" spans="7:8" x14ac:dyDescent="0.2">
      <c r="G2165" s="35"/>
      <c r="H2165" s="35"/>
    </row>
    <row r="2166" spans="7:8" x14ac:dyDescent="0.2">
      <c r="G2166" s="35"/>
      <c r="H2166" s="35"/>
    </row>
    <row r="2167" spans="7:8" x14ac:dyDescent="0.2">
      <c r="G2167" s="35"/>
      <c r="H2167" s="35"/>
    </row>
    <row r="2168" spans="7:8" x14ac:dyDescent="0.2">
      <c r="G2168" s="35"/>
      <c r="H2168" s="35"/>
    </row>
    <row r="2169" spans="7:8" x14ac:dyDescent="0.2">
      <c r="G2169" s="35"/>
      <c r="H2169" s="35"/>
    </row>
    <row r="2170" spans="7:8" x14ac:dyDescent="0.2">
      <c r="G2170" s="35"/>
      <c r="H2170" s="35"/>
    </row>
    <row r="2171" spans="7:8" x14ac:dyDescent="0.2">
      <c r="G2171" s="35"/>
      <c r="H2171" s="35"/>
    </row>
    <row r="2172" spans="7:8" x14ac:dyDescent="0.2">
      <c r="G2172" s="35"/>
      <c r="H2172" s="35"/>
    </row>
    <row r="2173" spans="7:8" x14ac:dyDescent="0.2">
      <c r="G2173" s="35"/>
      <c r="H2173" s="35"/>
    </row>
    <row r="2174" spans="7:8" x14ac:dyDescent="0.2">
      <c r="G2174" s="35"/>
      <c r="H2174" s="35"/>
    </row>
    <row r="2175" spans="7:8" x14ac:dyDescent="0.2">
      <c r="G2175" s="35"/>
      <c r="H2175" s="35"/>
    </row>
    <row r="2176" spans="7:8" x14ac:dyDescent="0.2">
      <c r="G2176" s="35"/>
      <c r="H2176" s="35"/>
    </row>
    <row r="2177" spans="7:8" x14ac:dyDescent="0.2">
      <c r="G2177" s="35"/>
      <c r="H2177" s="35"/>
    </row>
    <row r="2178" spans="7:8" x14ac:dyDescent="0.2">
      <c r="G2178" s="35"/>
      <c r="H2178" s="35"/>
    </row>
    <row r="2179" spans="7:8" x14ac:dyDescent="0.2">
      <c r="G2179" s="35"/>
      <c r="H2179" s="35"/>
    </row>
    <row r="2180" spans="7:8" x14ac:dyDescent="0.2">
      <c r="G2180" s="35"/>
      <c r="H2180" s="35"/>
    </row>
    <row r="2181" spans="7:8" x14ac:dyDescent="0.2">
      <c r="G2181" s="35"/>
      <c r="H2181" s="35"/>
    </row>
    <row r="2182" spans="7:8" x14ac:dyDescent="0.2">
      <c r="G2182" s="35"/>
      <c r="H2182" s="35"/>
    </row>
    <row r="2183" spans="7:8" x14ac:dyDescent="0.2">
      <c r="G2183" s="35"/>
      <c r="H2183" s="35"/>
    </row>
    <row r="2184" spans="7:8" x14ac:dyDescent="0.2">
      <c r="G2184" s="35"/>
      <c r="H2184" s="35"/>
    </row>
    <row r="2185" spans="7:8" x14ac:dyDescent="0.2">
      <c r="G2185" s="35"/>
      <c r="H2185" s="35"/>
    </row>
    <row r="2186" spans="7:8" x14ac:dyDescent="0.2">
      <c r="G2186" s="35"/>
      <c r="H2186" s="35"/>
    </row>
    <row r="2187" spans="7:8" x14ac:dyDescent="0.2">
      <c r="G2187" s="35"/>
      <c r="H2187" s="35"/>
    </row>
    <row r="2188" spans="7:8" x14ac:dyDescent="0.2">
      <c r="G2188" s="35"/>
      <c r="H2188" s="35"/>
    </row>
    <row r="2189" spans="7:8" x14ac:dyDescent="0.2">
      <c r="G2189" s="35"/>
      <c r="H2189" s="35"/>
    </row>
    <row r="2190" spans="7:8" x14ac:dyDescent="0.2">
      <c r="G2190" s="35"/>
      <c r="H2190" s="35"/>
    </row>
    <row r="2191" spans="7:8" x14ac:dyDescent="0.2">
      <c r="G2191" s="35"/>
      <c r="H2191" s="35"/>
    </row>
    <row r="2192" spans="7:8" x14ac:dyDescent="0.2">
      <c r="G2192" s="35"/>
      <c r="H2192" s="35"/>
    </row>
    <row r="2193" spans="7:8" x14ac:dyDescent="0.2">
      <c r="G2193" s="35"/>
      <c r="H2193" s="35"/>
    </row>
    <row r="2194" spans="7:8" x14ac:dyDescent="0.2">
      <c r="G2194" s="35"/>
      <c r="H2194" s="35"/>
    </row>
    <row r="2195" spans="7:8" x14ac:dyDescent="0.2">
      <c r="G2195" s="35"/>
      <c r="H2195" s="35"/>
    </row>
    <row r="2196" spans="7:8" x14ac:dyDescent="0.2">
      <c r="G2196" s="35"/>
      <c r="H2196" s="35"/>
    </row>
    <row r="2197" spans="7:8" x14ac:dyDescent="0.2">
      <c r="G2197" s="35"/>
      <c r="H2197" s="35"/>
    </row>
    <row r="2198" spans="7:8" x14ac:dyDescent="0.2">
      <c r="G2198" s="35"/>
      <c r="H2198" s="35"/>
    </row>
    <row r="2199" spans="7:8" x14ac:dyDescent="0.2">
      <c r="G2199" s="35"/>
      <c r="H2199" s="35"/>
    </row>
    <row r="2200" spans="7:8" x14ac:dyDescent="0.2">
      <c r="G2200" s="35"/>
      <c r="H2200" s="35"/>
    </row>
    <row r="2201" spans="7:8" x14ac:dyDescent="0.2">
      <c r="G2201" s="35"/>
      <c r="H2201" s="35"/>
    </row>
    <row r="2202" spans="7:8" x14ac:dyDescent="0.2">
      <c r="G2202" s="35"/>
      <c r="H2202" s="35"/>
    </row>
    <row r="2203" spans="7:8" x14ac:dyDescent="0.2">
      <c r="G2203" s="35"/>
      <c r="H2203" s="35"/>
    </row>
    <row r="2204" spans="7:8" x14ac:dyDescent="0.2">
      <c r="G2204" s="35"/>
      <c r="H2204" s="35"/>
    </row>
    <row r="2205" spans="7:8" x14ac:dyDescent="0.2">
      <c r="G2205" s="35"/>
      <c r="H2205" s="35"/>
    </row>
    <row r="2206" spans="7:8" x14ac:dyDescent="0.2">
      <c r="G2206" s="35"/>
      <c r="H2206" s="35"/>
    </row>
    <row r="2207" spans="7:8" x14ac:dyDescent="0.2">
      <c r="G2207" s="35"/>
      <c r="H2207" s="35"/>
    </row>
    <row r="2208" spans="7:8" x14ac:dyDescent="0.2">
      <c r="G2208" s="35"/>
      <c r="H2208" s="35"/>
    </row>
    <row r="2209" spans="7:8" x14ac:dyDescent="0.2">
      <c r="G2209" s="35"/>
      <c r="H2209" s="35"/>
    </row>
    <row r="2210" spans="7:8" x14ac:dyDescent="0.2">
      <c r="G2210" s="35"/>
      <c r="H2210" s="35"/>
    </row>
    <row r="2211" spans="7:8" x14ac:dyDescent="0.2">
      <c r="G2211" s="35"/>
      <c r="H2211" s="35"/>
    </row>
    <row r="2212" spans="7:8" x14ac:dyDescent="0.2">
      <c r="G2212" s="35"/>
      <c r="H2212" s="35"/>
    </row>
    <row r="2213" spans="7:8" x14ac:dyDescent="0.2">
      <c r="G2213" s="35"/>
      <c r="H2213" s="35"/>
    </row>
    <row r="2214" spans="7:8" x14ac:dyDescent="0.2">
      <c r="G2214" s="35"/>
      <c r="H2214" s="35"/>
    </row>
    <row r="2215" spans="7:8" x14ac:dyDescent="0.2">
      <c r="G2215" s="35"/>
      <c r="H2215" s="35"/>
    </row>
    <row r="2216" spans="7:8" x14ac:dyDescent="0.2">
      <c r="G2216" s="35"/>
      <c r="H2216" s="35"/>
    </row>
    <row r="2217" spans="7:8" x14ac:dyDescent="0.2">
      <c r="G2217" s="35"/>
      <c r="H2217" s="35"/>
    </row>
    <row r="2218" spans="7:8" x14ac:dyDescent="0.2">
      <c r="G2218" s="35"/>
      <c r="H2218" s="35"/>
    </row>
    <row r="2219" spans="7:8" x14ac:dyDescent="0.2">
      <c r="G2219" s="35"/>
      <c r="H2219" s="35"/>
    </row>
    <row r="2220" spans="7:8" x14ac:dyDescent="0.2">
      <c r="G2220" s="35"/>
      <c r="H2220" s="35"/>
    </row>
    <row r="2221" spans="7:8" x14ac:dyDescent="0.2">
      <c r="G2221" s="35"/>
      <c r="H2221" s="35"/>
    </row>
    <row r="2222" spans="7:8" x14ac:dyDescent="0.2">
      <c r="G2222" s="35"/>
      <c r="H2222" s="35"/>
    </row>
    <row r="2223" spans="7:8" x14ac:dyDescent="0.2">
      <c r="G2223" s="35"/>
      <c r="H2223" s="35"/>
    </row>
    <row r="2224" spans="7:8" x14ac:dyDescent="0.2">
      <c r="G2224" s="35"/>
      <c r="H2224" s="35"/>
    </row>
    <row r="2225" spans="7:8" x14ac:dyDescent="0.2">
      <c r="G2225" s="35"/>
      <c r="H2225" s="35"/>
    </row>
    <row r="2226" spans="7:8" x14ac:dyDescent="0.2">
      <c r="G2226" s="35"/>
      <c r="H2226" s="35"/>
    </row>
    <row r="2227" spans="7:8" x14ac:dyDescent="0.2">
      <c r="G2227" s="35"/>
      <c r="H2227" s="35"/>
    </row>
    <row r="2228" spans="7:8" x14ac:dyDescent="0.2">
      <c r="G2228" s="35"/>
      <c r="H2228" s="35"/>
    </row>
    <row r="2229" spans="7:8" x14ac:dyDescent="0.2">
      <c r="G2229" s="35"/>
      <c r="H2229" s="35"/>
    </row>
    <row r="2230" spans="7:8" x14ac:dyDescent="0.2">
      <c r="G2230" s="35"/>
      <c r="H2230" s="35"/>
    </row>
    <row r="2231" spans="7:8" x14ac:dyDescent="0.2">
      <c r="G2231" s="35"/>
      <c r="H2231" s="35"/>
    </row>
    <row r="2232" spans="7:8" x14ac:dyDescent="0.2">
      <c r="G2232" s="35"/>
      <c r="H2232" s="35"/>
    </row>
    <row r="2233" spans="7:8" x14ac:dyDescent="0.2">
      <c r="G2233" s="35"/>
      <c r="H2233" s="35"/>
    </row>
    <row r="2234" spans="7:8" x14ac:dyDescent="0.2">
      <c r="G2234" s="35"/>
      <c r="H2234" s="35"/>
    </row>
    <row r="2235" spans="7:8" x14ac:dyDescent="0.2">
      <c r="G2235" s="35"/>
      <c r="H2235" s="35"/>
    </row>
    <row r="2236" spans="7:8" x14ac:dyDescent="0.2">
      <c r="G2236" s="35"/>
      <c r="H2236" s="35"/>
    </row>
    <row r="2237" spans="7:8" x14ac:dyDescent="0.2">
      <c r="G2237" s="35"/>
      <c r="H2237" s="35"/>
    </row>
    <row r="2238" spans="7:8" x14ac:dyDescent="0.2">
      <c r="G2238" s="35"/>
      <c r="H2238" s="35"/>
    </row>
    <row r="2239" spans="7:8" x14ac:dyDescent="0.2">
      <c r="G2239" s="35"/>
      <c r="H2239" s="35"/>
    </row>
    <row r="2240" spans="7:8" x14ac:dyDescent="0.2">
      <c r="G2240" s="35"/>
      <c r="H2240" s="35"/>
    </row>
    <row r="2241" spans="7:8" x14ac:dyDescent="0.2">
      <c r="G2241" s="35"/>
      <c r="H2241" s="35"/>
    </row>
    <row r="2242" spans="7:8" x14ac:dyDescent="0.2">
      <c r="G2242" s="35"/>
      <c r="H2242" s="35"/>
    </row>
    <row r="2243" spans="7:8" x14ac:dyDescent="0.2">
      <c r="G2243" s="35"/>
      <c r="H2243" s="35"/>
    </row>
    <row r="2244" spans="7:8" x14ac:dyDescent="0.2">
      <c r="G2244" s="35"/>
      <c r="H2244" s="35"/>
    </row>
    <row r="2245" spans="7:8" x14ac:dyDescent="0.2">
      <c r="G2245" s="35"/>
      <c r="H2245" s="35"/>
    </row>
    <row r="2246" spans="7:8" x14ac:dyDescent="0.2">
      <c r="G2246" s="35"/>
      <c r="H2246" s="35"/>
    </row>
    <row r="2247" spans="7:8" x14ac:dyDescent="0.2">
      <c r="G2247" s="35"/>
      <c r="H2247" s="35"/>
    </row>
    <row r="2248" spans="7:8" x14ac:dyDescent="0.2">
      <c r="G2248" s="35"/>
      <c r="H2248" s="35"/>
    </row>
    <row r="2249" spans="7:8" x14ac:dyDescent="0.2">
      <c r="G2249" s="35"/>
      <c r="H2249" s="35"/>
    </row>
    <row r="2250" spans="7:8" x14ac:dyDescent="0.2">
      <c r="G2250" s="35"/>
      <c r="H2250" s="35"/>
    </row>
    <row r="2251" spans="7:8" x14ac:dyDescent="0.2">
      <c r="G2251" s="35"/>
      <c r="H2251" s="35"/>
    </row>
    <row r="2252" spans="7:8" x14ac:dyDescent="0.2">
      <c r="G2252" s="35"/>
      <c r="H2252" s="35"/>
    </row>
    <row r="2253" spans="7:8" x14ac:dyDescent="0.2">
      <c r="G2253" s="35"/>
      <c r="H2253" s="35"/>
    </row>
    <row r="2254" spans="7:8" x14ac:dyDescent="0.2">
      <c r="G2254" s="35"/>
      <c r="H2254" s="35"/>
    </row>
    <row r="2255" spans="7:8" x14ac:dyDescent="0.2">
      <c r="G2255" s="35"/>
      <c r="H2255" s="35"/>
    </row>
    <row r="2256" spans="7:8" x14ac:dyDescent="0.2">
      <c r="G2256" s="35"/>
      <c r="H2256" s="35"/>
    </row>
    <row r="2257" spans="7:8" x14ac:dyDescent="0.2">
      <c r="G2257" s="35"/>
      <c r="H2257" s="35"/>
    </row>
    <row r="2258" spans="7:8" x14ac:dyDescent="0.2">
      <c r="G2258" s="35"/>
      <c r="H2258" s="35"/>
    </row>
    <row r="2259" spans="7:8" x14ac:dyDescent="0.2">
      <c r="G2259" s="35"/>
      <c r="H2259" s="35"/>
    </row>
    <row r="2260" spans="7:8" x14ac:dyDescent="0.2">
      <c r="G2260" s="35"/>
      <c r="H2260" s="35"/>
    </row>
    <row r="2261" spans="7:8" x14ac:dyDescent="0.2">
      <c r="G2261" s="35"/>
      <c r="H2261" s="35"/>
    </row>
    <row r="2262" spans="7:8" x14ac:dyDescent="0.2">
      <c r="G2262" s="35"/>
      <c r="H2262" s="35"/>
    </row>
    <row r="2263" spans="7:8" x14ac:dyDescent="0.2">
      <c r="G2263" s="35"/>
      <c r="H2263" s="35"/>
    </row>
    <row r="2264" spans="7:8" x14ac:dyDescent="0.2">
      <c r="G2264" s="35"/>
      <c r="H2264" s="35"/>
    </row>
    <row r="2265" spans="7:8" x14ac:dyDescent="0.2">
      <c r="G2265" s="35"/>
      <c r="H2265" s="35"/>
    </row>
    <row r="2266" spans="7:8" x14ac:dyDescent="0.2">
      <c r="G2266" s="35"/>
      <c r="H2266" s="35"/>
    </row>
    <row r="2267" spans="7:8" x14ac:dyDescent="0.2">
      <c r="G2267" s="35"/>
      <c r="H2267" s="35"/>
    </row>
    <row r="2268" spans="7:8" x14ac:dyDescent="0.2">
      <c r="G2268" s="35"/>
      <c r="H2268" s="35"/>
    </row>
    <row r="2269" spans="7:8" x14ac:dyDescent="0.2">
      <c r="G2269" s="35"/>
      <c r="H2269" s="35"/>
    </row>
    <row r="2270" spans="7:8" x14ac:dyDescent="0.2">
      <c r="G2270" s="35"/>
      <c r="H2270" s="35"/>
    </row>
    <row r="2271" spans="7:8" x14ac:dyDescent="0.2">
      <c r="G2271" s="35"/>
      <c r="H2271" s="35"/>
    </row>
    <row r="2272" spans="7:8" x14ac:dyDescent="0.2">
      <c r="G2272" s="35"/>
      <c r="H2272" s="35"/>
    </row>
    <row r="2273" spans="7:8" x14ac:dyDescent="0.2">
      <c r="G2273" s="35"/>
      <c r="H2273" s="35"/>
    </row>
    <row r="2274" spans="7:8" x14ac:dyDescent="0.2">
      <c r="G2274" s="35"/>
      <c r="H2274" s="35"/>
    </row>
    <row r="2275" spans="7:8" x14ac:dyDescent="0.2">
      <c r="G2275" s="35"/>
      <c r="H2275" s="35"/>
    </row>
    <row r="2276" spans="7:8" x14ac:dyDescent="0.2">
      <c r="G2276" s="35"/>
      <c r="H2276" s="35"/>
    </row>
    <row r="2277" spans="7:8" x14ac:dyDescent="0.2">
      <c r="G2277" s="35"/>
      <c r="H2277" s="35"/>
    </row>
    <row r="2278" spans="7:8" x14ac:dyDescent="0.2">
      <c r="G2278" s="35"/>
      <c r="H2278" s="35"/>
    </row>
    <row r="2279" spans="7:8" x14ac:dyDescent="0.2">
      <c r="G2279" s="35"/>
      <c r="H2279" s="35"/>
    </row>
    <row r="2280" spans="7:8" x14ac:dyDescent="0.2">
      <c r="G2280" s="35"/>
      <c r="H2280" s="35"/>
    </row>
    <row r="2281" spans="7:8" x14ac:dyDescent="0.2">
      <c r="G2281" s="35"/>
      <c r="H2281" s="35"/>
    </row>
    <row r="2282" spans="7:8" x14ac:dyDescent="0.2">
      <c r="G2282" s="35"/>
      <c r="H2282" s="35"/>
    </row>
    <row r="2283" spans="7:8" x14ac:dyDescent="0.2">
      <c r="G2283" s="35"/>
      <c r="H2283" s="35"/>
    </row>
    <row r="2284" spans="7:8" x14ac:dyDescent="0.2">
      <c r="G2284" s="35"/>
      <c r="H2284" s="35"/>
    </row>
    <row r="2285" spans="7:8" x14ac:dyDescent="0.2">
      <c r="G2285" s="35"/>
      <c r="H2285" s="35"/>
    </row>
    <row r="2286" spans="7:8" x14ac:dyDescent="0.2">
      <c r="G2286" s="35"/>
      <c r="H2286" s="35"/>
    </row>
    <row r="2287" spans="7:8" x14ac:dyDescent="0.2">
      <c r="G2287" s="35"/>
      <c r="H2287" s="35"/>
    </row>
    <row r="2288" spans="7:8" x14ac:dyDescent="0.2">
      <c r="G2288" s="35"/>
      <c r="H2288" s="35"/>
    </row>
    <row r="2289" spans="7:8" x14ac:dyDescent="0.2">
      <c r="G2289" s="35"/>
      <c r="H2289" s="35"/>
    </row>
    <row r="2290" spans="7:8" x14ac:dyDescent="0.2">
      <c r="G2290" s="35"/>
      <c r="H2290" s="35"/>
    </row>
    <row r="2291" spans="7:8" x14ac:dyDescent="0.2">
      <c r="G2291" s="35"/>
      <c r="H2291" s="35"/>
    </row>
    <row r="2292" spans="7:8" x14ac:dyDescent="0.2">
      <c r="G2292" s="35"/>
      <c r="H2292" s="35"/>
    </row>
    <row r="2293" spans="7:8" x14ac:dyDescent="0.2">
      <c r="G2293" s="35"/>
      <c r="H2293" s="35"/>
    </row>
    <row r="2294" spans="7:8" x14ac:dyDescent="0.2">
      <c r="G2294" s="35"/>
      <c r="H2294" s="35"/>
    </row>
    <row r="2295" spans="7:8" x14ac:dyDescent="0.2">
      <c r="G2295" s="35"/>
      <c r="H2295" s="35"/>
    </row>
    <row r="2296" spans="7:8" x14ac:dyDescent="0.2">
      <c r="G2296" s="35"/>
      <c r="H2296" s="35"/>
    </row>
    <row r="2297" spans="7:8" x14ac:dyDescent="0.2">
      <c r="G2297" s="35"/>
      <c r="H2297" s="35"/>
    </row>
    <row r="2298" spans="7:8" x14ac:dyDescent="0.2">
      <c r="G2298" s="35"/>
      <c r="H2298" s="35"/>
    </row>
    <row r="2299" spans="7:8" x14ac:dyDescent="0.2">
      <c r="G2299" s="35"/>
      <c r="H2299" s="35"/>
    </row>
    <row r="2300" spans="7:8" x14ac:dyDescent="0.2">
      <c r="G2300" s="35"/>
      <c r="H2300" s="35"/>
    </row>
    <row r="2301" spans="7:8" x14ac:dyDescent="0.2">
      <c r="G2301" s="35"/>
      <c r="H2301" s="35"/>
    </row>
    <row r="2302" spans="7:8" x14ac:dyDescent="0.2">
      <c r="G2302" s="35"/>
      <c r="H2302" s="35"/>
    </row>
    <row r="2303" spans="7:8" x14ac:dyDescent="0.2">
      <c r="G2303" s="35"/>
      <c r="H2303" s="35"/>
    </row>
    <row r="2304" spans="7:8" x14ac:dyDescent="0.2">
      <c r="G2304" s="35"/>
      <c r="H2304" s="35"/>
    </row>
    <row r="2305" spans="7:8" x14ac:dyDescent="0.2">
      <c r="G2305" s="35"/>
      <c r="H2305" s="35"/>
    </row>
    <row r="2306" spans="7:8" x14ac:dyDescent="0.2">
      <c r="G2306" s="35"/>
      <c r="H2306" s="35"/>
    </row>
    <row r="2307" spans="7:8" x14ac:dyDescent="0.2">
      <c r="G2307" s="35"/>
      <c r="H2307" s="35"/>
    </row>
    <row r="2308" spans="7:8" x14ac:dyDescent="0.2">
      <c r="G2308" s="35"/>
      <c r="H2308" s="35"/>
    </row>
    <row r="2309" spans="7:8" x14ac:dyDescent="0.2">
      <c r="G2309" s="35"/>
      <c r="H2309" s="35"/>
    </row>
    <row r="2310" spans="7:8" x14ac:dyDescent="0.2">
      <c r="G2310" s="35"/>
      <c r="H2310" s="35"/>
    </row>
    <row r="2311" spans="7:8" x14ac:dyDescent="0.2">
      <c r="G2311" s="35"/>
      <c r="H2311" s="35"/>
    </row>
    <row r="2312" spans="7:8" x14ac:dyDescent="0.2">
      <c r="G2312" s="35"/>
      <c r="H2312" s="35"/>
    </row>
    <row r="2313" spans="7:8" x14ac:dyDescent="0.2">
      <c r="G2313" s="35"/>
      <c r="H2313" s="35"/>
    </row>
    <row r="2314" spans="7:8" x14ac:dyDescent="0.2">
      <c r="G2314" s="35"/>
      <c r="H2314" s="35"/>
    </row>
    <row r="2315" spans="7:8" x14ac:dyDescent="0.2">
      <c r="G2315" s="35"/>
      <c r="H2315" s="35"/>
    </row>
    <row r="2316" spans="7:8" x14ac:dyDescent="0.2">
      <c r="G2316" s="35"/>
      <c r="H2316" s="35"/>
    </row>
    <row r="2317" spans="7:8" x14ac:dyDescent="0.2">
      <c r="G2317" s="35"/>
      <c r="H2317" s="35"/>
    </row>
    <row r="2318" spans="7:8" x14ac:dyDescent="0.2">
      <c r="G2318" s="35"/>
      <c r="H2318" s="35"/>
    </row>
    <row r="2319" spans="7:8" x14ac:dyDescent="0.2">
      <c r="G2319" s="35"/>
      <c r="H2319" s="35"/>
    </row>
    <row r="2320" spans="7:8" x14ac:dyDescent="0.2">
      <c r="G2320" s="35"/>
      <c r="H2320" s="35"/>
    </row>
    <row r="2321" spans="7:8" x14ac:dyDescent="0.2">
      <c r="G2321" s="35"/>
      <c r="H2321" s="35"/>
    </row>
    <row r="2322" spans="7:8" x14ac:dyDescent="0.2">
      <c r="G2322" s="35"/>
      <c r="H2322" s="35"/>
    </row>
    <row r="2323" spans="7:8" x14ac:dyDescent="0.2">
      <c r="G2323" s="35"/>
      <c r="H2323" s="35"/>
    </row>
    <row r="2324" spans="7:8" x14ac:dyDescent="0.2">
      <c r="G2324" s="35"/>
      <c r="H2324" s="35"/>
    </row>
    <row r="2325" spans="7:8" x14ac:dyDescent="0.2">
      <c r="G2325" s="35"/>
      <c r="H2325" s="35"/>
    </row>
    <row r="2326" spans="7:8" x14ac:dyDescent="0.2">
      <c r="G2326" s="35"/>
      <c r="H2326" s="35"/>
    </row>
    <row r="2327" spans="7:8" x14ac:dyDescent="0.2">
      <c r="G2327" s="35"/>
      <c r="H2327" s="35"/>
    </row>
    <row r="2328" spans="7:8" x14ac:dyDescent="0.2">
      <c r="G2328" s="35"/>
      <c r="H2328" s="35"/>
    </row>
    <row r="2329" spans="7:8" x14ac:dyDescent="0.2">
      <c r="G2329" s="35"/>
      <c r="H2329" s="35"/>
    </row>
    <row r="2330" spans="7:8" x14ac:dyDescent="0.2">
      <c r="G2330" s="35"/>
      <c r="H2330" s="35"/>
    </row>
    <row r="2331" spans="7:8" x14ac:dyDescent="0.2">
      <c r="G2331" s="35"/>
      <c r="H2331" s="35"/>
    </row>
    <row r="2332" spans="7:8" x14ac:dyDescent="0.2">
      <c r="G2332" s="35"/>
      <c r="H2332" s="35"/>
    </row>
    <row r="2333" spans="7:8" x14ac:dyDescent="0.2">
      <c r="G2333" s="35"/>
      <c r="H2333" s="35"/>
    </row>
    <row r="2334" spans="7:8" x14ac:dyDescent="0.2">
      <c r="G2334" s="35"/>
      <c r="H2334" s="35"/>
    </row>
    <row r="2335" spans="7:8" x14ac:dyDescent="0.2">
      <c r="G2335" s="35"/>
      <c r="H2335" s="35"/>
    </row>
    <row r="2336" spans="7:8" x14ac:dyDescent="0.2">
      <c r="G2336" s="35"/>
      <c r="H2336" s="35"/>
    </row>
    <row r="2337" spans="7:8" x14ac:dyDescent="0.2">
      <c r="G2337" s="35"/>
      <c r="H2337" s="35"/>
    </row>
    <row r="2338" spans="7:8" x14ac:dyDescent="0.2">
      <c r="G2338" s="35"/>
      <c r="H2338" s="35"/>
    </row>
    <row r="2339" spans="7:8" x14ac:dyDescent="0.2">
      <c r="G2339" s="35"/>
      <c r="H2339" s="35"/>
    </row>
    <row r="2340" spans="7:8" x14ac:dyDescent="0.2">
      <c r="G2340" s="35"/>
      <c r="H2340" s="35"/>
    </row>
    <row r="2341" spans="7:8" x14ac:dyDescent="0.2">
      <c r="G2341" s="35"/>
      <c r="H2341" s="35"/>
    </row>
    <row r="2342" spans="7:8" x14ac:dyDescent="0.2">
      <c r="G2342" s="35"/>
      <c r="H2342" s="35"/>
    </row>
    <row r="2343" spans="7:8" x14ac:dyDescent="0.2">
      <c r="G2343" s="35"/>
      <c r="H2343" s="35"/>
    </row>
    <row r="2344" spans="7:8" x14ac:dyDescent="0.2">
      <c r="G2344" s="35"/>
      <c r="H2344" s="35"/>
    </row>
    <row r="2345" spans="7:8" x14ac:dyDescent="0.2">
      <c r="G2345" s="35"/>
      <c r="H2345" s="35"/>
    </row>
    <row r="2346" spans="7:8" x14ac:dyDescent="0.2">
      <c r="G2346" s="35"/>
      <c r="H2346" s="35"/>
    </row>
    <row r="2347" spans="7:8" x14ac:dyDescent="0.2">
      <c r="G2347" s="35"/>
      <c r="H2347" s="35"/>
    </row>
    <row r="2348" spans="7:8" x14ac:dyDescent="0.2">
      <c r="G2348" s="35"/>
      <c r="H2348" s="35"/>
    </row>
    <row r="2349" spans="7:8" x14ac:dyDescent="0.2">
      <c r="G2349" s="35"/>
      <c r="H2349" s="35"/>
    </row>
    <row r="2350" spans="7:8" x14ac:dyDescent="0.2">
      <c r="G2350" s="35"/>
      <c r="H2350" s="35"/>
    </row>
    <row r="2351" spans="7:8" x14ac:dyDescent="0.2">
      <c r="G2351" s="35"/>
      <c r="H2351" s="35"/>
    </row>
    <row r="2352" spans="7:8" x14ac:dyDescent="0.2">
      <c r="G2352" s="35"/>
      <c r="H2352" s="35"/>
    </row>
    <row r="2353" spans="7:8" x14ac:dyDescent="0.2">
      <c r="G2353" s="35"/>
      <c r="H2353" s="35"/>
    </row>
    <row r="2354" spans="7:8" x14ac:dyDescent="0.2">
      <c r="G2354" s="35"/>
      <c r="H2354" s="35"/>
    </row>
    <row r="2355" spans="7:8" x14ac:dyDescent="0.2">
      <c r="G2355" s="35"/>
      <c r="H2355" s="35"/>
    </row>
    <row r="2356" spans="7:8" x14ac:dyDescent="0.2">
      <c r="G2356" s="35"/>
      <c r="H2356" s="35"/>
    </row>
    <row r="2357" spans="7:8" x14ac:dyDescent="0.2">
      <c r="G2357" s="35"/>
      <c r="H2357" s="35"/>
    </row>
    <row r="2358" spans="7:8" x14ac:dyDescent="0.2">
      <c r="G2358" s="35"/>
      <c r="H2358" s="35"/>
    </row>
    <row r="2359" spans="7:8" x14ac:dyDescent="0.2">
      <c r="G2359" s="35"/>
      <c r="H2359" s="35"/>
    </row>
    <row r="2360" spans="7:8" x14ac:dyDescent="0.2">
      <c r="G2360" s="35"/>
      <c r="H2360" s="35"/>
    </row>
    <row r="2361" spans="7:8" x14ac:dyDescent="0.2">
      <c r="G2361" s="35"/>
      <c r="H2361" s="35"/>
    </row>
    <row r="2362" spans="7:8" x14ac:dyDescent="0.2">
      <c r="G2362" s="35"/>
      <c r="H2362" s="35"/>
    </row>
    <row r="2363" spans="7:8" x14ac:dyDescent="0.2">
      <c r="G2363" s="35"/>
      <c r="H2363" s="35"/>
    </row>
    <row r="2364" spans="7:8" x14ac:dyDescent="0.2">
      <c r="G2364" s="35"/>
      <c r="H2364" s="35"/>
    </row>
    <row r="2365" spans="7:8" x14ac:dyDescent="0.2">
      <c r="G2365" s="35"/>
      <c r="H2365" s="35"/>
    </row>
    <row r="2366" spans="7:8" x14ac:dyDescent="0.2">
      <c r="G2366" s="35"/>
      <c r="H2366" s="35"/>
    </row>
    <row r="2367" spans="7:8" x14ac:dyDescent="0.2">
      <c r="G2367" s="35"/>
      <c r="H2367" s="35"/>
    </row>
    <row r="2368" spans="7:8" x14ac:dyDescent="0.2">
      <c r="G2368" s="35"/>
      <c r="H2368" s="35"/>
    </row>
    <row r="2369" spans="7:8" x14ac:dyDescent="0.2">
      <c r="G2369" s="35"/>
      <c r="H2369" s="35"/>
    </row>
    <row r="2370" spans="7:8" x14ac:dyDescent="0.2">
      <c r="G2370" s="35"/>
      <c r="H2370" s="35"/>
    </row>
    <row r="2371" spans="7:8" x14ac:dyDescent="0.2">
      <c r="G2371" s="35"/>
      <c r="H2371" s="35"/>
    </row>
    <row r="2372" spans="7:8" x14ac:dyDescent="0.2">
      <c r="G2372" s="35"/>
      <c r="H2372" s="35"/>
    </row>
    <row r="2373" spans="7:8" x14ac:dyDescent="0.2">
      <c r="G2373" s="35"/>
      <c r="H2373" s="35"/>
    </row>
    <row r="2374" spans="7:8" x14ac:dyDescent="0.2">
      <c r="G2374" s="35"/>
      <c r="H2374" s="35"/>
    </row>
    <row r="2375" spans="7:8" x14ac:dyDescent="0.2">
      <c r="G2375" s="35"/>
      <c r="H2375" s="35"/>
    </row>
    <row r="2376" spans="7:8" x14ac:dyDescent="0.2">
      <c r="G2376" s="35"/>
      <c r="H2376" s="35"/>
    </row>
    <row r="2377" spans="7:8" x14ac:dyDescent="0.2">
      <c r="G2377" s="35"/>
      <c r="H2377" s="35"/>
    </row>
    <row r="2378" spans="7:8" x14ac:dyDescent="0.2">
      <c r="G2378" s="35"/>
      <c r="H2378" s="35"/>
    </row>
    <row r="2379" spans="7:8" x14ac:dyDescent="0.2">
      <c r="G2379" s="35"/>
      <c r="H2379" s="35"/>
    </row>
    <row r="2380" spans="7:8" x14ac:dyDescent="0.2">
      <c r="G2380" s="35"/>
      <c r="H2380" s="35"/>
    </row>
    <row r="2381" spans="7:8" x14ac:dyDescent="0.2">
      <c r="G2381" s="35"/>
      <c r="H2381" s="35"/>
    </row>
    <row r="2382" spans="7:8" x14ac:dyDescent="0.2">
      <c r="G2382" s="35"/>
      <c r="H2382" s="35"/>
    </row>
    <row r="2383" spans="7:8" x14ac:dyDescent="0.2">
      <c r="G2383" s="35"/>
      <c r="H2383" s="35"/>
    </row>
    <row r="2384" spans="7:8" x14ac:dyDescent="0.2">
      <c r="G2384" s="35"/>
      <c r="H2384" s="35"/>
    </row>
    <row r="2385" spans="7:8" x14ac:dyDescent="0.2">
      <c r="G2385" s="35"/>
      <c r="H2385" s="35"/>
    </row>
    <row r="2386" spans="7:8" x14ac:dyDescent="0.2">
      <c r="G2386" s="35"/>
      <c r="H2386" s="35"/>
    </row>
    <row r="2387" spans="7:8" x14ac:dyDescent="0.2">
      <c r="G2387" s="35"/>
      <c r="H2387" s="35"/>
    </row>
    <row r="2388" spans="7:8" x14ac:dyDescent="0.2">
      <c r="G2388" s="35"/>
      <c r="H2388" s="35"/>
    </row>
    <row r="2389" spans="7:8" x14ac:dyDescent="0.2">
      <c r="G2389" s="35"/>
      <c r="H2389" s="35"/>
    </row>
    <row r="2390" spans="7:8" x14ac:dyDescent="0.2">
      <c r="G2390" s="35"/>
      <c r="H2390" s="35"/>
    </row>
    <row r="2391" spans="7:8" x14ac:dyDescent="0.2">
      <c r="G2391" s="35"/>
      <c r="H2391" s="35"/>
    </row>
    <row r="2392" spans="7:8" x14ac:dyDescent="0.2">
      <c r="G2392" s="35"/>
      <c r="H2392" s="35"/>
    </row>
    <row r="2393" spans="7:8" x14ac:dyDescent="0.2">
      <c r="G2393" s="35"/>
      <c r="H2393" s="35"/>
    </row>
    <row r="2394" spans="7:8" x14ac:dyDescent="0.2">
      <c r="G2394" s="35"/>
      <c r="H2394" s="35"/>
    </row>
    <row r="2395" spans="7:8" x14ac:dyDescent="0.2">
      <c r="G2395" s="35"/>
      <c r="H2395" s="35"/>
    </row>
    <row r="2396" spans="7:8" x14ac:dyDescent="0.2">
      <c r="G2396" s="35"/>
      <c r="H2396" s="35"/>
    </row>
    <row r="2397" spans="7:8" x14ac:dyDescent="0.2">
      <c r="G2397" s="35"/>
      <c r="H2397" s="35"/>
    </row>
    <row r="2398" spans="7:8" x14ac:dyDescent="0.2">
      <c r="G2398" s="35"/>
      <c r="H2398" s="35"/>
    </row>
    <row r="2399" spans="7:8" x14ac:dyDescent="0.2">
      <c r="G2399" s="35"/>
      <c r="H2399" s="35"/>
    </row>
    <row r="2400" spans="7:8" x14ac:dyDescent="0.2">
      <c r="G2400" s="35"/>
      <c r="H2400" s="35"/>
    </row>
    <row r="2401" spans="7:8" x14ac:dyDescent="0.2">
      <c r="G2401" s="35"/>
      <c r="H2401" s="35"/>
    </row>
    <row r="2402" spans="7:8" x14ac:dyDescent="0.2">
      <c r="G2402" s="35"/>
      <c r="H2402" s="35"/>
    </row>
    <row r="2403" spans="7:8" x14ac:dyDescent="0.2">
      <c r="G2403" s="35"/>
      <c r="H2403" s="35"/>
    </row>
    <row r="2404" spans="7:8" x14ac:dyDescent="0.2">
      <c r="G2404" s="35"/>
      <c r="H2404" s="35"/>
    </row>
    <row r="2405" spans="7:8" x14ac:dyDescent="0.2">
      <c r="G2405" s="35"/>
      <c r="H2405" s="35"/>
    </row>
    <row r="2406" spans="7:8" x14ac:dyDescent="0.2">
      <c r="G2406" s="35"/>
      <c r="H2406" s="35"/>
    </row>
    <row r="2407" spans="7:8" x14ac:dyDescent="0.2">
      <c r="G2407" s="35"/>
      <c r="H2407" s="35"/>
    </row>
    <row r="2408" spans="7:8" x14ac:dyDescent="0.2">
      <c r="G2408" s="35"/>
      <c r="H2408" s="35"/>
    </row>
    <row r="2409" spans="7:8" x14ac:dyDescent="0.2">
      <c r="G2409" s="35"/>
      <c r="H2409" s="35"/>
    </row>
    <row r="2410" spans="7:8" x14ac:dyDescent="0.2">
      <c r="G2410" s="35"/>
      <c r="H2410" s="35"/>
    </row>
    <row r="2411" spans="7:8" x14ac:dyDescent="0.2">
      <c r="G2411" s="35"/>
      <c r="H2411" s="35"/>
    </row>
    <row r="2412" spans="7:8" x14ac:dyDescent="0.2">
      <c r="G2412" s="35"/>
      <c r="H2412" s="35"/>
    </row>
    <row r="2413" spans="7:8" x14ac:dyDescent="0.2">
      <c r="G2413" s="35"/>
      <c r="H2413" s="35"/>
    </row>
    <row r="2414" spans="7:8" x14ac:dyDescent="0.2">
      <c r="G2414" s="35"/>
      <c r="H2414" s="35"/>
    </row>
    <row r="2415" spans="7:8" x14ac:dyDescent="0.2">
      <c r="G2415" s="35"/>
      <c r="H2415" s="35"/>
    </row>
    <row r="2416" spans="7:8" x14ac:dyDescent="0.2">
      <c r="G2416" s="35"/>
      <c r="H2416" s="35"/>
    </row>
    <row r="2417" spans="7:8" x14ac:dyDescent="0.2">
      <c r="G2417" s="35"/>
      <c r="H2417" s="35"/>
    </row>
    <row r="2418" spans="7:8" x14ac:dyDescent="0.2">
      <c r="G2418" s="35"/>
      <c r="H2418" s="35"/>
    </row>
    <row r="2419" spans="7:8" x14ac:dyDescent="0.2">
      <c r="G2419" s="35"/>
      <c r="H2419" s="35"/>
    </row>
    <row r="2420" spans="7:8" x14ac:dyDescent="0.2">
      <c r="G2420" s="35"/>
      <c r="H2420" s="35"/>
    </row>
    <row r="2421" spans="7:8" x14ac:dyDescent="0.2">
      <c r="G2421" s="35"/>
      <c r="H2421" s="35"/>
    </row>
    <row r="2422" spans="7:8" x14ac:dyDescent="0.2">
      <c r="G2422" s="35"/>
      <c r="H2422" s="35"/>
    </row>
    <row r="2423" spans="7:8" x14ac:dyDescent="0.2">
      <c r="G2423" s="35"/>
      <c r="H2423" s="35"/>
    </row>
    <row r="2424" spans="7:8" x14ac:dyDescent="0.2">
      <c r="G2424" s="35"/>
      <c r="H2424" s="35"/>
    </row>
    <row r="2425" spans="7:8" x14ac:dyDescent="0.2">
      <c r="G2425" s="35"/>
      <c r="H2425" s="35"/>
    </row>
    <row r="2426" spans="7:8" x14ac:dyDescent="0.2">
      <c r="G2426" s="35"/>
      <c r="H2426" s="35"/>
    </row>
    <row r="2427" spans="7:8" x14ac:dyDescent="0.2">
      <c r="G2427" s="35"/>
      <c r="H2427" s="35"/>
    </row>
    <row r="2428" spans="7:8" x14ac:dyDescent="0.2">
      <c r="G2428" s="35"/>
      <c r="H2428" s="35"/>
    </row>
    <row r="2429" spans="7:8" x14ac:dyDescent="0.2">
      <c r="G2429" s="35"/>
      <c r="H2429" s="35"/>
    </row>
    <row r="2430" spans="7:8" x14ac:dyDescent="0.2">
      <c r="G2430" s="35"/>
      <c r="H2430" s="35"/>
    </row>
    <row r="2431" spans="7:8" x14ac:dyDescent="0.2">
      <c r="G2431" s="35"/>
      <c r="H2431" s="35"/>
    </row>
    <row r="2432" spans="7:8" x14ac:dyDescent="0.2">
      <c r="G2432" s="35"/>
      <c r="H2432" s="35"/>
    </row>
    <row r="2433" spans="7:8" x14ac:dyDescent="0.2">
      <c r="G2433" s="35"/>
      <c r="H2433" s="35"/>
    </row>
    <row r="2434" spans="7:8" x14ac:dyDescent="0.2">
      <c r="G2434" s="35"/>
      <c r="H2434" s="35"/>
    </row>
    <row r="2435" spans="7:8" x14ac:dyDescent="0.2">
      <c r="G2435" s="35"/>
      <c r="H2435" s="35"/>
    </row>
    <row r="2436" spans="7:8" x14ac:dyDescent="0.2">
      <c r="G2436" s="35"/>
      <c r="H2436" s="35"/>
    </row>
    <row r="2437" spans="7:8" x14ac:dyDescent="0.2">
      <c r="G2437" s="35"/>
      <c r="H2437" s="35"/>
    </row>
    <row r="2438" spans="7:8" x14ac:dyDescent="0.2">
      <c r="G2438" s="35"/>
      <c r="H2438" s="35"/>
    </row>
    <row r="2439" spans="7:8" x14ac:dyDescent="0.2">
      <c r="G2439" s="35"/>
      <c r="H2439" s="35"/>
    </row>
    <row r="2440" spans="7:8" x14ac:dyDescent="0.2">
      <c r="G2440" s="35"/>
      <c r="H2440" s="35"/>
    </row>
    <row r="2441" spans="7:8" x14ac:dyDescent="0.2">
      <c r="G2441" s="35"/>
      <c r="H2441" s="35"/>
    </row>
    <row r="2442" spans="7:8" x14ac:dyDescent="0.2">
      <c r="G2442" s="35"/>
      <c r="H2442" s="35"/>
    </row>
    <row r="2443" spans="7:8" x14ac:dyDescent="0.2">
      <c r="G2443" s="35"/>
      <c r="H2443" s="35"/>
    </row>
    <row r="2444" spans="7:8" x14ac:dyDescent="0.2">
      <c r="G2444" s="35"/>
      <c r="H2444" s="35"/>
    </row>
    <row r="2445" spans="7:8" x14ac:dyDescent="0.2">
      <c r="G2445" s="35"/>
      <c r="H2445" s="35"/>
    </row>
    <row r="2446" spans="7:8" x14ac:dyDescent="0.2">
      <c r="G2446" s="35"/>
      <c r="H2446" s="35"/>
    </row>
    <row r="2447" spans="7:8" x14ac:dyDescent="0.2">
      <c r="G2447" s="35"/>
      <c r="H2447" s="35"/>
    </row>
    <row r="2448" spans="7:8" x14ac:dyDescent="0.2">
      <c r="G2448" s="35"/>
      <c r="H2448" s="35"/>
    </row>
    <row r="2449" spans="7:8" x14ac:dyDescent="0.2">
      <c r="G2449" s="35"/>
      <c r="H2449" s="35"/>
    </row>
    <row r="2450" spans="7:8" x14ac:dyDescent="0.2">
      <c r="G2450" s="35"/>
      <c r="H2450" s="35"/>
    </row>
    <row r="2451" spans="7:8" x14ac:dyDescent="0.2">
      <c r="G2451" s="35"/>
      <c r="H2451" s="35"/>
    </row>
    <row r="2452" spans="7:8" x14ac:dyDescent="0.2">
      <c r="G2452" s="35"/>
      <c r="H2452" s="35"/>
    </row>
    <row r="2453" spans="7:8" x14ac:dyDescent="0.2">
      <c r="G2453" s="35"/>
      <c r="H2453" s="35"/>
    </row>
    <row r="2454" spans="7:8" x14ac:dyDescent="0.2">
      <c r="G2454" s="35"/>
      <c r="H2454" s="35"/>
    </row>
    <row r="2455" spans="7:8" x14ac:dyDescent="0.2">
      <c r="G2455" s="35"/>
      <c r="H2455" s="35"/>
    </row>
    <row r="2456" spans="7:8" x14ac:dyDescent="0.2">
      <c r="G2456" s="35"/>
      <c r="H2456" s="35"/>
    </row>
    <row r="2457" spans="7:8" x14ac:dyDescent="0.2">
      <c r="G2457" s="35"/>
      <c r="H2457" s="35"/>
    </row>
    <row r="2458" spans="7:8" x14ac:dyDescent="0.2">
      <c r="G2458" s="35"/>
      <c r="H2458" s="35"/>
    </row>
    <row r="2459" spans="7:8" x14ac:dyDescent="0.2">
      <c r="G2459" s="35"/>
      <c r="H2459" s="35"/>
    </row>
    <row r="2460" spans="7:8" x14ac:dyDescent="0.2">
      <c r="G2460" s="35"/>
      <c r="H2460" s="35"/>
    </row>
    <row r="2461" spans="7:8" x14ac:dyDescent="0.2">
      <c r="G2461" s="35"/>
      <c r="H2461" s="35"/>
    </row>
    <row r="2462" spans="7:8" x14ac:dyDescent="0.2">
      <c r="G2462" s="35"/>
      <c r="H2462" s="35"/>
    </row>
    <row r="2463" spans="7:8" x14ac:dyDescent="0.2">
      <c r="G2463" s="35"/>
      <c r="H2463" s="35"/>
    </row>
    <row r="2464" spans="7:8" x14ac:dyDescent="0.2">
      <c r="G2464" s="35"/>
      <c r="H2464" s="35"/>
    </row>
    <row r="2465" spans="7:8" x14ac:dyDescent="0.2">
      <c r="G2465" s="35"/>
      <c r="H2465" s="35"/>
    </row>
    <row r="2466" spans="7:8" x14ac:dyDescent="0.2">
      <c r="G2466" s="35"/>
      <c r="H2466" s="35"/>
    </row>
    <row r="2467" spans="7:8" x14ac:dyDescent="0.2">
      <c r="G2467" s="35"/>
      <c r="H2467" s="35"/>
    </row>
    <row r="2468" spans="7:8" x14ac:dyDescent="0.2">
      <c r="G2468" s="35"/>
      <c r="H2468" s="35"/>
    </row>
    <row r="2469" spans="7:8" x14ac:dyDescent="0.2">
      <c r="G2469" s="35"/>
      <c r="H2469" s="35"/>
    </row>
    <row r="2470" spans="7:8" x14ac:dyDescent="0.2">
      <c r="G2470" s="35"/>
      <c r="H2470" s="35"/>
    </row>
    <row r="2471" spans="7:8" x14ac:dyDescent="0.2">
      <c r="G2471" s="35"/>
      <c r="H2471" s="35"/>
    </row>
    <row r="2472" spans="7:8" x14ac:dyDescent="0.2">
      <c r="G2472" s="35"/>
      <c r="H2472" s="35"/>
    </row>
    <row r="2473" spans="7:8" x14ac:dyDescent="0.2">
      <c r="G2473" s="35"/>
      <c r="H2473" s="35"/>
    </row>
    <row r="2474" spans="7:8" x14ac:dyDescent="0.2">
      <c r="G2474" s="35"/>
      <c r="H2474" s="35"/>
    </row>
    <row r="2475" spans="7:8" x14ac:dyDescent="0.2">
      <c r="G2475" s="35"/>
      <c r="H2475" s="35"/>
    </row>
    <row r="2476" spans="7:8" x14ac:dyDescent="0.2">
      <c r="G2476" s="35"/>
      <c r="H2476" s="35"/>
    </row>
    <row r="2477" spans="7:8" x14ac:dyDescent="0.2">
      <c r="G2477" s="35"/>
      <c r="H2477" s="35"/>
    </row>
    <row r="2478" spans="7:8" x14ac:dyDescent="0.2">
      <c r="G2478" s="35"/>
      <c r="H2478" s="35"/>
    </row>
    <row r="2479" spans="7:8" x14ac:dyDescent="0.2">
      <c r="G2479" s="35"/>
      <c r="H2479" s="35"/>
    </row>
    <row r="2480" spans="7:8" x14ac:dyDescent="0.2">
      <c r="G2480" s="35"/>
      <c r="H2480" s="35"/>
    </row>
    <row r="2481" spans="7:8" x14ac:dyDescent="0.2">
      <c r="G2481" s="35"/>
      <c r="H2481" s="35"/>
    </row>
    <row r="2482" spans="7:8" x14ac:dyDescent="0.2">
      <c r="G2482" s="35"/>
      <c r="H2482" s="35"/>
    </row>
    <row r="2483" spans="7:8" x14ac:dyDescent="0.2">
      <c r="G2483" s="35"/>
      <c r="H2483" s="35"/>
    </row>
    <row r="2484" spans="7:8" x14ac:dyDescent="0.2">
      <c r="G2484" s="35"/>
      <c r="H2484" s="35"/>
    </row>
    <row r="2485" spans="7:8" x14ac:dyDescent="0.2">
      <c r="G2485" s="35"/>
      <c r="H2485" s="35"/>
    </row>
    <row r="2486" spans="7:8" x14ac:dyDescent="0.2">
      <c r="G2486" s="35"/>
      <c r="H2486" s="35"/>
    </row>
    <row r="2487" spans="7:8" x14ac:dyDescent="0.2">
      <c r="G2487" s="35"/>
      <c r="H2487" s="35"/>
    </row>
    <row r="2488" spans="7:8" x14ac:dyDescent="0.2">
      <c r="G2488" s="35"/>
      <c r="H2488" s="35"/>
    </row>
    <row r="2489" spans="7:8" x14ac:dyDescent="0.2">
      <c r="G2489" s="35"/>
      <c r="H2489" s="35"/>
    </row>
    <row r="2490" spans="7:8" x14ac:dyDescent="0.2">
      <c r="G2490" s="35"/>
      <c r="H2490" s="35"/>
    </row>
    <row r="2491" spans="7:8" x14ac:dyDescent="0.2">
      <c r="G2491" s="35"/>
      <c r="H2491" s="35"/>
    </row>
    <row r="2492" spans="7:8" x14ac:dyDescent="0.2">
      <c r="G2492" s="35"/>
      <c r="H2492" s="35"/>
    </row>
    <row r="2493" spans="7:8" x14ac:dyDescent="0.2">
      <c r="G2493" s="35"/>
      <c r="H2493" s="35"/>
    </row>
    <row r="2494" spans="7:8" x14ac:dyDescent="0.2">
      <c r="G2494" s="35"/>
      <c r="H2494" s="35"/>
    </row>
    <row r="2495" spans="7:8" x14ac:dyDescent="0.2">
      <c r="G2495" s="35"/>
      <c r="H2495" s="35"/>
    </row>
    <row r="2496" spans="7:8" x14ac:dyDescent="0.2">
      <c r="G2496" s="35"/>
      <c r="H2496" s="35"/>
    </row>
    <row r="2497" spans="7:8" x14ac:dyDescent="0.2">
      <c r="G2497" s="35"/>
      <c r="H2497" s="35"/>
    </row>
    <row r="2498" spans="7:8" x14ac:dyDescent="0.2">
      <c r="G2498" s="35"/>
      <c r="H2498" s="35"/>
    </row>
    <row r="2499" spans="7:8" x14ac:dyDescent="0.2">
      <c r="G2499" s="35"/>
      <c r="H2499" s="35"/>
    </row>
    <row r="2500" spans="7:8" x14ac:dyDescent="0.2">
      <c r="G2500" s="35"/>
      <c r="H2500" s="35"/>
    </row>
    <row r="2501" spans="7:8" x14ac:dyDescent="0.2">
      <c r="G2501" s="35"/>
      <c r="H2501" s="35"/>
    </row>
    <row r="2502" spans="7:8" x14ac:dyDescent="0.2">
      <c r="G2502" s="35"/>
      <c r="H2502" s="35"/>
    </row>
    <row r="2503" spans="7:8" x14ac:dyDescent="0.2">
      <c r="G2503" s="35"/>
      <c r="H2503" s="35"/>
    </row>
    <row r="2504" spans="7:8" x14ac:dyDescent="0.2">
      <c r="G2504" s="35"/>
      <c r="H2504" s="35"/>
    </row>
    <row r="2505" spans="7:8" x14ac:dyDescent="0.2">
      <c r="G2505" s="35"/>
      <c r="H2505" s="35"/>
    </row>
    <row r="2506" spans="7:8" x14ac:dyDescent="0.2">
      <c r="G2506" s="35"/>
      <c r="H2506" s="35"/>
    </row>
    <row r="2507" spans="7:8" x14ac:dyDescent="0.2">
      <c r="G2507" s="35"/>
      <c r="H2507" s="35"/>
    </row>
    <row r="2508" spans="7:8" x14ac:dyDescent="0.2">
      <c r="G2508" s="35"/>
      <c r="H2508" s="35"/>
    </row>
    <row r="2509" spans="7:8" x14ac:dyDescent="0.2">
      <c r="G2509" s="35"/>
      <c r="H2509" s="35"/>
    </row>
    <row r="2510" spans="7:8" x14ac:dyDescent="0.2">
      <c r="G2510" s="35"/>
      <c r="H2510" s="35"/>
    </row>
    <row r="2511" spans="7:8" x14ac:dyDescent="0.2">
      <c r="G2511" s="35"/>
      <c r="H2511" s="35"/>
    </row>
    <row r="2512" spans="7:8" x14ac:dyDescent="0.2">
      <c r="G2512" s="35"/>
      <c r="H2512" s="35"/>
    </row>
    <row r="2513" spans="7:8" x14ac:dyDescent="0.2">
      <c r="G2513" s="35"/>
      <c r="H2513" s="35"/>
    </row>
    <row r="2514" spans="7:8" x14ac:dyDescent="0.2">
      <c r="G2514" s="35"/>
      <c r="H2514" s="35"/>
    </row>
    <row r="2515" spans="7:8" x14ac:dyDescent="0.2">
      <c r="G2515" s="35"/>
      <c r="H2515" s="35"/>
    </row>
    <row r="2516" spans="7:8" x14ac:dyDescent="0.2">
      <c r="G2516" s="35"/>
      <c r="H2516" s="35"/>
    </row>
    <row r="2517" spans="7:8" x14ac:dyDescent="0.2">
      <c r="G2517" s="35"/>
      <c r="H2517" s="35"/>
    </row>
    <row r="2518" spans="7:8" x14ac:dyDescent="0.2">
      <c r="G2518" s="35"/>
      <c r="H2518" s="35"/>
    </row>
    <row r="2519" spans="7:8" x14ac:dyDescent="0.2">
      <c r="G2519" s="35"/>
      <c r="H2519" s="35"/>
    </row>
    <row r="2520" spans="7:8" x14ac:dyDescent="0.2">
      <c r="G2520" s="35"/>
      <c r="H2520" s="35"/>
    </row>
    <row r="2521" spans="7:8" x14ac:dyDescent="0.2">
      <c r="G2521" s="35"/>
      <c r="H2521" s="35"/>
    </row>
    <row r="2522" spans="7:8" x14ac:dyDescent="0.2">
      <c r="G2522" s="35"/>
      <c r="H2522" s="35"/>
    </row>
    <row r="2523" spans="7:8" x14ac:dyDescent="0.2">
      <c r="G2523" s="35"/>
      <c r="H2523" s="35"/>
    </row>
    <row r="2524" spans="7:8" x14ac:dyDescent="0.2">
      <c r="G2524" s="35"/>
      <c r="H2524" s="35"/>
    </row>
    <row r="2525" spans="7:8" x14ac:dyDescent="0.2">
      <c r="G2525" s="35"/>
      <c r="H2525" s="35"/>
    </row>
    <row r="2526" spans="7:8" x14ac:dyDescent="0.2">
      <c r="G2526" s="35"/>
      <c r="H2526" s="35"/>
    </row>
    <row r="2527" spans="7:8" x14ac:dyDescent="0.2">
      <c r="G2527" s="35"/>
      <c r="H2527" s="35"/>
    </row>
    <row r="2528" spans="7:8" x14ac:dyDescent="0.2">
      <c r="G2528" s="35"/>
      <c r="H2528" s="35"/>
    </row>
    <row r="2529" spans="7:8" x14ac:dyDescent="0.2">
      <c r="G2529" s="35"/>
      <c r="H2529" s="35"/>
    </row>
    <row r="2530" spans="7:8" x14ac:dyDescent="0.2">
      <c r="G2530" s="35"/>
      <c r="H2530" s="35"/>
    </row>
    <row r="2531" spans="7:8" x14ac:dyDescent="0.2">
      <c r="G2531" s="35"/>
      <c r="H2531" s="35"/>
    </row>
    <row r="2532" spans="7:8" x14ac:dyDescent="0.2">
      <c r="G2532" s="35"/>
      <c r="H2532" s="35"/>
    </row>
    <row r="2533" spans="7:8" x14ac:dyDescent="0.2">
      <c r="G2533" s="35"/>
      <c r="H2533" s="35"/>
    </row>
    <row r="2534" spans="7:8" x14ac:dyDescent="0.2">
      <c r="G2534" s="35"/>
      <c r="H2534" s="35"/>
    </row>
    <row r="2535" spans="7:8" x14ac:dyDescent="0.2">
      <c r="G2535" s="35"/>
      <c r="H2535" s="35"/>
    </row>
    <row r="2536" spans="7:8" x14ac:dyDescent="0.2">
      <c r="G2536" s="35"/>
      <c r="H2536" s="35"/>
    </row>
    <row r="2537" spans="7:8" x14ac:dyDescent="0.2">
      <c r="G2537" s="35"/>
      <c r="H2537" s="35"/>
    </row>
    <row r="2538" spans="7:8" x14ac:dyDescent="0.2">
      <c r="G2538" s="35"/>
      <c r="H2538" s="35"/>
    </row>
    <row r="2539" spans="7:8" x14ac:dyDescent="0.2">
      <c r="G2539" s="35"/>
      <c r="H2539" s="35"/>
    </row>
    <row r="2540" spans="7:8" x14ac:dyDescent="0.2">
      <c r="G2540" s="35"/>
      <c r="H2540" s="35"/>
    </row>
    <row r="2541" spans="7:8" x14ac:dyDescent="0.2">
      <c r="G2541" s="35"/>
      <c r="H2541" s="35"/>
    </row>
    <row r="2542" spans="7:8" x14ac:dyDescent="0.2">
      <c r="G2542" s="35"/>
      <c r="H2542" s="35"/>
    </row>
    <row r="2543" spans="7:8" x14ac:dyDescent="0.2">
      <c r="G2543" s="35"/>
      <c r="H2543" s="35"/>
    </row>
    <row r="2544" spans="7:8" x14ac:dyDescent="0.2">
      <c r="G2544" s="35"/>
      <c r="H2544" s="35"/>
    </row>
    <row r="2545" spans="7:8" x14ac:dyDescent="0.2">
      <c r="G2545" s="35"/>
      <c r="H2545" s="35"/>
    </row>
    <row r="2546" spans="7:8" x14ac:dyDescent="0.2">
      <c r="G2546" s="35"/>
      <c r="H2546" s="35"/>
    </row>
    <row r="2547" spans="7:8" x14ac:dyDescent="0.2">
      <c r="G2547" s="35"/>
      <c r="H2547" s="35"/>
    </row>
    <row r="2548" spans="7:8" x14ac:dyDescent="0.2">
      <c r="G2548" s="35"/>
      <c r="H2548" s="35"/>
    </row>
    <row r="2549" spans="7:8" x14ac:dyDescent="0.2">
      <c r="G2549" s="35"/>
      <c r="H2549" s="35"/>
    </row>
    <row r="2550" spans="7:8" x14ac:dyDescent="0.2">
      <c r="G2550" s="35"/>
      <c r="H2550" s="35"/>
    </row>
    <row r="2551" spans="7:8" x14ac:dyDescent="0.2">
      <c r="G2551" s="35"/>
      <c r="H2551" s="35"/>
    </row>
    <row r="2552" spans="7:8" x14ac:dyDescent="0.2">
      <c r="G2552" s="35"/>
      <c r="H2552" s="35"/>
    </row>
    <row r="2553" spans="7:8" x14ac:dyDescent="0.2">
      <c r="G2553" s="35"/>
      <c r="H2553" s="35"/>
    </row>
    <row r="2554" spans="7:8" x14ac:dyDescent="0.2">
      <c r="G2554" s="35"/>
      <c r="H2554" s="35"/>
    </row>
    <row r="2555" spans="7:8" x14ac:dyDescent="0.2">
      <c r="G2555" s="35"/>
      <c r="H2555" s="35"/>
    </row>
    <row r="2556" spans="7:8" x14ac:dyDescent="0.2">
      <c r="G2556" s="35"/>
      <c r="H2556" s="35"/>
    </row>
    <row r="2557" spans="7:8" x14ac:dyDescent="0.2">
      <c r="G2557" s="35"/>
      <c r="H2557" s="35"/>
    </row>
    <row r="2558" spans="7:8" x14ac:dyDescent="0.2">
      <c r="G2558" s="35"/>
      <c r="H2558" s="35"/>
    </row>
    <row r="2559" spans="7:8" x14ac:dyDescent="0.2">
      <c r="G2559" s="35"/>
      <c r="H2559" s="35"/>
    </row>
    <row r="2560" spans="7:8" x14ac:dyDescent="0.2">
      <c r="G2560" s="35"/>
      <c r="H2560" s="35"/>
    </row>
    <row r="2561" spans="7:8" x14ac:dyDescent="0.2">
      <c r="G2561" s="35"/>
      <c r="H2561" s="35"/>
    </row>
    <row r="2562" spans="7:8" x14ac:dyDescent="0.2">
      <c r="G2562" s="35"/>
      <c r="H2562" s="35"/>
    </row>
    <row r="2563" spans="7:8" x14ac:dyDescent="0.2">
      <c r="G2563" s="35"/>
      <c r="H2563" s="35"/>
    </row>
    <row r="2564" spans="7:8" x14ac:dyDescent="0.2">
      <c r="G2564" s="35"/>
      <c r="H2564" s="35"/>
    </row>
    <row r="2565" spans="7:8" x14ac:dyDescent="0.2">
      <c r="G2565" s="35"/>
      <c r="H2565" s="35"/>
    </row>
    <row r="2566" spans="7:8" x14ac:dyDescent="0.2">
      <c r="G2566" s="35"/>
      <c r="H2566" s="35"/>
    </row>
    <row r="2567" spans="7:8" x14ac:dyDescent="0.2">
      <c r="G2567" s="35"/>
      <c r="H2567" s="35"/>
    </row>
    <row r="2568" spans="7:8" x14ac:dyDescent="0.2">
      <c r="G2568" s="35"/>
      <c r="H2568" s="35"/>
    </row>
    <row r="2569" spans="7:8" x14ac:dyDescent="0.2">
      <c r="G2569" s="35"/>
      <c r="H2569" s="35"/>
    </row>
    <row r="2570" spans="7:8" x14ac:dyDescent="0.2">
      <c r="G2570" s="35"/>
      <c r="H2570" s="35"/>
    </row>
    <row r="2571" spans="7:8" x14ac:dyDescent="0.2">
      <c r="G2571" s="35"/>
      <c r="H2571" s="35"/>
    </row>
    <row r="2572" spans="7:8" x14ac:dyDescent="0.2">
      <c r="G2572" s="35"/>
      <c r="H2572" s="35"/>
    </row>
    <row r="2573" spans="7:8" x14ac:dyDescent="0.2">
      <c r="G2573" s="35"/>
      <c r="H2573" s="35"/>
    </row>
    <row r="2574" spans="7:8" x14ac:dyDescent="0.2">
      <c r="G2574" s="35"/>
      <c r="H2574" s="35"/>
    </row>
    <row r="2575" spans="7:8" x14ac:dyDescent="0.2">
      <c r="G2575" s="35"/>
      <c r="H2575" s="35"/>
    </row>
    <row r="2576" spans="7:8" x14ac:dyDescent="0.2">
      <c r="G2576" s="35"/>
      <c r="H2576" s="35"/>
    </row>
    <row r="2577" spans="7:8" x14ac:dyDescent="0.2">
      <c r="G2577" s="35"/>
      <c r="H2577" s="35"/>
    </row>
    <row r="2578" spans="7:8" x14ac:dyDescent="0.2">
      <c r="G2578" s="35"/>
      <c r="H2578" s="35"/>
    </row>
    <row r="2579" spans="7:8" x14ac:dyDescent="0.2">
      <c r="G2579" s="35"/>
      <c r="H2579" s="35"/>
    </row>
    <row r="2580" spans="7:8" x14ac:dyDescent="0.2">
      <c r="G2580" s="35"/>
      <c r="H2580" s="35"/>
    </row>
    <row r="2581" spans="7:8" x14ac:dyDescent="0.2">
      <c r="G2581" s="35"/>
      <c r="H2581" s="35"/>
    </row>
    <row r="2582" spans="7:8" x14ac:dyDescent="0.2">
      <c r="G2582" s="35"/>
      <c r="H2582" s="35"/>
    </row>
    <row r="2583" spans="7:8" x14ac:dyDescent="0.2">
      <c r="G2583" s="35"/>
      <c r="H2583" s="35"/>
    </row>
    <row r="2584" spans="7:8" x14ac:dyDescent="0.2">
      <c r="G2584" s="35"/>
      <c r="H2584" s="35"/>
    </row>
    <row r="2585" spans="7:8" x14ac:dyDescent="0.2">
      <c r="G2585" s="35"/>
      <c r="H2585" s="35"/>
    </row>
    <row r="2586" spans="7:8" x14ac:dyDescent="0.2">
      <c r="G2586" s="35"/>
      <c r="H2586" s="35"/>
    </row>
    <row r="2587" spans="7:8" x14ac:dyDescent="0.2">
      <c r="G2587" s="35"/>
      <c r="H2587" s="35"/>
    </row>
    <row r="2588" spans="7:8" x14ac:dyDescent="0.2">
      <c r="G2588" s="35"/>
      <c r="H2588" s="35"/>
    </row>
    <row r="2589" spans="7:8" x14ac:dyDescent="0.2">
      <c r="G2589" s="35"/>
      <c r="H2589" s="35"/>
    </row>
    <row r="2590" spans="7:8" x14ac:dyDescent="0.2">
      <c r="G2590" s="35"/>
      <c r="H2590" s="35"/>
    </row>
    <row r="2591" spans="7:8" x14ac:dyDescent="0.2">
      <c r="G2591" s="35"/>
      <c r="H2591" s="35"/>
    </row>
    <row r="2592" spans="7:8" x14ac:dyDescent="0.2">
      <c r="G2592" s="35"/>
      <c r="H2592" s="35"/>
    </row>
    <row r="2593" spans="7:8" x14ac:dyDescent="0.2">
      <c r="G2593" s="35"/>
      <c r="H2593" s="35"/>
    </row>
    <row r="2594" spans="7:8" x14ac:dyDescent="0.2">
      <c r="G2594" s="35"/>
      <c r="H2594" s="35"/>
    </row>
    <row r="2595" spans="7:8" x14ac:dyDescent="0.2">
      <c r="G2595" s="35"/>
      <c r="H2595" s="35"/>
    </row>
    <row r="2596" spans="7:8" x14ac:dyDescent="0.2">
      <c r="G2596" s="35"/>
      <c r="H2596" s="35"/>
    </row>
    <row r="2597" spans="7:8" x14ac:dyDescent="0.2">
      <c r="G2597" s="35"/>
      <c r="H2597" s="35"/>
    </row>
    <row r="2598" spans="7:8" x14ac:dyDescent="0.2">
      <c r="G2598" s="35"/>
      <c r="H2598" s="35"/>
    </row>
    <row r="2599" spans="7:8" x14ac:dyDescent="0.2">
      <c r="G2599" s="35"/>
      <c r="H2599" s="35"/>
    </row>
    <row r="2600" spans="7:8" x14ac:dyDescent="0.2">
      <c r="G2600" s="35"/>
      <c r="H2600" s="35"/>
    </row>
    <row r="2601" spans="7:8" x14ac:dyDescent="0.2">
      <c r="G2601" s="35"/>
      <c r="H2601" s="35"/>
    </row>
    <row r="2602" spans="7:8" x14ac:dyDescent="0.2">
      <c r="G2602" s="35"/>
      <c r="H2602" s="35"/>
    </row>
    <row r="2603" spans="7:8" x14ac:dyDescent="0.2">
      <c r="G2603" s="35"/>
      <c r="H2603" s="35"/>
    </row>
    <row r="2604" spans="7:8" x14ac:dyDescent="0.2">
      <c r="G2604" s="35"/>
      <c r="H2604" s="35"/>
    </row>
    <row r="2605" spans="7:8" x14ac:dyDescent="0.2">
      <c r="G2605" s="35"/>
      <c r="H2605" s="35"/>
    </row>
    <row r="2606" spans="7:8" x14ac:dyDescent="0.2">
      <c r="G2606" s="35"/>
      <c r="H2606" s="35"/>
    </row>
    <row r="2607" spans="7:8" x14ac:dyDescent="0.2">
      <c r="G2607" s="35"/>
      <c r="H2607" s="35"/>
    </row>
    <row r="2608" spans="7:8" x14ac:dyDescent="0.2">
      <c r="G2608" s="35"/>
      <c r="H2608" s="35"/>
    </row>
    <row r="2609" spans="7:8" x14ac:dyDescent="0.2">
      <c r="G2609" s="35"/>
      <c r="H2609" s="35"/>
    </row>
    <row r="2610" spans="7:8" x14ac:dyDescent="0.2">
      <c r="G2610" s="35"/>
      <c r="H2610" s="35"/>
    </row>
    <row r="2611" spans="7:8" x14ac:dyDescent="0.2">
      <c r="G2611" s="35"/>
      <c r="H2611" s="35"/>
    </row>
    <row r="2612" spans="7:8" x14ac:dyDescent="0.2">
      <c r="G2612" s="35"/>
      <c r="H2612" s="35"/>
    </row>
    <row r="2613" spans="7:8" x14ac:dyDescent="0.2">
      <c r="G2613" s="35"/>
      <c r="H2613" s="35"/>
    </row>
    <row r="2614" spans="7:8" x14ac:dyDescent="0.2">
      <c r="G2614" s="35"/>
      <c r="H2614" s="35"/>
    </row>
    <row r="2615" spans="7:8" x14ac:dyDescent="0.2">
      <c r="G2615" s="35"/>
      <c r="H2615" s="35"/>
    </row>
    <row r="2616" spans="7:8" x14ac:dyDescent="0.2">
      <c r="G2616" s="35"/>
      <c r="H2616" s="35"/>
    </row>
    <row r="2617" spans="7:8" x14ac:dyDescent="0.2">
      <c r="G2617" s="35"/>
      <c r="H2617" s="35"/>
    </row>
    <row r="2618" spans="7:8" x14ac:dyDescent="0.2">
      <c r="G2618" s="35"/>
      <c r="H2618" s="35"/>
    </row>
    <row r="2619" spans="7:8" x14ac:dyDescent="0.2">
      <c r="G2619" s="35"/>
      <c r="H2619" s="35"/>
    </row>
    <row r="2620" spans="7:8" x14ac:dyDescent="0.2">
      <c r="G2620" s="35"/>
      <c r="H2620" s="35"/>
    </row>
    <row r="2621" spans="7:8" x14ac:dyDescent="0.2">
      <c r="G2621" s="35"/>
      <c r="H2621" s="35"/>
    </row>
    <row r="2622" spans="7:8" x14ac:dyDescent="0.2">
      <c r="G2622" s="35"/>
      <c r="H2622" s="35"/>
    </row>
    <row r="2623" spans="7:8" x14ac:dyDescent="0.2">
      <c r="G2623" s="35"/>
      <c r="H2623" s="35"/>
    </row>
    <row r="2624" spans="7:8" x14ac:dyDescent="0.2">
      <c r="G2624" s="35"/>
      <c r="H2624" s="35"/>
    </row>
    <row r="2625" spans="7:8" x14ac:dyDescent="0.2">
      <c r="G2625" s="35"/>
      <c r="H2625" s="35"/>
    </row>
    <row r="2626" spans="7:8" x14ac:dyDescent="0.2">
      <c r="G2626" s="35"/>
      <c r="H2626" s="35"/>
    </row>
    <row r="2627" spans="7:8" x14ac:dyDescent="0.2">
      <c r="G2627" s="35"/>
      <c r="H2627" s="35"/>
    </row>
    <row r="2628" spans="7:8" x14ac:dyDescent="0.2">
      <c r="G2628" s="35"/>
      <c r="H2628" s="35"/>
    </row>
    <row r="2629" spans="7:8" x14ac:dyDescent="0.2">
      <c r="G2629" s="35"/>
      <c r="H2629" s="35"/>
    </row>
    <row r="2630" spans="7:8" x14ac:dyDescent="0.2">
      <c r="G2630" s="35"/>
      <c r="H2630" s="35"/>
    </row>
    <row r="2631" spans="7:8" x14ac:dyDescent="0.2">
      <c r="G2631" s="35"/>
      <c r="H2631" s="35"/>
    </row>
    <row r="2632" spans="7:8" x14ac:dyDescent="0.2">
      <c r="G2632" s="35"/>
      <c r="H2632" s="35"/>
    </row>
    <row r="2633" spans="7:8" x14ac:dyDescent="0.2">
      <c r="G2633" s="35"/>
      <c r="H2633" s="35"/>
    </row>
    <row r="2634" spans="7:8" x14ac:dyDescent="0.2">
      <c r="G2634" s="35"/>
      <c r="H2634" s="35"/>
    </row>
    <row r="2635" spans="7:8" x14ac:dyDescent="0.2">
      <c r="G2635" s="35"/>
      <c r="H2635" s="35"/>
    </row>
    <row r="2636" spans="7:8" x14ac:dyDescent="0.2">
      <c r="G2636" s="35"/>
      <c r="H2636" s="35"/>
    </row>
    <row r="2637" spans="7:8" x14ac:dyDescent="0.2">
      <c r="G2637" s="35"/>
      <c r="H2637" s="35"/>
    </row>
    <row r="2638" spans="7:8" x14ac:dyDescent="0.2">
      <c r="G2638" s="35"/>
      <c r="H2638" s="35"/>
    </row>
    <row r="2639" spans="7:8" x14ac:dyDescent="0.2">
      <c r="G2639" s="35"/>
      <c r="H2639" s="35"/>
    </row>
    <row r="2640" spans="7:8" x14ac:dyDescent="0.2">
      <c r="G2640" s="35"/>
      <c r="H2640" s="35"/>
    </row>
    <row r="2641" spans="7:8" x14ac:dyDescent="0.2">
      <c r="G2641" s="35"/>
      <c r="H2641" s="35"/>
    </row>
    <row r="2642" spans="7:8" x14ac:dyDescent="0.2">
      <c r="G2642" s="35"/>
      <c r="H2642" s="35"/>
    </row>
    <row r="2643" spans="7:8" x14ac:dyDescent="0.2">
      <c r="G2643" s="35"/>
      <c r="H2643" s="35"/>
    </row>
    <row r="2644" spans="7:8" x14ac:dyDescent="0.2">
      <c r="G2644" s="35"/>
      <c r="H2644" s="35"/>
    </row>
    <row r="2645" spans="7:8" x14ac:dyDescent="0.2">
      <c r="G2645" s="35"/>
      <c r="H2645" s="35"/>
    </row>
    <row r="2646" spans="7:8" x14ac:dyDescent="0.2">
      <c r="G2646" s="35"/>
      <c r="H2646" s="35"/>
    </row>
    <row r="2647" spans="7:8" x14ac:dyDescent="0.2">
      <c r="G2647" s="35"/>
      <c r="H2647" s="35"/>
    </row>
    <row r="2648" spans="7:8" x14ac:dyDescent="0.2">
      <c r="G2648" s="35"/>
      <c r="H2648" s="35"/>
    </row>
    <row r="2649" spans="7:8" x14ac:dyDescent="0.2">
      <c r="G2649" s="35"/>
      <c r="H2649" s="35"/>
    </row>
    <row r="2650" spans="7:8" x14ac:dyDescent="0.2">
      <c r="G2650" s="35"/>
      <c r="H2650" s="35"/>
    </row>
    <row r="2651" spans="7:8" x14ac:dyDescent="0.2">
      <c r="G2651" s="35"/>
      <c r="H2651" s="35"/>
    </row>
    <row r="2652" spans="7:8" x14ac:dyDescent="0.2">
      <c r="G2652" s="35"/>
      <c r="H2652" s="35"/>
    </row>
    <row r="2653" spans="7:8" x14ac:dyDescent="0.2">
      <c r="G2653" s="35"/>
      <c r="H2653" s="35"/>
    </row>
    <row r="2654" spans="7:8" x14ac:dyDescent="0.2">
      <c r="G2654" s="35"/>
      <c r="H2654" s="35"/>
    </row>
    <row r="2655" spans="7:8" x14ac:dyDescent="0.2">
      <c r="G2655" s="35"/>
      <c r="H2655" s="35"/>
    </row>
    <row r="2656" spans="7:8" x14ac:dyDescent="0.2">
      <c r="G2656" s="35"/>
      <c r="H2656" s="35"/>
    </row>
    <row r="2657" spans="7:8" x14ac:dyDescent="0.2">
      <c r="G2657" s="35"/>
      <c r="H2657" s="35"/>
    </row>
    <row r="2658" spans="7:8" x14ac:dyDescent="0.2">
      <c r="G2658" s="35"/>
      <c r="H2658" s="35"/>
    </row>
    <row r="2659" spans="7:8" x14ac:dyDescent="0.2">
      <c r="G2659" s="35"/>
      <c r="H2659" s="35"/>
    </row>
    <row r="2660" spans="7:8" x14ac:dyDescent="0.2">
      <c r="G2660" s="35"/>
      <c r="H2660" s="35"/>
    </row>
    <row r="2661" spans="7:8" x14ac:dyDescent="0.2">
      <c r="G2661" s="35"/>
      <c r="H2661" s="35"/>
    </row>
    <row r="2662" spans="7:8" x14ac:dyDescent="0.2">
      <c r="G2662" s="35"/>
      <c r="H2662" s="35"/>
    </row>
    <row r="2663" spans="7:8" x14ac:dyDescent="0.2">
      <c r="G2663" s="35"/>
      <c r="H2663" s="35"/>
    </row>
    <row r="2664" spans="7:8" x14ac:dyDescent="0.2">
      <c r="G2664" s="35"/>
      <c r="H2664" s="35"/>
    </row>
    <row r="2665" spans="7:8" x14ac:dyDescent="0.2">
      <c r="G2665" s="35"/>
      <c r="H2665" s="35"/>
    </row>
    <row r="2666" spans="7:8" x14ac:dyDescent="0.2">
      <c r="G2666" s="35"/>
      <c r="H2666" s="35"/>
    </row>
    <row r="2667" spans="7:8" x14ac:dyDescent="0.2">
      <c r="G2667" s="35"/>
      <c r="H2667" s="35"/>
    </row>
    <row r="2668" spans="7:8" x14ac:dyDescent="0.2">
      <c r="G2668" s="35"/>
      <c r="H2668" s="35"/>
    </row>
    <row r="2669" spans="7:8" x14ac:dyDescent="0.2">
      <c r="G2669" s="35"/>
      <c r="H2669" s="35"/>
    </row>
    <row r="2670" spans="7:8" x14ac:dyDescent="0.2">
      <c r="G2670" s="35"/>
      <c r="H2670" s="35"/>
    </row>
    <row r="2671" spans="7:8" x14ac:dyDescent="0.2">
      <c r="G2671" s="35"/>
      <c r="H2671" s="35"/>
    </row>
    <row r="2672" spans="7:8" x14ac:dyDescent="0.2">
      <c r="G2672" s="35"/>
      <c r="H2672" s="35"/>
    </row>
    <row r="2673" spans="7:8" x14ac:dyDescent="0.2">
      <c r="G2673" s="35"/>
      <c r="H2673" s="35"/>
    </row>
    <row r="2674" spans="7:8" x14ac:dyDescent="0.2">
      <c r="G2674" s="35"/>
      <c r="H2674" s="35"/>
    </row>
    <row r="2675" spans="7:8" x14ac:dyDescent="0.2">
      <c r="G2675" s="35"/>
      <c r="H2675" s="35"/>
    </row>
    <row r="2676" spans="7:8" x14ac:dyDescent="0.2">
      <c r="G2676" s="35"/>
      <c r="H2676" s="35"/>
    </row>
    <row r="2677" spans="7:8" x14ac:dyDescent="0.2">
      <c r="G2677" s="35"/>
      <c r="H2677" s="35"/>
    </row>
    <row r="2678" spans="7:8" x14ac:dyDescent="0.2">
      <c r="G2678" s="35"/>
      <c r="H2678" s="35"/>
    </row>
    <row r="2679" spans="7:8" x14ac:dyDescent="0.2">
      <c r="G2679" s="35"/>
      <c r="H2679" s="35"/>
    </row>
    <row r="2680" spans="7:8" x14ac:dyDescent="0.2">
      <c r="G2680" s="35"/>
      <c r="H2680" s="35"/>
    </row>
    <row r="2681" spans="7:8" x14ac:dyDescent="0.2">
      <c r="G2681" s="35"/>
      <c r="H2681" s="35"/>
    </row>
    <row r="2682" spans="7:8" x14ac:dyDescent="0.2">
      <c r="G2682" s="35"/>
      <c r="H2682" s="35"/>
    </row>
    <row r="2683" spans="7:8" x14ac:dyDescent="0.2">
      <c r="G2683" s="35"/>
      <c r="H2683" s="35"/>
    </row>
    <row r="2684" spans="7:8" x14ac:dyDescent="0.2">
      <c r="G2684" s="35"/>
      <c r="H2684" s="35"/>
    </row>
    <row r="2685" spans="7:8" x14ac:dyDescent="0.2">
      <c r="G2685" s="35"/>
      <c r="H2685" s="35"/>
    </row>
    <row r="2686" spans="7:8" x14ac:dyDescent="0.2">
      <c r="G2686" s="35"/>
      <c r="H2686" s="35"/>
    </row>
    <row r="2687" spans="7:8" x14ac:dyDescent="0.2">
      <c r="G2687" s="35"/>
      <c r="H2687" s="35"/>
    </row>
    <row r="2688" spans="7:8" x14ac:dyDescent="0.2">
      <c r="G2688" s="35"/>
      <c r="H2688" s="35"/>
    </row>
    <row r="2689" spans="7:8" x14ac:dyDescent="0.2">
      <c r="G2689" s="35"/>
      <c r="H2689" s="35"/>
    </row>
    <row r="2690" spans="7:8" x14ac:dyDescent="0.2">
      <c r="G2690" s="35"/>
      <c r="H2690" s="35"/>
    </row>
    <row r="2691" spans="7:8" x14ac:dyDescent="0.2">
      <c r="G2691" s="35"/>
      <c r="H2691" s="35"/>
    </row>
    <row r="2692" spans="7:8" x14ac:dyDescent="0.2">
      <c r="G2692" s="35"/>
      <c r="H2692" s="35"/>
    </row>
    <row r="2693" spans="7:8" x14ac:dyDescent="0.2">
      <c r="G2693" s="35"/>
      <c r="H2693" s="35"/>
    </row>
    <row r="2694" spans="7:8" x14ac:dyDescent="0.2">
      <c r="G2694" s="35"/>
      <c r="H2694" s="35"/>
    </row>
    <row r="2695" spans="7:8" x14ac:dyDescent="0.2">
      <c r="G2695" s="35"/>
      <c r="H2695" s="35"/>
    </row>
    <row r="2696" spans="7:8" x14ac:dyDescent="0.2">
      <c r="G2696" s="35"/>
      <c r="H2696" s="35"/>
    </row>
    <row r="2697" spans="7:8" x14ac:dyDescent="0.2">
      <c r="G2697" s="35"/>
      <c r="H2697" s="35"/>
    </row>
    <row r="2698" spans="7:8" x14ac:dyDescent="0.2">
      <c r="G2698" s="35"/>
      <c r="H2698" s="35"/>
    </row>
    <row r="2699" spans="7:8" x14ac:dyDescent="0.2">
      <c r="G2699" s="35"/>
      <c r="H2699" s="35"/>
    </row>
    <row r="2700" spans="7:8" x14ac:dyDescent="0.2">
      <c r="G2700" s="35"/>
      <c r="H2700" s="35"/>
    </row>
    <row r="2701" spans="7:8" x14ac:dyDescent="0.2">
      <c r="G2701" s="35"/>
      <c r="H2701" s="35"/>
    </row>
    <row r="2702" spans="7:8" x14ac:dyDescent="0.2">
      <c r="G2702" s="35"/>
      <c r="H2702" s="35"/>
    </row>
    <row r="2703" spans="7:8" x14ac:dyDescent="0.2">
      <c r="G2703" s="35"/>
      <c r="H2703" s="35"/>
    </row>
    <row r="2704" spans="7:8" x14ac:dyDescent="0.2">
      <c r="G2704" s="35"/>
      <c r="H2704" s="35"/>
    </row>
    <row r="2705" spans="7:8" x14ac:dyDescent="0.2">
      <c r="G2705" s="35"/>
      <c r="H2705" s="35"/>
    </row>
    <row r="2706" spans="7:8" x14ac:dyDescent="0.2">
      <c r="G2706" s="35"/>
      <c r="H2706" s="35"/>
    </row>
    <row r="2707" spans="7:8" x14ac:dyDescent="0.2">
      <c r="G2707" s="35"/>
      <c r="H2707" s="35"/>
    </row>
    <row r="2708" spans="7:8" x14ac:dyDescent="0.2">
      <c r="G2708" s="35"/>
      <c r="H2708" s="35"/>
    </row>
    <row r="2709" spans="7:8" x14ac:dyDescent="0.2">
      <c r="G2709" s="35"/>
      <c r="H2709" s="35"/>
    </row>
    <row r="2710" spans="7:8" x14ac:dyDescent="0.2">
      <c r="G2710" s="35"/>
      <c r="H2710" s="35"/>
    </row>
    <row r="2711" spans="7:8" x14ac:dyDescent="0.2">
      <c r="G2711" s="35"/>
      <c r="H2711" s="35"/>
    </row>
    <row r="2712" spans="7:8" x14ac:dyDescent="0.2">
      <c r="G2712" s="35"/>
      <c r="H2712" s="35"/>
    </row>
    <row r="2713" spans="7:8" x14ac:dyDescent="0.2">
      <c r="G2713" s="35"/>
      <c r="H2713" s="35"/>
    </row>
    <row r="2714" spans="7:8" x14ac:dyDescent="0.2">
      <c r="G2714" s="35"/>
      <c r="H2714" s="35"/>
    </row>
    <row r="2715" spans="7:8" x14ac:dyDescent="0.2">
      <c r="G2715" s="35"/>
      <c r="H2715" s="35"/>
    </row>
    <row r="2716" spans="7:8" x14ac:dyDescent="0.2">
      <c r="G2716" s="35"/>
      <c r="H2716" s="35"/>
    </row>
    <row r="2717" spans="7:8" x14ac:dyDescent="0.2">
      <c r="G2717" s="35"/>
      <c r="H2717" s="35"/>
    </row>
    <row r="2718" spans="7:8" x14ac:dyDescent="0.2">
      <c r="G2718" s="35"/>
      <c r="H2718" s="35"/>
    </row>
    <row r="2719" spans="7:8" x14ac:dyDescent="0.2">
      <c r="G2719" s="35"/>
      <c r="H2719" s="35"/>
    </row>
    <row r="2720" spans="7:8" x14ac:dyDescent="0.2">
      <c r="G2720" s="35"/>
      <c r="H2720" s="35"/>
    </row>
    <row r="2721" spans="7:8" x14ac:dyDescent="0.2">
      <c r="G2721" s="35"/>
      <c r="H2721" s="35"/>
    </row>
    <row r="2722" spans="7:8" x14ac:dyDescent="0.2">
      <c r="G2722" s="35"/>
      <c r="H2722" s="35"/>
    </row>
    <row r="2723" spans="7:8" x14ac:dyDescent="0.2">
      <c r="G2723" s="35"/>
      <c r="H2723" s="35"/>
    </row>
    <row r="2724" spans="7:8" x14ac:dyDescent="0.2">
      <c r="G2724" s="35"/>
      <c r="H2724" s="35"/>
    </row>
    <row r="2725" spans="7:8" x14ac:dyDescent="0.2">
      <c r="G2725" s="35"/>
      <c r="H2725" s="35"/>
    </row>
    <row r="2726" spans="7:8" x14ac:dyDescent="0.2">
      <c r="G2726" s="35"/>
      <c r="H2726" s="35"/>
    </row>
    <row r="2727" spans="7:8" x14ac:dyDescent="0.2">
      <c r="G2727" s="35"/>
      <c r="H2727" s="35"/>
    </row>
    <row r="2728" spans="7:8" x14ac:dyDescent="0.2">
      <c r="G2728" s="35"/>
      <c r="H2728" s="35"/>
    </row>
    <row r="2729" spans="7:8" x14ac:dyDescent="0.2">
      <c r="G2729" s="35"/>
      <c r="H2729" s="35"/>
    </row>
    <row r="2730" spans="7:8" x14ac:dyDescent="0.2">
      <c r="G2730" s="35"/>
      <c r="H2730" s="35"/>
    </row>
    <row r="2731" spans="7:8" x14ac:dyDescent="0.2">
      <c r="G2731" s="35"/>
      <c r="H2731" s="35"/>
    </row>
    <row r="2732" spans="7:8" x14ac:dyDescent="0.2">
      <c r="G2732" s="35"/>
      <c r="H2732" s="35"/>
    </row>
    <row r="2733" spans="7:8" x14ac:dyDescent="0.2">
      <c r="G2733" s="35"/>
      <c r="H2733" s="35"/>
    </row>
    <row r="2734" spans="7:8" x14ac:dyDescent="0.2">
      <c r="G2734" s="35"/>
      <c r="H2734" s="35"/>
    </row>
    <row r="2735" spans="7:8" x14ac:dyDescent="0.2">
      <c r="G2735" s="35"/>
      <c r="H2735" s="35"/>
    </row>
    <row r="2736" spans="7:8" x14ac:dyDescent="0.2">
      <c r="G2736" s="35"/>
      <c r="H2736" s="35"/>
    </row>
    <row r="2737" spans="7:8" x14ac:dyDescent="0.2">
      <c r="G2737" s="35"/>
      <c r="H2737" s="35"/>
    </row>
    <row r="2738" spans="7:8" x14ac:dyDescent="0.2">
      <c r="G2738" s="35"/>
      <c r="H2738" s="35"/>
    </row>
    <row r="2739" spans="7:8" x14ac:dyDescent="0.2">
      <c r="G2739" s="35"/>
      <c r="H2739" s="35"/>
    </row>
    <row r="2740" spans="7:8" x14ac:dyDescent="0.2">
      <c r="G2740" s="35"/>
      <c r="H2740" s="35"/>
    </row>
    <row r="2741" spans="7:8" x14ac:dyDescent="0.2">
      <c r="G2741" s="35"/>
      <c r="H2741" s="35"/>
    </row>
    <row r="2742" spans="7:8" x14ac:dyDescent="0.2">
      <c r="G2742" s="35"/>
      <c r="H2742" s="35"/>
    </row>
    <row r="2743" spans="7:8" x14ac:dyDescent="0.2">
      <c r="G2743" s="35"/>
      <c r="H2743" s="35"/>
    </row>
    <row r="2744" spans="7:8" x14ac:dyDescent="0.2">
      <c r="G2744" s="35"/>
      <c r="H2744" s="35"/>
    </row>
    <row r="2745" spans="7:8" x14ac:dyDescent="0.2">
      <c r="G2745" s="35"/>
      <c r="H2745" s="35"/>
    </row>
    <row r="2746" spans="7:8" x14ac:dyDescent="0.2">
      <c r="G2746" s="35"/>
      <c r="H2746" s="35"/>
    </row>
    <row r="2747" spans="7:8" x14ac:dyDescent="0.2">
      <c r="G2747" s="35"/>
      <c r="H2747" s="35"/>
    </row>
    <row r="2748" spans="7:8" x14ac:dyDescent="0.2">
      <c r="G2748" s="35"/>
      <c r="H2748" s="35"/>
    </row>
    <row r="2749" spans="7:8" x14ac:dyDescent="0.2">
      <c r="G2749" s="35"/>
      <c r="H2749" s="35"/>
    </row>
    <row r="2750" spans="7:8" x14ac:dyDescent="0.2">
      <c r="G2750" s="35"/>
      <c r="H2750" s="35"/>
    </row>
    <row r="2751" spans="7:8" x14ac:dyDescent="0.2">
      <c r="G2751" s="35"/>
      <c r="H2751" s="35"/>
    </row>
    <row r="2752" spans="7:8" x14ac:dyDescent="0.2">
      <c r="G2752" s="35"/>
      <c r="H2752" s="35"/>
    </row>
    <row r="2753" spans="7:8" x14ac:dyDescent="0.2">
      <c r="G2753" s="35"/>
      <c r="H2753" s="35"/>
    </row>
    <row r="2754" spans="7:8" x14ac:dyDescent="0.2">
      <c r="G2754" s="35"/>
      <c r="H2754" s="35"/>
    </row>
    <row r="2755" spans="7:8" x14ac:dyDescent="0.2">
      <c r="G2755" s="35"/>
      <c r="H2755" s="35"/>
    </row>
    <row r="2756" spans="7:8" x14ac:dyDescent="0.2">
      <c r="G2756" s="35"/>
      <c r="H2756" s="35"/>
    </row>
    <row r="2757" spans="7:8" x14ac:dyDescent="0.2">
      <c r="G2757" s="35"/>
      <c r="H2757" s="35"/>
    </row>
    <row r="2758" spans="7:8" x14ac:dyDescent="0.2">
      <c r="G2758" s="35"/>
      <c r="H2758" s="35"/>
    </row>
    <row r="2759" spans="7:8" x14ac:dyDescent="0.2">
      <c r="G2759" s="35"/>
      <c r="H2759" s="35"/>
    </row>
    <row r="2760" spans="7:8" x14ac:dyDescent="0.2">
      <c r="G2760" s="35"/>
      <c r="H2760" s="35"/>
    </row>
    <row r="2761" spans="7:8" x14ac:dyDescent="0.2">
      <c r="G2761" s="35"/>
      <c r="H2761" s="35"/>
    </row>
    <row r="2762" spans="7:8" x14ac:dyDescent="0.2">
      <c r="G2762" s="35"/>
      <c r="H2762" s="35"/>
    </row>
    <row r="2763" spans="7:8" x14ac:dyDescent="0.2">
      <c r="G2763" s="35"/>
      <c r="H2763" s="35"/>
    </row>
    <row r="2764" spans="7:8" x14ac:dyDescent="0.2">
      <c r="G2764" s="35"/>
      <c r="H2764" s="35"/>
    </row>
    <row r="2765" spans="7:8" x14ac:dyDescent="0.2">
      <c r="G2765" s="35"/>
      <c r="H2765" s="35"/>
    </row>
    <row r="2766" spans="7:8" x14ac:dyDescent="0.2">
      <c r="G2766" s="35"/>
      <c r="H2766" s="35"/>
    </row>
    <row r="2767" spans="7:8" x14ac:dyDescent="0.2">
      <c r="G2767" s="35"/>
      <c r="H2767" s="35"/>
    </row>
    <row r="2768" spans="7:8" x14ac:dyDescent="0.2">
      <c r="G2768" s="35"/>
      <c r="H2768" s="35"/>
    </row>
    <row r="2769" spans="7:8" x14ac:dyDescent="0.2">
      <c r="G2769" s="35"/>
      <c r="H2769" s="35"/>
    </row>
    <row r="2770" spans="7:8" x14ac:dyDescent="0.2">
      <c r="G2770" s="35"/>
      <c r="H2770" s="35"/>
    </row>
    <row r="2771" spans="7:8" x14ac:dyDescent="0.2">
      <c r="G2771" s="35"/>
      <c r="H2771" s="35"/>
    </row>
    <row r="2772" spans="7:8" x14ac:dyDescent="0.2">
      <c r="G2772" s="35"/>
      <c r="H2772" s="35"/>
    </row>
    <row r="2773" spans="7:8" x14ac:dyDescent="0.2">
      <c r="G2773" s="35"/>
      <c r="H2773" s="35"/>
    </row>
    <row r="2774" spans="7:8" x14ac:dyDescent="0.2">
      <c r="G2774" s="35"/>
      <c r="H2774" s="35"/>
    </row>
    <row r="2775" spans="7:8" x14ac:dyDescent="0.2">
      <c r="G2775" s="35"/>
      <c r="H2775" s="35"/>
    </row>
    <row r="2776" spans="7:8" x14ac:dyDescent="0.2">
      <c r="G2776" s="35"/>
      <c r="H2776" s="35"/>
    </row>
    <row r="2777" spans="7:8" x14ac:dyDescent="0.2">
      <c r="G2777" s="35"/>
      <c r="H2777" s="35"/>
    </row>
    <row r="2778" spans="7:8" x14ac:dyDescent="0.2">
      <c r="G2778" s="35"/>
      <c r="H2778" s="35"/>
    </row>
    <row r="2779" spans="7:8" x14ac:dyDescent="0.2">
      <c r="G2779" s="35"/>
      <c r="H2779" s="35"/>
    </row>
    <row r="2780" spans="7:8" x14ac:dyDescent="0.2">
      <c r="G2780" s="35"/>
      <c r="H2780" s="35"/>
    </row>
    <row r="2781" spans="7:8" x14ac:dyDescent="0.2">
      <c r="G2781" s="35"/>
      <c r="H2781" s="35"/>
    </row>
    <row r="2782" spans="7:8" x14ac:dyDescent="0.2">
      <c r="G2782" s="35"/>
      <c r="H2782" s="35"/>
    </row>
    <row r="2783" spans="7:8" x14ac:dyDescent="0.2">
      <c r="G2783" s="35"/>
      <c r="H2783" s="35"/>
    </row>
    <row r="2784" spans="7:8" x14ac:dyDescent="0.2">
      <c r="G2784" s="35"/>
      <c r="H2784" s="35"/>
    </row>
    <row r="2785" spans="7:8" x14ac:dyDescent="0.2">
      <c r="G2785" s="35"/>
      <c r="H2785" s="35"/>
    </row>
    <row r="2786" spans="7:8" x14ac:dyDescent="0.2">
      <c r="G2786" s="35"/>
      <c r="H2786" s="35"/>
    </row>
    <row r="2787" spans="7:8" x14ac:dyDescent="0.2">
      <c r="G2787" s="35"/>
      <c r="H2787" s="35"/>
    </row>
    <row r="2788" spans="7:8" x14ac:dyDescent="0.2">
      <c r="G2788" s="35"/>
      <c r="H2788" s="35"/>
    </row>
    <row r="2789" spans="7:8" x14ac:dyDescent="0.2">
      <c r="G2789" s="35"/>
      <c r="H2789" s="35"/>
    </row>
    <row r="2790" spans="7:8" x14ac:dyDescent="0.2">
      <c r="G2790" s="35"/>
      <c r="H2790" s="35"/>
    </row>
    <row r="2791" spans="7:8" x14ac:dyDescent="0.2">
      <c r="G2791" s="35"/>
      <c r="H2791" s="35"/>
    </row>
    <row r="2792" spans="7:8" x14ac:dyDescent="0.2">
      <c r="G2792" s="35"/>
      <c r="H2792" s="35"/>
    </row>
    <row r="2793" spans="7:8" x14ac:dyDescent="0.2">
      <c r="G2793" s="35"/>
      <c r="H2793" s="35"/>
    </row>
    <row r="2794" spans="7:8" x14ac:dyDescent="0.2">
      <c r="G2794" s="35"/>
      <c r="H2794" s="35"/>
    </row>
    <row r="2795" spans="7:8" x14ac:dyDescent="0.2">
      <c r="G2795" s="35"/>
      <c r="H2795" s="35"/>
    </row>
    <row r="2796" spans="7:8" x14ac:dyDescent="0.2">
      <c r="G2796" s="35"/>
      <c r="H2796" s="35"/>
    </row>
    <row r="2797" spans="7:8" x14ac:dyDescent="0.2">
      <c r="G2797" s="35"/>
      <c r="H2797" s="35"/>
    </row>
    <row r="2798" spans="7:8" x14ac:dyDescent="0.2">
      <c r="G2798" s="35"/>
      <c r="H2798" s="35"/>
    </row>
    <row r="2799" spans="7:8" x14ac:dyDescent="0.2">
      <c r="G2799" s="35"/>
      <c r="H2799" s="35"/>
    </row>
    <row r="2800" spans="7:8" x14ac:dyDescent="0.2">
      <c r="G2800" s="35"/>
      <c r="H2800" s="35"/>
    </row>
    <row r="2801" spans="7:8" x14ac:dyDescent="0.2">
      <c r="G2801" s="35"/>
      <c r="H2801" s="35"/>
    </row>
    <row r="2802" spans="7:8" x14ac:dyDescent="0.2">
      <c r="G2802" s="35"/>
      <c r="H2802" s="35"/>
    </row>
    <row r="2803" spans="7:8" x14ac:dyDescent="0.2">
      <c r="G2803" s="35"/>
      <c r="H2803" s="35"/>
    </row>
    <row r="2804" spans="7:8" x14ac:dyDescent="0.2">
      <c r="G2804" s="35"/>
      <c r="H2804" s="35"/>
    </row>
    <row r="2805" spans="7:8" x14ac:dyDescent="0.2">
      <c r="G2805" s="35"/>
      <c r="H2805" s="35"/>
    </row>
    <row r="2806" spans="7:8" x14ac:dyDescent="0.2">
      <c r="G2806" s="35"/>
      <c r="H2806" s="35"/>
    </row>
    <row r="2807" spans="7:8" x14ac:dyDescent="0.2">
      <c r="G2807" s="35"/>
      <c r="H2807" s="35"/>
    </row>
    <row r="2808" spans="7:8" x14ac:dyDescent="0.2">
      <c r="G2808" s="35"/>
      <c r="H2808" s="35"/>
    </row>
    <row r="2809" spans="7:8" x14ac:dyDescent="0.2">
      <c r="G2809" s="35"/>
      <c r="H2809" s="35"/>
    </row>
    <row r="2810" spans="7:8" x14ac:dyDescent="0.2">
      <c r="G2810" s="35"/>
      <c r="H2810" s="35"/>
    </row>
    <row r="2811" spans="7:8" x14ac:dyDescent="0.2">
      <c r="G2811" s="35"/>
      <c r="H2811" s="35"/>
    </row>
    <row r="2812" spans="7:8" x14ac:dyDescent="0.2">
      <c r="G2812" s="35"/>
      <c r="H2812" s="35"/>
    </row>
    <row r="2813" spans="7:8" x14ac:dyDescent="0.2">
      <c r="G2813" s="35"/>
      <c r="H2813" s="35"/>
    </row>
    <row r="2814" spans="7:8" x14ac:dyDescent="0.2">
      <c r="G2814" s="35"/>
      <c r="H2814" s="35"/>
    </row>
    <row r="2815" spans="7:8" x14ac:dyDescent="0.2">
      <c r="G2815" s="35"/>
      <c r="H2815" s="35"/>
    </row>
    <row r="2816" spans="7:8" x14ac:dyDescent="0.2">
      <c r="G2816" s="35"/>
      <c r="H2816" s="35"/>
    </row>
    <row r="2817" spans="7:8" x14ac:dyDescent="0.2">
      <c r="G2817" s="35"/>
      <c r="H2817" s="35"/>
    </row>
    <row r="2818" spans="7:8" x14ac:dyDescent="0.2">
      <c r="G2818" s="35"/>
      <c r="H2818" s="35"/>
    </row>
    <row r="2819" spans="7:8" x14ac:dyDescent="0.2">
      <c r="G2819" s="35"/>
      <c r="H2819" s="35"/>
    </row>
    <row r="2820" spans="7:8" x14ac:dyDescent="0.2">
      <c r="G2820" s="35"/>
      <c r="H2820" s="35"/>
    </row>
    <row r="2821" spans="7:8" x14ac:dyDescent="0.2">
      <c r="G2821" s="35"/>
      <c r="H2821" s="35"/>
    </row>
    <row r="2822" spans="7:8" x14ac:dyDescent="0.2">
      <c r="G2822" s="35"/>
      <c r="H2822" s="35"/>
    </row>
    <row r="2823" spans="7:8" x14ac:dyDescent="0.2">
      <c r="G2823" s="35"/>
      <c r="H2823" s="35"/>
    </row>
    <row r="2824" spans="7:8" x14ac:dyDescent="0.2">
      <c r="G2824" s="35"/>
      <c r="H2824" s="35"/>
    </row>
    <row r="2825" spans="7:8" x14ac:dyDescent="0.2">
      <c r="G2825" s="35"/>
      <c r="H2825" s="35"/>
    </row>
    <row r="2826" spans="7:8" x14ac:dyDescent="0.2">
      <c r="G2826" s="35"/>
      <c r="H2826" s="35"/>
    </row>
    <row r="2827" spans="7:8" x14ac:dyDescent="0.2">
      <c r="G2827" s="35"/>
      <c r="H2827" s="35"/>
    </row>
    <row r="2828" spans="7:8" x14ac:dyDescent="0.2">
      <c r="G2828" s="35"/>
      <c r="H2828" s="35"/>
    </row>
    <row r="2829" spans="7:8" x14ac:dyDescent="0.2">
      <c r="G2829" s="35"/>
      <c r="H2829" s="35"/>
    </row>
    <row r="2830" spans="7:8" x14ac:dyDescent="0.2">
      <c r="G2830" s="35"/>
      <c r="H2830" s="35"/>
    </row>
    <row r="2831" spans="7:8" x14ac:dyDescent="0.2">
      <c r="G2831" s="35"/>
      <c r="H2831" s="35"/>
    </row>
    <row r="2832" spans="7:8" x14ac:dyDescent="0.2">
      <c r="G2832" s="35"/>
      <c r="H2832" s="35"/>
    </row>
    <row r="2833" spans="7:8" x14ac:dyDescent="0.2">
      <c r="G2833" s="35"/>
      <c r="H2833" s="35"/>
    </row>
    <row r="2834" spans="7:8" x14ac:dyDescent="0.2">
      <c r="G2834" s="35"/>
      <c r="H2834" s="35"/>
    </row>
    <row r="2835" spans="7:8" x14ac:dyDescent="0.2">
      <c r="G2835" s="35"/>
      <c r="H2835" s="35"/>
    </row>
    <row r="2836" spans="7:8" x14ac:dyDescent="0.2">
      <c r="G2836" s="35"/>
      <c r="H2836" s="35"/>
    </row>
    <row r="2837" spans="7:8" x14ac:dyDescent="0.2">
      <c r="G2837" s="35"/>
      <c r="H2837" s="35"/>
    </row>
    <row r="2838" spans="7:8" x14ac:dyDescent="0.2">
      <c r="G2838" s="35"/>
      <c r="H2838" s="35"/>
    </row>
    <row r="2839" spans="7:8" x14ac:dyDescent="0.2">
      <c r="G2839" s="35"/>
      <c r="H2839" s="35"/>
    </row>
    <row r="2840" spans="7:8" x14ac:dyDescent="0.2">
      <c r="G2840" s="35"/>
      <c r="H2840" s="35"/>
    </row>
    <row r="2841" spans="7:8" x14ac:dyDescent="0.2">
      <c r="G2841" s="35"/>
      <c r="H2841" s="35"/>
    </row>
    <row r="2842" spans="7:8" x14ac:dyDescent="0.2">
      <c r="G2842" s="35"/>
      <c r="H2842" s="35"/>
    </row>
    <row r="2843" spans="7:8" x14ac:dyDescent="0.2">
      <c r="G2843" s="35"/>
      <c r="H2843" s="35"/>
    </row>
    <row r="2844" spans="7:8" x14ac:dyDescent="0.2">
      <c r="G2844" s="35"/>
      <c r="H2844" s="35"/>
    </row>
    <row r="2845" spans="7:8" x14ac:dyDescent="0.2">
      <c r="G2845" s="35"/>
      <c r="H2845" s="35"/>
    </row>
    <row r="2846" spans="7:8" x14ac:dyDescent="0.2">
      <c r="G2846" s="35"/>
      <c r="H2846" s="35"/>
    </row>
    <row r="2847" spans="7:8" x14ac:dyDescent="0.2">
      <c r="G2847" s="35"/>
      <c r="H2847" s="35"/>
    </row>
    <row r="2848" spans="7:8" x14ac:dyDescent="0.2">
      <c r="G2848" s="35"/>
      <c r="H2848" s="35"/>
    </row>
    <row r="2849" spans="7:8" x14ac:dyDescent="0.2">
      <c r="G2849" s="35"/>
      <c r="H2849" s="35"/>
    </row>
    <row r="2850" spans="7:8" x14ac:dyDescent="0.2">
      <c r="G2850" s="35"/>
      <c r="H2850" s="35"/>
    </row>
    <row r="2851" spans="7:8" x14ac:dyDescent="0.2">
      <c r="G2851" s="35"/>
      <c r="H2851" s="35"/>
    </row>
    <row r="2852" spans="7:8" x14ac:dyDescent="0.2">
      <c r="G2852" s="35"/>
      <c r="H2852" s="35"/>
    </row>
    <row r="2853" spans="7:8" x14ac:dyDescent="0.2">
      <c r="G2853" s="35"/>
      <c r="H2853" s="35"/>
    </row>
    <row r="2854" spans="7:8" x14ac:dyDescent="0.2">
      <c r="G2854" s="35"/>
      <c r="H2854" s="35"/>
    </row>
    <row r="2855" spans="7:8" x14ac:dyDescent="0.2">
      <c r="G2855" s="35"/>
      <c r="H2855" s="35"/>
    </row>
    <row r="2856" spans="7:8" x14ac:dyDescent="0.2">
      <c r="G2856" s="35"/>
      <c r="H2856" s="35"/>
    </row>
    <row r="2857" spans="7:8" x14ac:dyDescent="0.2">
      <c r="G2857" s="35"/>
      <c r="H2857" s="35"/>
    </row>
    <row r="2858" spans="7:8" x14ac:dyDescent="0.2">
      <c r="G2858" s="35"/>
      <c r="H2858" s="35"/>
    </row>
    <row r="2859" spans="7:8" x14ac:dyDescent="0.2">
      <c r="G2859" s="35"/>
      <c r="H2859" s="35"/>
    </row>
    <row r="2860" spans="7:8" x14ac:dyDescent="0.2">
      <c r="G2860" s="35"/>
      <c r="H2860" s="35"/>
    </row>
    <row r="2861" spans="7:8" x14ac:dyDescent="0.2">
      <c r="G2861" s="35"/>
      <c r="H2861" s="35"/>
    </row>
    <row r="2862" spans="7:8" x14ac:dyDescent="0.2">
      <c r="G2862" s="35"/>
      <c r="H2862" s="35"/>
    </row>
    <row r="2863" spans="7:8" x14ac:dyDescent="0.2">
      <c r="G2863" s="35"/>
      <c r="H2863" s="35"/>
    </row>
    <row r="2864" spans="7:8" x14ac:dyDescent="0.2">
      <c r="G2864" s="35"/>
      <c r="H2864" s="35"/>
    </row>
    <row r="2865" spans="7:8" x14ac:dyDescent="0.2">
      <c r="G2865" s="35"/>
      <c r="H2865" s="35"/>
    </row>
    <row r="2866" spans="7:8" x14ac:dyDescent="0.2">
      <c r="G2866" s="35"/>
      <c r="H2866" s="35"/>
    </row>
    <row r="2867" spans="7:8" x14ac:dyDescent="0.2">
      <c r="G2867" s="35"/>
      <c r="H2867" s="35"/>
    </row>
    <row r="2868" spans="7:8" x14ac:dyDescent="0.2">
      <c r="G2868" s="35"/>
      <c r="H2868" s="35"/>
    </row>
    <row r="2869" spans="7:8" x14ac:dyDescent="0.2">
      <c r="G2869" s="35"/>
      <c r="H2869" s="35"/>
    </row>
    <row r="2870" spans="7:8" x14ac:dyDescent="0.2">
      <c r="G2870" s="35"/>
      <c r="H2870" s="35"/>
    </row>
    <row r="2871" spans="7:8" x14ac:dyDescent="0.2">
      <c r="G2871" s="35"/>
      <c r="H2871" s="35"/>
    </row>
    <row r="2872" spans="7:8" x14ac:dyDescent="0.2">
      <c r="G2872" s="35"/>
      <c r="H2872" s="35"/>
    </row>
    <row r="2873" spans="7:8" x14ac:dyDescent="0.2">
      <c r="G2873" s="35"/>
      <c r="H2873" s="35"/>
    </row>
    <row r="2874" spans="7:8" x14ac:dyDescent="0.2">
      <c r="G2874" s="35"/>
      <c r="H2874" s="35"/>
    </row>
    <row r="2875" spans="7:8" x14ac:dyDescent="0.2">
      <c r="G2875" s="35"/>
      <c r="H2875" s="35"/>
    </row>
    <row r="2876" spans="7:8" x14ac:dyDescent="0.2">
      <c r="G2876" s="35"/>
      <c r="H2876" s="35"/>
    </row>
    <row r="2877" spans="7:8" x14ac:dyDescent="0.2">
      <c r="G2877" s="35"/>
      <c r="H2877" s="35"/>
    </row>
    <row r="2878" spans="7:8" x14ac:dyDescent="0.2">
      <c r="G2878" s="35"/>
      <c r="H2878" s="35"/>
    </row>
    <row r="2879" spans="7:8" x14ac:dyDescent="0.2">
      <c r="G2879" s="35"/>
      <c r="H2879" s="35"/>
    </row>
    <row r="2880" spans="7:8" x14ac:dyDescent="0.2">
      <c r="G2880" s="35"/>
      <c r="H2880" s="35"/>
    </row>
    <row r="2881" spans="7:8" x14ac:dyDescent="0.2">
      <c r="G2881" s="35"/>
      <c r="H2881" s="35"/>
    </row>
    <row r="2882" spans="7:8" x14ac:dyDescent="0.2">
      <c r="G2882" s="35"/>
      <c r="H2882" s="35"/>
    </row>
    <row r="2883" spans="7:8" x14ac:dyDescent="0.2">
      <c r="G2883" s="35"/>
      <c r="H2883" s="35"/>
    </row>
    <row r="2884" spans="7:8" x14ac:dyDescent="0.2">
      <c r="G2884" s="35"/>
      <c r="H2884" s="35"/>
    </row>
    <row r="2885" spans="7:8" x14ac:dyDescent="0.2">
      <c r="G2885" s="35"/>
      <c r="H2885" s="35"/>
    </row>
    <row r="2886" spans="7:8" x14ac:dyDescent="0.2">
      <c r="G2886" s="35"/>
      <c r="H2886" s="35"/>
    </row>
    <row r="2887" spans="7:8" x14ac:dyDescent="0.2">
      <c r="G2887" s="35"/>
      <c r="H2887" s="35"/>
    </row>
    <row r="2888" spans="7:8" x14ac:dyDescent="0.2">
      <c r="G2888" s="35"/>
      <c r="H2888" s="35"/>
    </row>
    <row r="2889" spans="7:8" x14ac:dyDescent="0.2">
      <c r="G2889" s="35"/>
      <c r="H2889" s="35"/>
    </row>
    <row r="2890" spans="7:8" x14ac:dyDescent="0.2">
      <c r="G2890" s="35"/>
      <c r="H2890" s="35"/>
    </row>
    <row r="2891" spans="7:8" x14ac:dyDescent="0.2">
      <c r="G2891" s="35"/>
      <c r="H2891" s="35"/>
    </row>
    <row r="2892" spans="7:8" x14ac:dyDescent="0.2">
      <c r="G2892" s="35"/>
      <c r="H2892" s="35"/>
    </row>
    <row r="2893" spans="7:8" x14ac:dyDescent="0.2">
      <c r="G2893" s="35"/>
      <c r="H2893" s="35"/>
    </row>
    <row r="2894" spans="7:8" x14ac:dyDescent="0.2">
      <c r="G2894" s="35"/>
      <c r="H2894" s="35"/>
    </row>
    <row r="2895" spans="7:8" x14ac:dyDescent="0.2">
      <c r="G2895" s="35"/>
      <c r="H2895" s="35"/>
    </row>
    <row r="2896" spans="7:8" x14ac:dyDescent="0.2">
      <c r="G2896" s="35"/>
      <c r="H2896" s="35"/>
    </row>
    <row r="2897" spans="7:8" x14ac:dyDescent="0.2">
      <c r="G2897" s="35"/>
      <c r="H2897" s="35"/>
    </row>
    <row r="2898" spans="7:8" x14ac:dyDescent="0.2">
      <c r="G2898" s="35"/>
      <c r="H2898" s="35"/>
    </row>
    <row r="2899" spans="7:8" x14ac:dyDescent="0.2">
      <c r="G2899" s="35"/>
      <c r="H2899" s="35"/>
    </row>
    <row r="2900" spans="7:8" x14ac:dyDescent="0.2">
      <c r="G2900" s="35"/>
      <c r="H2900" s="35"/>
    </row>
    <row r="2901" spans="7:8" x14ac:dyDescent="0.2">
      <c r="G2901" s="35"/>
      <c r="H2901" s="35"/>
    </row>
    <row r="2902" spans="7:8" x14ac:dyDescent="0.2">
      <c r="G2902" s="35"/>
      <c r="H2902" s="35"/>
    </row>
    <row r="2903" spans="7:8" x14ac:dyDescent="0.2">
      <c r="G2903" s="35"/>
      <c r="H2903" s="35"/>
    </row>
    <row r="2904" spans="7:8" x14ac:dyDescent="0.2">
      <c r="G2904" s="35"/>
      <c r="H2904" s="35"/>
    </row>
    <row r="2905" spans="7:8" x14ac:dyDescent="0.2">
      <c r="G2905" s="35"/>
      <c r="H2905" s="35"/>
    </row>
    <row r="2906" spans="7:8" x14ac:dyDescent="0.2">
      <c r="G2906" s="35"/>
      <c r="H2906" s="35"/>
    </row>
    <row r="2907" spans="7:8" x14ac:dyDescent="0.2">
      <c r="G2907" s="35"/>
      <c r="H2907" s="35"/>
    </row>
    <row r="2908" spans="7:8" x14ac:dyDescent="0.2">
      <c r="G2908" s="35"/>
      <c r="H2908" s="35"/>
    </row>
    <row r="2909" spans="7:8" x14ac:dyDescent="0.2">
      <c r="G2909" s="35"/>
      <c r="H2909" s="35"/>
    </row>
    <row r="2910" spans="7:8" x14ac:dyDescent="0.2">
      <c r="G2910" s="35"/>
      <c r="H2910" s="35"/>
    </row>
    <row r="2911" spans="7:8" x14ac:dyDescent="0.2">
      <c r="G2911" s="35"/>
      <c r="H2911" s="35"/>
    </row>
    <row r="2912" spans="7:8" x14ac:dyDescent="0.2">
      <c r="G2912" s="35"/>
      <c r="H2912" s="35"/>
    </row>
    <row r="2913" spans="7:8" x14ac:dyDescent="0.2">
      <c r="G2913" s="35"/>
      <c r="H2913" s="35"/>
    </row>
    <row r="2914" spans="7:8" x14ac:dyDescent="0.2">
      <c r="G2914" s="35"/>
      <c r="H2914" s="35"/>
    </row>
    <row r="2915" spans="7:8" x14ac:dyDescent="0.2">
      <c r="G2915" s="35"/>
      <c r="H2915" s="35"/>
    </row>
    <row r="2916" spans="7:8" x14ac:dyDescent="0.2">
      <c r="G2916" s="35"/>
      <c r="H2916" s="35"/>
    </row>
    <row r="2917" spans="7:8" x14ac:dyDescent="0.2">
      <c r="G2917" s="35"/>
      <c r="H2917" s="35"/>
    </row>
    <row r="2918" spans="7:8" x14ac:dyDescent="0.2">
      <c r="G2918" s="35"/>
      <c r="H2918" s="35"/>
    </row>
    <row r="2919" spans="7:8" x14ac:dyDescent="0.2">
      <c r="G2919" s="35"/>
      <c r="H2919" s="35"/>
    </row>
    <row r="2920" spans="7:8" x14ac:dyDescent="0.2">
      <c r="G2920" s="35"/>
      <c r="H2920" s="35"/>
    </row>
    <row r="2921" spans="7:8" x14ac:dyDescent="0.2">
      <c r="G2921" s="35"/>
      <c r="H2921" s="35"/>
    </row>
    <row r="2922" spans="7:8" x14ac:dyDescent="0.2">
      <c r="G2922" s="35"/>
      <c r="H2922" s="35"/>
    </row>
    <row r="2923" spans="7:8" x14ac:dyDescent="0.2">
      <c r="G2923" s="35"/>
      <c r="H2923" s="35"/>
    </row>
    <row r="2924" spans="7:8" x14ac:dyDescent="0.2">
      <c r="G2924" s="35"/>
      <c r="H2924" s="35"/>
    </row>
    <row r="2925" spans="7:8" x14ac:dyDescent="0.2">
      <c r="G2925" s="35"/>
      <c r="H2925" s="35"/>
    </row>
    <row r="2926" spans="7:8" x14ac:dyDescent="0.2">
      <c r="G2926" s="35"/>
      <c r="H2926" s="35"/>
    </row>
    <row r="2927" spans="7:8" x14ac:dyDescent="0.2">
      <c r="G2927" s="35"/>
      <c r="H2927" s="35"/>
    </row>
    <row r="2928" spans="7:8" x14ac:dyDescent="0.2">
      <c r="G2928" s="35"/>
      <c r="H2928" s="35"/>
    </row>
    <row r="2929" spans="7:8" x14ac:dyDescent="0.2">
      <c r="G2929" s="35"/>
      <c r="H2929" s="35"/>
    </row>
    <row r="2930" spans="7:8" x14ac:dyDescent="0.2">
      <c r="G2930" s="35"/>
      <c r="H2930" s="35"/>
    </row>
    <row r="2931" spans="7:8" x14ac:dyDescent="0.2">
      <c r="G2931" s="35"/>
      <c r="H2931" s="35"/>
    </row>
    <row r="2932" spans="7:8" x14ac:dyDescent="0.2">
      <c r="G2932" s="35"/>
      <c r="H2932" s="35"/>
    </row>
    <row r="2933" spans="7:8" x14ac:dyDescent="0.2">
      <c r="G2933" s="35"/>
      <c r="H2933" s="35"/>
    </row>
    <row r="2934" spans="7:8" x14ac:dyDescent="0.2">
      <c r="G2934" s="35"/>
      <c r="H2934" s="35"/>
    </row>
    <row r="2935" spans="7:8" x14ac:dyDescent="0.2">
      <c r="G2935" s="35"/>
      <c r="H2935" s="35"/>
    </row>
    <row r="2936" spans="7:8" x14ac:dyDescent="0.2">
      <c r="G2936" s="35"/>
      <c r="H2936" s="35"/>
    </row>
    <row r="2937" spans="7:8" x14ac:dyDescent="0.2">
      <c r="G2937" s="35"/>
      <c r="H2937" s="35"/>
    </row>
    <row r="2938" spans="7:8" x14ac:dyDescent="0.2">
      <c r="G2938" s="35"/>
      <c r="H2938" s="35"/>
    </row>
    <row r="2939" spans="7:8" x14ac:dyDescent="0.2">
      <c r="G2939" s="35"/>
      <c r="H2939" s="35"/>
    </row>
    <row r="2940" spans="7:8" x14ac:dyDescent="0.2">
      <c r="G2940" s="35"/>
      <c r="H2940" s="35"/>
    </row>
    <row r="2941" spans="7:8" x14ac:dyDescent="0.2">
      <c r="G2941" s="35"/>
      <c r="H2941" s="35"/>
    </row>
    <row r="2942" spans="7:8" x14ac:dyDescent="0.2">
      <c r="G2942" s="35"/>
      <c r="H2942" s="35"/>
    </row>
    <row r="2943" spans="7:8" x14ac:dyDescent="0.2">
      <c r="G2943" s="35"/>
      <c r="H2943" s="35"/>
    </row>
    <row r="2944" spans="7:8" x14ac:dyDescent="0.2">
      <c r="G2944" s="35"/>
      <c r="H2944" s="35"/>
    </row>
    <row r="2945" spans="7:8" x14ac:dyDescent="0.2">
      <c r="G2945" s="35"/>
      <c r="H2945" s="35"/>
    </row>
    <row r="2946" spans="7:8" x14ac:dyDescent="0.2">
      <c r="G2946" s="35"/>
      <c r="H2946" s="35"/>
    </row>
    <row r="2947" spans="7:8" x14ac:dyDescent="0.2">
      <c r="G2947" s="35"/>
      <c r="H2947" s="35"/>
    </row>
    <row r="2948" spans="7:8" x14ac:dyDescent="0.2">
      <c r="G2948" s="35"/>
      <c r="H2948" s="35"/>
    </row>
    <row r="2949" spans="7:8" x14ac:dyDescent="0.2">
      <c r="G2949" s="35"/>
      <c r="H2949" s="35"/>
    </row>
    <row r="2950" spans="7:8" x14ac:dyDescent="0.2">
      <c r="G2950" s="35"/>
      <c r="H2950" s="35"/>
    </row>
    <row r="2951" spans="7:8" x14ac:dyDescent="0.2">
      <c r="G2951" s="35"/>
      <c r="H2951" s="35"/>
    </row>
    <row r="2952" spans="7:8" x14ac:dyDescent="0.2">
      <c r="G2952" s="35"/>
      <c r="H2952" s="35"/>
    </row>
    <row r="2953" spans="7:8" x14ac:dyDescent="0.2">
      <c r="G2953" s="35"/>
      <c r="H2953" s="35"/>
    </row>
    <row r="2954" spans="7:8" x14ac:dyDescent="0.2">
      <c r="G2954" s="35"/>
      <c r="H2954" s="35"/>
    </row>
    <row r="2955" spans="7:8" x14ac:dyDescent="0.2">
      <c r="G2955" s="35"/>
      <c r="H2955" s="35"/>
    </row>
    <row r="2956" spans="7:8" x14ac:dyDescent="0.2">
      <c r="G2956" s="35"/>
      <c r="H2956" s="35"/>
    </row>
    <row r="2957" spans="7:8" x14ac:dyDescent="0.2">
      <c r="G2957" s="35"/>
      <c r="H2957" s="35"/>
    </row>
    <row r="2958" spans="7:8" x14ac:dyDescent="0.2">
      <c r="G2958" s="35"/>
      <c r="H2958" s="35"/>
    </row>
    <row r="2959" spans="7:8" x14ac:dyDescent="0.2">
      <c r="G2959" s="35"/>
      <c r="H2959" s="35"/>
    </row>
    <row r="2960" spans="7:8" x14ac:dyDescent="0.2">
      <c r="G2960" s="35"/>
      <c r="H2960" s="35"/>
    </row>
    <row r="2961" spans="7:8" x14ac:dyDescent="0.2">
      <c r="G2961" s="35"/>
      <c r="H2961" s="35"/>
    </row>
    <row r="2962" spans="7:8" x14ac:dyDescent="0.2">
      <c r="G2962" s="35"/>
      <c r="H2962" s="35"/>
    </row>
    <row r="2963" spans="7:8" x14ac:dyDescent="0.2">
      <c r="G2963" s="35"/>
      <c r="H2963" s="35"/>
    </row>
    <row r="2964" spans="7:8" x14ac:dyDescent="0.2">
      <c r="G2964" s="35"/>
      <c r="H2964" s="35"/>
    </row>
    <row r="2965" spans="7:8" x14ac:dyDescent="0.2">
      <c r="G2965" s="35"/>
      <c r="H2965" s="35"/>
    </row>
    <row r="2966" spans="7:8" x14ac:dyDescent="0.2">
      <c r="G2966" s="35"/>
      <c r="H2966" s="35"/>
    </row>
    <row r="2967" spans="7:8" x14ac:dyDescent="0.2">
      <c r="G2967" s="35"/>
      <c r="H2967" s="35"/>
    </row>
    <row r="2968" spans="7:8" x14ac:dyDescent="0.2">
      <c r="G2968" s="35"/>
      <c r="H2968" s="35"/>
    </row>
    <row r="2969" spans="7:8" x14ac:dyDescent="0.2">
      <c r="G2969" s="35"/>
      <c r="H2969" s="35"/>
    </row>
    <row r="2970" spans="7:8" x14ac:dyDescent="0.2">
      <c r="G2970" s="35"/>
      <c r="H2970" s="35"/>
    </row>
    <row r="2971" spans="7:8" x14ac:dyDescent="0.2">
      <c r="G2971" s="35"/>
      <c r="H2971" s="35"/>
    </row>
    <row r="2972" spans="7:8" x14ac:dyDescent="0.2">
      <c r="G2972" s="35"/>
      <c r="H2972" s="35"/>
    </row>
    <row r="2973" spans="7:8" x14ac:dyDescent="0.2">
      <c r="G2973" s="35"/>
      <c r="H2973" s="35"/>
    </row>
    <row r="2974" spans="7:8" x14ac:dyDescent="0.2">
      <c r="G2974" s="35"/>
      <c r="H2974" s="35"/>
    </row>
    <row r="2975" spans="7:8" x14ac:dyDescent="0.2">
      <c r="G2975" s="35"/>
      <c r="H2975" s="35"/>
    </row>
    <row r="2976" spans="7:8" x14ac:dyDescent="0.2">
      <c r="G2976" s="35"/>
      <c r="H2976" s="35"/>
    </row>
    <row r="2977" spans="7:8" x14ac:dyDescent="0.2">
      <c r="G2977" s="35"/>
      <c r="H2977" s="35"/>
    </row>
    <row r="2978" spans="7:8" x14ac:dyDescent="0.2">
      <c r="G2978" s="35"/>
      <c r="H2978" s="35"/>
    </row>
    <row r="2979" spans="7:8" x14ac:dyDescent="0.2">
      <c r="G2979" s="35"/>
      <c r="H2979" s="35"/>
    </row>
    <row r="2980" spans="7:8" x14ac:dyDescent="0.2">
      <c r="G2980" s="35"/>
      <c r="H2980" s="35"/>
    </row>
    <row r="2981" spans="7:8" x14ac:dyDescent="0.2">
      <c r="G2981" s="35"/>
      <c r="H2981" s="35"/>
    </row>
    <row r="2982" spans="7:8" x14ac:dyDescent="0.2">
      <c r="G2982" s="35"/>
      <c r="H2982" s="35"/>
    </row>
    <row r="2983" spans="7:8" x14ac:dyDescent="0.2">
      <c r="G2983" s="35"/>
      <c r="H2983" s="35"/>
    </row>
    <row r="2984" spans="7:8" x14ac:dyDescent="0.2">
      <c r="G2984" s="35"/>
      <c r="H2984" s="35"/>
    </row>
    <row r="2985" spans="7:8" x14ac:dyDescent="0.2">
      <c r="G2985" s="35"/>
      <c r="H2985" s="35"/>
    </row>
    <row r="2986" spans="7:8" x14ac:dyDescent="0.2">
      <c r="G2986" s="35"/>
      <c r="H2986" s="35"/>
    </row>
    <row r="2987" spans="7:8" x14ac:dyDescent="0.2">
      <c r="G2987" s="35"/>
      <c r="H2987" s="35"/>
    </row>
    <row r="2988" spans="7:8" x14ac:dyDescent="0.2">
      <c r="G2988" s="35"/>
      <c r="H2988" s="35"/>
    </row>
    <row r="2989" spans="7:8" x14ac:dyDescent="0.2">
      <c r="G2989" s="35"/>
      <c r="H2989" s="35"/>
    </row>
    <row r="2990" spans="7:8" x14ac:dyDescent="0.2">
      <c r="G2990" s="35"/>
      <c r="H2990" s="35"/>
    </row>
    <row r="2991" spans="7:8" x14ac:dyDescent="0.2">
      <c r="G2991" s="35"/>
      <c r="H2991" s="35"/>
    </row>
    <row r="2992" spans="7:8" x14ac:dyDescent="0.2">
      <c r="G2992" s="35"/>
      <c r="H2992" s="35"/>
    </row>
    <row r="2993" spans="7:8" x14ac:dyDescent="0.2">
      <c r="G2993" s="35"/>
      <c r="H2993" s="35"/>
    </row>
    <row r="2994" spans="7:8" x14ac:dyDescent="0.2">
      <c r="G2994" s="35"/>
      <c r="H2994" s="35"/>
    </row>
    <row r="2995" spans="7:8" x14ac:dyDescent="0.2">
      <c r="G2995" s="35"/>
      <c r="H2995" s="35"/>
    </row>
    <row r="2996" spans="7:8" x14ac:dyDescent="0.2">
      <c r="G2996" s="35"/>
      <c r="H2996" s="35"/>
    </row>
    <row r="2997" spans="7:8" x14ac:dyDescent="0.2">
      <c r="G2997" s="35"/>
      <c r="H2997" s="35"/>
    </row>
    <row r="2998" spans="7:8" x14ac:dyDescent="0.2">
      <c r="G2998" s="35"/>
      <c r="H2998" s="35"/>
    </row>
    <row r="2999" spans="7:8" x14ac:dyDescent="0.2">
      <c r="G2999" s="35"/>
      <c r="H2999" s="35"/>
    </row>
    <row r="3000" spans="7:8" x14ac:dyDescent="0.2">
      <c r="G3000" s="35"/>
      <c r="H3000" s="35"/>
    </row>
    <row r="3001" spans="7:8" x14ac:dyDescent="0.2">
      <c r="G3001" s="35"/>
      <c r="H3001" s="35"/>
    </row>
    <row r="3002" spans="7:8" x14ac:dyDescent="0.2">
      <c r="G3002" s="35"/>
      <c r="H3002" s="35"/>
    </row>
    <row r="3003" spans="7:8" x14ac:dyDescent="0.2">
      <c r="G3003" s="35"/>
      <c r="H3003" s="35"/>
    </row>
    <row r="3004" spans="7:8" x14ac:dyDescent="0.2">
      <c r="G3004" s="35"/>
      <c r="H3004" s="35"/>
    </row>
    <row r="3005" spans="7:8" x14ac:dyDescent="0.2">
      <c r="G3005" s="35"/>
      <c r="H3005" s="35"/>
    </row>
    <row r="3006" spans="7:8" x14ac:dyDescent="0.2">
      <c r="G3006" s="35"/>
      <c r="H3006" s="35"/>
    </row>
    <row r="3007" spans="7:8" x14ac:dyDescent="0.2">
      <c r="G3007" s="35"/>
      <c r="H3007" s="35"/>
    </row>
    <row r="3008" spans="7:8" x14ac:dyDescent="0.2">
      <c r="G3008" s="35"/>
      <c r="H3008" s="35"/>
    </row>
    <row r="3009" spans="7:8" x14ac:dyDescent="0.2">
      <c r="G3009" s="35"/>
      <c r="H3009" s="35"/>
    </row>
    <row r="3010" spans="7:8" x14ac:dyDescent="0.2">
      <c r="G3010" s="35"/>
      <c r="H3010" s="35"/>
    </row>
    <row r="3011" spans="7:8" x14ac:dyDescent="0.2">
      <c r="G3011" s="35"/>
      <c r="H3011" s="35"/>
    </row>
    <row r="3012" spans="7:8" x14ac:dyDescent="0.2">
      <c r="G3012" s="35"/>
      <c r="H3012" s="35"/>
    </row>
    <row r="3013" spans="7:8" x14ac:dyDescent="0.2">
      <c r="G3013" s="35"/>
      <c r="H3013" s="35"/>
    </row>
    <row r="3014" spans="7:8" x14ac:dyDescent="0.2">
      <c r="G3014" s="35"/>
      <c r="H3014" s="35"/>
    </row>
    <row r="3015" spans="7:8" x14ac:dyDescent="0.2">
      <c r="G3015" s="35"/>
      <c r="H3015" s="35"/>
    </row>
    <row r="3016" spans="7:8" x14ac:dyDescent="0.2">
      <c r="G3016" s="35"/>
      <c r="H3016" s="35"/>
    </row>
    <row r="3017" spans="7:8" x14ac:dyDescent="0.2">
      <c r="G3017" s="35"/>
      <c r="H3017" s="35"/>
    </row>
    <row r="3018" spans="7:8" x14ac:dyDescent="0.2">
      <c r="G3018" s="35"/>
      <c r="H3018" s="35"/>
    </row>
    <row r="3019" spans="7:8" x14ac:dyDescent="0.2">
      <c r="G3019" s="35"/>
      <c r="H3019" s="35"/>
    </row>
    <row r="3020" spans="7:8" x14ac:dyDescent="0.2">
      <c r="G3020" s="35"/>
      <c r="H3020" s="35"/>
    </row>
    <row r="3021" spans="7:8" x14ac:dyDescent="0.2">
      <c r="G3021" s="35"/>
      <c r="H3021" s="35"/>
    </row>
    <row r="3022" spans="7:8" x14ac:dyDescent="0.2">
      <c r="G3022" s="35"/>
      <c r="H3022" s="35"/>
    </row>
    <row r="3023" spans="7:8" x14ac:dyDescent="0.2">
      <c r="G3023" s="35"/>
      <c r="H3023" s="35"/>
    </row>
    <row r="3024" spans="7:8" x14ac:dyDescent="0.2">
      <c r="G3024" s="35"/>
      <c r="H3024" s="35"/>
    </row>
    <row r="3025" spans="7:8" x14ac:dyDescent="0.2">
      <c r="G3025" s="35"/>
      <c r="H3025" s="35"/>
    </row>
    <row r="3026" spans="7:8" x14ac:dyDescent="0.2">
      <c r="G3026" s="35"/>
      <c r="H3026" s="35"/>
    </row>
    <row r="3027" spans="7:8" x14ac:dyDescent="0.2">
      <c r="G3027" s="35"/>
      <c r="H3027" s="35"/>
    </row>
    <row r="3028" spans="7:8" x14ac:dyDescent="0.2">
      <c r="G3028" s="35"/>
      <c r="H3028" s="35"/>
    </row>
    <row r="3029" spans="7:8" x14ac:dyDescent="0.2">
      <c r="G3029" s="35"/>
      <c r="H3029" s="35"/>
    </row>
    <row r="3030" spans="7:8" x14ac:dyDescent="0.2">
      <c r="G3030" s="35"/>
      <c r="H3030" s="35"/>
    </row>
    <row r="3031" spans="7:8" x14ac:dyDescent="0.2">
      <c r="G3031" s="35"/>
      <c r="H3031" s="35"/>
    </row>
    <row r="3032" spans="7:8" x14ac:dyDescent="0.2">
      <c r="G3032" s="35"/>
      <c r="H3032" s="35"/>
    </row>
    <row r="3033" spans="7:8" x14ac:dyDescent="0.2">
      <c r="G3033" s="35"/>
      <c r="H3033" s="35"/>
    </row>
    <row r="3034" spans="7:8" x14ac:dyDescent="0.2">
      <c r="G3034" s="35"/>
      <c r="H3034" s="35"/>
    </row>
    <row r="3035" spans="7:8" x14ac:dyDescent="0.2">
      <c r="G3035" s="35"/>
      <c r="H3035" s="35"/>
    </row>
    <row r="3036" spans="7:8" x14ac:dyDescent="0.2">
      <c r="G3036" s="35"/>
      <c r="H3036" s="35"/>
    </row>
    <row r="3037" spans="7:8" x14ac:dyDescent="0.2">
      <c r="G3037" s="35"/>
      <c r="H3037" s="35"/>
    </row>
    <row r="3038" spans="7:8" x14ac:dyDescent="0.2">
      <c r="G3038" s="35"/>
      <c r="H3038" s="35"/>
    </row>
    <row r="3039" spans="7:8" x14ac:dyDescent="0.2">
      <c r="G3039" s="35"/>
      <c r="H3039" s="35"/>
    </row>
    <row r="3040" spans="7:8" x14ac:dyDescent="0.2">
      <c r="G3040" s="35"/>
      <c r="H3040" s="35"/>
    </row>
    <row r="3041" spans="7:8" x14ac:dyDescent="0.2">
      <c r="G3041" s="35"/>
      <c r="H3041" s="35"/>
    </row>
    <row r="3042" spans="7:8" x14ac:dyDescent="0.2">
      <c r="G3042" s="35"/>
      <c r="H3042" s="35"/>
    </row>
    <row r="3043" spans="7:8" x14ac:dyDescent="0.2">
      <c r="G3043" s="35"/>
      <c r="H3043" s="35"/>
    </row>
    <row r="3044" spans="7:8" x14ac:dyDescent="0.2">
      <c r="G3044" s="35"/>
      <c r="H3044" s="35"/>
    </row>
    <row r="3045" spans="7:8" x14ac:dyDescent="0.2">
      <c r="G3045" s="35"/>
      <c r="H3045" s="35"/>
    </row>
    <row r="3046" spans="7:8" x14ac:dyDescent="0.2">
      <c r="G3046" s="35"/>
      <c r="H3046" s="35"/>
    </row>
    <row r="3047" spans="7:8" x14ac:dyDescent="0.2">
      <c r="G3047" s="35"/>
      <c r="H3047" s="35"/>
    </row>
    <row r="3048" spans="7:8" x14ac:dyDescent="0.2">
      <c r="G3048" s="35"/>
      <c r="H3048" s="35"/>
    </row>
    <row r="3049" spans="7:8" x14ac:dyDescent="0.2">
      <c r="G3049" s="35"/>
      <c r="H3049" s="35"/>
    </row>
    <row r="3050" spans="7:8" x14ac:dyDescent="0.2">
      <c r="G3050" s="35"/>
      <c r="H3050" s="35"/>
    </row>
    <row r="3051" spans="7:8" x14ac:dyDescent="0.2">
      <c r="G3051" s="35"/>
      <c r="H3051" s="35"/>
    </row>
    <row r="3052" spans="7:8" x14ac:dyDescent="0.2">
      <c r="G3052" s="35"/>
      <c r="H3052" s="35"/>
    </row>
    <row r="3053" spans="7:8" x14ac:dyDescent="0.2">
      <c r="G3053" s="35"/>
      <c r="H3053" s="35"/>
    </row>
    <row r="3054" spans="7:8" x14ac:dyDescent="0.2">
      <c r="G3054" s="35"/>
      <c r="H3054" s="35"/>
    </row>
    <row r="3055" spans="7:8" x14ac:dyDescent="0.2">
      <c r="G3055" s="35"/>
      <c r="H3055" s="35"/>
    </row>
    <row r="3056" spans="7:8" x14ac:dyDescent="0.2">
      <c r="G3056" s="35"/>
      <c r="H3056" s="35"/>
    </row>
    <row r="3057" spans="7:8" x14ac:dyDescent="0.2">
      <c r="G3057" s="35"/>
      <c r="H3057" s="35"/>
    </row>
    <row r="3058" spans="7:8" x14ac:dyDescent="0.2">
      <c r="G3058" s="35"/>
      <c r="H3058" s="35"/>
    </row>
    <row r="3059" spans="7:8" x14ac:dyDescent="0.2">
      <c r="G3059" s="35"/>
      <c r="H3059" s="35"/>
    </row>
    <row r="3060" spans="7:8" x14ac:dyDescent="0.2">
      <c r="G3060" s="35"/>
      <c r="H3060" s="35"/>
    </row>
    <row r="3061" spans="7:8" x14ac:dyDescent="0.2">
      <c r="G3061" s="35"/>
      <c r="H3061" s="35"/>
    </row>
    <row r="3062" spans="7:8" x14ac:dyDescent="0.2">
      <c r="G3062" s="35"/>
      <c r="H3062" s="35"/>
    </row>
    <row r="3063" spans="7:8" x14ac:dyDescent="0.2">
      <c r="G3063" s="35"/>
      <c r="H3063" s="35"/>
    </row>
    <row r="3064" spans="7:8" x14ac:dyDescent="0.2">
      <c r="G3064" s="35"/>
      <c r="H3064" s="35"/>
    </row>
    <row r="3065" spans="7:8" x14ac:dyDescent="0.2">
      <c r="G3065" s="35"/>
      <c r="H3065" s="35"/>
    </row>
    <row r="3066" spans="7:8" x14ac:dyDescent="0.2">
      <c r="G3066" s="35"/>
      <c r="H3066" s="35"/>
    </row>
    <row r="3067" spans="7:8" x14ac:dyDescent="0.2">
      <c r="G3067" s="35"/>
      <c r="H3067" s="35"/>
    </row>
    <row r="3068" spans="7:8" x14ac:dyDescent="0.2">
      <c r="G3068" s="35"/>
      <c r="H3068" s="35"/>
    </row>
    <row r="3069" spans="7:8" x14ac:dyDescent="0.2">
      <c r="G3069" s="35"/>
      <c r="H3069" s="35"/>
    </row>
    <row r="3070" spans="7:8" x14ac:dyDescent="0.2">
      <c r="G3070" s="35"/>
      <c r="H3070" s="35"/>
    </row>
    <row r="3071" spans="7:8" x14ac:dyDescent="0.2">
      <c r="G3071" s="35"/>
      <c r="H3071" s="35"/>
    </row>
    <row r="3072" spans="7:8" x14ac:dyDescent="0.2">
      <c r="G3072" s="35"/>
      <c r="H3072" s="35"/>
    </row>
    <row r="3073" spans="7:8" x14ac:dyDescent="0.2">
      <c r="G3073" s="35"/>
      <c r="H3073" s="35"/>
    </row>
    <row r="3074" spans="7:8" x14ac:dyDescent="0.2">
      <c r="G3074" s="35"/>
      <c r="H3074" s="35"/>
    </row>
    <row r="3075" spans="7:8" x14ac:dyDescent="0.2">
      <c r="G3075" s="35"/>
      <c r="H3075" s="35"/>
    </row>
    <row r="3076" spans="7:8" x14ac:dyDescent="0.2">
      <c r="G3076" s="35"/>
      <c r="H3076" s="35"/>
    </row>
    <row r="3077" spans="7:8" x14ac:dyDescent="0.2">
      <c r="G3077" s="35"/>
      <c r="H3077" s="35"/>
    </row>
    <row r="3078" spans="7:8" x14ac:dyDescent="0.2">
      <c r="G3078" s="35"/>
      <c r="H3078" s="35"/>
    </row>
    <row r="3079" spans="7:8" x14ac:dyDescent="0.2">
      <c r="G3079" s="35"/>
      <c r="H3079" s="35"/>
    </row>
    <row r="3080" spans="7:8" x14ac:dyDescent="0.2">
      <c r="G3080" s="35"/>
      <c r="H3080" s="35"/>
    </row>
    <row r="3081" spans="7:8" x14ac:dyDescent="0.2">
      <c r="G3081" s="35"/>
      <c r="H3081" s="35"/>
    </row>
    <row r="3082" spans="7:8" x14ac:dyDescent="0.2">
      <c r="G3082" s="35"/>
      <c r="H3082" s="35"/>
    </row>
    <row r="3083" spans="7:8" x14ac:dyDescent="0.2">
      <c r="G3083" s="35"/>
      <c r="H3083" s="35"/>
    </row>
    <row r="3084" spans="7:8" x14ac:dyDescent="0.2">
      <c r="G3084" s="35"/>
      <c r="H3084" s="35"/>
    </row>
    <row r="3085" spans="7:8" x14ac:dyDescent="0.2">
      <c r="G3085" s="35"/>
      <c r="H3085" s="35"/>
    </row>
    <row r="3086" spans="7:8" x14ac:dyDescent="0.2">
      <c r="G3086" s="35"/>
      <c r="H3086" s="35"/>
    </row>
    <row r="3087" spans="7:8" x14ac:dyDescent="0.2">
      <c r="G3087" s="35"/>
      <c r="H3087" s="35"/>
    </row>
    <row r="3088" spans="7:8" x14ac:dyDescent="0.2">
      <c r="G3088" s="35"/>
      <c r="H3088" s="35"/>
    </row>
    <row r="3089" spans="7:8" x14ac:dyDescent="0.2">
      <c r="G3089" s="35"/>
      <c r="H3089" s="35"/>
    </row>
    <row r="3090" spans="7:8" x14ac:dyDescent="0.2">
      <c r="G3090" s="35"/>
      <c r="H3090" s="35"/>
    </row>
    <row r="3091" spans="7:8" x14ac:dyDescent="0.2">
      <c r="G3091" s="35"/>
      <c r="H3091" s="35"/>
    </row>
    <row r="3092" spans="7:8" x14ac:dyDescent="0.2">
      <c r="G3092" s="35"/>
      <c r="H3092" s="35"/>
    </row>
    <row r="3093" spans="7:8" x14ac:dyDescent="0.2">
      <c r="G3093" s="35"/>
      <c r="H3093" s="35"/>
    </row>
    <row r="3094" spans="7:8" x14ac:dyDescent="0.2">
      <c r="G3094" s="35"/>
      <c r="H3094" s="35"/>
    </row>
    <row r="3095" spans="7:8" x14ac:dyDescent="0.2">
      <c r="G3095" s="35"/>
      <c r="H3095" s="35"/>
    </row>
    <row r="3096" spans="7:8" x14ac:dyDescent="0.2">
      <c r="G3096" s="35"/>
      <c r="H3096" s="35"/>
    </row>
    <row r="3097" spans="7:8" x14ac:dyDescent="0.2">
      <c r="G3097" s="35"/>
      <c r="H3097" s="35"/>
    </row>
    <row r="3098" spans="7:8" x14ac:dyDescent="0.2">
      <c r="G3098" s="35"/>
      <c r="H3098" s="35"/>
    </row>
    <row r="3099" spans="7:8" x14ac:dyDescent="0.2">
      <c r="G3099" s="35"/>
      <c r="H3099" s="35"/>
    </row>
    <row r="3100" spans="7:8" x14ac:dyDescent="0.2">
      <c r="G3100" s="35"/>
      <c r="H3100" s="35"/>
    </row>
    <row r="3101" spans="7:8" x14ac:dyDescent="0.2">
      <c r="G3101" s="35"/>
      <c r="H3101" s="35"/>
    </row>
    <row r="3102" spans="7:8" x14ac:dyDescent="0.2">
      <c r="G3102" s="35"/>
      <c r="H3102" s="35"/>
    </row>
    <row r="3103" spans="7:8" x14ac:dyDescent="0.2">
      <c r="G3103" s="35"/>
      <c r="H3103" s="35"/>
    </row>
    <row r="3104" spans="7:8" x14ac:dyDescent="0.2">
      <c r="G3104" s="35"/>
      <c r="H3104" s="35"/>
    </row>
    <row r="3105" spans="7:8" x14ac:dyDescent="0.2">
      <c r="G3105" s="35"/>
      <c r="H3105" s="35"/>
    </row>
    <row r="3106" spans="7:8" x14ac:dyDescent="0.2">
      <c r="G3106" s="35"/>
      <c r="H3106" s="35"/>
    </row>
    <row r="3107" spans="7:8" x14ac:dyDescent="0.2">
      <c r="G3107" s="35"/>
      <c r="H3107" s="35"/>
    </row>
    <row r="3108" spans="7:8" x14ac:dyDescent="0.2">
      <c r="G3108" s="35"/>
      <c r="H3108" s="35"/>
    </row>
    <row r="3109" spans="7:8" x14ac:dyDescent="0.2">
      <c r="G3109" s="35"/>
      <c r="H3109" s="35"/>
    </row>
    <row r="3110" spans="7:8" x14ac:dyDescent="0.2">
      <c r="G3110" s="35"/>
      <c r="H3110" s="35"/>
    </row>
    <row r="3111" spans="7:8" x14ac:dyDescent="0.2">
      <c r="G3111" s="35"/>
      <c r="H3111" s="35"/>
    </row>
    <row r="3112" spans="7:8" x14ac:dyDescent="0.2">
      <c r="G3112" s="35"/>
      <c r="H3112" s="35"/>
    </row>
    <row r="3113" spans="7:8" x14ac:dyDescent="0.2">
      <c r="G3113" s="35"/>
      <c r="H3113" s="35"/>
    </row>
    <row r="3114" spans="7:8" x14ac:dyDescent="0.2">
      <c r="G3114" s="35"/>
      <c r="H3114" s="35"/>
    </row>
    <row r="3115" spans="7:8" x14ac:dyDescent="0.2">
      <c r="G3115" s="35"/>
      <c r="H3115" s="35"/>
    </row>
    <row r="3116" spans="7:8" x14ac:dyDescent="0.2">
      <c r="G3116" s="35"/>
      <c r="H3116" s="35"/>
    </row>
    <row r="3117" spans="7:8" x14ac:dyDescent="0.2">
      <c r="G3117" s="35"/>
      <c r="H3117" s="35"/>
    </row>
    <row r="3118" spans="7:8" x14ac:dyDescent="0.2">
      <c r="G3118" s="35"/>
      <c r="H3118" s="35"/>
    </row>
    <row r="3119" spans="7:8" x14ac:dyDescent="0.2">
      <c r="G3119" s="35"/>
      <c r="H3119" s="35"/>
    </row>
    <row r="3120" spans="7:8" x14ac:dyDescent="0.2">
      <c r="G3120" s="35"/>
      <c r="H3120" s="35"/>
    </row>
    <row r="3121" spans="7:8" x14ac:dyDescent="0.2">
      <c r="G3121" s="35"/>
      <c r="H3121" s="35"/>
    </row>
    <row r="3122" spans="7:8" x14ac:dyDescent="0.2">
      <c r="G3122" s="35"/>
      <c r="H3122" s="35"/>
    </row>
    <row r="3123" spans="7:8" x14ac:dyDescent="0.2">
      <c r="G3123" s="35"/>
      <c r="H3123" s="35"/>
    </row>
    <row r="3124" spans="7:8" x14ac:dyDescent="0.2">
      <c r="G3124" s="35"/>
      <c r="H3124" s="35"/>
    </row>
    <row r="3125" spans="7:8" x14ac:dyDescent="0.2">
      <c r="G3125" s="35"/>
      <c r="H3125" s="35"/>
    </row>
    <row r="3126" spans="7:8" x14ac:dyDescent="0.2">
      <c r="G3126" s="35"/>
      <c r="H3126" s="35"/>
    </row>
    <row r="3127" spans="7:8" x14ac:dyDescent="0.2">
      <c r="G3127" s="35"/>
      <c r="H3127" s="35"/>
    </row>
    <row r="3128" spans="7:8" x14ac:dyDescent="0.2">
      <c r="G3128" s="35"/>
      <c r="H3128" s="35"/>
    </row>
    <row r="3129" spans="7:8" x14ac:dyDescent="0.2">
      <c r="G3129" s="35"/>
      <c r="H3129" s="35"/>
    </row>
    <row r="3130" spans="7:8" x14ac:dyDescent="0.2">
      <c r="G3130" s="35"/>
      <c r="H3130" s="35"/>
    </row>
    <row r="3131" spans="7:8" x14ac:dyDescent="0.2">
      <c r="G3131" s="35"/>
      <c r="H3131" s="35"/>
    </row>
    <row r="3132" spans="7:8" x14ac:dyDescent="0.2">
      <c r="G3132" s="35"/>
      <c r="H3132" s="35"/>
    </row>
    <row r="3133" spans="7:8" x14ac:dyDescent="0.2">
      <c r="G3133" s="35"/>
      <c r="H3133" s="35"/>
    </row>
    <row r="3134" spans="7:8" x14ac:dyDescent="0.2">
      <c r="G3134" s="35"/>
      <c r="H3134" s="35"/>
    </row>
    <row r="3135" spans="7:8" x14ac:dyDescent="0.2">
      <c r="G3135" s="35"/>
      <c r="H3135" s="35"/>
    </row>
    <row r="3136" spans="7:8" x14ac:dyDescent="0.2">
      <c r="G3136" s="35"/>
      <c r="H3136" s="35"/>
    </row>
    <row r="3137" spans="7:8" x14ac:dyDescent="0.2">
      <c r="G3137" s="35"/>
      <c r="H3137" s="35"/>
    </row>
    <row r="3138" spans="7:8" x14ac:dyDescent="0.2">
      <c r="G3138" s="35"/>
      <c r="H3138" s="35"/>
    </row>
    <row r="3139" spans="7:8" x14ac:dyDescent="0.2">
      <c r="G3139" s="35"/>
      <c r="H3139" s="35"/>
    </row>
    <row r="3140" spans="7:8" x14ac:dyDescent="0.2">
      <c r="G3140" s="35"/>
      <c r="H3140" s="35"/>
    </row>
    <row r="3141" spans="7:8" x14ac:dyDescent="0.2">
      <c r="G3141" s="35"/>
      <c r="H3141" s="35"/>
    </row>
    <row r="3142" spans="7:8" x14ac:dyDescent="0.2">
      <c r="G3142" s="35"/>
      <c r="H3142" s="35"/>
    </row>
    <row r="3143" spans="7:8" x14ac:dyDescent="0.2">
      <c r="G3143" s="35"/>
      <c r="H3143" s="35"/>
    </row>
    <row r="3144" spans="7:8" x14ac:dyDescent="0.2">
      <c r="G3144" s="35"/>
      <c r="H3144" s="35"/>
    </row>
    <row r="3145" spans="7:8" x14ac:dyDescent="0.2">
      <c r="G3145" s="35"/>
      <c r="H3145" s="35"/>
    </row>
    <row r="3146" spans="7:8" x14ac:dyDescent="0.2">
      <c r="G3146" s="35"/>
      <c r="H3146" s="35"/>
    </row>
    <row r="3147" spans="7:8" x14ac:dyDescent="0.2">
      <c r="G3147" s="35"/>
      <c r="H3147" s="35"/>
    </row>
    <row r="3148" spans="7:8" x14ac:dyDescent="0.2">
      <c r="G3148" s="35"/>
      <c r="H3148" s="35"/>
    </row>
    <row r="3149" spans="7:8" x14ac:dyDescent="0.2">
      <c r="G3149" s="35"/>
      <c r="H3149" s="35"/>
    </row>
    <row r="3150" spans="7:8" x14ac:dyDescent="0.2">
      <c r="G3150" s="35"/>
      <c r="H3150" s="35"/>
    </row>
    <row r="3151" spans="7:8" x14ac:dyDescent="0.2">
      <c r="G3151" s="35"/>
      <c r="H3151" s="35"/>
    </row>
    <row r="3152" spans="7:8" x14ac:dyDescent="0.2">
      <c r="G3152" s="35"/>
      <c r="H3152" s="35"/>
    </row>
    <row r="3153" spans="7:8" x14ac:dyDescent="0.2">
      <c r="G3153" s="35"/>
      <c r="H3153" s="35"/>
    </row>
    <row r="3154" spans="7:8" x14ac:dyDescent="0.2">
      <c r="G3154" s="35"/>
      <c r="H3154" s="35"/>
    </row>
    <row r="3155" spans="7:8" x14ac:dyDescent="0.2">
      <c r="G3155" s="35"/>
      <c r="H3155" s="35"/>
    </row>
    <row r="3156" spans="7:8" x14ac:dyDescent="0.2">
      <c r="G3156" s="35"/>
      <c r="H3156" s="35"/>
    </row>
    <row r="3157" spans="7:8" x14ac:dyDescent="0.2">
      <c r="G3157" s="35"/>
      <c r="H3157" s="35"/>
    </row>
    <row r="3158" spans="7:8" x14ac:dyDescent="0.2">
      <c r="G3158" s="35"/>
      <c r="H3158" s="35"/>
    </row>
    <row r="3159" spans="7:8" x14ac:dyDescent="0.2">
      <c r="G3159" s="35"/>
      <c r="H3159" s="35"/>
    </row>
    <row r="3160" spans="7:8" x14ac:dyDescent="0.2">
      <c r="G3160" s="35"/>
      <c r="H3160" s="35"/>
    </row>
    <row r="3161" spans="7:8" x14ac:dyDescent="0.2">
      <c r="G3161" s="35"/>
      <c r="H3161" s="35"/>
    </row>
    <row r="3162" spans="7:8" x14ac:dyDescent="0.2">
      <c r="G3162" s="35"/>
      <c r="H3162" s="35"/>
    </row>
    <row r="3163" spans="7:8" x14ac:dyDescent="0.2">
      <c r="G3163" s="35"/>
      <c r="H3163" s="35"/>
    </row>
    <row r="3164" spans="7:8" x14ac:dyDescent="0.2">
      <c r="G3164" s="35"/>
      <c r="H3164" s="35"/>
    </row>
    <row r="3165" spans="7:8" x14ac:dyDescent="0.2">
      <c r="G3165" s="35"/>
      <c r="H3165" s="35"/>
    </row>
    <row r="3166" spans="7:8" x14ac:dyDescent="0.2">
      <c r="G3166" s="35"/>
      <c r="H3166" s="35"/>
    </row>
    <row r="3167" spans="7:8" x14ac:dyDescent="0.2">
      <c r="G3167" s="35"/>
      <c r="H3167" s="35"/>
    </row>
    <row r="3168" spans="7:8" x14ac:dyDescent="0.2">
      <c r="G3168" s="35"/>
      <c r="H3168" s="35"/>
    </row>
    <row r="3169" spans="7:8" x14ac:dyDescent="0.2">
      <c r="G3169" s="35"/>
      <c r="H3169" s="35"/>
    </row>
    <row r="3170" spans="7:8" x14ac:dyDescent="0.2">
      <c r="G3170" s="35"/>
      <c r="H3170" s="35"/>
    </row>
    <row r="3171" spans="7:8" x14ac:dyDescent="0.2">
      <c r="G3171" s="35"/>
      <c r="H3171" s="35"/>
    </row>
    <row r="3172" spans="7:8" x14ac:dyDescent="0.2">
      <c r="G3172" s="35"/>
      <c r="H3172" s="35"/>
    </row>
    <row r="3173" spans="7:8" x14ac:dyDescent="0.2">
      <c r="G3173" s="35"/>
      <c r="H3173" s="35"/>
    </row>
    <row r="3174" spans="7:8" x14ac:dyDescent="0.2">
      <c r="G3174" s="35"/>
      <c r="H3174" s="35"/>
    </row>
    <row r="3175" spans="7:8" x14ac:dyDescent="0.2">
      <c r="G3175" s="35"/>
      <c r="H3175" s="35"/>
    </row>
    <row r="3176" spans="7:8" x14ac:dyDescent="0.2">
      <c r="G3176" s="35"/>
      <c r="H3176" s="35"/>
    </row>
    <row r="3177" spans="7:8" x14ac:dyDescent="0.2">
      <c r="G3177" s="35"/>
      <c r="H3177" s="35"/>
    </row>
    <row r="3178" spans="7:8" x14ac:dyDescent="0.2">
      <c r="G3178" s="35"/>
      <c r="H3178" s="35"/>
    </row>
    <row r="3179" spans="7:8" x14ac:dyDescent="0.2">
      <c r="G3179" s="35"/>
      <c r="H3179" s="35"/>
    </row>
    <row r="3180" spans="7:8" x14ac:dyDescent="0.2">
      <c r="G3180" s="35"/>
      <c r="H3180" s="35"/>
    </row>
    <row r="3181" spans="7:8" x14ac:dyDescent="0.2">
      <c r="G3181" s="35"/>
      <c r="H3181" s="35"/>
    </row>
    <row r="3182" spans="7:8" x14ac:dyDescent="0.2">
      <c r="G3182" s="35"/>
      <c r="H3182" s="35"/>
    </row>
    <row r="3183" spans="7:8" x14ac:dyDescent="0.2">
      <c r="G3183" s="35"/>
      <c r="H3183" s="35"/>
    </row>
    <row r="3184" spans="7:8" x14ac:dyDescent="0.2">
      <c r="G3184" s="35"/>
      <c r="H3184" s="35"/>
    </row>
    <row r="3185" spans="7:8" x14ac:dyDescent="0.2">
      <c r="G3185" s="35"/>
      <c r="H3185" s="35"/>
    </row>
    <row r="3186" spans="7:8" x14ac:dyDescent="0.2">
      <c r="G3186" s="35"/>
      <c r="H3186" s="35"/>
    </row>
    <row r="3187" spans="7:8" x14ac:dyDescent="0.2">
      <c r="G3187" s="35"/>
      <c r="H3187" s="35"/>
    </row>
    <row r="3188" spans="7:8" x14ac:dyDescent="0.2">
      <c r="G3188" s="35"/>
      <c r="H3188" s="35"/>
    </row>
    <row r="3189" spans="7:8" x14ac:dyDescent="0.2">
      <c r="G3189" s="35"/>
      <c r="H3189" s="35"/>
    </row>
    <row r="3190" spans="7:8" x14ac:dyDescent="0.2">
      <c r="G3190" s="35"/>
      <c r="H3190" s="35"/>
    </row>
    <row r="3191" spans="7:8" x14ac:dyDescent="0.2">
      <c r="G3191" s="35"/>
      <c r="H3191" s="35"/>
    </row>
    <row r="3192" spans="7:8" x14ac:dyDescent="0.2">
      <c r="G3192" s="35"/>
      <c r="H3192" s="35"/>
    </row>
    <row r="3193" spans="7:8" x14ac:dyDescent="0.2">
      <c r="G3193" s="35"/>
      <c r="H3193" s="35"/>
    </row>
    <row r="3194" spans="7:8" x14ac:dyDescent="0.2">
      <c r="G3194" s="35"/>
      <c r="H3194" s="35"/>
    </row>
    <row r="3195" spans="7:8" x14ac:dyDescent="0.2">
      <c r="G3195" s="35"/>
      <c r="H3195" s="35"/>
    </row>
    <row r="3196" spans="7:8" x14ac:dyDescent="0.2">
      <c r="G3196" s="35"/>
      <c r="H3196" s="35"/>
    </row>
    <row r="3197" spans="7:8" x14ac:dyDescent="0.2">
      <c r="G3197" s="35"/>
      <c r="H3197" s="35"/>
    </row>
    <row r="3198" spans="7:8" x14ac:dyDescent="0.2">
      <c r="G3198" s="35"/>
      <c r="H3198" s="35"/>
    </row>
    <row r="3199" spans="7:8" x14ac:dyDescent="0.2">
      <c r="G3199" s="35"/>
      <c r="H3199" s="35"/>
    </row>
    <row r="3200" spans="7:8" x14ac:dyDescent="0.2">
      <c r="G3200" s="35"/>
      <c r="H3200" s="35"/>
    </row>
    <row r="3201" spans="7:8" x14ac:dyDescent="0.2">
      <c r="G3201" s="35"/>
      <c r="H3201" s="35"/>
    </row>
    <row r="3202" spans="7:8" x14ac:dyDescent="0.2">
      <c r="G3202" s="35"/>
      <c r="H3202" s="35"/>
    </row>
    <row r="3203" spans="7:8" x14ac:dyDescent="0.2">
      <c r="G3203" s="35"/>
      <c r="H3203" s="35"/>
    </row>
    <row r="3204" spans="7:8" x14ac:dyDescent="0.2">
      <c r="G3204" s="35"/>
      <c r="H3204" s="35"/>
    </row>
    <row r="3205" spans="7:8" x14ac:dyDescent="0.2">
      <c r="G3205" s="35"/>
      <c r="H3205" s="35"/>
    </row>
    <row r="3206" spans="7:8" x14ac:dyDescent="0.2">
      <c r="G3206" s="35"/>
      <c r="H3206" s="35"/>
    </row>
    <row r="3207" spans="7:8" x14ac:dyDescent="0.2">
      <c r="G3207" s="35"/>
      <c r="H3207" s="35"/>
    </row>
    <row r="3208" spans="7:8" x14ac:dyDescent="0.2">
      <c r="G3208" s="35"/>
      <c r="H3208" s="35"/>
    </row>
    <row r="3209" spans="7:8" x14ac:dyDescent="0.2">
      <c r="G3209" s="35"/>
      <c r="H3209" s="35"/>
    </row>
    <row r="3210" spans="7:8" x14ac:dyDescent="0.2">
      <c r="G3210" s="35"/>
      <c r="H3210" s="35"/>
    </row>
    <row r="3211" spans="7:8" x14ac:dyDescent="0.2">
      <c r="G3211" s="35"/>
      <c r="H3211" s="35"/>
    </row>
    <row r="3212" spans="7:8" x14ac:dyDescent="0.2">
      <c r="G3212" s="35"/>
      <c r="H3212" s="35"/>
    </row>
    <row r="3213" spans="7:8" x14ac:dyDescent="0.2">
      <c r="G3213" s="35"/>
      <c r="H3213" s="35"/>
    </row>
    <row r="3214" spans="7:8" x14ac:dyDescent="0.2">
      <c r="G3214" s="35"/>
      <c r="H3214" s="35"/>
    </row>
    <row r="3215" spans="7:8" x14ac:dyDescent="0.2">
      <c r="G3215" s="35"/>
      <c r="H3215" s="35"/>
    </row>
    <row r="3216" spans="7:8" x14ac:dyDescent="0.2">
      <c r="G3216" s="35"/>
      <c r="H3216" s="35"/>
    </row>
    <row r="3217" spans="7:8" x14ac:dyDescent="0.2">
      <c r="G3217" s="35"/>
      <c r="H3217" s="35"/>
    </row>
    <row r="3218" spans="7:8" x14ac:dyDescent="0.2">
      <c r="G3218" s="35"/>
      <c r="H3218" s="35"/>
    </row>
    <row r="3219" spans="7:8" x14ac:dyDescent="0.2">
      <c r="G3219" s="35"/>
      <c r="H3219" s="35"/>
    </row>
    <row r="3220" spans="7:8" x14ac:dyDescent="0.2">
      <c r="G3220" s="35"/>
      <c r="H3220" s="35"/>
    </row>
    <row r="3221" spans="7:8" x14ac:dyDescent="0.2">
      <c r="G3221" s="35"/>
      <c r="H3221" s="35"/>
    </row>
    <row r="3222" spans="7:8" x14ac:dyDescent="0.2">
      <c r="G3222" s="35"/>
      <c r="H3222" s="35"/>
    </row>
    <row r="3223" spans="7:8" x14ac:dyDescent="0.2">
      <c r="G3223" s="35"/>
      <c r="H3223" s="35"/>
    </row>
    <row r="3224" spans="7:8" x14ac:dyDescent="0.2">
      <c r="G3224" s="35"/>
      <c r="H3224" s="35"/>
    </row>
    <row r="3225" spans="7:8" x14ac:dyDescent="0.2">
      <c r="G3225" s="35"/>
      <c r="H3225" s="35"/>
    </row>
    <row r="3226" spans="7:8" x14ac:dyDescent="0.2">
      <c r="G3226" s="35"/>
      <c r="H3226" s="35"/>
    </row>
    <row r="3227" spans="7:8" x14ac:dyDescent="0.2">
      <c r="G3227" s="35"/>
      <c r="H3227" s="35"/>
    </row>
    <row r="3228" spans="7:8" x14ac:dyDescent="0.2">
      <c r="G3228" s="35"/>
      <c r="H3228" s="35"/>
    </row>
    <row r="3229" spans="7:8" x14ac:dyDescent="0.2">
      <c r="G3229" s="35"/>
      <c r="H3229" s="35"/>
    </row>
    <row r="3230" spans="7:8" x14ac:dyDescent="0.2">
      <c r="G3230" s="35"/>
      <c r="H3230" s="35"/>
    </row>
    <row r="3231" spans="7:8" x14ac:dyDescent="0.2">
      <c r="G3231" s="35"/>
      <c r="H3231" s="35"/>
    </row>
    <row r="3232" spans="7:8" x14ac:dyDescent="0.2">
      <c r="G3232" s="35"/>
      <c r="H3232" s="35"/>
    </row>
    <row r="3233" spans="7:8" x14ac:dyDescent="0.2">
      <c r="G3233" s="35"/>
      <c r="H3233" s="35"/>
    </row>
    <row r="3234" spans="7:8" x14ac:dyDescent="0.2">
      <c r="G3234" s="35"/>
      <c r="H3234" s="35"/>
    </row>
    <row r="3235" spans="7:8" x14ac:dyDescent="0.2">
      <c r="G3235" s="35"/>
      <c r="H3235" s="35"/>
    </row>
    <row r="3236" spans="7:8" x14ac:dyDescent="0.2">
      <c r="G3236" s="35"/>
      <c r="H3236" s="35"/>
    </row>
    <row r="3237" spans="7:8" x14ac:dyDescent="0.2">
      <c r="G3237" s="35"/>
      <c r="H3237" s="35"/>
    </row>
    <row r="3238" spans="7:8" x14ac:dyDescent="0.2">
      <c r="G3238" s="35"/>
      <c r="H3238" s="35"/>
    </row>
    <row r="3239" spans="7:8" x14ac:dyDescent="0.2">
      <c r="G3239" s="35"/>
      <c r="H3239" s="35"/>
    </row>
    <row r="3240" spans="7:8" x14ac:dyDescent="0.2">
      <c r="G3240" s="35"/>
      <c r="H3240" s="35"/>
    </row>
    <row r="3241" spans="7:8" x14ac:dyDescent="0.2">
      <c r="G3241" s="35"/>
      <c r="H3241" s="35"/>
    </row>
    <row r="3242" spans="7:8" x14ac:dyDescent="0.2">
      <c r="G3242" s="35"/>
      <c r="H3242" s="35"/>
    </row>
    <row r="3243" spans="7:8" x14ac:dyDescent="0.2">
      <c r="G3243" s="35"/>
      <c r="H3243" s="35"/>
    </row>
    <row r="3244" spans="7:8" x14ac:dyDescent="0.2">
      <c r="G3244" s="35"/>
      <c r="H3244" s="35"/>
    </row>
    <row r="3245" spans="7:8" x14ac:dyDescent="0.2">
      <c r="G3245" s="35"/>
      <c r="H3245" s="35"/>
    </row>
    <row r="3246" spans="7:8" x14ac:dyDescent="0.2">
      <c r="G3246" s="35"/>
      <c r="H3246" s="35"/>
    </row>
    <row r="3247" spans="7:8" x14ac:dyDescent="0.2">
      <c r="G3247" s="35"/>
      <c r="H3247" s="35"/>
    </row>
    <row r="3248" spans="7:8" x14ac:dyDescent="0.2">
      <c r="G3248" s="35"/>
      <c r="H3248" s="35"/>
    </row>
    <row r="3249" spans="7:8" x14ac:dyDescent="0.2">
      <c r="G3249" s="35"/>
      <c r="H3249" s="35"/>
    </row>
    <row r="3250" spans="7:8" x14ac:dyDescent="0.2">
      <c r="G3250" s="35"/>
      <c r="H3250" s="35"/>
    </row>
    <row r="3251" spans="7:8" x14ac:dyDescent="0.2">
      <c r="G3251" s="35"/>
      <c r="H3251" s="35"/>
    </row>
    <row r="3252" spans="7:8" x14ac:dyDescent="0.2">
      <c r="G3252" s="35"/>
      <c r="H3252" s="35"/>
    </row>
    <row r="3253" spans="7:8" x14ac:dyDescent="0.2">
      <c r="G3253" s="35"/>
      <c r="H3253" s="35"/>
    </row>
    <row r="3254" spans="7:8" x14ac:dyDescent="0.2">
      <c r="G3254" s="35"/>
      <c r="H3254" s="35"/>
    </row>
    <row r="3255" spans="7:8" x14ac:dyDescent="0.2">
      <c r="G3255" s="35"/>
      <c r="H3255" s="35"/>
    </row>
    <row r="3256" spans="7:8" x14ac:dyDescent="0.2">
      <c r="G3256" s="35"/>
      <c r="H3256" s="35"/>
    </row>
    <row r="3257" spans="7:8" x14ac:dyDescent="0.2">
      <c r="G3257" s="35"/>
      <c r="H3257" s="35"/>
    </row>
    <row r="3258" spans="7:8" x14ac:dyDescent="0.2">
      <c r="G3258" s="35"/>
      <c r="H3258" s="35"/>
    </row>
    <row r="3259" spans="7:8" x14ac:dyDescent="0.2">
      <c r="G3259" s="35"/>
      <c r="H3259" s="35"/>
    </row>
    <row r="3260" spans="7:8" x14ac:dyDescent="0.2">
      <c r="G3260" s="35"/>
      <c r="H3260" s="35"/>
    </row>
    <row r="3261" spans="7:8" x14ac:dyDescent="0.2">
      <c r="G3261" s="35"/>
      <c r="H3261" s="35"/>
    </row>
    <row r="3262" spans="7:8" x14ac:dyDescent="0.2">
      <c r="G3262" s="35"/>
      <c r="H3262" s="35"/>
    </row>
    <row r="3263" spans="7:8" x14ac:dyDescent="0.2">
      <c r="G3263" s="35"/>
      <c r="H3263" s="35"/>
    </row>
    <row r="3264" spans="7:8" x14ac:dyDescent="0.2">
      <c r="G3264" s="35"/>
      <c r="H3264" s="35"/>
    </row>
    <row r="3265" spans="7:8" x14ac:dyDescent="0.2">
      <c r="G3265" s="35"/>
      <c r="H3265" s="35"/>
    </row>
    <row r="3266" spans="7:8" x14ac:dyDescent="0.2">
      <c r="G3266" s="35"/>
      <c r="H3266" s="35"/>
    </row>
    <row r="3267" spans="7:8" x14ac:dyDescent="0.2">
      <c r="G3267" s="35"/>
      <c r="H3267" s="35"/>
    </row>
    <row r="3268" spans="7:8" x14ac:dyDescent="0.2">
      <c r="G3268" s="35"/>
      <c r="H3268" s="35"/>
    </row>
    <row r="3269" spans="7:8" x14ac:dyDescent="0.2">
      <c r="G3269" s="35"/>
      <c r="H3269" s="35"/>
    </row>
    <row r="3270" spans="7:8" x14ac:dyDescent="0.2">
      <c r="G3270" s="35"/>
      <c r="H3270" s="35"/>
    </row>
    <row r="3271" spans="7:8" x14ac:dyDescent="0.2">
      <c r="G3271" s="35"/>
      <c r="H3271" s="35"/>
    </row>
    <row r="3272" spans="7:8" x14ac:dyDescent="0.2">
      <c r="G3272" s="35"/>
      <c r="H3272" s="35"/>
    </row>
    <row r="3273" spans="7:8" x14ac:dyDescent="0.2">
      <c r="G3273" s="35"/>
      <c r="H3273" s="35"/>
    </row>
    <row r="3274" spans="7:8" x14ac:dyDescent="0.2">
      <c r="G3274" s="35"/>
      <c r="H3274" s="35"/>
    </row>
    <row r="3275" spans="7:8" x14ac:dyDescent="0.2">
      <c r="G3275" s="35"/>
      <c r="H3275" s="35"/>
    </row>
    <row r="3276" spans="7:8" x14ac:dyDescent="0.2">
      <c r="G3276" s="35"/>
      <c r="H3276" s="35"/>
    </row>
    <row r="3277" spans="7:8" x14ac:dyDescent="0.2">
      <c r="G3277" s="35"/>
      <c r="H3277" s="35"/>
    </row>
    <row r="3278" spans="7:8" x14ac:dyDescent="0.2">
      <c r="G3278" s="35"/>
      <c r="H3278" s="35"/>
    </row>
    <row r="3279" spans="7:8" x14ac:dyDescent="0.2">
      <c r="G3279" s="35"/>
      <c r="H3279" s="35"/>
    </row>
    <row r="3280" spans="7:8" x14ac:dyDescent="0.2">
      <c r="G3280" s="35"/>
      <c r="H3280" s="35"/>
    </row>
    <row r="3281" spans="7:8" x14ac:dyDescent="0.2">
      <c r="G3281" s="35"/>
      <c r="H3281" s="35"/>
    </row>
    <row r="3282" spans="7:8" x14ac:dyDescent="0.2">
      <c r="G3282" s="35"/>
      <c r="H3282" s="35"/>
    </row>
    <row r="3283" spans="7:8" x14ac:dyDescent="0.2">
      <c r="G3283" s="35"/>
      <c r="H3283" s="35"/>
    </row>
    <row r="3284" spans="7:8" x14ac:dyDescent="0.2">
      <c r="G3284" s="35"/>
      <c r="H3284" s="35"/>
    </row>
    <row r="3285" spans="7:8" x14ac:dyDescent="0.2">
      <c r="G3285" s="35"/>
      <c r="H3285" s="35"/>
    </row>
    <row r="3286" spans="7:8" x14ac:dyDescent="0.2">
      <c r="G3286" s="35"/>
      <c r="H3286" s="35"/>
    </row>
    <row r="3287" spans="7:8" x14ac:dyDescent="0.2">
      <c r="G3287" s="35"/>
      <c r="H3287" s="35"/>
    </row>
    <row r="3288" spans="7:8" x14ac:dyDescent="0.2">
      <c r="G3288" s="35"/>
      <c r="H3288" s="35"/>
    </row>
    <row r="3289" spans="7:8" x14ac:dyDescent="0.2">
      <c r="G3289" s="35"/>
      <c r="H3289" s="35"/>
    </row>
    <row r="3290" spans="7:8" x14ac:dyDescent="0.2">
      <c r="G3290" s="35"/>
      <c r="H3290" s="35"/>
    </row>
    <row r="3291" spans="7:8" x14ac:dyDescent="0.2">
      <c r="G3291" s="35"/>
      <c r="H3291" s="35"/>
    </row>
    <row r="3292" spans="7:8" x14ac:dyDescent="0.2">
      <c r="G3292" s="35"/>
      <c r="H3292" s="35"/>
    </row>
    <row r="3293" spans="7:8" x14ac:dyDescent="0.2">
      <c r="G3293" s="35"/>
      <c r="H3293" s="35"/>
    </row>
    <row r="3294" spans="7:8" x14ac:dyDescent="0.2">
      <c r="G3294" s="35"/>
      <c r="H3294" s="35"/>
    </row>
    <row r="3295" spans="7:8" x14ac:dyDescent="0.2">
      <c r="G3295" s="35"/>
      <c r="H3295" s="35"/>
    </row>
    <row r="3296" spans="7:8" x14ac:dyDescent="0.2">
      <c r="G3296" s="35"/>
      <c r="H3296" s="35"/>
    </row>
    <row r="3297" spans="7:8" x14ac:dyDescent="0.2">
      <c r="G3297" s="35"/>
      <c r="H3297" s="35"/>
    </row>
    <row r="3298" spans="7:8" x14ac:dyDescent="0.2">
      <c r="G3298" s="35"/>
      <c r="H3298" s="35"/>
    </row>
    <row r="3299" spans="7:8" x14ac:dyDescent="0.2">
      <c r="G3299" s="35"/>
      <c r="H3299" s="35"/>
    </row>
    <row r="3300" spans="7:8" x14ac:dyDescent="0.2">
      <c r="G3300" s="35"/>
      <c r="H3300" s="35"/>
    </row>
    <row r="3301" spans="7:8" x14ac:dyDescent="0.2">
      <c r="G3301" s="35"/>
      <c r="H3301" s="35"/>
    </row>
    <row r="3302" spans="7:8" x14ac:dyDescent="0.2">
      <c r="G3302" s="35"/>
      <c r="H3302" s="35"/>
    </row>
    <row r="3303" spans="7:8" x14ac:dyDescent="0.2">
      <c r="G3303" s="35"/>
      <c r="H3303" s="35"/>
    </row>
    <row r="3304" spans="7:8" x14ac:dyDescent="0.2">
      <c r="G3304" s="35"/>
      <c r="H3304" s="35"/>
    </row>
    <row r="3305" spans="7:8" x14ac:dyDescent="0.2">
      <c r="G3305" s="35"/>
      <c r="H3305" s="35"/>
    </row>
    <row r="3306" spans="7:8" x14ac:dyDescent="0.2">
      <c r="G3306" s="35"/>
      <c r="H3306" s="35"/>
    </row>
    <row r="3307" spans="7:8" x14ac:dyDescent="0.2">
      <c r="G3307" s="35"/>
      <c r="H3307" s="35"/>
    </row>
    <row r="3308" spans="7:8" x14ac:dyDescent="0.2">
      <c r="G3308" s="35"/>
      <c r="H3308" s="35"/>
    </row>
    <row r="3309" spans="7:8" x14ac:dyDescent="0.2">
      <c r="G3309" s="35"/>
      <c r="H3309" s="35"/>
    </row>
    <row r="3310" spans="7:8" x14ac:dyDescent="0.2">
      <c r="G3310" s="35"/>
      <c r="H3310" s="35"/>
    </row>
    <row r="3311" spans="7:8" x14ac:dyDescent="0.2">
      <c r="G3311" s="35"/>
      <c r="H3311" s="35"/>
    </row>
    <row r="3312" spans="7:8" x14ac:dyDescent="0.2">
      <c r="G3312" s="35"/>
      <c r="H3312" s="35"/>
    </row>
    <row r="3313" spans="7:8" x14ac:dyDescent="0.2">
      <c r="G3313" s="35"/>
      <c r="H3313" s="35"/>
    </row>
    <row r="3314" spans="7:8" x14ac:dyDescent="0.2">
      <c r="G3314" s="35"/>
      <c r="H3314" s="35"/>
    </row>
    <row r="3315" spans="7:8" x14ac:dyDescent="0.2">
      <c r="G3315" s="35"/>
      <c r="H3315" s="35"/>
    </row>
    <row r="3316" spans="7:8" x14ac:dyDescent="0.2">
      <c r="G3316" s="35"/>
      <c r="H3316" s="35"/>
    </row>
    <row r="3317" spans="7:8" x14ac:dyDescent="0.2">
      <c r="G3317" s="35"/>
      <c r="H3317" s="35"/>
    </row>
    <row r="3318" spans="7:8" x14ac:dyDescent="0.2">
      <c r="G3318" s="35"/>
      <c r="H3318" s="35"/>
    </row>
    <row r="3319" spans="7:8" x14ac:dyDescent="0.2">
      <c r="G3319" s="35"/>
      <c r="H3319" s="35"/>
    </row>
    <row r="3320" spans="7:8" x14ac:dyDescent="0.2">
      <c r="G3320" s="35"/>
      <c r="H3320" s="35"/>
    </row>
    <row r="3321" spans="7:8" x14ac:dyDescent="0.2">
      <c r="G3321" s="35"/>
      <c r="H3321" s="35"/>
    </row>
    <row r="3322" spans="7:8" x14ac:dyDescent="0.2">
      <c r="G3322" s="35"/>
      <c r="H3322" s="35"/>
    </row>
    <row r="3323" spans="7:8" x14ac:dyDescent="0.2">
      <c r="G3323" s="35"/>
      <c r="H3323" s="35"/>
    </row>
    <row r="3324" spans="7:8" x14ac:dyDescent="0.2">
      <c r="G3324" s="35"/>
      <c r="H3324" s="35"/>
    </row>
    <row r="3325" spans="7:8" x14ac:dyDescent="0.2">
      <c r="G3325" s="35"/>
      <c r="H3325" s="35"/>
    </row>
    <row r="3326" spans="7:8" x14ac:dyDescent="0.2">
      <c r="G3326" s="35"/>
      <c r="H3326" s="35"/>
    </row>
    <row r="3327" spans="7:8" x14ac:dyDescent="0.2">
      <c r="G3327" s="35"/>
      <c r="H3327" s="35"/>
    </row>
    <row r="3328" spans="7:8" x14ac:dyDescent="0.2">
      <c r="G3328" s="35"/>
      <c r="H3328" s="35"/>
    </row>
    <row r="3329" spans="7:8" x14ac:dyDescent="0.2">
      <c r="G3329" s="35"/>
      <c r="H3329" s="35"/>
    </row>
    <row r="3330" spans="7:8" x14ac:dyDescent="0.2">
      <c r="G3330" s="35"/>
      <c r="H3330" s="35"/>
    </row>
    <row r="3331" spans="7:8" x14ac:dyDescent="0.2">
      <c r="G3331" s="35"/>
      <c r="H3331" s="35"/>
    </row>
    <row r="3332" spans="7:8" x14ac:dyDescent="0.2">
      <c r="G3332" s="35"/>
      <c r="H3332" s="35"/>
    </row>
    <row r="3333" spans="7:8" x14ac:dyDescent="0.2">
      <c r="G3333" s="35"/>
      <c r="H3333" s="35"/>
    </row>
    <row r="3334" spans="7:8" x14ac:dyDescent="0.2">
      <c r="G3334" s="35"/>
      <c r="H3334" s="35"/>
    </row>
    <row r="3335" spans="7:8" x14ac:dyDescent="0.2">
      <c r="G3335" s="35"/>
      <c r="H3335" s="35"/>
    </row>
    <row r="3336" spans="7:8" x14ac:dyDescent="0.2">
      <c r="G3336" s="35"/>
      <c r="H3336" s="35"/>
    </row>
    <row r="3337" spans="7:8" x14ac:dyDescent="0.2">
      <c r="G3337" s="35"/>
      <c r="H3337" s="35"/>
    </row>
    <row r="3338" spans="7:8" x14ac:dyDescent="0.2">
      <c r="G3338" s="35"/>
      <c r="H3338" s="35"/>
    </row>
    <row r="3339" spans="7:8" x14ac:dyDescent="0.2">
      <c r="G3339" s="35"/>
      <c r="H3339" s="35"/>
    </row>
    <row r="3340" spans="7:8" x14ac:dyDescent="0.2">
      <c r="G3340" s="35"/>
      <c r="H3340" s="35"/>
    </row>
    <row r="3341" spans="7:8" x14ac:dyDescent="0.2">
      <c r="G3341" s="35"/>
      <c r="H3341" s="35"/>
    </row>
    <row r="3342" spans="7:8" x14ac:dyDescent="0.2">
      <c r="G3342" s="35"/>
      <c r="H3342" s="35"/>
    </row>
    <row r="3343" spans="7:8" x14ac:dyDescent="0.2">
      <c r="G3343" s="35"/>
      <c r="H3343" s="35"/>
    </row>
    <row r="3344" spans="7:8" x14ac:dyDescent="0.2">
      <c r="G3344" s="35"/>
      <c r="H3344" s="35"/>
    </row>
    <row r="3345" spans="7:8" x14ac:dyDescent="0.2">
      <c r="G3345" s="35"/>
      <c r="H3345" s="35"/>
    </row>
    <row r="3346" spans="7:8" x14ac:dyDescent="0.2">
      <c r="G3346" s="35"/>
      <c r="H3346" s="35"/>
    </row>
    <row r="3347" spans="7:8" x14ac:dyDescent="0.2">
      <c r="G3347" s="35"/>
      <c r="H3347" s="35"/>
    </row>
    <row r="3348" spans="7:8" x14ac:dyDescent="0.2">
      <c r="G3348" s="35"/>
      <c r="H3348" s="35"/>
    </row>
    <row r="3349" spans="7:8" x14ac:dyDescent="0.2">
      <c r="G3349" s="35"/>
      <c r="H3349" s="35"/>
    </row>
    <row r="3350" spans="7:8" x14ac:dyDescent="0.2">
      <c r="G3350" s="35"/>
      <c r="H3350" s="35"/>
    </row>
    <row r="3351" spans="7:8" x14ac:dyDescent="0.2">
      <c r="G3351" s="35"/>
      <c r="H3351" s="35"/>
    </row>
    <row r="3352" spans="7:8" x14ac:dyDescent="0.2">
      <c r="G3352" s="35"/>
      <c r="H3352" s="35"/>
    </row>
    <row r="3353" spans="7:8" x14ac:dyDescent="0.2">
      <c r="G3353" s="35"/>
      <c r="H3353" s="35"/>
    </row>
    <row r="3354" spans="7:8" x14ac:dyDescent="0.2">
      <c r="G3354" s="35"/>
      <c r="H3354" s="35"/>
    </row>
    <row r="3355" spans="7:8" x14ac:dyDescent="0.2">
      <c r="G3355" s="35"/>
      <c r="H3355" s="35"/>
    </row>
    <row r="3356" spans="7:8" x14ac:dyDescent="0.2">
      <c r="G3356" s="35"/>
      <c r="H3356" s="35"/>
    </row>
    <row r="3357" spans="7:8" x14ac:dyDescent="0.2">
      <c r="G3357" s="35"/>
      <c r="H3357" s="35"/>
    </row>
    <row r="3358" spans="7:8" x14ac:dyDescent="0.2">
      <c r="G3358" s="35"/>
      <c r="H3358" s="35"/>
    </row>
    <row r="3359" spans="7:8" x14ac:dyDescent="0.2">
      <c r="G3359" s="35"/>
      <c r="H3359" s="35"/>
    </row>
    <row r="3360" spans="7:8" x14ac:dyDescent="0.2">
      <c r="G3360" s="35"/>
      <c r="H3360" s="35"/>
    </row>
    <row r="3361" spans="7:8" x14ac:dyDescent="0.2">
      <c r="G3361" s="35"/>
      <c r="H3361" s="35"/>
    </row>
    <row r="3362" spans="7:8" x14ac:dyDescent="0.2">
      <c r="G3362" s="35"/>
      <c r="H3362" s="35"/>
    </row>
    <row r="3363" spans="7:8" x14ac:dyDescent="0.2">
      <c r="G3363" s="35"/>
      <c r="H3363" s="35"/>
    </row>
    <row r="3364" spans="7:8" x14ac:dyDescent="0.2">
      <c r="G3364" s="35"/>
      <c r="H3364" s="35"/>
    </row>
    <row r="3365" spans="7:8" x14ac:dyDescent="0.2">
      <c r="G3365" s="35"/>
      <c r="H3365" s="35"/>
    </row>
    <row r="3366" spans="7:8" x14ac:dyDescent="0.2">
      <c r="G3366" s="35"/>
      <c r="H3366" s="35"/>
    </row>
    <row r="3367" spans="7:8" x14ac:dyDescent="0.2">
      <c r="G3367" s="35"/>
      <c r="H3367" s="35"/>
    </row>
    <row r="3368" spans="7:8" x14ac:dyDescent="0.2">
      <c r="G3368" s="35"/>
      <c r="H3368" s="35"/>
    </row>
    <row r="3369" spans="7:8" x14ac:dyDescent="0.2">
      <c r="G3369" s="35"/>
      <c r="H3369" s="35"/>
    </row>
    <row r="3370" spans="7:8" x14ac:dyDescent="0.2">
      <c r="G3370" s="35"/>
      <c r="H3370" s="35"/>
    </row>
    <row r="3371" spans="7:8" x14ac:dyDescent="0.2">
      <c r="G3371" s="35"/>
      <c r="H3371" s="35"/>
    </row>
    <row r="3372" spans="7:8" x14ac:dyDescent="0.2">
      <c r="G3372" s="35"/>
      <c r="H3372" s="35"/>
    </row>
    <row r="3373" spans="7:8" x14ac:dyDescent="0.2">
      <c r="G3373" s="35"/>
      <c r="H3373" s="35"/>
    </row>
    <row r="3374" spans="7:8" x14ac:dyDescent="0.2">
      <c r="G3374" s="35"/>
      <c r="H3374" s="35"/>
    </row>
    <row r="3375" spans="7:8" x14ac:dyDescent="0.2">
      <c r="G3375" s="35"/>
      <c r="H3375" s="35"/>
    </row>
    <row r="3376" spans="7:8" x14ac:dyDescent="0.2">
      <c r="G3376" s="35"/>
      <c r="H3376" s="35"/>
    </row>
    <row r="3377" spans="7:8" x14ac:dyDescent="0.2">
      <c r="G3377" s="35"/>
      <c r="H3377" s="35"/>
    </row>
    <row r="3378" spans="7:8" x14ac:dyDescent="0.2">
      <c r="G3378" s="35"/>
      <c r="H3378" s="35"/>
    </row>
    <row r="3379" spans="7:8" x14ac:dyDescent="0.2">
      <c r="G3379" s="35"/>
      <c r="H3379" s="35"/>
    </row>
    <row r="3380" spans="7:8" x14ac:dyDescent="0.2">
      <c r="G3380" s="35"/>
      <c r="H3380" s="35"/>
    </row>
    <row r="3381" spans="7:8" x14ac:dyDescent="0.2">
      <c r="G3381" s="35"/>
      <c r="H3381" s="35"/>
    </row>
    <row r="3382" spans="7:8" x14ac:dyDescent="0.2">
      <c r="G3382" s="35"/>
      <c r="H3382" s="35"/>
    </row>
    <row r="3383" spans="7:8" x14ac:dyDescent="0.2">
      <c r="G3383" s="35"/>
      <c r="H3383" s="35"/>
    </row>
    <row r="3384" spans="7:8" x14ac:dyDescent="0.2">
      <c r="G3384" s="35"/>
      <c r="H3384" s="35"/>
    </row>
    <row r="3385" spans="7:8" x14ac:dyDescent="0.2">
      <c r="G3385" s="35"/>
      <c r="H3385" s="35"/>
    </row>
    <row r="3386" spans="7:8" x14ac:dyDescent="0.2">
      <c r="G3386" s="35"/>
      <c r="H3386" s="35"/>
    </row>
    <row r="3387" spans="7:8" x14ac:dyDescent="0.2">
      <c r="G3387" s="35"/>
      <c r="H3387" s="35"/>
    </row>
    <row r="3388" spans="7:8" x14ac:dyDescent="0.2">
      <c r="G3388" s="35"/>
      <c r="H3388" s="35"/>
    </row>
    <row r="3389" spans="7:8" x14ac:dyDescent="0.2">
      <c r="G3389" s="35"/>
      <c r="H3389" s="35"/>
    </row>
    <row r="3390" spans="7:8" x14ac:dyDescent="0.2">
      <c r="G3390" s="35"/>
      <c r="H3390" s="35"/>
    </row>
    <row r="3391" spans="7:8" x14ac:dyDescent="0.2">
      <c r="G3391" s="35"/>
      <c r="H3391" s="35"/>
    </row>
    <row r="3392" spans="7:8" x14ac:dyDescent="0.2">
      <c r="G3392" s="35"/>
      <c r="H3392" s="35"/>
    </row>
    <row r="3393" spans="7:8" x14ac:dyDescent="0.2">
      <c r="G3393" s="35"/>
      <c r="H3393" s="35"/>
    </row>
    <row r="3394" spans="7:8" x14ac:dyDescent="0.2">
      <c r="G3394" s="35"/>
      <c r="H3394" s="35"/>
    </row>
    <row r="3395" spans="7:8" x14ac:dyDescent="0.2">
      <c r="G3395" s="35"/>
      <c r="H3395" s="35"/>
    </row>
    <row r="3396" spans="7:8" x14ac:dyDescent="0.2">
      <c r="G3396" s="35"/>
      <c r="H3396" s="35"/>
    </row>
    <row r="3397" spans="7:8" x14ac:dyDescent="0.2">
      <c r="G3397" s="35"/>
      <c r="H3397" s="35"/>
    </row>
    <row r="3398" spans="7:8" x14ac:dyDescent="0.2">
      <c r="G3398" s="35"/>
      <c r="H3398" s="35"/>
    </row>
    <row r="3399" spans="7:8" x14ac:dyDescent="0.2">
      <c r="G3399" s="35"/>
      <c r="H3399" s="35"/>
    </row>
    <row r="3400" spans="7:8" x14ac:dyDescent="0.2">
      <c r="G3400" s="35"/>
      <c r="H3400" s="35"/>
    </row>
    <row r="3401" spans="7:8" x14ac:dyDescent="0.2">
      <c r="G3401" s="35"/>
      <c r="H3401" s="35"/>
    </row>
    <row r="3402" spans="7:8" x14ac:dyDescent="0.2">
      <c r="G3402" s="35"/>
      <c r="H3402" s="35"/>
    </row>
    <row r="3403" spans="7:8" x14ac:dyDescent="0.2">
      <c r="G3403" s="35"/>
      <c r="H3403" s="35"/>
    </row>
    <row r="3404" spans="7:8" x14ac:dyDescent="0.2">
      <c r="G3404" s="35"/>
      <c r="H3404" s="35"/>
    </row>
    <row r="3405" spans="7:8" x14ac:dyDescent="0.2">
      <c r="G3405" s="35"/>
      <c r="H3405" s="35"/>
    </row>
    <row r="3406" spans="7:8" x14ac:dyDescent="0.2">
      <c r="G3406" s="35"/>
      <c r="H3406" s="35"/>
    </row>
    <row r="3407" spans="7:8" x14ac:dyDescent="0.2">
      <c r="G3407" s="35"/>
      <c r="H3407" s="35"/>
    </row>
    <row r="3408" spans="7:8" x14ac:dyDescent="0.2">
      <c r="G3408" s="35"/>
      <c r="H3408" s="35"/>
    </row>
    <row r="3409" spans="7:8" x14ac:dyDescent="0.2">
      <c r="G3409" s="35"/>
      <c r="H3409" s="35"/>
    </row>
    <row r="3410" spans="7:8" x14ac:dyDescent="0.2">
      <c r="G3410" s="35"/>
      <c r="H3410" s="35"/>
    </row>
    <row r="3411" spans="7:8" x14ac:dyDescent="0.2">
      <c r="G3411" s="35"/>
      <c r="H3411" s="35"/>
    </row>
    <row r="3412" spans="7:8" x14ac:dyDescent="0.2">
      <c r="G3412" s="35"/>
      <c r="H3412" s="35"/>
    </row>
    <row r="3413" spans="7:8" x14ac:dyDescent="0.2">
      <c r="G3413" s="35"/>
      <c r="H3413" s="35"/>
    </row>
    <row r="3414" spans="7:8" x14ac:dyDescent="0.2">
      <c r="G3414" s="35"/>
      <c r="H3414" s="35"/>
    </row>
    <row r="3415" spans="7:8" x14ac:dyDescent="0.2">
      <c r="G3415" s="35"/>
      <c r="H3415" s="35"/>
    </row>
    <row r="3416" spans="7:8" x14ac:dyDescent="0.2">
      <c r="G3416" s="35"/>
      <c r="H3416" s="35"/>
    </row>
    <row r="3417" spans="7:8" x14ac:dyDescent="0.2">
      <c r="G3417" s="35"/>
      <c r="H3417" s="35"/>
    </row>
    <row r="3418" spans="7:8" x14ac:dyDescent="0.2">
      <c r="G3418" s="35"/>
      <c r="H3418" s="35"/>
    </row>
    <row r="3419" spans="7:8" x14ac:dyDescent="0.2">
      <c r="G3419" s="35"/>
      <c r="H3419" s="35"/>
    </row>
    <row r="3420" spans="7:8" x14ac:dyDescent="0.2">
      <c r="G3420" s="35"/>
      <c r="H3420" s="35"/>
    </row>
    <row r="3421" spans="7:8" x14ac:dyDescent="0.2">
      <c r="G3421" s="35"/>
      <c r="H3421" s="35"/>
    </row>
    <row r="3422" spans="7:8" x14ac:dyDescent="0.2">
      <c r="G3422" s="35"/>
      <c r="H3422" s="35"/>
    </row>
    <row r="3423" spans="7:8" x14ac:dyDescent="0.2">
      <c r="G3423" s="35"/>
      <c r="H3423" s="35"/>
    </row>
    <row r="3424" spans="7:8" x14ac:dyDescent="0.2">
      <c r="G3424" s="35"/>
      <c r="H3424" s="35"/>
    </row>
    <row r="3425" spans="7:8" x14ac:dyDescent="0.2">
      <c r="G3425" s="35"/>
      <c r="H3425" s="35"/>
    </row>
    <row r="3426" spans="7:8" x14ac:dyDescent="0.2">
      <c r="G3426" s="35"/>
      <c r="H3426" s="35"/>
    </row>
    <row r="3427" spans="7:8" x14ac:dyDescent="0.2">
      <c r="G3427" s="35"/>
      <c r="H3427" s="35"/>
    </row>
    <row r="3428" spans="7:8" x14ac:dyDescent="0.2">
      <c r="G3428" s="35"/>
      <c r="H3428" s="35"/>
    </row>
    <row r="3429" spans="7:8" x14ac:dyDescent="0.2">
      <c r="G3429" s="35"/>
      <c r="H3429" s="35"/>
    </row>
    <row r="3430" spans="7:8" x14ac:dyDescent="0.2">
      <c r="G3430" s="35"/>
      <c r="H3430" s="35"/>
    </row>
    <row r="3431" spans="7:8" x14ac:dyDescent="0.2">
      <c r="G3431" s="35"/>
      <c r="H3431" s="35"/>
    </row>
    <row r="3432" spans="7:8" x14ac:dyDescent="0.2">
      <c r="G3432" s="35"/>
      <c r="H3432" s="35"/>
    </row>
    <row r="3433" spans="7:8" x14ac:dyDescent="0.2">
      <c r="G3433" s="35"/>
      <c r="H3433" s="35"/>
    </row>
    <row r="3434" spans="7:8" x14ac:dyDescent="0.2">
      <c r="G3434" s="35"/>
      <c r="H3434" s="35"/>
    </row>
    <row r="3435" spans="7:8" x14ac:dyDescent="0.2">
      <c r="G3435" s="35"/>
      <c r="H3435" s="35"/>
    </row>
    <row r="3436" spans="7:8" x14ac:dyDescent="0.2">
      <c r="G3436" s="35"/>
      <c r="H3436" s="35"/>
    </row>
    <row r="3437" spans="7:8" x14ac:dyDescent="0.2">
      <c r="G3437" s="35"/>
      <c r="H3437" s="35"/>
    </row>
    <row r="3438" spans="7:8" x14ac:dyDescent="0.2">
      <c r="G3438" s="35"/>
      <c r="H3438" s="35"/>
    </row>
    <row r="3439" spans="7:8" x14ac:dyDescent="0.2">
      <c r="G3439" s="35"/>
      <c r="H3439" s="35"/>
    </row>
    <row r="3440" spans="7:8" x14ac:dyDescent="0.2">
      <c r="G3440" s="35"/>
      <c r="H3440" s="35"/>
    </row>
    <row r="3441" spans="7:8" x14ac:dyDescent="0.2">
      <c r="G3441" s="35"/>
      <c r="H3441" s="35"/>
    </row>
    <row r="3442" spans="7:8" x14ac:dyDescent="0.2">
      <c r="G3442" s="35"/>
      <c r="H3442" s="35"/>
    </row>
    <row r="3443" spans="7:8" x14ac:dyDescent="0.2">
      <c r="G3443" s="35"/>
      <c r="H3443" s="35"/>
    </row>
    <row r="3444" spans="7:8" x14ac:dyDescent="0.2">
      <c r="G3444" s="35"/>
      <c r="H3444" s="35"/>
    </row>
    <row r="3445" spans="7:8" x14ac:dyDescent="0.2">
      <c r="G3445" s="35"/>
      <c r="H3445" s="35"/>
    </row>
    <row r="3446" spans="7:8" x14ac:dyDescent="0.2">
      <c r="G3446" s="35"/>
      <c r="H3446" s="35"/>
    </row>
    <row r="3447" spans="7:8" x14ac:dyDescent="0.2">
      <c r="G3447" s="35"/>
      <c r="H3447" s="35"/>
    </row>
    <row r="3448" spans="7:8" x14ac:dyDescent="0.2">
      <c r="G3448" s="35"/>
      <c r="H3448" s="35"/>
    </row>
    <row r="3449" spans="7:8" x14ac:dyDescent="0.2">
      <c r="G3449" s="35"/>
      <c r="H3449" s="35"/>
    </row>
    <row r="3450" spans="7:8" x14ac:dyDescent="0.2">
      <c r="G3450" s="35"/>
      <c r="H3450" s="35"/>
    </row>
    <row r="3451" spans="7:8" x14ac:dyDescent="0.2">
      <c r="G3451" s="35"/>
      <c r="H3451" s="35"/>
    </row>
    <row r="3452" spans="7:8" x14ac:dyDescent="0.2">
      <c r="G3452" s="35"/>
      <c r="H3452" s="35"/>
    </row>
    <row r="3453" spans="7:8" x14ac:dyDescent="0.2">
      <c r="G3453" s="35"/>
      <c r="H3453" s="35"/>
    </row>
    <row r="3454" spans="7:8" x14ac:dyDescent="0.2">
      <c r="G3454" s="35"/>
      <c r="H3454" s="35"/>
    </row>
    <row r="3455" spans="7:8" x14ac:dyDescent="0.2">
      <c r="G3455" s="35"/>
      <c r="H3455" s="35"/>
    </row>
    <row r="3456" spans="7:8" x14ac:dyDescent="0.2">
      <c r="G3456" s="35"/>
      <c r="H3456" s="35"/>
    </row>
    <row r="3457" spans="7:8" x14ac:dyDescent="0.2">
      <c r="G3457" s="35"/>
      <c r="H3457" s="35"/>
    </row>
    <row r="3458" spans="7:8" x14ac:dyDescent="0.2">
      <c r="G3458" s="35"/>
      <c r="H3458" s="35"/>
    </row>
    <row r="3459" spans="7:8" x14ac:dyDescent="0.2">
      <c r="G3459" s="35"/>
      <c r="H3459" s="35"/>
    </row>
    <row r="3460" spans="7:8" x14ac:dyDescent="0.2">
      <c r="G3460" s="35"/>
      <c r="H3460" s="35"/>
    </row>
    <row r="3461" spans="7:8" x14ac:dyDescent="0.2">
      <c r="G3461" s="35"/>
      <c r="H3461" s="35"/>
    </row>
    <row r="3462" spans="7:8" x14ac:dyDescent="0.2">
      <c r="G3462" s="35"/>
      <c r="H3462" s="35"/>
    </row>
    <row r="3463" spans="7:8" x14ac:dyDescent="0.2">
      <c r="G3463" s="35"/>
      <c r="H3463" s="35"/>
    </row>
    <row r="3464" spans="7:8" x14ac:dyDescent="0.2">
      <c r="G3464" s="35"/>
      <c r="H3464" s="35"/>
    </row>
    <row r="3465" spans="7:8" x14ac:dyDescent="0.2">
      <c r="G3465" s="35"/>
      <c r="H3465" s="35"/>
    </row>
    <row r="3466" spans="7:8" x14ac:dyDescent="0.2">
      <c r="G3466" s="35"/>
      <c r="H3466" s="35"/>
    </row>
    <row r="3467" spans="7:8" x14ac:dyDescent="0.2">
      <c r="G3467" s="35"/>
      <c r="H3467" s="35"/>
    </row>
    <row r="3468" spans="7:8" x14ac:dyDescent="0.2">
      <c r="G3468" s="35"/>
      <c r="H3468" s="35"/>
    </row>
    <row r="3469" spans="7:8" x14ac:dyDescent="0.2">
      <c r="G3469" s="35"/>
      <c r="H3469" s="35"/>
    </row>
    <row r="3470" spans="7:8" x14ac:dyDescent="0.2">
      <c r="G3470" s="35"/>
      <c r="H3470" s="35"/>
    </row>
    <row r="3471" spans="7:8" x14ac:dyDescent="0.2">
      <c r="G3471" s="35"/>
      <c r="H3471" s="35"/>
    </row>
    <row r="3472" spans="7:8" x14ac:dyDescent="0.2">
      <c r="G3472" s="35"/>
      <c r="H3472" s="35"/>
    </row>
    <row r="3473" spans="7:8" x14ac:dyDescent="0.2">
      <c r="G3473" s="35"/>
      <c r="H3473" s="35"/>
    </row>
    <row r="3474" spans="7:8" x14ac:dyDescent="0.2">
      <c r="G3474" s="35"/>
      <c r="H3474" s="35"/>
    </row>
    <row r="3475" spans="7:8" x14ac:dyDescent="0.2">
      <c r="G3475" s="35"/>
      <c r="H3475" s="35"/>
    </row>
    <row r="3476" spans="7:8" x14ac:dyDescent="0.2">
      <c r="G3476" s="35"/>
      <c r="H3476" s="35"/>
    </row>
    <row r="3477" spans="7:8" x14ac:dyDescent="0.2">
      <c r="G3477" s="35"/>
      <c r="H3477" s="35"/>
    </row>
    <row r="3478" spans="7:8" x14ac:dyDescent="0.2">
      <c r="G3478" s="35"/>
      <c r="H3478" s="35"/>
    </row>
    <row r="3479" spans="7:8" x14ac:dyDescent="0.2">
      <c r="G3479" s="35"/>
      <c r="H3479" s="35"/>
    </row>
    <row r="3480" spans="7:8" x14ac:dyDescent="0.2">
      <c r="G3480" s="35"/>
      <c r="H3480" s="35"/>
    </row>
    <row r="3481" spans="7:8" x14ac:dyDescent="0.2">
      <c r="G3481" s="35"/>
      <c r="H3481" s="35"/>
    </row>
    <row r="3482" spans="7:8" x14ac:dyDescent="0.2">
      <c r="G3482" s="35"/>
      <c r="H3482" s="35"/>
    </row>
    <row r="3483" spans="7:8" x14ac:dyDescent="0.2">
      <c r="G3483" s="35"/>
      <c r="H3483" s="35"/>
    </row>
    <row r="3484" spans="7:8" x14ac:dyDescent="0.2">
      <c r="G3484" s="35"/>
      <c r="H3484" s="35"/>
    </row>
    <row r="3485" spans="7:8" x14ac:dyDescent="0.2">
      <c r="G3485" s="35"/>
      <c r="H3485" s="35"/>
    </row>
    <row r="3486" spans="7:8" x14ac:dyDescent="0.2">
      <c r="G3486" s="35"/>
      <c r="H3486" s="35"/>
    </row>
    <row r="3487" spans="7:8" x14ac:dyDescent="0.2">
      <c r="G3487" s="35"/>
      <c r="H3487" s="35"/>
    </row>
    <row r="3488" spans="7:8" x14ac:dyDescent="0.2">
      <c r="G3488" s="35"/>
      <c r="H3488" s="35"/>
    </row>
    <row r="3489" spans="7:8" x14ac:dyDescent="0.2">
      <c r="G3489" s="35"/>
      <c r="H3489" s="35"/>
    </row>
    <row r="3490" spans="7:8" x14ac:dyDescent="0.2">
      <c r="G3490" s="35"/>
      <c r="H3490" s="35"/>
    </row>
    <row r="3491" spans="7:8" x14ac:dyDescent="0.2">
      <c r="G3491" s="35"/>
      <c r="H3491" s="35"/>
    </row>
    <row r="3492" spans="7:8" x14ac:dyDescent="0.2">
      <c r="G3492" s="35"/>
      <c r="H3492" s="35"/>
    </row>
    <row r="3493" spans="7:8" x14ac:dyDescent="0.2">
      <c r="G3493" s="35"/>
      <c r="H3493" s="35"/>
    </row>
    <row r="3494" spans="7:8" x14ac:dyDescent="0.2">
      <c r="G3494" s="35"/>
      <c r="H3494" s="35"/>
    </row>
    <row r="3495" spans="7:8" x14ac:dyDescent="0.2">
      <c r="G3495" s="35"/>
      <c r="H3495" s="35"/>
    </row>
    <row r="3496" spans="7:8" x14ac:dyDescent="0.2">
      <c r="G3496" s="35"/>
      <c r="H3496" s="35"/>
    </row>
    <row r="3497" spans="7:8" x14ac:dyDescent="0.2">
      <c r="G3497" s="35"/>
      <c r="H3497" s="35"/>
    </row>
    <row r="3498" spans="7:8" x14ac:dyDescent="0.2">
      <c r="G3498" s="35"/>
      <c r="H3498" s="35"/>
    </row>
    <row r="3499" spans="7:8" x14ac:dyDescent="0.2">
      <c r="G3499" s="35"/>
      <c r="H3499" s="35"/>
    </row>
    <row r="3500" spans="7:8" x14ac:dyDescent="0.2">
      <c r="G3500" s="35"/>
      <c r="H3500" s="35"/>
    </row>
    <row r="3501" spans="7:8" x14ac:dyDescent="0.2">
      <c r="G3501" s="35"/>
      <c r="H3501" s="35"/>
    </row>
    <row r="3502" spans="7:8" x14ac:dyDescent="0.2">
      <c r="G3502" s="35"/>
      <c r="H3502" s="35"/>
    </row>
    <row r="3503" spans="7:8" x14ac:dyDescent="0.2">
      <c r="G3503" s="35"/>
      <c r="H3503" s="35"/>
    </row>
    <row r="3504" spans="7:8" x14ac:dyDescent="0.2">
      <c r="G3504" s="35"/>
      <c r="H3504" s="35"/>
    </row>
    <row r="3505" spans="7:8" x14ac:dyDescent="0.2">
      <c r="G3505" s="35"/>
      <c r="H3505" s="35"/>
    </row>
    <row r="3506" spans="7:8" x14ac:dyDescent="0.2">
      <c r="G3506" s="35"/>
      <c r="H3506" s="35"/>
    </row>
    <row r="3507" spans="7:8" x14ac:dyDescent="0.2">
      <c r="G3507" s="35"/>
      <c r="H3507" s="35"/>
    </row>
    <row r="3508" spans="7:8" x14ac:dyDescent="0.2">
      <c r="G3508" s="35"/>
      <c r="H3508" s="35"/>
    </row>
    <row r="3509" spans="7:8" x14ac:dyDescent="0.2">
      <c r="G3509" s="35"/>
      <c r="H3509" s="35"/>
    </row>
    <row r="3510" spans="7:8" x14ac:dyDescent="0.2">
      <c r="G3510" s="35"/>
      <c r="H3510" s="35"/>
    </row>
    <row r="3511" spans="7:8" x14ac:dyDescent="0.2">
      <c r="G3511" s="35"/>
      <c r="H3511" s="35"/>
    </row>
    <row r="3512" spans="7:8" x14ac:dyDescent="0.2">
      <c r="G3512" s="35"/>
      <c r="H3512" s="35"/>
    </row>
    <row r="3513" spans="7:8" x14ac:dyDescent="0.2">
      <c r="G3513" s="35"/>
      <c r="H3513" s="35"/>
    </row>
    <row r="3514" spans="7:8" x14ac:dyDescent="0.2">
      <c r="G3514" s="35"/>
      <c r="H3514" s="35"/>
    </row>
    <row r="3515" spans="7:8" x14ac:dyDescent="0.2">
      <c r="G3515" s="35"/>
      <c r="H3515" s="35"/>
    </row>
    <row r="3516" spans="7:8" x14ac:dyDescent="0.2">
      <c r="G3516" s="35"/>
      <c r="H3516" s="35"/>
    </row>
    <row r="3517" spans="7:8" x14ac:dyDescent="0.2">
      <c r="G3517" s="35"/>
      <c r="H3517" s="35"/>
    </row>
    <row r="3518" spans="7:8" x14ac:dyDescent="0.2">
      <c r="G3518" s="35"/>
      <c r="H3518" s="35"/>
    </row>
    <row r="3519" spans="7:8" x14ac:dyDescent="0.2">
      <c r="G3519" s="35"/>
      <c r="H3519" s="35"/>
    </row>
    <row r="3520" spans="7:8" x14ac:dyDescent="0.2">
      <c r="G3520" s="35"/>
      <c r="H3520" s="35"/>
    </row>
    <row r="3521" spans="7:8" x14ac:dyDescent="0.2">
      <c r="G3521" s="35"/>
      <c r="H3521" s="35"/>
    </row>
    <row r="3522" spans="7:8" x14ac:dyDescent="0.2">
      <c r="G3522" s="35"/>
      <c r="H3522" s="35"/>
    </row>
    <row r="3523" spans="7:8" x14ac:dyDescent="0.2">
      <c r="G3523" s="35"/>
      <c r="H3523" s="35"/>
    </row>
    <row r="3524" spans="7:8" x14ac:dyDescent="0.2">
      <c r="G3524" s="35"/>
      <c r="H3524" s="35"/>
    </row>
    <row r="3525" spans="7:8" x14ac:dyDescent="0.2">
      <c r="G3525" s="35"/>
      <c r="H3525" s="35"/>
    </row>
    <row r="3526" spans="7:8" x14ac:dyDescent="0.2">
      <c r="G3526" s="35"/>
      <c r="H3526" s="35"/>
    </row>
    <row r="3527" spans="7:8" x14ac:dyDescent="0.2">
      <c r="G3527" s="35"/>
      <c r="H3527" s="35"/>
    </row>
    <row r="3528" spans="7:8" x14ac:dyDescent="0.2">
      <c r="G3528" s="35"/>
      <c r="H3528" s="35"/>
    </row>
    <row r="3529" spans="7:8" x14ac:dyDescent="0.2">
      <c r="G3529" s="35"/>
      <c r="H3529" s="35"/>
    </row>
    <row r="3530" spans="7:8" x14ac:dyDescent="0.2">
      <c r="G3530" s="35"/>
      <c r="H3530" s="35"/>
    </row>
    <row r="3531" spans="7:8" x14ac:dyDescent="0.2">
      <c r="G3531" s="35"/>
      <c r="H3531" s="35"/>
    </row>
    <row r="3532" spans="7:8" x14ac:dyDescent="0.2">
      <c r="G3532" s="35"/>
      <c r="H3532" s="35"/>
    </row>
    <row r="3533" spans="7:8" x14ac:dyDescent="0.2">
      <c r="G3533" s="35"/>
      <c r="H3533" s="35"/>
    </row>
    <row r="3534" spans="7:8" x14ac:dyDescent="0.2">
      <c r="G3534" s="35"/>
      <c r="H3534" s="35"/>
    </row>
    <row r="3535" spans="7:8" x14ac:dyDescent="0.2">
      <c r="G3535" s="35"/>
      <c r="H3535" s="35"/>
    </row>
    <row r="3536" spans="7:8" x14ac:dyDescent="0.2">
      <c r="G3536" s="35"/>
      <c r="H3536" s="35"/>
    </row>
    <row r="3537" spans="7:8" x14ac:dyDescent="0.2">
      <c r="G3537" s="35"/>
      <c r="H3537" s="35"/>
    </row>
    <row r="3538" spans="7:8" x14ac:dyDescent="0.2">
      <c r="G3538" s="35"/>
      <c r="H3538" s="35"/>
    </row>
    <row r="3539" spans="7:8" x14ac:dyDescent="0.2">
      <c r="G3539" s="35"/>
      <c r="H3539" s="35"/>
    </row>
    <row r="3540" spans="7:8" x14ac:dyDescent="0.2">
      <c r="G3540" s="35"/>
      <c r="H3540" s="35"/>
    </row>
    <row r="3541" spans="7:8" x14ac:dyDescent="0.2">
      <c r="G3541" s="35"/>
      <c r="H3541" s="35"/>
    </row>
    <row r="3542" spans="7:8" x14ac:dyDescent="0.2">
      <c r="G3542" s="35"/>
      <c r="H3542" s="35"/>
    </row>
    <row r="3543" spans="7:8" x14ac:dyDescent="0.2">
      <c r="G3543" s="35"/>
      <c r="H3543" s="35"/>
    </row>
    <row r="3544" spans="7:8" x14ac:dyDescent="0.2">
      <c r="G3544" s="35"/>
      <c r="H3544" s="35"/>
    </row>
    <row r="3545" spans="7:8" x14ac:dyDescent="0.2">
      <c r="G3545" s="35"/>
      <c r="H3545" s="35"/>
    </row>
    <row r="3546" spans="7:8" x14ac:dyDescent="0.2">
      <c r="G3546" s="35"/>
      <c r="H3546" s="35"/>
    </row>
    <row r="3547" spans="7:8" x14ac:dyDescent="0.2">
      <c r="G3547" s="35"/>
      <c r="H3547" s="35"/>
    </row>
    <row r="3548" spans="7:8" x14ac:dyDescent="0.2">
      <c r="G3548" s="35"/>
      <c r="H3548" s="35"/>
    </row>
    <row r="3549" spans="7:8" x14ac:dyDescent="0.2">
      <c r="G3549" s="35"/>
      <c r="H3549" s="35"/>
    </row>
    <row r="3550" spans="7:8" x14ac:dyDescent="0.2">
      <c r="G3550" s="35"/>
      <c r="H3550" s="35"/>
    </row>
    <row r="3551" spans="7:8" x14ac:dyDescent="0.2">
      <c r="G3551" s="35"/>
      <c r="H3551" s="35"/>
    </row>
    <row r="3552" spans="7:8" x14ac:dyDescent="0.2">
      <c r="G3552" s="35"/>
      <c r="H3552" s="35"/>
    </row>
    <row r="3553" spans="7:8" x14ac:dyDescent="0.2">
      <c r="G3553" s="35"/>
      <c r="H3553" s="35"/>
    </row>
    <row r="3554" spans="7:8" x14ac:dyDescent="0.2">
      <c r="G3554" s="35"/>
      <c r="H3554" s="35"/>
    </row>
    <row r="3555" spans="7:8" x14ac:dyDescent="0.2">
      <c r="G3555" s="35"/>
      <c r="H3555" s="35"/>
    </row>
    <row r="3556" spans="7:8" x14ac:dyDescent="0.2">
      <c r="G3556" s="35"/>
      <c r="H3556" s="35"/>
    </row>
    <row r="3557" spans="7:8" x14ac:dyDescent="0.2">
      <c r="G3557" s="35"/>
      <c r="H3557" s="35"/>
    </row>
    <row r="3558" spans="7:8" x14ac:dyDescent="0.2">
      <c r="G3558" s="35"/>
      <c r="H3558" s="35"/>
    </row>
    <row r="3559" spans="7:8" x14ac:dyDescent="0.2">
      <c r="G3559" s="35"/>
      <c r="H3559" s="35"/>
    </row>
    <row r="3560" spans="7:8" x14ac:dyDescent="0.2">
      <c r="G3560" s="35"/>
      <c r="H3560" s="35"/>
    </row>
    <row r="3561" spans="7:8" x14ac:dyDescent="0.2">
      <c r="G3561" s="35"/>
      <c r="H3561" s="35"/>
    </row>
    <row r="3562" spans="7:8" x14ac:dyDescent="0.2">
      <c r="G3562" s="35"/>
      <c r="H3562" s="35"/>
    </row>
    <row r="3563" spans="7:8" x14ac:dyDescent="0.2">
      <c r="G3563" s="35"/>
      <c r="H3563" s="35"/>
    </row>
    <row r="3564" spans="7:8" x14ac:dyDescent="0.2">
      <c r="G3564" s="35"/>
      <c r="H3564" s="35"/>
    </row>
    <row r="3565" spans="7:8" x14ac:dyDescent="0.2">
      <c r="G3565" s="35"/>
      <c r="H3565" s="35"/>
    </row>
    <row r="3566" spans="7:8" x14ac:dyDescent="0.2">
      <c r="G3566" s="35"/>
      <c r="H3566" s="35"/>
    </row>
    <row r="3567" spans="7:8" x14ac:dyDescent="0.2">
      <c r="G3567" s="35"/>
      <c r="H3567" s="35"/>
    </row>
    <row r="3568" spans="7:8" x14ac:dyDescent="0.2">
      <c r="G3568" s="35"/>
      <c r="H3568" s="35"/>
    </row>
    <row r="3569" spans="7:8" x14ac:dyDescent="0.2">
      <c r="G3569" s="35"/>
      <c r="H3569" s="35"/>
    </row>
    <row r="3570" spans="7:8" x14ac:dyDescent="0.2">
      <c r="G3570" s="35"/>
      <c r="H3570" s="35"/>
    </row>
    <row r="3571" spans="7:8" x14ac:dyDescent="0.2">
      <c r="G3571" s="35"/>
      <c r="H3571" s="35"/>
    </row>
    <row r="3572" spans="7:8" x14ac:dyDescent="0.2">
      <c r="G3572" s="35"/>
      <c r="H3572" s="35"/>
    </row>
    <row r="3573" spans="7:8" x14ac:dyDescent="0.2">
      <c r="G3573" s="35"/>
      <c r="H3573" s="35"/>
    </row>
    <row r="3574" spans="7:8" x14ac:dyDescent="0.2">
      <c r="G3574" s="35"/>
      <c r="H3574" s="35"/>
    </row>
    <row r="3575" spans="7:8" x14ac:dyDescent="0.2">
      <c r="G3575" s="35"/>
      <c r="H3575" s="35"/>
    </row>
    <row r="3576" spans="7:8" x14ac:dyDescent="0.2">
      <c r="G3576" s="35"/>
      <c r="H3576" s="35"/>
    </row>
    <row r="3577" spans="7:8" x14ac:dyDescent="0.2">
      <c r="G3577" s="35"/>
      <c r="H3577" s="35"/>
    </row>
    <row r="3578" spans="7:8" x14ac:dyDescent="0.2">
      <c r="G3578" s="35"/>
      <c r="H3578" s="35"/>
    </row>
    <row r="3579" spans="7:8" x14ac:dyDescent="0.2">
      <c r="G3579" s="35"/>
      <c r="H3579" s="35"/>
    </row>
    <row r="3580" spans="7:8" x14ac:dyDescent="0.2">
      <c r="G3580" s="35"/>
      <c r="H3580" s="35"/>
    </row>
    <row r="3581" spans="7:8" x14ac:dyDescent="0.2">
      <c r="G3581" s="35"/>
      <c r="H3581" s="35"/>
    </row>
    <row r="3582" spans="7:8" x14ac:dyDescent="0.2">
      <c r="G3582" s="35"/>
      <c r="H3582" s="35"/>
    </row>
    <row r="3583" spans="7:8" x14ac:dyDescent="0.2">
      <c r="G3583" s="35"/>
      <c r="H3583" s="35"/>
    </row>
    <row r="3584" spans="7:8" x14ac:dyDescent="0.2">
      <c r="G3584" s="35"/>
      <c r="H3584" s="35"/>
    </row>
    <row r="3585" spans="7:8" x14ac:dyDescent="0.2">
      <c r="G3585" s="35"/>
      <c r="H3585" s="35"/>
    </row>
    <row r="3586" spans="7:8" x14ac:dyDescent="0.2">
      <c r="G3586" s="35"/>
      <c r="H3586" s="35"/>
    </row>
    <row r="3587" spans="7:8" x14ac:dyDescent="0.2">
      <c r="G3587" s="35"/>
      <c r="H3587" s="35"/>
    </row>
    <row r="3588" spans="7:8" x14ac:dyDescent="0.2">
      <c r="G3588" s="35"/>
      <c r="H3588" s="35"/>
    </row>
    <row r="3589" spans="7:8" x14ac:dyDescent="0.2">
      <c r="G3589" s="35"/>
      <c r="H3589" s="35"/>
    </row>
    <row r="3590" spans="7:8" x14ac:dyDescent="0.2">
      <c r="G3590" s="35"/>
      <c r="H3590" s="35"/>
    </row>
    <row r="3591" spans="7:8" x14ac:dyDescent="0.2">
      <c r="G3591" s="35"/>
      <c r="H3591" s="35"/>
    </row>
    <row r="3592" spans="7:8" x14ac:dyDescent="0.2">
      <c r="G3592" s="35"/>
      <c r="H3592" s="35"/>
    </row>
    <row r="3593" spans="7:8" x14ac:dyDescent="0.2">
      <c r="G3593" s="35"/>
      <c r="H3593" s="35"/>
    </row>
    <row r="3594" spans="7:8" x14ac:dyDescent="0.2">
      <c r="G3594" s="35"/>
      <c r="H3594" s="35"/>
    </row>
    <row r="3595" spans="7:8" x14ac:dyDescent="0.2">
      <c r="G3595" s="35"/>
      <c r="H3595" s="35"/>
    </row>
    <row r="3596" spans="7:8" x14ac:dyDescent="0.2">
      <c r="G3596" s="35"/>
      <c r="H3596" s="35"/>
    </row>
    <row r="3597" spans="7:8" x14ac:dyDescent="0.2">
      <c r="G3597" s="35"/>
      <c r="H3597" s="35"/>
    </row>
    <row r="3598" spans="7:8" x14ac:dyDescent="0.2">
      <c r="G3598" s="35"/>
      <c r="H3598" s="35"/>
    </row>
    <row r="3599" spans="7:8" x14ac:dyDescent="0.2">
      <c r="G3599" s="35"/>
      <c r="H3599" s="35"/>
    </row>
    <row r="3600" spans="7:8" x14ac:dyDescent="0.2">
      <c r="G3600" s="35"/>
      <c r="H3600" s="35"/>
    </row>
    <row r="3601" spans="7:8" x14ac:dyDescent="0.2">
      <c r="G3601" s="35"/>
      <c r="H3601" s="35"/>
    </row>
    <row r="3602" spans="7:8" x14ac:dyDescent="0.2">
      <c r="G3602" s="35"/>
      <c r="H3602" s="35"/>
    </row>
    <row r="3603" spans="7:8" x14ac:dyDescent="0.2">
      <c r="G3603" s="35"/>
      <c r="H3603" s="35"/>
    </row>
    <row r="3604" spans="7:8" x14ac:dyDescent="0.2">
      <c r="G3604" s="35"/>
      <c r="H3604" s="35"/>
    </row>
    <row r="3605" spans="7:8" x14ac:dyDescent="0.2">
      <c r="G3605" s="35"/>
      <c r="H3605" s="35"/>
    </row>
    <row r="3606" spans="7:8" x14ac:dyDescent="0.2">
      <c r="G3606" s="35"/>
      <c r="H3606" s="35"/>
    </row>
    <row r="3607" spans="7:8" x14ac:dyDescent="0.2">
      <c r="G3607" s="35"/>
      <c r="H3607" s="35"/>
    </row>
    <row r="3608" spans="7:8" x14ac:dyDescent="0.2">
      <c r="G3608" s="35"/>
      <c r="H3608" s="35"/>
    </row>
    <row r="3609" spans="7:8" x14ac:dyDescent="0.2">
      <c r="G3609" s="35"/>
      <c r="H3609" s="35"/>
    </row>
    <row r="3610" spans="7:8" x14ac:dyDescent="0.2">
      <c r="G3610" s="35"/>
      <c r="H3610" s="35"/>
    </row>
    <row r="3611" spans="7:8" x14ac:dyDescent="0.2">
      <c r="G3611" s="35"/>
      <c r="H3611" s="35"/>
    </row>
    <row r="3612" spans="7:8" x14ac:dyDescent="0.2">
      <c r="G3612" s="35"/>
      <c r="H3612" s="35"/>
    </row>
    <row r="3613" spans="7:8" x14ac:dyDescent="0.2">
      <c r="G3613" s="35"/>
      <c r="H3613" s="35"/>
    </row>
    <row r="3614" spans="7:8" x14ac:dyDescent="0.2">
      <c r="G3614" s="35"/>
      <c r="H3614" s="35"/>
    </row>
    <row r="3615" spans="7:8" x14ac:dyDescent="0.2">
      <c r="G3615" s="35"/>
      <c r="H3615" s="35"/>
    </row>
    <row r="3616" spans="7:8" x14ac:dyDescent="0.2">
      <c r="G3616" s="35"/>
      <c r="H3616" s="35"/>
    </row>
    <row r="3617" spans="7:8" x14ac:dyDescent="0.2">
      <c r="G3617" s="35"/>
      <c r="H3617" s="35"/>
    </row>
    <row r="3618" spans="7:8" x14ac:dyDescent="0.2">
      <c r="G3618" s="35"/>
      <c r="H3618" s="35"/>
    </row>
    <row r="3619" spans="7:8" x14ac:dyDescent="0.2">
      <c r="G3619" s="35"/>
      <c r="H3619" s="35"/>
    </row>
    <row r="3620" spans="7:8" x14ac:dyDescent="0.2">
      <c r="G3620" s="35"/>
      <c r="H3620" s="35"/>
    </row>
    <row r="3621" spans="7:8" x14ac:dyDescent="0.2">
      <c r="G3621" s="35"/>
      <c r="H3621" s="35"/>
    </row>
    <row r="3622" spans="7:8" x14ac:dyDescent="0.2">
      <c r="G3622" s="35"/>
      <c r="H3622" s="35"/>
    </row>
    <row r="3623" spans="7:8" x14ac:dyDescent="0.2">
      <c r="G3623" s="35"/>
      <c r="H3623" s="35"/>
    </row>
    <row r="3624" spans="7:8" x14ac:dyDescent="0.2">
      <c r="G3624" s="35"/>
      <c r="H3624" s="35"/>
    </row>
    <row r="3625" spans="7:8" x14ac:dyDescent="0.2">
      <c r="G3625" s="35"/>
      <c r="H3625" s="35"/>
    </row>
    <row r="3626" spans="7:8" x14ac:dyDescent="0.2">
      <c r="G3626" s="35"/>
      <c r="H3626" s="35"/>
    </row>
    <row r="3627" spans="7:8" x14ac:dyDescent="0.2">
      <c r="G3627" s="35"/>
      <c r="H3627" s="35"/>
    </row>
    <row r="3628" spans="7:8" x14ac:dyDescent="0.2">
      <c r="G3628" s="35"/>
      <c r="H3628" s="35"/>
    </row>
    <row r="3629" spans="7:8" x14ac:dyDescent="0.2">
      <c r="G3629" s="35"/>
      <c r="H3629" s="35"/>
    </row>
    <row r="3630" spans="7:8" x14ac:dyDescent="0.2">
      <c r="G3630" s="35"/>
      <c r="H3630" s="35"/>
    </row>
    <row r="3631" spans="7:8" x14ac:dyDescent="0.2">
      <c r="G3631" s="35"/>
      <c r="H3631" s="35"/>
    </row>
    <row r="3632" spans="7:8" x14ac:dyDescent="0.2">
      <c r="G3632" s="35"/>
      <c r="H3632" s="35"/>
    </row>
    <row r="3633" spans="7:8" x14ac:dyDescent="0.2">
      <c r="G3633" s="35"/>
      <c r="H3633" s="35"/>
    </row>
    <row r="3634" spans="7:8" x14ac:dyDescent="0.2">
      <c r="G3634" s="35"/>
      <c r="H3634" s="35"/>
    </row>
    <row r="3635" spans="7:8" x14ac:dyDescent="0.2">
      <c r="G3635" s="35"/>
      <c r="H3635" s="35"/>
    </row>
    <row r="3636" spans="7:8" x14ac:dyDescent="0.2">
      <c r="G3636" s="35"/>
      <c r="H3636" s="35"/>
    </row>
    <row r="3637" spans="7:8" x14ac:dyDescent="0.2">
      <c r="G3637" s="35"/>
      <c r="H3637" s="35"/>
    </row>
    <row r="3638" spans="7:8" x14ac:dyDescent="0.2">
      <c r="G3638" s="35"/>
      <c r="H3638" s="35"/>
    </row>
    <row r="3639" spans="7:8" x14ac:dyDescent="0.2">
      <c r="G3639" s="35"/>
      <c r="H3639" s="35"/>
    </row>
    <row r="3640" spans="7:8" x14ac:dyDescent="0.2">
      <c r="G3640" s="35"/>
      <c r="H3640" s="35"/>
    </row>
    <row r="3641" spans="7:8" x14ac:dyDescent="0.2">
      <c r="G3641" s="35"/>
      <c r="H3641" s="35"/>
    </row>
    <row r="3642" spans="7:8" x14ac:dyDescent="0.2">
      <c r="G3642" s="35"/>
      <c r="H3642" s="35"/>
    </row>
    <row r="3643" spans="7:8" x14ac:dyDescent="0.2">
      <c r="G3643" s="35"/>
      <c r="H3643" s="35"/>
    </row>
    <row r="3644" spans="7:8" x14ac:dyDescent="0.2">
      <c r="G3644" s="35"/>
      <c r="H3644" s="35"/>
    </row>
    <row r="3645" spans="7:8" x14ac:dyDescent="0.2">
      <c r="G3645" s="35"/>
      <c r="H3645" s="35"/>
    </row>
    <row r="3646" spans="7:8" x14ac:dyDescent="0.2">
      <c r="G3646" s="35"/>
      <c r="H3646" s="35"/>
    </row>
    <row r="3647" spans="7:8" x14ac:dyDescent="0.2">
      <c r="G3647" s="35"/>
      <c r="H3647" s="35"/>
    </row>
    <row r="3648" spans="7:8" x14ac:dyDescent="0.2">
      <c r="G3648" s="35"/>
      <c r="H3648" s="35"/>
    </row>
    <row r="3649" spans="7:8" x14ac:dyDescent="0.2">
      <c r="G3649" s="35"/>
      <c r="H3649" s="35"/>
    </row>
    <row r="3650" spans="7:8" x14ac:dyDescent="0.2">
      <c r="G3650" s="35"/>
      <c r="H3650" s="35"/>
    </row>
    <row r="3651" spans="7:8" x14ac:dyDescent="0.2">
      <c r="G3651" s="35"/>
      <c r="H3651" s="35"/>
    </row>
    <row r="3652" spans="7:8" x14ac:dyDescent="0.2">
      <c r="G3652" s="35"/>
      <c r="H3652" s="35"/>
    </row>
    <row r="3653" spans="7:8" x14ac:dyDescent="0.2">
      <c r="G3653" s="35"/>
      <c r="H3653" s="35"/>
    </row>
    <row r="3654" spans="7:8" x14ac:dyDescent="0.2">
      <c r="G3654" s="35"/>
      <c r="H3654" s="35"/>
    </row>
    <row r="3655" spans="7:8" x14ac:dyDescent="0.2">
      <c r="G3655" s="35"/>
      <c r="H3655" s="35"/>
    </row>
    <row r="3656" spans="7:8" x14ac:dyDescent="0.2">
      <c r="G3656" s="35"/>
      <c r="H3656" s="35"/>
    </row>
    <row r="3657" spans="7:8" x14ac:dyDescent="0.2">
      <c r="G3657" s="35"/>
      <c r="H3657" s="35"/>
    </row>
    <row r="3658" spans="7:8" x14ac:dyDescent="0.2">
      <c r="G3658" s="35"/>
      <c r="H3658" s="35"/>
    </row>
    <row r="3659" spans="7:8" x14ac:dyDescent="0.2">
      <c r="G3659" s="35"/>
      <c r="H3659" s="35"/>
    </row>
    <row r="3660" spans="7:8" x14ac:dyDescent="0.2">
      <c r="G3660" s="35"/>
      <c r="H3660" s="35"/>
    </row>
    <row r="3661" spans="7:8" x14ac:dyDescent="0.2">
      <c r="G3661" s="35"/>
      <c r="H3661" s="35"/>
    </row>
    <row r="3662" spans="7:8" x14ac:dyDescent="0.2">
      <c r="G3662" s="35"/>
      <c r="H3662" s="35"/>
    </row>
    <row r="3663" spans="7:8" x14ac:dyDescent="0.2">
      <c r="G3663" s="35"/>
      <c r="H3663" s="35"/>
    </row>
    <row r="3664" spans="7:8" x14ac:dyDescent="0.2">
      <c r="G3664" s="35"/>
      <c r="H3664" s="35"/>
    </row>
    <row r="3665" spans="7:8" x14ac:dyDescent="0.2">
      <c r="G3665" s="35"/>
      <c r="H3665" s="35"/>
    </row>
    <row r="3666" spans="7:8" x14ac:dyDescent="0.2">
      <c r="G3666" s="35"/>
      <c r="H3666" s="35"/>
    </row>
    <row r="3667" spans="7:8" x14ac:dyDescent="0.2">
      <c r="G3667" s="35"/>
      <c r="H3667" s="35"/>
    </row>
    <row r="3668" spans="7:8" x14ac:dyDescent="0.2">
      <c r="G3668" s="35"/>
      <c r="H3668" s="35"/>
    </row>
    <row r="3669" spans="7:8" x14ac:dyDescent="0.2">
      <c r="G3669" s="35"/>
      <c r="H3669" s="35"/>
    </row>
    <row r="3670" spans="7:8" x14ac:dyDescent="0.2">
      <c r="G3670" s="35"/>
      <c r="H3670" s="35"/>
    </row>
    <row r="3671" spans="7:8" x14ac:dyDescent="0.2">
      <c r="G3671" s="35"/>
      <c r="H3671" s="35"/>
    </row>
    <row r="3672" spans="7:8" x14ac:dyDescent="0.2">
      <c r="G3672" s="35"/>
      <c r="H3672" s="35"/>
    </row>
    <row r="3673" spans="7:8" x14ac:dyDescent="0.2">
      <c r="G3673" s="35"/>
      <c r="H3673" s="35"/>
    </row>
    <row r="3674" spans="7:8" x14ac:dyDescent="0.2">
      <c r="G3674" s="35"/>
      <c r="H3674" s="35"/>
    </row>
    <row r="3675" spans="7:8" x14ac:dyDescent="0.2">
      <c r="G3675" s="35"/>
      <c r="H3675" s="35"/>
    </row>
    <row r="3676" spans="7:8" x14ac:dyDescent="0.2">
      <c r="G3676" s="35"/>
      <c r="H3676" s="35"/>
    </row>
    <row r="3677" spans="7:8" x14ac:dyDescent="0.2">
      <c r="G3677" s="35"/>
      <c r="H3677" s="35"/>
    </row>
    <row r="3678" spans="7:8" x14ac:dyDescent="0.2">
      <c r="G3678" s="35"/>
      <c r="H3678" s="35"/>
    </row>
    <row r="3679" spans="7:8" x14ac:dyDescent="0.2">
      <c r="G3679" s="35"/>
      <c r="H3679" s="35"/>
    </row>
    <row r="3680" spans="7:8" x14ac:dyDescent="0.2">
      <c r="G3680" s="35"/>
      <c r="H3680" s="35"/>
    </row>
    <row r="3681" spans="7:8" x14ac:dyDescent="0.2">
      <c r="G3681" s="35"/>
      <c r="H3681" s="35"/>
    </row>
    <row r="3682" spans="7:8" x14ac:dyDescent="0.2">
      <c r="G3682" s="35"/>
      <c r="H3682" s="35"/>
    </row>
    <row r="3683" spans="7:8" x14ac:dyDescent="0.2">
      <c r="G3683" s="35"/>
      <c r="H3683" s="35"/>
    </row>
    <row r="3684" spans="7:8" x14ac:dyDescent="0.2">
      <c r="G3684" s="35"/>
      <c r="H3684" s="35"/>
    </row>
    <row r="3685" spans="7:8" x14ac:dyDescent="0.2">
      <c r="G3685" s="35"/>
      <c r="H3685" s="35"/>
    </row>
    <row r="3686" spans="7:8" x14ac:dyDescent="0.2">
      <c r="G3686" s="35"/>
      <c r="H3686" s="35"/>
    </row>
    <row r="3687" spans="7:8" x14ac:dyDescent="0.2">
      <c r="G3687" s="35"/>
      <c r="H3687" s="35"/>
    </row>
    <row r="3688" spans="7:8" x14ac:dyDescent="0.2">
      <c r="G3688" s="35"/>
      <c r="H3688" s="35"/>
    </row>
    <row r="3689" spans="7:8" x14ac:dyDescent="0.2">
      <c r="G3689" s="35"/>
      <c r="H3689" s="35"/>
    </row>
    <row r="3690" spans="7:8" x14ac:dyDescent="0.2">
      <c r="G3690" s="35"/>
      <c r="H3690" s="35"/>
    </row>
    <row r="3691" spans="7:8" x14ac:dyDescent="0.2">
      <c r="G3691" s="35"/>
      <c r="H3691" s="35"/>
    </row>
    <row r="3692" spans="7:8" x14ac:dyDescent="0.2">
      <c r="G3692" s="35"/>
      <c r="H3692" s="35"/>
    </row>
    <row r="3693" spans="7:8" x14ac:dyDescent="0.2">
      <c r="G3693" s="35"/>
      <c r="H3693" s="35"/>
    </row>
    <row r="3694" spans="7:8" x14ac:dyDescent="0.2">
      <c r="G3694" s="35"/>
      <c r="H3694" s="35"/>
    </row>
    <row r="3695" spans="7:8" x14ac:dyDescent="0.2">
      <c r="G3695" s="35"/>
      <c r="H3695" s="35"/>
    </row>
    <row r="3696" spans="7:8" x14ac:dyDescent="0.2">
      <c r="G3696" s="35"/>
      <c r="H3696" s="35"/>
    </row>
    <row r="3697" spans="7:8" x14ac:dyDescent="0.2">
      <c r="G3697" s="35"/>
      <c r="H3697" s="35"/>
    </row>
    <row r="3698" spans="7:8" x14ac:dyDescent="0.2">
      <c r="G3698" s="35"/>
      <c r="H3698" s="35"/>
    </row>
    <row r="3699" spans="7:8" x14ac:dyDescent="0.2">
      <c r="G3699" s="35"/>
      <c r="H3699" s="35"/>
    </row>
    <row r="3700" spans="7:8" x14ac:dyDescent="0.2">
      <c r="G3700" s="35"/>
      <c r="H3700" s="35"/>
    </row>
    <row r="3701" spans="7:8" x14ac:dyDescent="0.2">
      <c r="G3701" s="35"/>
      <c r="H3701" s="35"/>
    </row>
    <row r="3702" spans="7:8" x14ac:dyDescent="0.2">
      <c r="G3702" s="35"/>
      <c r="H3702" s="35"/>
    </row>
    <row r="3703" spans="7:8" x14ac:dyDescent="0.2">
      <c r="G3703" s="35"/>
      <c r="H3703" s="35"/>
    </row>
    <row r="3704" spans="7:8" x14ac:dyDescent="0.2">
      <c r="G3704" s="35"/>
      <c r="H3704" s="35"/>
    </row>
    <row r="3705" spans="7:8" x14ac:dyDescent="0.2">
      <c r="G3705" s="35"/>
      <c r="H3705" s="35"/>
    </row>
    <row r="3706" spans="7:8" x14ac:dyDescent="0.2">
      <c r="G3706" s="35"/>
      <c r="H3706" s="35"/>
    </row>
    <row r="3707" spans="7:8" x14ac:dyDescent="0.2">
      <c r="G3707" s="35"/>
      <c r="H3707" s="35"/>
    </row>
    <row r="3708" spans="7:8" x14ac:dyDescent="0.2">
      <c r="G3708" s="35"/>
      <c r="H3708" s="35"/>
    </row>
    <row r="3709" spans="7:8" x14ac:dyDescent="0.2">
      <c r="G3709" s="35"/>
      <c r="H3709" s="35"/>
    </row>
    <row r="3710" spans="7:8" x14ac:dyDescent="0.2">
      <c r="G3710" s="35"/>
      <c r="H3710" s="35"/>
    </row>
    <row r="3711" spans="7:8" x14ac:dyDescent="0.2">
      <c r="G3711" s="35"/>
      <c r="H3711" s="35"/>
    </row>
    <row r="3712" spans="7:8" x14ac:dyDescent="0.2">
      <c r="G3712" s="35"/>
      <c r="H3712" s="35"/>
    </row>
    <row r="3713" spans="7:8" x14ac:dyDescent="0.2">
      <c r="G3713" s="35"/>
      <c r="H3713" s="35"/>
    </row>
    <row r="3714" spans="7:8" x14ac:dyDescent="0.2">
      <c r="G3714" s="35"/>
      <c r="H3714" s="35"/>
    </row>
    <row r="3715" spans="7:8" x14ac:dyDescent="0.2">
      <c r="G3715" s="35"/>
      <c r="H3715" s="35"/>
    </row>
    <row r="3716" spans="7:8" x14ac:dyDescent="0.2">
      <c r="G3716" s="35"/>
      <c r="H3716" s="35"/>
    </row>
    <row r="3717" spans="7:8" x14ac:dyDescent="0.2">
      <c r="G3717" s="35"/>
      <c r="H3717" s="35"/>
    </row>
    <row r="3718" spans="7:8" x14ac:dyDescent="0.2">
      <c r="G3718" s="35"/>
      <c r="H3718" s="35"/>
    </row>
    <row r="3719" spans="7:8" x14ac:dyDescent="0.2">
      <c r="G3719" s="35"/>
      <c r="H3719" s="35"/>
    </row>
    <row r="3720" spans="7:8" x14ac:dyDescent="0.2">
      <c r="G3720" s="35"/>
      <c r="H3720" s="35"/>
    </row>
    <row r="3721" spans="7:8" x14ac:dyDescent="0.2">
      <c r="G3721" s="35"/>
      <c r="H3721" s="35"/>
    </row>
    <row r="3722" spans="7:8" x14ac:dyDescent="0.2">
      <c r="G3722" s="35"/>
      <c r="H3722" s="35"/>
    </row>
    <row r="3723" spans="7:8" x14ac:dyDescent="0.2">
      <c r="G3723" s="35"/>
      <c r="H3723" s="35"/>
    </row>
    <row r="3724" spans="7:8" x14ac:dyDescent="0.2">
      <c r="G3724" s="35"/>
      <c r="H3724" s="35"/>
    </row>
    <row r="3725" spans="7:8" x14ac:dyDescent="0.2">
      <c r="G3725" s="35"/>
      <c r="H3725" s="35"/>
    </row>
    <row r="3726" spans="7:8" x14ac:dyDescent="0.2">
      <c r="G3726" s="35"/>
      <c r="H3726" s="35"/>
    </row>
    <row r="3727" spans="7:8" x14ac:dyDescent="0.2">
      <c r="G3727" s="35"/>
      <c r="H3727" s="35"/>
    </row>
    <row r="3728" spans="7:8" x14ac:dyDescent="0.2">
      <c r="G3728" s="35"/>
      <c r="H3728" s="35"/>
    </row>
    <row r="3729" spans="7:8" x14ac:dyDescent="0.2">
      <c r="G3729" s="35"/>
      <c r="H3729" s="35"/>
    </row>
    <row r="3730" spans="7:8" x14ac:dyDescent="0.2">
      <c r="G3730" s="35"/>
      <c r="H3730" s="35"/>
    </row>
    <row r="3731" spans="7:8" x14ac:dyDescent="0.2">
      <c r="G3731" s="35"/>
      <c r="H3731" s="35"/>
    </row>
    <row r="3732" spans="7:8" x14ac:dyDescent="0.2">
      <c r="G3732" s="35"/>
      <c r="H3732" s="35"/>
    </row>
    <row r="3733" spans="7:8" x14ac:dyDescent="0.2">
      <c r="G3733" s="35"/>
      <c r="H3733" s="35"/>
    </row>
    <row r="3734" spans="7:8" x14ac:dyDescent="0.2">
      <c r="G3734" s="35"/>
      <c r="H3734" s="35"/>
    </row>
    <row r="3735" spans="7:8" x14ac:dyDescent="0.2">
      <c r="G3735" s="35"/>
      <c r="H3735" s="35"/>
    </row>
    <row r="3736" spans="7:8" x14ac:dyDescent="0.2">
      <c r="G3736" s="35"/>
      <c r="H3736" s="35"/>
    </row>
    <row r="3737" spans="7:8" x14ac:dyDescent="0.2">
      <c r="G3737" s="35"/>
      <c r="H3737" s="35"/>
    </row>
    <row r="3738" spans="7:8" x14ac:dyDescent="0.2">
      <c r="G3738" s="35"/>
      <c r="H3738" s="35"/>
    </row>
    <row r="3739" spans="7:8" x14ac:dyDescent="0.2">
      <c r="G3739" s="35"/>
      <c r="H3739" s="35"/>
    </row>
    <row r="3740" spans="7:8" x14ac:dyDescent="0.2">
      <c r="G3740" s="35"/>
      <c r="H3740" s="35"/>
    </row>
    <row r="3741" spans="7:8" x14ac:dyDescent="0.2">
      <c r="G3741" s="35"/>
      <c r="H3741" s="35"/>
    </row>
    <row r="3742" spans="7:8" x14ac:dyDescent="0.2">
      <c r="G3742" s="35"/>
      <c r="H3742" s="35"/>
    </row>
    <row r="3743" spans="7:8" x14ac:dyDescent="0.2">
      <c r="G3743" s="35"/>
      <c r="H3743" s="35"/>
    </row>
    <row r="3744" spans="7:8" x14ac:dyDescent="0.2">
      <c r="G3744" s="35"/>
      <c r="H3744" s="35"/>
    </row>
    <row r="3745" spans="7:8" x14ac:dyDescent="0.2">
      <c r="G3745" s="35"/>
      <c r="H3745" s="35"/>
    </row>
    <row r="3746" spans="7:8" x14ac:dyDescent="0.2">
      <c r="G3746" s="35"/>
      <c r="H3746" s="35"/>
    </row>
    <row r="3747" spans="7:8" x14ac:dyDescent="0.2">
      <c r="G3747" s="35"/>
      <c r="H3747" s="35"/>
    </row>
    <row r="3748" spans="7:8" x14ac:dyDescent="0.2">
      <c r="G3748" s="35"/>
      <c r="H3748" s="35"/>
    </row>
    <row r="3749" spans="7:8" x14ac:dyDescent="0.2">
      <c r="G3749" s="35"/>
      <c r="H3749" s="35"/>
    </row>
    <row r="3750" spans="7:8" x14ac:dyDescent="0.2">
      <c r="G3750" s="35"/>
      <c r="H3750" s="35"/>
    </row>
    <row r="3751" spans="7:8" x14ac:dyDescent="0.2">
      <c r="G3751" s="35"/>
      <c r="H3751" s="35"/>
    </row>
    <row r="3752" spans="7:8" x14ac:dyDescent="0.2">
      <c r="G3752" s="35"/>
      <c r="H3752" s="35"/>
    </row>
    <row r="3753" spans="7:8" x14ac:dyDescent="0.2">
      <c r="G3753" s="35"/>
      <c r="H3753" s="35"/>
    </row>
    <row r="3754" spans="7:8" x14ac:dyDescent="0.2">
      <c r="G3754" s="35"/>
      <c r="H3754" s="35"/>
    </row>
    <row r="3755" spans="7:8" x14ac:dyDescent="0.2">
      <c r="G3755" s="35"/>
      <c r="H3755" s="35"/>
    </row>
    <row r="3756" spans="7:8" x14ac:dyDescent="0.2">
      <c r="G3756" s="35"/>
      <c r="H3756" s="35"/>
    </row>
    <row r="3757" spans="7:8" x14ac:dyDescent="0.2">
      <c r="G3757" s="35"/>
      <c r="H3757" s="35"/>
    </row>
    <row r="3758" spans="7:8" x14ac:dyDescent="0.2">
      <c r="G3758" s="35"/>
      <c r="H3758" s="35"/>
    </row>
    <row r="3759" spans="7:8" x14ac:dyDescent="0.2">
      <c r="G3759" s="35"/>
      <c r="H3759" s="35"/>
    </row>
    <row r="3760" spans="7:8" x14ac:dyDescent="0.2">
      <c r="G3760" s="35"/>
      <c r="H3760" s="35"/>
    </row>
    <row r="3761" spans="7:8" x14ac:dyDescent="0.2">
      <c r="G3761" s="35"/>
      <c r="H3761" s="35"/>
    </row>
    <row r="3762" spans="7:8" x14ac:dyDescent="0.2">
      <c r="G3762" s="35"/>
      <c r="H3762" s="35"/>
    </row>
    <row r="3763" spans="7:8" x14ac:dyDescent="0.2">
      <c r="G3763" s="35"/>
      <c r="H3763" s="35"/>
    </row>
    <row r="3764" spans="7:8" x14ac:dyDescent="0.2">
      <c r="G3764" s="35"/>
      <c r="H3764" s="35"/>
    </row>
    <row r="3765" spans="7:8" x14ac:dyDescent="0.2">
      <c r="G3765" s="35"/>
      <c r="H3765" s="35"/>
    </row>
    <row r="3766" spans="7:8" x14ac:dyDescent="0.2">
      <c r="G3766" s="35"/>
      <c r="H3766" s="35"/>
    </row>
    <row r="3767" spans="7:8" x14ac:dyDescent="0.2">
      <c r="G3767" s="35"/>
      <c r="H3767" s="35"/>
    </row>
    <row r="3768" spans="7:8" x14ac:dyDescent="0.2">
      <c r="G3768" s="35"/>
      <c r="H3768" s="35"/>
    </row>
    <row r="3769" spans="7:8" x14ac:dyDescent="0.2">
      <c r="G3769" s="35"/>
      <c r="H3769" s="35"/>
    </row>
    <row r="3770" spans="7:8" x14ac:dyDescent="0.2">
      <c r="G3770" s="35"/>
      <c r="H3770" s="35"/>
    </row>
    <row r="3771" spans="7:8" x14ac:dyDescent="0.2">
      <c r="G3771" s="35"/>
      <c r="H3771" s="35"/>
    </row>
    <row r="3772" spans="7:8" x14ac:dyDescent="0.2">
      <c r="G3772" s="35"/>
      <c r="H3772" s="35"/>
    </row>
    <row r="3773" spans="7:8" x14ac:dyDescent="0.2">
      <c r="G3773" s="35"/>
      <c r="H3773" s="35"/>
    </row>
    <row r="3774" spans="7:8" x14ac:dyDescent="0.2">
      <c r="G3774" s="35"/>
      <c r="H3774" s="35"/>
    </row>
    <row r="3775" spans="7:8" x14ac:dyDescent="0.2">
      <c r="G3775" s="35"/>
      <c r="H3775" s="35"/>
    </row>
    <row r="3776" spans="7:8" x14ac:dyDescent="0.2">
      <c r="G3776" s="35"/>
      <c r="H3776" s="35"/>
    </row>
    <row r="3777" spans="7:8" x14ac:dyDescent="0.2">
      <c r="G3777" s="35"/>
      <c r="H3777" s="35"/>
    </row>
    <row r="3778" spans="7:8" x14ac:dyDescent="0.2">
      <c r="G3778" s="35"/>
      <c r="H3778" s="35"/>
    </row>
    <row r="3779" spans="7:8" x14ac:dyDescent="0.2">
      <c r="G3779" s="35"/>
      <c r="H3779" s="35"/>
    </row>
    <row r="3780" spans="7:8" x14ac:dyDescent="0.2">
      <c r="G3780" s="35"/>
      <c r="H3780" s="35"/>
    </row>
    <row r="3781" spans="7:8" x14ac:dyDescent="0.2">
      <c r="G3781" s="35"/>
      <c r="H3781" s="35"/>
    </row>
    <row r="3782" spans="7:8" x14ac:dyDescent="0.2">
      <c r="G3782" s="35"/>
      <c r="H3782" s="35"/>
    </row>
    <row r="3783" spans="7:8" x14ac:dyDescent="0.2">
      <c r="G3783" s="35"/>
      <c r="H3783" s="35"/>
    </row>
    <row r="3784" spans="7:8" x14ac:dyDescent="0.2">
      <c r="G3784" s="35"/>
      <c r="H3784" s="35"/>
    </row>
    <row r="3785" spans="7:8" x14ac:dyDescent="0.2">
      <c r="G3785" s="35"/>
      <c r="H3785" s="35"/>
    </row>
    <row r="3786" spans="7:8" x14ac:dyDescent="0.2">
      <c r="G3786" s="35"/>
      <c r="H3786" s="35"/>
    </row>
    <row r="3787" spans="7:8" x14ac:dyDescent="0.2">
      <c r="G3787" s="35"/>
      <c r="H3787" s="35"/>
    </row>
    <row r="3788" spans="7:8" x14ac:dyDescent="0.2">
      <c r="G3788" s="35"/>
      <c r="H3788" s="35"/>
    </row>
    <row r="3789" spans="7:8" x14ac:dyDescent="0.2">
      <c r="G3789" s="35"/>
      <c r="H3789" s="35"/>
    </row>
    <row r="3790" spans="7:8" x14ac:dyDescent="0.2">
      <c r="G3790" s="35"/>
      <c r="H3790" s="35"/>
    </row>
    <row r="3791" spans="7:8" x14ac:dyDescent="0.2">
      <c r="G3791" s="35"/>
      <c r="H3791" s="35"/>
    </row>
    <row r="3792" spans="7:8" x14ac:dyDescent="0.2">
      <c r="G3792" s="35"/>
      <c r="H3792" s="35"/>
    </row>
    <row r="3793" spans="7:8" x14ac:dyDescent="0.2">
      <c r="G3793" s="35"/>
      <c r="H3793" s="35"/>
    </row>
    <row r="3794" spans="7:8" x14ac:dyDescent="0.2">
      <c r="G3794" s="35"/>
      <c r="H3794" s="35"/>
    </row>
    <row r="3795" spans="7:8" x14ac:dyDescent="0.2">
      <c r="G3795" s="35"/>
      <c r="H3795" s="35"/>
    </row>
    <row r="3796" spans="7:8" x14ac:dyDescent="0.2">
      <c r="G3796" s="35"/>
      <c r="H3796" s="35"/>
    </row>
    <row r="3797" spans="7:8" x14ac:dyDescent="0.2">
      <c r="G3797" s="35"/>
      <c r="H3797" s="35"/>
    </row>
    <row r="3798" spans="7:8" x14ac:dyDescent="0.2">
      <c r="G3798" s="35"/>
      <c r="H3798" s="35"/>
    </row>
    <row r="3799" spans="7:8" x14ac:dyDescent="0.2">
      <c r="G3799" s="35"/>
      <c r="H3799" s="35"/>
    </row>
    <row r="3800" spans="7:8" x14ac:dyDescent="0.2">
      <c r="G3800" s="35"/>
      <c r="H3800" s="35"/>
    </row>
    <row r="3801" spans="7:8" x14ac:dyDescent="0.2">
      <c r="G3801" s="35"/>
      <c r="H3801" s="35"/>
    </row>
    <row r="3802" spans="7:8" x14ac:dyDescent="0.2">
      <c r="G3802" s="35"/>
      <c r="H3802" s="35"/>
    </row>
    <row r="3803" spans="7:8" x14ac:dyDescent="0.2">
      <c r="G3803" s="35"/>
      <c r="H3803" s="35"/>
    </row>
    <row r="3804" spans="7:8" x14ac:dyDescent="0.2">
      <c r="G3804" s="35"/>
      <c r="H3804" s="35"/>
    </row>
    <row r="3805" spans="7:8" x14ac:dyDescent="0.2">
      <c r="G3805" s="35"/>
      <c r="H3805" s="35"/>
    </row>
    <row r="3806" spans="7:8" x14ac:dyDescent="0.2">
      <c r="G3806" s="35"/>
      <c r="H3806" s="35"/>
    </row>
    <row r="3807" spans="7:8" x14ac:dyDescent="0.2">
      <c r="G3807" s="35"/>
      <c r="H3807" s="35"/>
    </row>
    <row r="3808" spans="7:8" x14ac:dyDescent="0.2">
      <c r="G3808" s="35"/>
      <c r="H3808" s="35"/>
    </row>
    <row r="3809" spans="7:8" x14ac:dyDescent="0.2">
      <c r="G3809" s="35"/>
      <c r="H3809" s="35"/>
    </row>
    <row r="3810" spans="7:8" x14ac:dyDescent="0.2">
      <c r="G3810" s="35"/>
      <c r="H3810" s="35"/>
    </row>
    <row r="3811" spans="7:8" x14ac:dyDescent="0.2">
      <c r="G3811" s="35"/>
      <c r="H3811" s="35"/>
    </row>
    <row r="3812" spans="7:8" x14ac:dyDescent="0.2">
      <c r="G3812" s="35"/>
      <c r="H3812" s="35"/>
    </row>
    <row r="3813" spans="7:8" x14ac:dyDescent="0.2">
      <c r="G3813" s="35"/>
      <c r="H3813" s="35"/>
    </row>
    <row r="3814" spans="7:8" x14ac:dyDescent="0.2">
      <c r="G3814" s="35"/>
      <c r="H3814" s="35"/>
    </row>
    <row r="3815" spans="7:8" x14ac:dyDescent="0.2">
      <c r="G3815" s="35"/>
      <c r="H3815" s="35"/>
    </row>
    <row r="3816" spans="7:8" x14ac:dyDescent="0.2">
      <c r="G3816" s="35"/>
      <c r="H3816" s="35"/>
    </row>
    <row r="3817" spans="7:8" x14ac:dyDescent="0.2">
      <c r="G3817" s="35"/>
      <c r="H3817" s="35"/>
    </row>
    <row r="3818" spans="7:8" x14ac:dyDescent="0.2">
      <c r="G3818" s="35"/>
      <c r="H3818" s="35"/>
    </row>
    <row r="3819" spans="7:8" x14ac:dyDescent="0.2">
      <c r="G3819" s="35"/>
      <c r="H3819" s="35"/>
    </row>
    <row r="3820" spans="7:8" x14ac:dyDescent="0.2">
      <c r="G3820" s="35"/>
      <c r="H3820" s="35"/>
    </row>
    <row r="3821" spans="7:8" x14ac:dyDescent="0.2">
      <c r="G3821" s="35"/>
      <c r="H3821" s="35"/>
    </row>
    <row r="3822" spans="7:8" x14ac:dyDescent="0.2">
      <c r="G3822" s="35"/>
      <c r="H3822" s="35"/>
    </row>
    <row r="3823" spans="7:8" x14ac:dyDescent="0.2">
      <c r="G3823" s="35"/>
      <c r="H3823" s="35"/>
    </row>
    <row r="3824" spans="7:8" x14ac:dyDescent="0.2">
      <c r="G3824" s="35"/>
      <c r="H3824" s="35"/>
    </row>
    <row r="3825" spans="7:8" x14ac:dyDescent="0.2">
      <c r="G3825" s="35"/>
      <c r="H3825" s="35"/>
    </row>
    <row r="3826" spans="7:8" x14ac:dyDescent="0.2">
      <c r="G3826" s="35"/>
      <c r="H3826" s="35"/>
    </row>
    <row r="3827" spans="7:8" x14ac:dyDescent="0.2">
      <c r="G3827" s="35"/>
      <c r="H3827" s="35"/>
    </row>
    <row r="3828" spans="7:8" x14ac:dyDescent="0.2">
      <c r="G3828" s="35"/>
      <c r="H3828" s="35"/>
    </row>
    <row r="3829" spans="7:8" x14ac:dyDescent="0.2">
      <c r="G3829" s="35"/>
      <c r="H3829" s="35"/>
    </row>
    <row r="3830" spans="7:8" x14ac:dyDescent="0.2">
      <c r="G3830" s="35"/>
      <c r="H3830" s="35"/>
    </row>
    <row r="3831" spans="7:8" x14ac:dyDescent="0.2">
      <c r="G3831" s="35"/>
      <c r="H3831" s="35"/>
    </row>
    <row r="3832" spans="7:8" x14ac:dyDescent="0.2">
      <c r="G3832" s="35"/>
      <c r="H3832" s="35"/>
    </row>
    <row r="3833" spans="7:8" x14ac:dyDescent="0.2">
      <c r="G3833" s="35"/>
      <c r="H3833" s="35"/>
    </row>
    <row r="3834" spans="7:8" x14ac:dyDescent="0.2">
      <c r="G3834" s="35"/>
      <c r="H3834" s="35"/>
    </row>
    <row r="3835" spans="7:8" x14ac:dyDescent="0.2">
      <c r="G3835" s="35"/>
      <c r="H3835" s="35"/>
    </row>
    <row r="3836" spans="7:8" x14ac:dyDescent="0.2">
      <c r="G3836" s="35"/>
      <c r="H3836" s="35"/>
    </row>
    <row r="3837" spans="7:8" x14ac:dyDescent="0.2">
      <c r="G3837" s="35"/>
      <c r="H3837" s="35"/>
    </row>
    <row r="3838" spans="7:8" x14ac:dyDescent="0.2">
      <c r="G3838" s="35"/>
      <c r="H3838" s="35"/>
    </row>
    <row r="3839" spans="7:8" x14ac:dyDescent="0.2">
      <c r="G3839" s="35"/>
      <c r="H3839" s="35"/>
    </row>
    <row r="3840" spans="7:8" x14ac:dyDescent="0.2">
      <c r="G3840" s="35"/>
      <c r="H3840" s="35"/>
    </row>
    <row r="3841" spans="7:8" x14ac:dyDescent="0.2">
      <c r="G3841" s="35"/>
      <c r="H3841" s="35"/>
    </row>
    <row r="3842" spans="7:8" x14ac:dyDescent="0.2">
      <c r="G3842" s="35"/>
      <c r="H3842" s="35"/>
    </row>
    <row r="3843" spans="7:8" x14ac:dyDescent="0.2">
      <c r="G3843" s="35"/>
      <c r="H3843" s="35"/>
    </row>
    <row r="3844" spans="7:8" x14ac:dyDescent="0.2">
      <c r="G3844" s="35"/>
      <c r="H3844" s="35"/>
    </row>
    <row r="3845" spans="7:8" x14ac:dyDescent="0.2">
      <c r="G3845" s="35"/>
      <c r="H3845" s="35"/>
    </row>
    <row r="3846" spans="7:8" x14ac:dyDescent="0.2">
      <c r="G3846" s="35"/>
      <c r="H3846" s="35"/>
    </row>
    <row r="3847" spans="7:8" x14ac:dyDescent="0.2">
      <c r="G3847" s="35"/>
      <c r="H3847" s="35"/>
    </row>
    <row r="3848" spans="7:8" x14ac:dyDescent="0.2">
      <c r="G3848" s="35"/>
      <c r="H3848" s="35"/>
    </row>
    <row r="3849" spans="7:8" x14ac:dyDescent="0.2">
      <c r="G3849" s="35"/>
      <c r="H3849" s="35"/>
    </row>
    <row r="3850" spans="7:8" x14ac:dyDescent="0.2">
      <c r="G3850" s="35"/>
      <c r="H3850" s="35"/>
    </row>
    <row r="3851" spans="7:8" x14ac:dyDescent="0.2">
      <c r="G3851" s="35"/>
      <c r="H3851" s="35"/>
    </row>
    <row r="3852" spans="7:8" x14ac:dyDescent="0.2">
      <c r="G3852" s="35"/>
      <c r="H3852" s="35"/>
    </row>
    <row r="3853" spans="7:8" x14ac:dyDescent="0.2">
      <c r="G3853" s="35"/>
      <c r="H3853" s="35"/>
    </row>
    <row r="3854" spans="7:8" x14ac:dyDescent="0.2">
      <c r="G3854" s="35"/>
      <c r="H3854" s="35"/>
    </row>
    <row r="3855" spans="7:8" x14ac:dyDescent="0.2">
      <c r="G3855" s="35"/>
      <c r="H3855" s="35"/>
    </row>
    <row r="3856" spans="7:8" x14ac:dyDescent="0.2">
      <c r="G3856" s="35"/>
      <c r="H3856" s="35"/>
    </row>
    <row r="3857" spans="7:8" x14ac:dyDescent="0.2">
      <c r="G3857" s="35"/>
      <c r="H3857" s="35"/>
    </row>
    <row r="3858" spans="7:8" x14ac:dyDescent="0.2">
      <c r="G3858" s="35"/>
      <c r="H3858" s="35"/>
    </row>
    <row r="3859" spans="7:8" x14ac:dyDescent="0.2">
      <c r="G3859" s="35"/>
      <c r="H3859" s="35"/>
    </row>
    <row r="3860" spans="7:8" x14ac:dyDescent="0.2">
      <c r="G3860" s="35"/>
      <c r="H3860" s="35"/>
    </row>
    <row r="3861" spans="7:8" x14ac:dyDescent="0.2">
      <c r="G3861" s="35"/>
      <c r="H3861" s="35"/>
    </row>
    <row r="3862" spans="7:8" x14ac:dyDescent="0.2">
      <c r="G3862" s="35"/>
      <c r="H3862" s="35"/>
    </row>
    <row r="3863" spans="7:8" x14ac:dyDescent="0.2">
      <c r="G3863" s="35"/>
      <c r="H3863" s="35"/>
    </row>
    <row r="3864" spans="7:8" x14ac:dyDescent="0.2">
      <c r="G3864" s="35"/>
      <c r="H3864" s="35"/>
    </row>
    <row r="3865" spans="7:8" x14ac:dyDescent="0.2">
      <c r="G3865" s="35"/>
      <c r="H3865" s="35"/>
    </row>
    <row r="3866" spans="7:8" x14ac:dyDescent="0.2">
      <c r="G3866" s="35"/>
      <c r="H3866" s="35"/>
    </row>
    <row r="3867" spans="7:8" x14ac:dyDescent="0.2">
      <c r="G3867" s="35"/>
      <c r="H3867" s="35"/>
    </row>
    <row r="3868" spans="7:8" x14ac:dyDescent="0.2">
      <c r="G3868" s="35"/>
      <c r="H3868" s="35"/>
    </row>
    <row r="3869" spans="7:8" x14ac:dyDescent="0.2">
      <c r="G3869" s="35"/>
      <c r="H3869" s="35"/>
    </row>
    <row r="3870" spans="7:8" x14ac:dyDescent="0.2">
      <c r="G3870" s="35"/>
      <c r="H3870" s="35"/>
    </row>
    <row r="3871" spans="7:8" x14ac:dyDescent="0.2">
      <c r="G3871" s="35"/>
      <c r="H3871" s="35"/>
    </row>
    <row r="3872" spans="7:8" x14ac:dyDescent="0.2">
      <c r="G3872" s="35"/>
      <c r="H3872" s="35"/>
    </row>
    <row r="3873" spans="7:8" x14ac:dyDescent="0.2">
      <c r="G3873" s="35"/>
      <c r="H3873" s="35"/>
    </row>
    <row r="3874" spans="7:8" x14ac:dyDescent="0.2">
      <c r="G3874" s="35"/>
      <c r="H3874" s="35"/>
    </row>
    <row r="3875" spans="7:8" x14ac:dyDescent="0.2">
      <c r="G3875" s="35"/>
      <c r="H3875" s="35"/>
    </row>
    <row r="3876" spans="7:8" x14ac:dyDescent="0.2">
      <c r="G3876" s="35"/>
      <c r="H3876" s="35"/>
    </row>
    <row r="3877" spans="7:8" x14ac:dyDescent="0.2">
      <c r="G3877" s="35"/>
      <c r="H3877" s="35"/>
    </row>
    <row r="3878" spans="7:8" x14ac:dyDescent="0.2">
      <c r="G3878" s="35"/>
      <c r="H3878" s="35"/>
    </row>
    <row r="3879" spans="7:8" x14ac:dyDescent="0.2">
      <c r="G3879" s="35"/>
      <c r="H3879" s="35"/>
    </row>
    <row r="3880" spans="7:8" x14ac:dyDescent="0.2">
      <c r="G3880" s="35"/>
      <c r="H3880" s="35"/>
    </row>
    <row r="3881" spans="7:8" x14ac:dyDescent="0.2">
      <c r="G3881" s="35"/>
      <c r="H3881" s="35"/>
    </row>
    <row r="3882" spans="7:8" x14ac:dyDescent="0.2">
      <c r="G3882" s="35"/>
      <c r="H3882" s="35"/>
    </row>
    <row r="3883" spans="7:8" x14ac:dyDescent="0.2">
      <c r="G3883" s="35"/>
      <c r="H3883" s="35"/>
    </row>
    <row r="3884" spans="7:8" x14ac:dyDescent="0.2">
      <c r="G3884" s="35"/>
      <c r="H3884" s="35"/>
    </row>
    <row r="3885" spans="7:8" x14ac:dyDescent="0.2">
      <c r="G3885" s="35"/>
      <c r="H3885" s="35"/>
    </row>
    <row r="3886" spans="7:8" x14ac:dyDescent="0.2">
      <c r="G3886" s="35"/>
      <c r="H3886" s="35"/>
    </row>
    <row r="3887" spans="7:8" x14ac:dyDescent="0.2">
      <c r="G3887" s="35"/>
      <c r="H3887" s="35"/>
    </row>
    <row r="3888" spans="7:8" x14ac:dyDescent="0.2">
      <c r="G3888" s="35"/>
      <c r="H3888" s="35"/>
    </row>
    <row r="3889" spans="7:8" x14ac:dyDescent="0.2">
      <c r="G3889" s="35"/>
      <c r="H3889" s="35"/>
    </row>
    <row r="3890" spans="7:8" x14ac:dyDescent="0.2">
      <c r="G3890" s="35"/>
      <c r="H3890" s="35"/>
    </row>
    <row r="3891" spans="7:8" x14ac:dyDescent="0.2">
      <c r="G3891" s="35"/>
      <c r="H3891" s="35"/>
    </row>
    <row r="3892" spans="7:8" x14ac:dyDescent="0.2">
      <c r="G3892" s="35"/>
      <c r="H3892" s="35"/>
    </row>
    <row r="3893" spans="7:8" x14ac:dyDescent="0.2">
      <c r="G3893" s="35"/>
      <c r="H3893" s="35"/>
    </row>
    <row r="3894" spans="7:8" x14ac:dyDescent="0.2">
      <c r="G3894" s="35"/>
      <c r="H3894" s="35"/>
    </row>
    <row r="3895" spans="7:8" x14ac:dyDescent="0.2">
      <c r="G3895" s="35"/>
      <c r="H3895" s="35"/>
    </row>
    <row r="3896" spans="7:8" x14ac:dyDescent="0.2">
      <c r="G3896" s="35"/>
      <c r="H3896" s="35"/>
    </row>
    <row r="3897" spans="7:8" x14ac:dyDescent="0.2">
      <c r="G3897" s="35"/>
      <c r="H3897" s="35"/>
    </row>
    <row r="3898" spans="7:8" x14ac:dyDescent="0.2">
      <c r="G3898" s="35"/>
      <c r="H3898" s="35"/>
    </row>
    <row r="3899" spans="7:8" x14ac:dyDescent="0.2">
      <c r="G3899" s="35"/>
      <c r="H3899" s="35"/>
    </row>
    <row r="3900" spans="7:8" x14ac:dyDescent="0.2">
      <c r="G3900" s="35"/>
      <c r="H3900" s="35"/>
    </row>
    <row r="3901" spans="7:8" x14ac:dyDescent="0.2">
      <c r="G3901" s="35"/>
      <c r="H3901" s="35"/>
    </row>
    <row r="3902" spans="7:8" x14ac:dyDescent="0.2">
      <c r="G3902" s="35"/>
      <c r="H3902" s="35"/>
    </row>
    <row r="3903" spans="7:8" x14ac:dyDescent="0.2">
      <c r="G3903" s="35"/>
      <c r="H3903" s="35"/>
    </row>
    <row r="3904" spans="7:8" x14ac:dyDescent="0.2">
      <c r="G3904" s="35"/>
      <c r="H3904" s="35"/>
    </row>
    <row r="3905" spans="7:8" x14ac:dyDescent="0.2">
      <c r="G3905" s="35"/>
      <c r="H3905" s="35"/>
    </row>
    <row r="3906" spans="7:8" x14ac:dyDescent="0.2">
      <c r="G3906" s="35"/>
      <c r="H3906" s="35"/>
    </row>
    <row r="3907" spans="7:8" x14ac:dyDescent="0.2">
      <c r="G3907" s="35"/>
      <c r="H3907" s="35"/>
    </row>
    <row r="3908" spans="7:8" x14ac:dyDescent="0.2">
      <c r="G3908" s="35"/>
      <c r="H3908" s="35"/>
    </row>
    <row r="3909" spans="7:8" x14ac:dyDescent="0.2">
      <c r="G3909" s="35"/>
      <c r="H3909" s="35"/>
    </row>
    <row r="3910" spans="7:8" x14ac:dyDescent="0.2">
      <c r="G3910" s="35"/>
      <c r="H3910" s="35"/>
    </row>
    <row r="3911" spans="7:8" x14ac:dyDescent="0.2">
      <c r="G3911" s="35"/>
      <c r="H3911" s="35"/>
    </row>
    <row r="3912" spans="7:8" x14ac:dyDescent="0.2">
      <c r="G3912" s="35"/>
      <c r="H3912" s="35"/>
    </row>
    <row r="3913" spans="7:8" x14ac:dyDescent="0.2">
      <c r="G3913" s="35"/>
      <c r="H3913" s="35"/>
    </row>
    <row r="3914" spans="7:8" x14ac:dyDescent="0.2">
      <c r="G3914" s="35"/>
      <c r="H3914" s="35"/>
    </row>
    <row r="3915" spans="7:8" x14ac:dyDescent="0.2">
      <c r="G3915" s="35"/>
      <c r="H3915" s="35"/>
    </row>
    <row r="3916" spans="7:8" x14ac:dyDescent="0.2">
      <c r="G3916" s="35"/>
      <c r="H3916" s="35"/>
    </row>
    <row r="3917" spans="7:8" x14ac:dyDescent="0.2">
      <c r="G3917" s="35"/>
      <c r="H3917" s="35"/>
    </row>
    <row r="3918" spans="7:8" x14ac:dyDescent="0.2">
      <c r="G3918" s="35"/>
      <c r="H3918" s="35"/>
    </row>
    <row r="3919" spans="7:8" x14ac:dyDescent="0.2">
      <c r="G3919" s="35"/>
      <c r="H3919" s="35"/>
    </row>
    <row r="3920" spans="7:8" x14ac:dyDescent="0.2">
      <c r="G3920" s="35"/>
      <c r="H3920" s="35"/>
    </row>
    <row r="3921" spans="7:8" x14ac:dyDescent="0.2">
      <c r="G3921" s="35"/>
      <c r="H3921" s="35"/>
    </row>
    <row r="3922" spans="7:8" x14ac:dyDescent="0.2">
      <c r="G3922" s="35"/>
      <c r="H3922" s="35"/>
    </row>
    <row r="3923" spans="7:8" x14ac:dyDescent="0.2">
      <c r="G3923" s="35"/>
      <c r="H3923" s="35"/>
    </row>
    <row r="3924" spans="7:8" x14ac:dyDescent="0.2">
      <c r="G3924" s="35"/>
      <c r="H3924" s="35"/>
    </row>
    <row r="3925" spans="7:8" x14ac:dyDescent="0.2">
      <c r="G3925" s="35"/>
      <c r="H3925" s="35"/>
    </row>
    <row r="3926" spans="7:8" x14ac:dyDescent="0.2">
      <c r="G3926" s="35"/>
      <c r="H3926" s="35"/>
    </row>
    <row r="3927" spans="7:8" x14ac:dyDescent="0.2">
      <c r="G3927" s="35"/>
      <c r="H3927" s="35"/>
    </row>
    <row r="3928" spans="7:8" x14ac:dyDescent="0.2">
      <c r="G3928" s="35"/>
      <c r="H3928" s="35"/>
    </row>
    <row r="3929" spans="7:8" x14ac:dyDescent="0.2">
      <c r="G3929" s="35"/>
      <c r="H3929" s="35"/>
    </row>
    <row r="3930" spans="7:8" x14ac:dyDescent="0.2">
      <c r="G3930" s="35"/>
      <c r="H3930" s="35"/>
    </row>
    <row r="3931" spans="7:8" x14ac:dyDescent="0.2">
      <c r="G3931" s="35"/>
      <c r="H3931" s="35"/>
    </row>
    <row r="3932" spans="7:8" x14ac:dyDescent="0.2">
      <c r="G3932" s="35"/>
      <c r="H3932" s="35"/>
    </row>
    <row r="3933" spans="7:8" x14ac:dyDescent="0.2">
      <c r="G3933" s="35"/>
      <c r="H3933" s="35"/>
    </row>
    <row r="3934" spans="7:8" x14ac:dyDescent="0.2">
      <c r="G3934" s="35"/>
      <c r="H3934" s="35"/>
    </row>
    <row r="3935" spans="7:8" x14ac:dyDescent="0.2">
      <c r="G3935" s="35"/>
      <c r="H3935" s="35"/>
    </row>
    <row r="3936" spans="7:8" x14ac:dyDescent="0.2">
      <c r="G3936" s="35"/>
      <c r="H3936" s="35"/>
    </row>
    <row r="3937" spans="7:8" x14ac:dyDescent="0.2">
      <c r="G3937" s="35"/>
      <c r="H3937" s="35"/>
    </row>
    <row r="3938" spans="7:8" x14ac:dyDescent="0.2">
      <c r="G3938" s="35"/>
      <c r="H3938" s="35"/>
    </row>
    <row r="3939" spans="7:8" x14ac:dyDescent="0.2">
      <c r="G3939" s="35"/>
      <c r="H3939" s="35"/>
    </row>
    <row r="3940" spans="7:8" x14ac:dyDescent="0.2">
      <c r="G3940" s="35"/>
      <c r="H3940" s="35"/>
    </row>
    <row r="3941" spans="7:8" x14ac:dyDescent="0.2">
      <c r="G3941" s="35"/>
      <c r="H3941" s="35"/>
    </row>
    <row r="3942" spans="7:8" x14ac:dyDescent="0.2">
      <c r="G3942" s="35"/>
      <c r="H3942" s="35"/>
    </row>
    <row r="3943" spans="7:8" x14ac:dyDescent="0.2">
      <c r="G3943" s="35"/>
      <c r="H3943" s="35"/>
    </row>
    <row r="3944" spans="7:8" x14ac:dyDescent="0.2">
      <c r="G3944" s="35"/>
      <c r="H3944" s="35"/>
    </row>
    <row r="3945" spans="7:8" x14ac:dyDescent="0.2">
      <c r="G3945" s="35"/>
      <c r="H3945" s="35"/>
    </row>
    <row r="3946" spans="7:8" x14ac:dyDescent="0.2">
      <c r="G3946" s="35"/>
      <c r="H3946" s="35"/>
    </row>
    <row r="3947" spans="7:8" x14ac:dyDescent="0.2">
      <c r="G3947" s="35"/>
      <c r="H3947" s="35"/>
    </row>
    <row r="3948" spans="7:8" x14ac:dyDescent="0.2">
      <c r="G3948" s="35"/>
      <c r="H3948" s="35"/>
    </row>
    <row r="3949" spans="7:8" x14ac:dyDescent="0.2">
      <c r="G3949" s="35"/>
      <c r="H3949" s="35"/>
    </row>
    <row r="3950" spans="7:8" x14ac:dyDescent="0.2">
      <c r="G3950" s="35"/>
      <c r="H3950" s="35"/>
    </row>
    <row r="3951" spans="7:8" x14ac:dyDescent="0.2">
      <c r="G3951" s="35"/>
      <c r="H3951" s="35"/>
    </row>
    <row r="3952" spans="7:8" x14ac:dyDescent="0.2">
      <c r="G3952" s="35"/>
      <c r="H3952" s="35"/>
    </row>
    <row r="3953" spans="7:8" x14ac:dyDescent="0.2">
      <c r="G3953" s="35"/>
      <c r="H3953" s="35"/>
    </row>
    <row r="3954" spans="7:8" x14ac:dyDescent="0.2">
      <c r="G3954" s="35"/>
      <c r="H3954" s="35"/>
    </row>
    <row r="3955" spans="7:8" x14ac:dyDescent="0.2">
      <c r="G3955" s="35"/>
      <c r="H3955" s="35"/>
    </row>
    <row r="3956" spans="7:8" x14ac:dyDescent="0.2">
      <c r="G3956" s="35"/>
      <c r="H3956" s="35"/>
    </row>
    <row r="3957" spans="7:8" x14ac:dyDescent="0.2">
      <c r="G3957" s="35"/>
      <c r="H3957" s="35"/>
    </row>
    <row r="3958" spans="7:8" x14ac:dyDescent="0.2">
      <c r="G3958" s="35"/>
      <c r="H3958" s="35"/>
    </row>
    <row r="3959" spans="7:8" x14ac:dyDescent="0.2">
      <c r="G3959" s="35"/>
      <c r="H3959" s="35"/>
    </row>
    <row r="3960" spans="7:8" x14ac:dyDescent="0.2">
      <c r="G3960" s="35"/>
      <c r="H3960" s="35"/>
    </row>
    <row r="3961" spans="7:8" x14ac:dyDescent="0.2">
      <c r="G3961" s="35"/>
      <c r="H3961" s="35"/>
    </row>
    <row r="3962" spans="7:8" x14ac:dyDescent="0.2">
      <c r="G3962" s="35"/>
      <c r="H3962" s="35"/>
    </row>
    <row r="3963" spans="7:8" x14ac:dyDescent="0.2">
      <c r="G3963" s="35"/>
      <c r="H3963" s="35"/>
    </row>
    <row r="3964" spans="7:8" x14ac:dyDescent="0.2">
      <c r="G3964" s="35"/>
      <c r="H3964" s="35"/>
    </row>
    <row r="3965" spans="7:8" x14ac:dyDescent="0.2">
      <c r="G3965" s="35"/>
      <c r="H3965" s="35"/>
    </row>
    <row r="3966" spans="7:8" x14ac:dyDescent="0.2">
      <c r="G3966" s="35"/>
      <c r="H3966" s="35"/>
    </row>
    <row r="3967" spans="7:8" x14ac:dyDescent="0.2">
      <c r="G3967" s="35"/>
      <c r="H3967" s="35"/>
    </row>
    <row r="3968" spans="7:8" x14ac:dyDescent="0.2">
      <c r="G3968" s="35"/>
      <c r="H3968" s="35"/>
    </row>
    <row r="3969" spans="7:8" x14ac:dyDescent="0.2">
      <c r="G3969" s="35"/>
      <c r="H3969" s="35"/>
    </row>
    <row r="3970" spans="7:8" x14ac:dyDescent="0.2">
      <c r="G3970" s="35"/>
      <c r="H3970" s="35"/>
    </row>
    <row r="3971" spans="7:8" x14ac:dyDescent="0.2">
      <c r="G3971" s="35"/>
      <c r="H3971" s="35"/>
    </row>
    <row r="3972" spans="7:8" x14ac:dyDescent="0.2">
      <c r="G3972" s="35"/>
      <c r="H3972" s="35"/>
    </row>
    <row r="3973" spans="7:8" x14ac:dyDescent="0.2">
      <c r="G3973" s="35"/>
      <c r="H3973" s="35"/>
    </row>
    <row r="3974" spans="7:8" x14ac:dyDescent="0.2">
      <c r="G3974" s="35"/>
      <c r="H3974" s="35"/>
    </row>
    <row r="3975" spans="7:8" x14ac:dyDescent="0.2">
      <c r="G3975" s="35"/>
      <c r="H3975" s="35"/>
    </row>
    <row r="3976" spans="7:8" x14ac:dyDescent="0.2">
      <c r="G3976" s="35"/>
      <c r="H3976" s="35"/>
    </row>
    <row r="3977" spans="7:8" x14ac:dyDescent="0.2">
      <c r="G3977" s="35"/>
      <c r="H3977" s="35"/>
    </row>
    <row r="3978" spans="7:8" x14ac:dyDescent="0.2">
      <c r="G3978" s="35"/>
      <c r="H3978" s="35"/>
    </row>
    <row r="3979" spans="7:8" x14ac:dyDescent="0.2">
      <c r="G3979" s="35"/>
      <c r="H3979" s="35"/>
    </row>
    <row r="3980" spans="7:8" x14ac:dyDescent="0.2">
      <c r="G3980" s="35"/>
      <c r="H3980" s="35"/>
    </row>
    <row r="3981" spans="7:8" x14ac:dyDescent="0.2">
      <c r="G3981" s="35"/>
      <c r="H3981" s="35"/>
    </row>
    <row r="3982" spans="7:8" x14ac:dyDescent="0.2">
      <c r="G3982" s="35"/>
      <c r="H3982" s="35"/>
    </row>
    <row r="3983" spans="7:8" x14ac:dyDescent="0.2">
      <c r="G3983" s="35"/>
      <c r="H3983" s="35"/>
    </row>
    <row r="3984" spans="7:8" x14ac:dyDescent="0.2">
      <c r="G3984" s="35"/>
      <c r="H3984" s="35"/>
    </row>
    <row r="3985" spans="7:8" x14ac:dyDescent="0.2">
      <c r="G3985" s="35"/>
      <c r="H3985" s="35"/>
    </row>
    <row r="3986" spans="7:8" x14ac:dyDescent="0.2">
      <c r="G3986" s="35"/>
      <c r="H3986" s="35"/>
    </row>
    <row r="3987" spans="7:8" x14ac:dyDescent="0.2">
      <c r="G3987" s="35"/>
      <c r="H3987" s="35"/>
    </row>
    <row r="3988" spans="7:8" x14ac:dyDescent="0.2">
      <c r="G3988" s="35"/>
      <c r="H3988" s="35"/>
    </row>
    <row r="3989" spans="7:8" x14ac:dyDescent="0.2">
      <c r="G3989" s="35"/>
      <c r="H3989" s="35"/>
    </row>
    <row r="3990" spans="7:8" x14ac:dyDescent="0.2">
      <c r="G3990" s="35"/>
      <c r="H3990" s="35"/>
    </row>
    <row r="3991" spans="7:8" x14ac:dyDescent="0.2">
      <c r="G3991" s="35"/>
      <c r="H3991" s="35"/>
    </row>
    <row r="3992" spans="7:8" x14ac:dyDescent="0.2">
      <c r="G3992" s="35"/>
      <c r="H3992" s="35"/>
    </row>
    <row r="3993" spans="7:8" x14ac:dyDescent="0.2">
      <c r="G3993" s="35"/>
      <c r="H3993" s="35"/>
    </row>
    <row r="3994" spans="7:8" x14ac:dyDescent="0.2">
      <c r="G3994" s="35"/>
      <c r="H3994" s="35"/>
    </row>
    <row r="3995" spans="7:8" x14ac:dyDescent="0.2">
      <c r="G3995" s="35"/>
      <c r="H3995" s="35"/>
    </row>
    <row r="3996" spans="7:8" x14ac:dyDescent="0.2">
      <c r="G3996" s="35"/>
      <c r="H3996" s="35"/>
    </row>
    <row r="3997" spans="7:8" x14ac:dyDescent="0.2">
      <c r="G3997" s="35"/>
      <c r="H3997" s="35"/>
    </row>
    <row r="3998" spans="7:8" x14ac:dyDescent="0.2">
      <c r="G3998" s="35"/>
      <c r="H3998" s="35"/>
    </row>
    <row r="3999" spans="7:8" x14ac:dyDescent="0.2">
      <c r="G3999" s="35"/>
      <c r="H3999" s="35"/>
    </row>
    <row r="4000" spans="7:8" x14ac:dyDescent="0.2">
      <c r="G4000" s="35"/>
      <c r="H4000" s="35"/>
    </row>
    <row r="4001" spans="7:8" x14ac:dyDescent="0.2">
      <c r="G4001" s="35"/>
      <c r="H4001" s="35"/>
    </row>
    <row r="4002" spans="7:8" x14ac:dyDescent="0.2">
      <c r="G4002" s="35"/>
      <c r="H4002" s="35"/>
    </row>
    <row r="4003" spans="7:8" x14ac:dyDescent="0.2">
      <c r="G4003" s="35"/>
      <c r="H4003" s="35"/>
    </row>
    <row r="4004" spans="7:8" x14ac:dyDescent="0.2">
      <c r="G4004" s="35"/>
      <c r="H4004" s="35"/>
    </row>
    <row r="4005" spans="7:8" x14ac:dyDescent="0.2">
      <c r="G4005" s="35"/>
      <c r="H4005" s="35"/>
    </row>
    <row r="4006" spans="7:8" x14ac:dyDescent="0.2">
      <c r="G4006" s="35"/>
      <c r="H4006" s="35"/>
    </row>
    <row r="4007" spans="7:8" x14ac:dyDescent="0.2">
      <c r="G4007" s="35"/>
      <c r="H4007" s="35"/>
    </row>
    <row r="4008" spans="7:8" x14ac:dyDescent="0.2">
      <c r="G4008" s="35"/>
      <c r="H4008" s="35"/>
    </row>
    <row r="4009" spans="7:8" x14ac:dyDescent="0.2">
      <c r="G4009" s="35"/>
      <c r="H4009" s="35"/>
    </row>
    <row r="4010" spans="7:8" x14ac:dyDescent="0.2">
      <c r="G4010" s="35"/>
      <c r="H4010" s="35"/>
    </row>
    <row r="4011" spans="7:8" x14ac:dyDescent="0.2">
      <c r="G4011" s="35"/>
      <c r="H4011" s="35"/>
    </row>
    <row r="4012" spans="7:8" x14ac:dyDescent="0.2">
      <c r="G4012" s="35"/>
      <c r="H4012" s="35"/>
    </row>
    <row r="4013" spans="7:8" x14ac:dyDescent="0.2">
      <c r="G4013" s="35"/>
      <c r="H4013" s="35"/>
    </row>
    <row r="4014" spans="7:8" x14ac:dyDescent="0.2">
      <c r="G4014" s="35"/>
      <c r="H4014" s="35"/>
    </row>
    <row r="4015" spans="7:8" x14ac:dyDescent="0.2">
      <c r="G4015" s="35"/>
      <c r="H4015" s="35"/>
    </row>
    <row r="4016" spans="7:8" x14ac:dyDescent="0.2">
      <c r="G4016" s="35"/>
      <c r="H4016" s="35"/>
    </row>
    <row r="4017" spans="7:8" x14ac:dyDescent="0.2">
      <c r="G4017" s="35"/>
      <c r="H4017" s="35"/>
    </row>
    <row r="4018" spans="7:8" x14ac:dyDescent="0.2">
      <c r="G4018" s="35"/>
      <c r="H4018" s="35"/>
    </row>
    <row r="4019" spans="7:8" x14ac:dyDescent="0.2">
      <c r="G4019" s="35"/>
      <c r="H4019" s="35"/>
    </row>
    <row r="4020" spans="7:8" x14ac:dyDescent="0.2">
      <c r="G4020" s="35"/>
      <c r="H4020" s="35"/>
    </row>
    <row r="4021" spans="7:8" x14ac:dyDescent="0.2">
      <c r="G4021" s="35"/>
      <c r="H4021" s="35"/>
    </row>
    <row r="4022" spans="7:8" x14ac:dyDescent="0.2">
      <c r="G4022" s="35"/>
      <c r="H4022" s="35"/>
    </row>
    <row r="4023" spans="7:8" x14ac:dyDescent="0.2">
      <c r="G4023" s="35"/>
      <c r="H4023" s="35"/>
    </row>
    <row r="4024" spans="7:8" x14ac:dyDescent="0.2">
      <c r="G4024" s="35"/>
      <c r="H4024" s="35"/>
    </row>
    <row r="4025" spans="7:8" x14ac:dyDescent="0.2">
      <c r="G4025" s="35"/>
      <c r="H4025" s="35"/>
    </row>
    <row r="4026" spans="7:8" x14ac:dyDescent="0.2">
      <c r="G4026" s="35"/>
      <c r="H4026" s="35"/>
    </row>
    <row r="4027" spans="7:8" x14ac:dyDescent="0.2">
      <c r="G4027" s="35"/>
      <c r="H4027" s="35"/>
    </row>
    <row r="4028" spans="7:8" x14ac:dyDescent="0.2">
      <c r="G4028" s="35"/>
      <c r="H4028" s="35"/>
    </row>
    <row r="4029" spans="7:8" x14ac:dyDescent="0.2">
      <c r="G4029" s="35"/>
      <c r="H4029" s="35"/>
    </row>
    <row r="4030" spans="7:8" x14ac:dyDescent="0.2">
      <c r="G4030" s="35"/>
      <c r="H4030" s="35"/>
    </row>
    <row r="4031" spans="7:8" x14ac:dyDescent="0.2">
      <c r="G4031" s="35"/>
      <c r="H4031" s="35"/>
    </row>
    <row r="4032" spans="7:8" x14ac:dyDescent="0.2">
      <c r="G4032" s="35"/>
      <c r="H4032" s="35"/>
    </row>
    <row r="4033" spans="7:8" x14ac:dyDescent="0.2">
      <c r="G4033" s="35"/>
      <c r="H4033" s="35"/>
    </row>
    <row r="4034" spans="7:8" x14ac:dyDescent="0.2">
      <c r="G4034" s="35"/>
      <c r="H4034" s="35"/>
    </row>
    <row r="4035" spans="7:8" x14ac:dyDescent="0.2">
      <c r="G4035" s="35"/>
      <c r="H4035" s="35"/>
    </row>
    <row r="4036" spans="7:8" x14ac:dyDescent="0.2">
      <c r="G4036" s="35"/>
      <c r="H4036" s="35"/>
    </row>
    <row r="4037" spans="7:8" x14ac:dyDescent="0.2">
      <c r="G4037" s="35"/>
      <c r="H4037" s="35"/>
    </row>
    <row r="4038" spans="7:8" x14ac:dyDescent="0.2">
      <c r="G4038" s="35"/>
      <c r="H4038" s="35"/>
    </row>
    <row r="4039" spans="7:8" x14ac:dyDescent="0.2">
      <c r="G4039" s="35"/>
      <c r="H4039" s="35"/>
    </row>
    <row r="4040" spans="7:8" x14ac:dyDescent="0.2">
      <c r="G4040" s="35"/>
      <c r="H4040" s="35"/>
    </row>
    <row r="4041" spans="7:8" x14ac:dyDescent="0.2">
      <c r="G4041" s="35"/>
      <c r="H4041" s="35"/>
    </row>
    <row r="4042" spans="7:8" x14ac:dyDescent="0.2">
      <c r="G4042" s="35"/>
      <c r="H4042" s="35"/>
    </row>
    <row r="4043" spans="7:8" x14ac:dyDescent="0.2">
      <c r="G4043" s="35"/>
      <c r="H4043" s="35"/>
    </row>
    <row r="4044" spans="7:8" x14ac:dyDescent="0.2">
      <c r="G4044" s="35"/>
      <c r="H4044" s="35"/>
    </row>
    <row r="4045" spans="7:8" x14ac:dyDescent="0.2">
      <c r="G4045" s="35"/>
      <c r="H4045" s="35"/>
    </row>
    <row r="4046" spans="7:8" x14ac:dyDescent="0.2">
      <c r="G4046" s="35"/>
      <c r="H4046" s="35"/>
    </row>
    <row r="4047" spans="7:8" x14ac:dyDescent="0.2">
      <c r="G4047" s="35"/>
      <c r="H4047" s="35"/>
    </row>
    <row r="4048" spans="7:8" x14ac:dyDescent="0.2">
      <c r="G4048" s="35"/>
      <c r="H4048" s="35"/>
    </row>
    <row r="4049" spans="7:8" x14ac:dyDescent="0.2">
      <c r="G4049" s="35"/>
      <c r="H4049" s="35"/>
    </row>
    <row r="4050" spans="7:8" x14ac:dyDescent="0.2">
      <c r="G4050" s="35"/>
      <c r="H4050" s="35"/>
    </row>
    <row r="4051" spans="7:8" x14ac:dyDescent="0.2">
      <c r="G4051" s="35"/>
      <c r="H4051" s="35"/>
    </row>
    <row r="4052" spans="7:8" x14ac:dyDescent="0.2">
      <c r="G4052" s="35"/>
      <c r="H4052" s="35"/>
    </row>
    <row r="4053" spans="7:8" x14ac:dyDescent="0.2">
      <c r="G4053" s="35"/>
      <c r="H4053" s="35"/>
    </row>
    <row r="4054" spans="7:8" x14ac:dyDescent="0.2">
      <c r="G4054" s="35"/>
      <c r="H4054" s="35"/>
    </row>
    <row r="4055" spans="7:8" x14ac:dyDescent="0.2">
      <c r="G4055" s="35"/>
      <c r="H4055" s="35"/>
    </row>
    <row r="4056" spans="7:8" x14ac:dyDescent="0.2">
      <c r="G4056" s="35"/>
      <c r="H4056" s="35"/>
    </row>
    <row r="4057" spans="7:8" x14ac:dyDescent="0.2">
      <c r="G4057" s="35"/>
      <c r="H4057" s="35"/>
    </row>
    <row r="4058" spans="7:8" x14ac:dyDescent="0.2">
      <c r="G4058" s="35"/>
      <c r="H4058" s="35"/>
    </row>
    <row r="4059" spans="7:8" x14ac:dyDescent="0.2">
      <c r="G4059" s="35"/>
      <c r="H4059" s="35"/>
    </row>
    <row r="4060" spans="7:8" x14ac:dyDescent="0.2">
      <c r="G4060" s="35"/>
      <c r="H4060" s="35"/>
    </row>
    <row r="4061" spans="7:8" x14ac:dyDescent="0.2">
      <c r="G4061" s="35"/>
      <c r="H4061" s="35"/>
    </row>
    <row r="4062" spans="7:8" x14ac:dyDescent="0.2">
      <c r="G4062" s="35"/>
      <c r="H4062" s="35"/>
    </row>
    <row r="4063" spans="7:8" x14ac:dyDescent="0.2">
      <c r="G4063" s="35"/>
      <c r="H4063" s="35"/>
    </row>
    <row r="4064" spans="7:8" x14ac:dyDescent="0.2">
      <c r="G4064" s="35"/>
      <c r="H4064" s="35"/>
    </row>
    <row r="4065" spans="7:8" x14ac:dyDescent="0.2">
      <c r="G4065" s="35"/>
      <c r="H4065" s="35"/>
    </row>
    <row r="4066" spans="7:8" x14ac:dyDescent="0.2">
      <c r="G4066" s="35"/>
      <c r="H4066" s="35"/>
    </row>
    <row r="4067" spans="7:8" x14ac:dyDescent="0.2">
      <c r="G4067" s="35"/>
      <c r="H4067" s="35"/>
    </row>
    <row r="4068" spans="7:8" x14ac:dyDescent="0.2">
      <c r="G4068" s="35"/>
      <c r="H4068" s="35"/>
    </row>
    <row r="4069" spans="7:8" x14ac:dyDescent="0.2">
      <c r="G4069" s="35"/>
      <c r="H4069" s="35"/>
    </row>
    <row r="4070" spans="7:8" x14ac:dyDescent="0.2">
      <c r="G4070" s="35"/>
      <c r="H4070" s="35"/>
    </row>
    <row r="4071" spans="7:8" x14ac:dyDescent="0.2">
      <c r="G4071" s="35"/>
      <c r="H4071" s="35"/>
    </row>
    <row r="4072" spans="7:8" x14ac:dyDescent="0.2">
      <c r="G4072" s="35"/>
      <c r="H4072" s="35"/>
    </row>
    <row r="4073" spans="7:8" x14ac:dyDescent="0.2">
      <c r="G4073" s="35"/>
      <c r="H4073" s="35"/>
    </row>
    <row r="4074" spans="7:8" x14ac:dyDescent="0.2">
      <c r="G4074" s="35"/>
      <c r="H4074" s="35"/>
    </row>
    <row r="4075" spans="7:8" x14ac:dyDescent="0.2">
      <c r="G4075" s="35"/>
      <c r="H4075" s="35"/>
    </row>
    <row r="4076" spans="7:8" x14ac:dyDescent="0.2">
      <c r="G4076" s="35"/>
      <c r="H4076" s="35"/>
    </row>
    <row r="4077" spans="7:8" x14ac:dyDescent="0.2">
      <c r="G4077" s="35"/>
      <c r="H4077" s="35"/>
    </row>
    <row r="4078" spans="7:8" x14ac:dyDescent="0.2">
      <c r="G4078" s="35"/>
      <c r="H4078" s="35"/>
    </row>
    <row r="4079" spans="7:8" x14ac:dyDescent="0.2">
      <c r="G4079" s="35"/>
      <c r="H4079" s="35"/>
    </row>
    <row r="4080" spans="7:8" x14ac:dyDescent="0.2">
      <c r="G4080" s="35"/>
      <c r="H4080" s="35"/>
    </row>
    <row r="4081" spans="7:8" x14ac:dyDescent="0.2">
      <c r="G4081" s="35"/>
      <c r="H4081" s="35"/>
    </row>
    <row r="4082" spans="7:8" x14ac:dyDescent="0.2">
      <c r="G4082" s="35"/>
      <c r="H4082" s="35"/>
    </row>
    <row r="4083" spans="7:8" x14ac:dyDescent="0.2">
      <c r="G4083" s="35"/>
      <c r="H4083" s="35"/>
    </row>
    <row r="4084" spans="7:8" x14ac:dyDescent="0.2">
      <c r="G4084" s="35"/>
      <c r="H4084" s="35"/>
    </row>
    <row r="4085" spans="7:8" x14ac:dyDescent="0.2">
      <c r="G4085" s="35"/>
      <c r="H4085" s="35"/>
    </row>
    <row r="4086" spans="7:8" x14ac:dyDescent="0.2">
      <c r="G4086" s="35"/>
      <c r="H4086" s="35"/>
    </row>
    <row r="4087" spans="7:8" x14ac:dyDescent="0.2">
      <c r="G4087" s="35"/>
      <c r="H4087" s="35"/>
    </row>
    <row r="4088" spans="7:8" x14ac:dyDescent="0.2">
      <c r="G4088" s="35"/>
      <c r="H4088" s="35"/>
    </row>
    <row r="4089" spans="7:8" x14ac:dyDescent="0.2">
      <c r="G4089" s="35"/>
      <c r="H4089" s="35"/>
    </row>
    <row r="4090" spans="7:8" x14ac:dyDescent="0.2">
      <c r="G4090" s="35"/>
      <c r="H4090" s="35"/>
    </row>
    <row r="4091" spans="7:8" x14ac:dyDescent="0.2">
      <c r="G4091" s="35"/>
      <c r="H4091" s="35"/>
    </row>
    <row r="4092" spans="7:8" x14ac:dyDescent="0.2">
      <c r="G4092" s="35"/>
      <c r="H4092" s="35"/>
    </row>
    <row r="4093" spans="7:8" x14ac:dyDescent="0.2">
      <c r="G4093" s="35"/>
      <c r="H4093" s="35"/>
    </row>
    <row r="4094" spans="7:8" x14ac:dyDescent="0.2">
      <c r="G4094" s="35"/>
      <c r="H4094" s="35"/>
    </row>
    <row r="4095" spans="7:8" x14ac:dyDescent="0.2">
      <c r="G4095" s="35"/>
      <c r="H4095" s="35"/>
    </row>
    <row r="4096" spans="7:8" x14ac:dyDescent="0.2">
      <c r="G4096" s="35"/>
      <c r="H4096" s="35"/>
    </row>
    <row r="4097" spans="7:8" x14ac:dyDescent="0.2">
      <c r="G4097" s="35"/>
      <c r="H4097" s="35"/>
    </row>
    <row r="4098" spans="7:8" x14ac:dyDescent="0.2">
      <c r="G4098" s="35"/>
      <c r="H4098" s="35"/>
    </row>
    <row r="4099" spans="7:8" x14ac:dyDescent="0.2">
      <c r="G4099" s="35"/>
      <c r="H4099" s="35"/>
    </row>
    <row r="4100" spans="7:8" x14ac:dyDescent="0.2">
      <c r="G4100" s="35"/>
      <c r="H4100" s="35"/>
    </row>
    <row r="4101" spans="7:8" x14ac:dyDescent="0.2">
      <c r="G4101" s="35"/>
      <c r="H4101" s="35"/>
    </row>
    <row r="4102" spans="7:8" x14ac:dyDescent="0.2">
      <c r="G4102" s="35"/>
      <c r="H4102" s="35"/>
    </row>
    <row r="4103" spans="7:8" x14ac:dyDescent="0.2">
      <c r="G4103" s="35"/>
      <c r="H4103" s="35"/>
    </row>
    <row r="4104" spans="7:8" x14ac:dyDescent="0.2">
      <c r="G4104" s="35"/>
      <c r="H4104" s="35"/>
    </row>
    <row r="4105" spans="7:8" x14ac:dyDescent="0.2">
      <c r="G4105" s="35"/>
      <c r="H4105" s="35"/>
    </row>
    <row r="4106" spans="7:8" x14ac:dyDescent="0.2">
      <c r="G4106" s="35"/>
      <c r="H4106" s="35"/>
    </row>
    <row r="4107" spans="7:8" x14ac:dyDescent="0.2">
      <c r="G4107" s="35"/>
      <c r="H4107" s="35"/>
    </row>
    <row r="4108" spans="7:8" x14ac:dyDescent="0.2">
      <c r="G4108" s="35"/>
      <c r="H4108" s="35"/>
    </row>
    <row r="4109" spans="7:8" x14ac:dyDescent="0.2">
      <c r="G4109" s="35"/>
      <c r="H4109" s="35"/>
    </row>
    <row r="4110" spans="7:8" x14ac:dyDescent="0.2">
      <c r="G4110" s="35"/>
      <c r="H4110" s="35"/>
    </row>
    <row r="4111" spans="7:8" x14ac:dyDescent="0.2">
      <c r="G4111" s="35"/>
      <c r="H4111" s="35"/>
    </row>
    <row r="4112" spans="7:8" x14ac:dyDescent="0.2">
      <c r="G4112" s="35"/>
      <c r="H4112" s="35"/>
    </row>
    <row r="4113" spans="7:8" x14ac:dyDescent="0.2">
      <c r="G4113" s="35"/>
      <c r="H4113" s="35"/>
    </row>
    <row r="4114" spans="7:8" x14ac:dyDescent="0.2">
      <c r="G4114" s="35"/>
      <c r="H4114" s="35"/>
    </row>
    <row r="4115" spans="7:8" x14ac:dyDescent="0.2">
      <c r="G4115" s="35"/>
      <c r="H4115" s="35"/>
    </row>
    <row r="4116" spans="7:8" x14ac:dyDescent="0.2">
      <c r="G4116" s="35"/>
      <c r="H4116" s="35"/>
    </row>
    <row r="4117" spans="7:8" x14ac:dyDescent="0.2">
      <c r="G4117" s="35"/>
      <c r="H4117" s="35"/>
    </row>
    <row r="4118" spans="7:8" x14ac:dyDescent="0.2">
      <c r="G4118" s="35"/>
      <c r="H4118" s="35"/>
    </row>
    <row r="4119" spans="7:8" x14ac:dyDescent="0.2">
      <c r="G4119" s="35"/>
      <c r="H4119" s="35"/>
    </row>
    <row r="4120" spans="7:8" x14ac:dyDescent="0.2">
      <c r="G4120" s="35"/>
      <c r="H4120" s="35"/>
    </row>
    <row r="4121" spans="7:8" x14ac:dyDescent="0.2">
      <c r="G4121" s="35"/>
      <c r="H4121" s="35"/>
    </row>
    <row r="4122" spans="7:8" x14ac:dyDescent="0.2">
      <c r="G4122" s="35"/>
      <c r="H4122" s="35"/>
    </row>
    <row r="4123" spans="7:8" x14ac:dyDescent="0.2">
      <c r="G4123" s="35"/>
      <c r="H4123" s="35"/>
    </row>
    <row r="4124" spans="7:8" x14ac:dyDescent="0.2">
      <c r="G4124" s="35"/>
      <c r="H4124" s="35"/>
    </row>
    <row r="4125" spans="7:8" x14ac:dyDescent="0.2">
      <c r="G4125" s="35"/>
      <c r="H4125" s="35"/>
    </row>
    <row r="4126" spans="7:8" x14ac:dyDescent="0.2">
      <c r="G4126" s="35"/>
      <c r="H4126" s="35"/>
    </row>
    <row r="4127" spans="7:8" x14ac:dyDescent="0.2">
      <c r="G4127" s="35"/>
      <c r="H4127" s="35"/>
    </row>
    <row r="4128" spans="7:8" x14ac:dyDescent="0.2">
      <c r="G4128" s="35"/>
      <c r="H4128" s="35"/>
    </row>
    <row r="4129" spans="7:8" x14ac:dyDescent="0.2">
      <c r="G4129" s="35"/>
      <c r="H4129" s="35"/>
    </row>
    <row r="4130" spans="7:8" x14ac:dyDescent="0.2">
      <c r="G4130" s="35"/>
      <c r="H4130" s="35"/>
    </row>
    <row r="4131" spans="7:8" x14ac:dyDescent="0.2">
      <c r="G4131" s="35"/>
      <c r="H4131" s="35"/>
    </row>
    <row r="4132" spans="7:8" x14ac:dyDescent="0.2">
      <c r="G4132" s="35"/>
      <c r="H4132" s="35"/>
    </row>
    <row r="4133" spans="7:8" x14ac:dyDescent="0.2">
      <c r="G4133" s="35"/>
      <c r="H4133" s="35"/>
    </row>
    <row r="4134" spans="7:8" x14ac:dyDescent="0.2">
      <c r="G4134" s="35"/>
      <c r="H4134" s="35"/>
    </row>
    <row r="4135" spans="7:8" x14ac:dyDescent="0.2">
      <c r="G4135" s="35"/>
      <c r="H4135" s="35"/>
    </row>
    <row r="4136" spans="7:8" x14ac:dyDescent="0.2">
      <c r="G4136" s="35"/>
      <c r="H4136" s="35"/>
    </row>
    <row r="4137" spans="7:8" x14ac:dyDescent="0.2">
      <c r="G4137" s="35"/>
      <c r="H4137" s="35"/>
    </row>
    <row r="4138" spans="7:8" x14ac:dyDescent="0.2">
      <c r="G4138" s="35"/>
      <c r="H4138" s="35"/>
    </row>
    <row r="4139" spans="7:8" x14ac:dyDescent="0.2">
      <c r="G4139" s="35"/>
      <c r="H4139" s="35"/>
    </row>
    <row r="4140" spans="7:8" x14ac:dyDescent="0.2">
      <c r="G4140" s="35"/>
      <c r="H4140" s="35"/>
    </row>
    <row r="4141" spans="7:8" x14ac:dyDescent="0.2">
      <c r="G4141" s="35"/>
      <c r="H4141" s="35"/>
    </row>
    <row r="4142" spans="7:8" x14ac:dyDescent="0.2">
      <c r="G4142" s="35"/>
      <c r="H4142" s="35"/>
    </row>
    <row r="4143" spans="7:8" x14ac:dyDescent="0.2">
      <c r="G4143" s="35"/>
      <c r="H4143" s="35"/>
    </row>
    <row r="4144" spans="7:8" x14ac:dyDescent="0.2">
      <c r="G4144" s="35"/>
      <c r="H4144" s="35"/>
    </row>
    <row r="4145" spans="7:8" x14ac:dyDescent="0.2">
      <c r="G4145" s="35"/>
      <c r="H4145" s="35"/>
    </row>
    <row r="4146" spans="7:8" x14ac:dyDescent="0.2">
      <c r="G4146" s="35"/>
      <c r="H4146" s="35"/>
    </row>
    <row r="4147" spans="7:8" x14ac:dyDescent="0.2">
      <c r="G4147" s="35"/>
      <c r="H4147" s="35"/>
    </row>
    <row r="4148" spans="7:8" x14ac:dyDescent="0.2">
      <c r="G4148" s="35"/>
      <c r="H4148" s="35"/>
    </row>
    <row r="4149" spans="7:8" x14ac:dyDescent="0.2">
      <c r="G4149" s="35"/>
      <c r="H4149" s="35"/>
    </row>
    <row r="4150" spans="7:8" x14ac:dyDescent="0.2">
      <c r="G4150" s="35"/>
      <c r="H4150" s="35"/>
    </row>
    <row r="4151" spans="7:8" x14ac:dyDescent="0.2">
      <c r="G4151" s="35"/>
      <c r="H4151" s="35"/>
    </row>
    <row r="4152" spans="7:8" x14ac:dyDescent="0.2">
      <c r="G4152" s="35"/>
      <c r="H4152" s="35"/>
    </row>
    <row r="4153" spans="7:8" x14ac:dyDescent="0.2">
      <c r="G4153" s="35"/>
      <c r="H4153" s="35"/>
    </row>
    <row r="4154" spans="7:8" x14ac:dyDescent="0.2">
      <c r="G4154" s="35"/>
      <c r="H4154" s="35"/>
    </row>
    <row r="4155" spans="7:8" x14ac:dyDescent="0.2">
      <c r="G4155" s="35"/>
      <c r="H4155" s="35"/>
    </row>
    <row r="4156" spans="7:8" x14ac:dyDescent="0.2">
      <c r="G4156" s="35"/>
      <c r="H4156" s="35"/>
    </row>
    <row r="4157" spans="7:8" x14ac:dyDescent="0.2">
      <c r="G4157" s="35"/>
      <c r="H4157" s="35"/>
    </row>
    <row r="4158" spans="7:8" x14ac:dyDescent="0.2">
      <c r="G4158" s="35"/>
      <c r="H4158" s="35"/>
    </row>
    <row r="4159" spans="7:8" x14ac:dyDescent="0.2">
      <c r="G4159" s="35"/>
      <c r="H4159" s="35"/>
    </row>
    <row r="4160" spans="7:8" x14ac:dyDescent="0.2">
      <c r="G4160" s="35"/>
      <c r="H4160" s="35"/>
    </row>
    <row r="4161" spans="7:8" x14ac:dyDescent="0.2">
      <c r="G4161" s="35"/>
      <c r="H4161" s="35"/>
    </row>
    <row r="4162" spans="7:8" x14ac:dyDescent="0.2">
      <c r="G4162" s="35"/>
      <c r="H4162" s="35"/>
    </row>
    <row r="4163" spans="7:8" x14ac:dyDescent="0.2">
      <c r="G4163" s="35"/>
      <c r="H4163" s="35"/>
    </row>
    <row r="4164" spans="7:8" x14ac:dyDescent="0.2">
      <c r="G4164" s="35"/>
      <c r="H4164" s="35"/>
    </row>
    <row r="4165" spans="7:8" x14ac:dyDescent="0.2">
      <c r="G4165" s="35"/>
      <c r="H4165" s="35"/>
    </row>
    <row r="4166" spans="7:8" x14ac:dyDescent="0.2">
      <c r="G4166" s="35"/>
      <c r="H4166" s="35"/>
    </row>
    <row r="4167" spans="7:8" x14ac:dyDescent="0.2">
      <c r="G4167" s="35"/>
      <c r="H4167" s="35"/>
    </row>
    <row r="4168" spans="7:8" x14ac:dyDescent="0.2">
      <c r="G4168" s="35"/>
      <c r="H4168" s="35"/>
    </row>
    <row r="4169" spans="7:8" x14ac:dyDescent="0.2">
      <c r="G4169" s="35"/>
      <c r="H4169" s="35"/>
    </row>
    <row r="4170" spans="7:8" x14ac:dyDescent="0.2">
      <c r="G4170" s="35"/>
      <c r="H4170" s="35"/>
    </row>
    <row r="4171" spans="7:8" x14ac:dyDescent="0.2">
      <c r="G4171" s="35"/>
      <c r="H4171" s="35"/>
    </row>
    <row r="4172" spans="7:8" x14ac:dyDescent="0.2">
      <c r="G4172" s="35"/>
      <c r="H4172" s="35"/>
    </row>
    <row r="4173" spans="7:8" x14ac:dyDescent="0.2">
      <c r="G4173" s="35"/>
      <c r="H4173" s="35"/>
    </row>
    <row r="4174" spans="7:8" x14ac:dyDescent="0.2">
      <c r="G4174" s="35"/>
      <c r="H4174" s="35"/>
    </row>
    <row r="4175" spans="7:8" x14ac:dyDescent="0.2">
      <c r="G4175" s="35"/>
      <c r="H4175" s="35"/>
    </row>
    <row r="4176" spans="7:8" x14ac:dyDescent="0.2">
      <c r="G4176" s="35"/>
      <c r="H4176" s="35"/>
    </row>
    <row r="4177" spans="7:8" x14ac:dyDescent="0.2">
      <c r="G4177" s="35"/>
      <c r="H4177" s="35"/>
    </row>
    <row r="4178" spans="7:8" x14ac:dyDescent="0.2">
      <c r="G4178" s="35"/>
      <c r="H4178" s="35"/>
    </row>
    <row r="4179" spans="7:8" x14ac:dyDescent="0.2">
      <c r="G4179" s="35"/>
      <c r="H4179" s="35"/>
    </row>
    <row r="4180" spans="7:8" x14ac:dyDescent="0.2">
      <c r="G4180" s="35"/>
      <c r="H4180" s="35"/>
    </row>
    <row r="4181" spans="7:8" x14ac:dyDescent="0.2">
      <c r="G4181" s="35"/>
      <c r="H4181" s="35"/>
    </row>
    <row r="4182" spans="7:8" x14ac:dyDescent="0.2">
      <c r="G4182" s="35"/>
      <c r="H4182" s="35"/>
    </row>
    <row r="4183" spans="7:8" x14ac:dyDescent="0.2">
      <c r="G4183" s="35"/>
      <c r="H4183" s="35"/>
    </row>
    <row r="4184" spans="7:8" x14ac:dyDescent="0.2">
      <c r="G4184" s="35"/>
      <c r="H4184" s="35"/>
    </row>
    <row r="4185" spans="7:8" x14ac:dyDescent="0.2">
      <c r="G4185" s="35"/>
      <c r="H4185" s="35"/>
    </row>
    <row r="4186" spans="7:8" x14ac:dyDescent="0.2">
      <c r="G4186" s="35"/>
      <c r="H4186" s="35"/>
    </row>
    <row r="4187" spans="7:8" x14ac:dyDescent="0.2">
      <c r="G4187" s="35"/>
      <c r="H4187" s="35"/>
    </row>
    <row r="4188" spans="7:8" x14ac:dyDescent="0.2">
      <c r="G4188" s="35"/>
      <c r="H4188" s="35"/>
    </row>
    <row r="4189" spans="7:8" x14ac:dyDescent="0.2">
      <c r="G4189" s="35"/>
      <c r="H4189" s="35"/>
    </row>
    <row r="4190" spans="7:8" x14ac:dyDescent="0.2">
      <c r="G4190" s="35"/>
      <c r="H4190" s="35"/>
    </row>
    <row r="4191" spans="7:8" x14ac:dyDescent="0.2">
      <c r="G4191" s="35"/>
      <c r="H4191" s="35"/>
    </row>
    <row r="4192" spans="7:8" x14ac:dyDescent="0.2">
      <c r="G4192" s="35"/>
      <c r="H4192" s="35"/>
    </row>
    <row r="4193" spans="7:8" x14ac:dyDescent="0.2">
      <c r="G4193" s="35"/>
      <c r="H4193" s="35"/>
    </row>
    <row r="4194" spans="7:8" x14ac:dyDescent="0.2">
      <c r="G4194" s="35"/>
      <c r="H4194" s="35"/>
    </row>
    <row r="4195" spans="7:8" x14ac:dyDescent="0.2">
      <c r="G4195" s="35"/>
      <c r="H4195" s="35"/>
    </row>
    <row r="4196" spans="7:8" x14ac:dyDescent="0.2">
      <c r="G4196" s="35"/>
      <c r="H4196" s="35"/>
    </row>
    <row r="4197" spans="7:8" x14ac:dyDescent="0.2">
      <c r="G4197" s="35"/>
      <c r="H4197" s="35"/>
    </row>
    <row r="4198" spans="7:8" x14ac:dyDescent="0.2">
      <c r="G4198" s="35"/>
      <c r="H4198" s="35"/>
    </row>
    <row r="4199" spans="7:8" x14ac:dyDescent="0.2">
      <c r="G4199" s="35"/>
      <c r="H4199" s="35"/>
    </row>
    <row r="4200" spans="7:8" x14ac:dyDescent="0.2">
      <c r="G4200" s="35"/>
      <c r="H4200" s="35"/>
    </row>
    <row r="4201" spans="7:8" x14ac:dyDescent="0.2">
      <c r="G4201" s="35"/>
      <c r="H4201" s="35"/>
    </row>
    <row r="4202" spans="7:8" x14ac:dyDescent="0.2">
      <c r="G4202" s="35"/>
      <c r="H4202" s="35"/>
    </row>
    <row r="4203" spans="7:8" x14ac:dyDescent="0.2">
      <c r="G4203" s="35"/>
      <c r="H4203" s="35"/>
    </row>
    <row r="4204" spans="7:8" x14ac:dyDescent="0.2">
      <c r="G4204" s="35"/>
      <c r="H4204" s="35"/>
    </row>
    <row r="4205" spans="7:8" x14ac:dyDescent="0.2">
      <c r="G4205" s="35"/>
      <c r="H4205" s="35"/>
    </row>
    <row r="4206" spans="7:8" x14ac:dyDescent="0.2">
      <c r="G4206" s="35"/>
      <c r="H4206" s="35"/>
    </row>
    <row r="4207" spans="7:8" x14ac:dyDescent="0.2">
      <c r="G4207" s="35"/>
      <c r="H4207" s="35"/>
    </row>
    <row r="4208" spans="7:8" x14ac:dyDescent="0.2">
      <c r="G4208" s="35"/>
      <c r="H4208" s="35"/>
    </row>
    <row r="4209" spans="7:8" x14ac:dyDescent="0.2">
      <c r="G4209" s="35"/>
      <c r="H4209" s="35"/>
    </row>
    <row r="4210" spans="7:8" x14ac:dyDescent="0.2">
      <c r="G4210" s="35"/>
      <c r="H4210" s="35"/>
    </row>
    <row r="4211" spans="7:8" x14ac:dyDescent="0.2">
      <c r="G4211" s="35"/>
      <c r="H4211" s="35"/>
    </row>
    <row r="4212" spans="7:8" x14ac:dyDescent="0.2">
      <c r="G4212" s="35"/>
      <c r="H4212" s="35"/>
    </row>
    <row r="4213" spans="7:8" x14ac:dyDescent="0.2">
      <c r="G4213" s="35"/>
      <c r="H4213" s="35"/>
    </row>
    <row r="4214" spans="7:8" x14ac:dyDescent="0.2">
      <c r="G4214" s="35"/>
      <c r="H4214" s="35"/>
    </row>
    <row r="4215" spans="7:8" x14ac:dyDescent="0.2">
      <c r="G4215" s="35"/>
      <c r="H4215" s="35"/>
    </row>
    <row r="4216" spans="7:8" x14ac:dyDescent="0.2">
      <c r="G4216" s="35"/>
      <c r="H4216" s="35"/>
    </row>
    <row r="4217" spans="7:8" x14ac:dyDescent="0.2">
      <c r="G4217" s="35"/>
      <c r="H4217" s="35"/>
    </row>
    <row r="4218" spans="7:8" x14ac:dyDescent="0.2">
      <c r="G4218" s="35"/>
      <c r="H4218" s="35"/>
    </row>
    <row r="4219" spans="7:8" x14ac:dyDescent="0.2">
      <c r="G4219" s="35"/>
      <c r="H4219" s="35"/>
    </row>
    <row r="4220" spans="7:8" x14ac:dyDescent="0.2">
      <c r="G4220" s="35"/>
      <c r="H4220" s="35"/>
    </row>
    <row r="4221" spans="7:8" x14ac:dyDescent="0.2">
      <c r="G4221" s="35"/>
      <c r="H4221" s="35"/>
    </row>
    <row r="4222" spans="7:8" x14ac:dyDescent="0.2">
      <c r="G4222" s="35"/>
      <c r="H4222" s="35"/>
    </row>
    <row r="4223" spans="7:8" x14ac:dyDescent="0.2">
      <c r="G4223" s="35"/>
      <c r="H4223" s="35"/>
    </row>
    <row r="4224" spans="7:8" x14ac:dyDescent="0.2">
      <c r="G4224" s="35"/>
      <c r="H4224" s="35"/>
    </row>
    <row r="4225" spans="7:8" x14ac:dyDescent="0.2">
      <c r="G4225" s="35"/>
      <c r="H4225" s="35"/>
    </row>
    <row r="4226" spans="7:8" x14ac:dyDescent="0.2">
      <c r="G4226" s="35"/>
      <c r="H4226" s="35"/>
    </row>
    <row r="4227" spans="7:8" x14ac:dyDescent="0.2">
      <c r="G4227" s="35"/>
      <c r="H4227" s="35"/>
    </row>
    <row r="4228" spans="7:8" x14ac:dyDescent="0.2">
      <c r="G4228" s="35"/>
      <c r="H4228" s="35"/>
    </row>
    <row r="4229" spans="7:8" x14ac:dyDescent="0.2">
      <c r="G4229" s="35"/>
      <c r="H4229" s="35"/>
    </row>
    <row r="4230" spans="7:8" x14ac:dyDescent="0.2">
      <c r="G4230" s="35"/>
      <c r="H4230" s="35"/>
    </row>
    <row r="4231" spans="7:8" x14ac:dyDescent="0.2">
      <c r="G4231" s="35"/>
      <c r="H4231" s="35"/>
    </row>
    <row r="4232" spans="7:8" x14ac:dyDescent="0.2">
      <c r="G4232" s="35"/>
      <c r="H4232" s="35"/>
    </row>
    <row r="4233" spans="7:8" x14ac:dyDescent="0.2">
      <c r="G4233" s="35"/>
      <c r="H4233" s="35"/>
    </row>
    <row r="4234" spans="7:8" x14ac:dyDescent="0.2">
      <c r="G4234" s="35"/>
      <c r="H4234" s="35"/>
    </row>
    <row r="4235" spans="7:8" x14ac:dyDescent="0.2">
      <c r="G4235" s="35"/>
      <c r="H4235" s="35"/>
    </row>
    <row r="4236" spans="7:8" x14ac:dyDescent="0.2">
      <c r="G4236" s="35"/>
      <c r="H4236" s="35"/>
    </row>
    <row r="4237" spans="7:8" x14ac:dyDescent="0.2">
      <c r="G4237" s="35"/>
      <c r="H4237" s="35"/>
    </row>
    <row r="4238" spans="7:8" x14ac:dyDescent="0.2">
      <c r="G4238" s="35"/>
      <c r="H4238" s="35"/>
    </row>
    <row r="4239" spans="7:8" x14ac:dyDescent="0.2">
      <c r="G4239" s="35"/>
      <c r="H4239" s="35"/>
    </row>
    <row r="4240" spans="7:8" x14ac:dyDescent="0.2">
      <c r="G4240" s="35"/>
      <c r="H4240" s="35"/>
    </row>
    <row r="4241" spans="7:8" x14ac:dyDescent="0.2">
      <c r="G4241" s="35"/>
      <c r="H4241" s="35"/>
    </row>
    <row r="4242" spans="7:8" x14ac:dyDescent="0.2">
      <c r="G4242" s="35"/>
      <c r="H4242" s="35"/>
    </row>
    <row r="4243" spans="7:8" x14ac:dyDescent="0.2">
      <c r="G4243" s="35"/>
      <c r="H4243" s="35"/>
    </row>
    <row r="4244" spans="7:8" x14ac:dyDescent="0.2">
      <c r="G4244" s="35"/>
      <c r="H4244" s="35"/>
    </row>
    <row r="4245" spans="7:8" x14ac:dyDescent="0.2">
      <c r="G4245" s="35"/>
      <c r="H4245" s="35"/>
    </row>
    <row r="4246" spans="7:8" x14ac:dyDescent="0.2">
      <c r="G4246" s="35"/>
      <c r="H4246" s="35"/>
    </row>
    <row r="4247" spans="7:8" x14ac:dyDescent="0.2">
      <c r="G4247" s="35"/>
      <c r="H4247" s="35"/>
    </row>
    <row r="4248" spans="7:8" x14ac:dyDescent="0.2">
      <c r="G4248" s="35"/>
      <c r="H4248" s="35"/>
    </row>
    <row r="4249" spans="7:8" x14ac:dyDescent="0.2">
      <c r="G4249" s="35"/>
      <c r="H4249" s="35"/>
    </row>
    <row r="4250" spans="7:8" x14ac:dyDescent="0.2">
      <c r="G4250" s="35"/>
      <c r="H4250" s="35"/>
    </row>
    <row r="4251" spans="7:8" x14ac:dyDescent="0.2">
      <c r="G4251" s="35"/>
      <c r="H4251" s="35"/>
    </row>
    <row r="4252" spans="7:8" x14ac:dyDescent="0.2">
      <c r="G4252" s="35"/>
      <c r="H4252" s="35"/>
    </row>
    <row r="4253" spans="7:8" x14ac:dyDescent="0.2">
      <c r="G4253" s="35"/>
      <c r="H4253" s="35"/>
    </row>
    <row r="4254" spans="7:8" x14ac:dyDescent="0.2">
      <c r="G4254" s="35"/>
      <c r="H4254" s="35"/>
    </row>
    <row r="4255" spans="7:8" x14ac:dyDescent="0.2">
      <c r="G4255" s="35"/>
      <c r="H4255" s="35"/>
    </row>
    <row r="4256" spans="7:8" x14ac:dyDescent="0.2">
      <c r="G4256" s="35"/>
      <c r="H4256" s="35"/>
    </row>
    <row r="4257" spans="7:8" x14ac:dyDescent="0.2">
      <c r="G4257" s="35"/>
      <c r="H4257" s="35"/>
    </row>
    <row r="4258" spans="7:8" x14ac:dyDescent="0.2">
      <c r="G4258" s="35"/>
      <c r="H4258" s="35"/>
    </row>
    <row r="4259" spans="7:8" x14ac:dyDescent="0.2">
      <c r="G4259" s="35"/>
      <c r="H4259" s="35"/>
    </row>
    <row r="4260" spans="7:8" x14ac:dyDescent="0.2">
      <c r="G4260" s="35"/>
      <c r="H4260" s="35"/>
    </row>
    <row r="4261" spans="7:8" x14ac:dyDescent="0.2">
      <c r="G4261" s="35"/>
      <c r="H4261" s="35"/>
    </row>
    <row r="4262" spans="7:8" x14ac:dyDescent="0.2">
      <c r="G4262" s="35"/>
      <c r="H4262" s="35"/>
    </row>
    <row r="4263" spans="7:8" x14ac:dyDescent="0.2">
      <c r="G4263" s="35"/>
      <c r="H4263" s="35"/>
    </row>
    <row r="4264" spans="7:8" x14ac:dyDescent="0.2">
      <c r="G4264" s="35"/>
      <c r="H4264" s="35"/>
    </row>
    <row r="4265" spans="7:8" x14ac:dyDescent="0.2">
      <c r="G4265" s="35"/>
      <c r="H4265" s="35"/>
    </row>
    <row r="4266" spans="7:8" x14ac:dyDescent="0.2">
      <c r="G4266" s="35"/>
      <c r="H4266" s="35"/>
    </row>
    <row r="4267" spans="7:8" x14ac:dyDescent="0.2">
      <c r="G4267" s="35"/>
      <c r="H4267" s="35"/>
    </row>
    <row r="4268" spans="7:8" x14ac:dyDescent="0.2">
      <c r="G4268" s="35"/>
      <c r="H4268" s="35"/>
    </row>
    <row r="4269" spans="7:8" x14ac:dyDescent="0.2">
      <c r="G4269" s="35"/>
      <c r="H4269" s="35"/>
    </row>
    <row r="4270" spans="7:8" x14ac:dyDescent="0.2">
      <c r="G4270" s="35"/>
      <c r="H4270" s="35"/>
    </row>
    <row r="4271" spans="7:8" x14ac:dyDescent="0.2">
      <c r="G4271" s="35"/>
      <c r="H4271" s="35"/>
    </row>
    <row r="4272" spans="7:8" x14ac:dyDescent="0.2">
      <c r="G4272" s="35"/>
      <c r="H4272" s="35"/>
    </row>
    <row r="4273" spans="7:8" x14ac:dyDescent="0.2">
      <c r="G4273" s="35"/>
      <c r="H4273" s="35"/>
    </row>
    <row r="4274" spans="7:8" x14ac:dyDescent="0.2">
      <c r="G4274" s="35"/>
      <c r="H4274" s="35"/>
    </row>
    <row r="4275" spans="7:8" x14ac:dyDescent="0.2">
      <c r="G4275" s="35"/>
      <c r="H4275" s="35"/>
    </row>
    <row r="4276" spans="7:8" x14ac:dyDescent="0.2">
      <c r="G4276" s="35"/>
      <c r="H4276" s="35"/>
    </row>
    <row r="4277" spans="7:8" x14ac:dyDescent="0.2">
      <c r="G4277" s="35"/>
      <c r="H4277" s="35"/>
    </row>
    <row r="4278" spans="7:8" x14ac:dyDescent="0.2">
      <c r="G4278" s="35"/>
      <c r="H4278" s="35"/>
    </row>
    <row r="4279" spans="7:8" x14ac:dyDescent="0.2">
      <c r="G4279" s="35"/>
      <c r="H4279" s="35"/>
    </row>
    <row r="4280" spans="7:8" x14ac:dyDescent="0.2">
      <c r="G4280" s="35"/>
      <c r="H4280" s="35"/>
    </row>
    <row r="4281" spans="7:8" x14ac:dyDescent="0.2">
      <c r="G4281" s="35"/>
      <c r="H4281" s="35"/>
    </row>
    <row r="4282" spans="7:8" x14ac:dyDescent="0.2">
      <c r="G4282" s="35"/>
      <c r="H4282" s="35"/>
    </row>
    <row r="4283" spans="7:8" x14ac:dyDescent="0.2">
      <c r="G4283" s="35"/>
      <c r="H4283" s="35"/>
    </row>
    <row r="4284" spans="7:8" x14ac:dyDescent="0.2">
      <c r="G4284" s="35"/>
      <c r="H4284" s="35"/>
    </row>
    <row r="4285" spans="7:8" x14ac:dyDescent="0.2">
      <c r="G4285" s="35"/>
      <c r="H4285" s="35"/>
    </row>
    <row r="4286" spans="7:8" x14ac:dyDescent="0.2">
      <c r="G4286" s="35"/>
      <c r="H4286" s="35"/>
    </row>
    <row r="4287" spans="7:8" x14ac:dyDescent="0.2">
      <c r="G4287" s="35"/>
      <c r="H4287" s="35"/>
    </row>
    <row r="4288" spans="7:8" x14ac:dyDescent="0.2">
      <c r="G4288" s="35"/>
      <c r="H4288" s="35"/>
    </row>
    <row r="4289" spans="7:8" x14ac:dyDescent="0.2">
      <c r="G4289" s="35"/>
      <c r="H4289" s="35"/>
    </row>
    <row r="4290" spans="7:8" x14ac:dyDescent="0.2">
      <c r="G4290" s="35"/>
      <c r="H4290" s="35"/>
    </row>
    <row r="4291" spans="7:8" x14ac:dyDescent="0.2">
      <c r="G4291" s="35"/>
      <c r="H4291" s="35"/>
    </row>
    <row r="4292" spans="7:8" x14ac:dyDescent="0.2">
      <c r="G4292" s="35"/>
      <c r="H4292" s="35"/>
    </row>
    <row r="4293" spans="7:8" x14ac:dyDescent="0.2">
      <c r="G4293" s="35"/>
      <c r="H4293" s="35"/>
    </row>
    <row r="4294" spans="7:8" x14ac:dyDescent="0.2">
      <c r="G4294" s="35"/>
      <c r="H4294" s="35"/>
    </row>
    <row r="4295" spans="7:8" x14ac:dyDescent="0.2">
      <c r="G4295" s="35"/>
      <c r="H4295" s="35"/>
    </row>
    <row r="4296" spans="7:8" x14ac:dyDescent="0.2">
      <c r="G4296" s="35"/>
      <c r="H4296" s="35"/>
    </row>
    <row r="4297" spans="7:8" x14ac:dyDescent="0.2">
      <c r="G4297" s="35"/>
      <c r="H4297" s="35"/>
    </row>
    <row r="4298" spans="7:8" x14ac:dyDescent="0.2">
      <c r="G4298" s="35"/>
      <c r="H4298" s="35"/>
    </row>
    <row r="4299" spans="7:8" x14ac:dyDescent="0.2">
      <c r="G4299" s="35"/>
      <c r="H4299" s="35"/>
    </row>
    <row r="4300" spans="7:8" x14ac:dyDescent="0.2">
      <c r="G4300" s="35"/>
      <c r="H4300" s="35"/>
    </row>
    <row r="4301" spans="7:8" x14ac:dyDescent="0.2">
      <c r="G4301" s="35"/>
      <c r="H4301" s="35"/>
    </row>
    <row r="4302" spans="7:8" x14ac:dyDescent="0.2">
      <c r="G4302" s="35"/>
      <c r="H4302" s="35"/>
    </row>
    <row r="4303" spans="7:8" x14ac:dyDescent="0.2">
      <c r="G4303" s="35"/>
      <c r="H4303" s="35"/>
    </row>
    <row r="4304" spans="7:8" x14ac:dyDescent="0.2">
      <c r="G4304" s="35"/>
      <c r="H4304" s="35"/>
    </row>
    <row r="4305" spans="7:8" x14ac:dyDescent="0.2">
      <c r="G4305" s="35"/>
      <c r="H4305" s="35"/>
    </row>
    <row r="4306" spans="7:8" x14ac:dyDescent="0.2">
      <c r="G4306" s="35"/>
      <c r="H4306" s="35"/>
    </row>
    <row r="4307" spans="7:8" x14ac:dyDescent="0.2">
      <c r="G4307" s="35"/>
      <c r="H4307" s="35"/>
    </row>
    <row r="4308" spans="7:8" x14ac:dyDescent="0.2">
      <c r="G4308" s="35"/>
      <c r="H4308" s="35"/>
    </row>
    <row r="4309" spans="7:8" x14ac:dyDescent="0.2">
      <c r="G4309" s="35"/>
      <c r="H4309" s="35"/>
    </row>
    <row r="4310" spans="7:8" x14ac:dyDescent="0.2">
      <c r="G4310" s="35"/>
      <c r="H4310" s="35"/>
    </row>
    <row r="4311" spans="7:8" x14ac:dyDescent="0.2">
      <c r="G4311" s="35"/>
      <c r="H4311" s="35"/>
    </row>
    <row r="4312" spans="7:8" x14ac:dyDescent="0.2">
      <c r="G4312" s="35"/>
      <c r="H4312" s="35"/>
    </row>
    <row r="4313" spans="7:8" x14ac:dyDescent="0.2">
      <c r="G4313" s="35"/>
      <c r="H4313" s="35"/>
    </row>
    <row r="4314" spans="7:8" x14ac:dyDescent="0.2">
      <c r="G4314" s="35"/>
      <c r="H4314" s="35"/>
    </row>
    <row r="4315" spans="7:8" x14ac:dyDescent="0.2">
      <c r="G4315" s="35"/>
      <c r="H4315" s="35"/>
    </row>
    <row r="4316" spans="7:8" x14ac:dyDescent="0.2">
      <c r="G4316" s="35"/>
      <c r="H4316" s="35"/>
    </row>
    <row r="4317" spans="7:8" x14ac:dyDescent="0.2">
      <c r="G4317" s="35"/>
      <c r="H4317" s="35"/>
    </row>
    <row r="4318" spans="7:8" x14ac:dyDescent="0.2">
      <c r="G4318" s="35"/>
      <c r="H4318" s="35"/>
    </row>
    <row r="4319" spans="7:8" x14ac:dyDescent="0.2">
      <c r="G4319" s="35"/>
      <c r="H4319" s="35"/>
    </row>
    <row r="4320" spans="7:8" x14ac:dyDescent="0.2">
      <c r="G4320" s="35"/>
      <c r="H4320" s="35"/>
    </row>
    <row r="4321" spans="7:8" x14ac:dyDescent="0.2">
      <c r="G4321" s="35"/>
      <c r="H4321" s="35"/>
    </row>
    <row r="4322" spans="7:8" x14ac:dyDescent="0.2">
      <c r="G4322" s="35"/>
      <c r="H4322" s="35"/>
    </row>
    <row r="4323" spans="7:8" x14ac:dyDescent="0.2">
      <c r="G4323" s="35"/>
      <c r="H4323" s="35"/>
    </row>
    <row r="4324" spans="7:8" x14ac:dyDescent="0.2">
      <c r="G4324" s="35"/>
      <c r="H4324" s="35"/>
    </row>
    <row r="4325" spans="7:8" x14ac:dyDescent="0.2">
      <c r="G4325" s="35"/>
      <c r="H4325" s="35"/>
    </row>
    <row r="4326" spans="7:8" x14ac:dyDescent="0.2">
      <c r="G4326" s="35"/>
      <c r="H4326" s="35"/>
    </row>
    <row r="4327" spans="7:8" x14ac:dyDescent="0.2">
      <c r="G4327" s="35"/>
      <c r="H4327" s="35"/>
    </row>
    <row r="4328" spans="7:8" x14ac:dyDescent="0.2">
      <c r="G4328" s="35"/>
      <c r="H4328" s="35"/>
    </row>
    <row r="4329" spans="7:8" x14ac:dyDescent="0.2">
      <c r="G4329" s="35"/>
      <c r="H4329" s="35"/>
    </row>
    <row r="4330" spans="7:8" x14ac:dyDescent="0.2">
      <c r="G4330" s="35"/>
      <c r="H4330" s="35"/>
    </row>
    <row r="4331" spans="7:8" x14ac:dyDescent="0.2">
      <c r="G4331" s="35"/>
      <c r="H4331" s="35"/>
    </row>
    <row r="4332" spans="7:8" x14ac:dyDescent="0.2">
      <c r="G4332" s="35"/>
      <c r="H4332" s="35"/>
    </row>
    <row r="4333" spans="7:8" x14ac:dyDescent="0.2">
      <c r="G4333" s="35"/>
      <c r="H4333" s="35"/>
    </row>
    <row r="4334" spans="7:8" x14ac:dyDescent="0.2">
      <c r="G4334" s="35"/>
      <c r="H4334" s="35"/>
    </row>
    <row r="4335" spans="7:8" x14ac:dyDescent="0.2">
      <c r="G4335" s="35"/>
      <c r="H4335" s="35"/>
    </row>
    <row r="4336" spans="7:8" x14ac:dyDescent="0.2">
      <c r="G4336" s="35"/>
      <c r="H4336" s="35"/>
    </row>
    <row r="4337" spans="7:8" x14ac:dyDescent="0.2">
      <c r="G4337" s="35"/>
      <c r="H4337" s="35"/>
    </row>
    <row r="4338" spans="7:8" x14ac:dyDescent="0.2">
      <c r="G4338" s="35"/>
      <c r="H4338" s="35"/>
    </row>
    <row r="4339" spans="7:8" x14ac:dyDescent="0.2">
      <c r="G4339" s="35"/>
      <c r="H4339" s="35"/>
    </row>
    <row r="4340" spans="7:8" x14ac:dyDescent="0.2">
      <c r="G4340" s="35"/>
      <c r="H4340" s="35"/>
    </row>
    <row r="4341" spans="7:8" x14ac:dyDescent="0.2">
      <c r="G4341" s="35"/>
      <c r="H4341" s="35"/>
    </row>
    <row r="4342" spans="7:8" x14ac:dyDescent="0.2">
      <c r="G4342" s="35"/>
      <c r="H4342" s="35"/>
    </row>
    <row r="4343" spans="7:8" x14ac:dyDescent="0.2">
      <c r="G4343" s="35"/>
      <c r="H4343" s="35"/>
    </row>
    <row r="4344" spans="7:8" x14ac:dyDescent="0.2">
      <c r="G4344" s="35"/>
      <c r="H4344" s="35"/>
    </row>
    <row r="4345" spans="7:8" x14ac:dyDescent="0.2">
      <c r="G4345" s="35"/>
      <c r="H4345" s="35"/>
    </row>
    <row r="4346" spans="7:8" x14ac:dyDescent="0.2">
      <c r="G4346" s="35"/>
      <c r="H4346" s="35"/>
    </row>
    <row r="4347" spans="7:8" x14ac:dyDescent="0.2">
      <c r="G4347" s="35"/>
      <c r="H4347" s="35"/>
    </row>
    <row r="4348" spans="7:8" x14ac:dyDescent="0.2">
      <c r="G4348" s="35"/>
      <c r="H4348" s="35"/>
    </row>
    <row r="4349" spans="7:8" x14ac:dyDescent="0.2">
      <c r="G4349" s="35"/>
      <c r="H4349" s="35"/>
    </row>
    <row r="4350" spans="7:8" x14ac:dyDescent="0.2">
      <c r="G4350" s="35"/>
      <c r="H4350" s="35"/>
    </row>
    <row r="4351" spans="7:8" x14ac:dyDescent="0.2">
      <c r="G4351" s="35"/>
      <c r="H4351" s="35"/>
    </row>
    <row r="4352" spans="7:8" x14ac:dyDescent="0.2">
      <c r="G4352" s="35"/>
      <c r="H4352" s="35"/>
    </row>
    <row r="4353" spans="7:8" x14ac:dyDescent="0.2">
      <c r="G4353" s="35"/>
      <c r="H4353" s="35"/>
    </row>
    <row r="4354" spans="7:8" x14ac:dyDescent="0.2">
      <c r="G4354" s="35"/>
      <c r="H4354" s="35"/>
    </row>
    <row r="4355" spans="7:8" x14ac:dyDescent="0.2">
      <c r="G4355" s="35"/>
      <c r="H4355" s="35"/>
    </row>
    <row r="4356" spans="7:8" x14ac:dyDescent="0.2">
      <c r="G4356" s="35"/>
      <c r="H4356" s="35"/>
    </row>
    <row r="4357" spans="7:8" x14ac:dyDescent="0.2">
      <c r="G4357" s="35"/>
      <c r="H4357" s="35"/>
    </row>
    <row r="4358" spans="7:8" x14ac:dyDescent="0.2">
      <c r="G4358" s="35"/>
      <c r="H4358" s="35"/>
    </row>
    <row r="4359" spans="7:8" x14ac:dyDescent="0.2">
      <c r="G4359" s="35"/>
      <c r="H4359" s="35"/>
    </row>
    <row r="4360" spans="7:8" x14ac:dyDescent="0.2">
      <c r="G4360" s="35"/>
      <c r="H4360" s="35"/>
    </row>
    <row r="4361" spans="7:8" x14ac:dyDescent="0.2">
      <c r="G4361" s="35"/>
      <c r="H4361" s="35"/>
    </row>
    <row r="4362" spans="7:8" x14ac:dyDescent="0.2">
      <c r="G4362" s="35"/>
      <c r="H4362" s="35"/>
    </row>
    <row r="4363" spans="7:8" x14ac:dyDescent="0.2">
      <c r="G4363" s="35"/>
      <c r="H4363" s="35"/>
    </row>
    <row r="4364" spans="7:8" x14ac:dyDescent="0.2">
      <c r="G4364" s="35"/>
      <c r="H4364" s="35"/>
    </row>
    <row r="4365" spans="7:8" x14ac:dyDescent="0.2">
      <c r="G4365" s="35"/>
      <c r="H4365" s="35"/>
    </row>
    <row r="4366" spans="7:8" x14ac:dyDescent="0.2">
      <c r="G4366" s="35"/>
      <c r="H4366" s="35"/>
    </row>
    <row r="4367" spans="7:8" x14ac:dyDescent="0.2">
      <c r="G4367" s="35"/>
      <c r="H4367" s="35"/>
    </row>
    <row r="4368" spans="7:8" x14ac:dyDescent="0.2">
      <c r="G4368" s="35"/>
      <c r="H4368" s="35"/>
    </row>
    <row r="4369" spans="7:8" x14ac:dyDescent="0.2">
      <c r="G4369" s="35"/>
      <c r="H4369" s="35"/>
    </row>
    <row r="4370" spans="7:8" x14ac:dyDescent="0.2">
      <c r="G4370" s="35"/>
      <c r="H4370" s="35"/>
    </row>
    <row r="4371" spans="7:8" x14ac:dyDescent="0.2">
      <c r="G4371" s="35"/>
      <c r="H4371" s="35"/>
    </row>
    <row r="4372" spans="7:8" x14ac:dyDescent="0.2">
      <c r="G4372" s="35"/>
      <c r="H4372" s="35"/>
    </row>
    <row r="4373" spans="7:8" x14ac:dyDescent="0.2">
      <c r="G4373" s="35"/>
      <c r="H4373" s="35"/>
    </row>
    <row r="4374" spans="7:8" x14ac:dyDescent="0.2">
      <c r="G4374" s="35"/>
      <c r="H4374" s="35"/>
    </row>
    <row r="4375" spans="7:8" x14ac:dyDescent="0.2">
      <c r="G4375" s="35"/>
      <c r="H4375" s="35"/>
    </row>
    <row r="4376" spans="7:8" x14ac:dyDescent="0.2">
      <c r="G4376" s="35"/>
      <c r="H4376" s="35"/>
    </row>
    <row r="4377" spans="7:8" x14ac:dyDescent="0.2">
      <c r="G4377" s="35"/>
      <c r="H4377" s="35"/>
    </row>
    <row r="4378" spans="7:8" x14ac:dyDescent="0.2">
      <c r="G4378" s="35"/>
      <c r="H4378" s="35"/>
    </row>
    <row r="4379" spans="7:8" x14ac:dyDescent="0.2">
      <c r="G4379" s="35"/>
      <c r="H4379" s="35"/>
    </row>
    <row r="4380" spans="7:8" x14ac:dyDescent="0.2">
      <c r="G4380" s="35"/>
      <c r="H4380" s="35"/>
    </row>
    <row r="4381" spans="7:8" x14ac:dyDescent="0.2">
      <c r="G4381" s="35"/>
      <c r="H4381" s="35"/>
    </row>
    <row r="4382" spans="7:8" x14ac:dyDescent="0.2">
      <c r="G4382" s="35"/>
      <c r="H4382" s="35"/>
    </row>
    <row r="4383" spans="7:8" x14ac:dyDescent="0.2">
      <c r="G4383" s="35"/>
      <c r="H4383" s="35"/>
    </row>
    <row r="4384" spans="7:8" x14ac:dyDescent="0.2">
      <c r="G4384" s="35"/>
      <c r="H4384" s="35"/>
    </row>
    <row r="4385" spans="7:8" x14ac:dyDescent="0.2">
      <c r="G4385" s="35"/>
      <c r="H4385" s="35"/>
    </row>
    <row r="4386" spans="7:8" x14ac:dyDescent="0.2">
      <c r="G4386" s="35"/>
      <c r="H4386" s="35"/>
    </row>
    <row r="4387" spans="7:8" x14ac:dyDescent="0.2">
      <c r="G4387" s="35"/>
      <c r="H4387" s="35"/>
    </row>
    <row r="4388" spans="7:8" x14ac:dyDescent="0.2">
      <c r="G4388" s="35"/>
      <c r="H4388" s="35"/>
    </row>
    <row r="4389" spans="7:8" x14ac:dyDescent="0.2">
      <c r="G4389" s="35"/>
      <c r="H4389" s="35"/>
    </row>
    <row r="4390" spans="7:8" x14ac:dyDescent="0.2">
      <c r="G4390" s="35"/>
      <c r="H4390" s="35"/>
    </row>
    <row r="4391" spans="7:8" x14ac:dyDescent="0.2">
      <c r="G4391" s="35"/>
      <c r="H4391" s="35"/>
    </row>
    <row r="4392" spans="7:8" x14ac:dyDescent="0.2">
      <c r="G4392" s="35"/>
      <c r="H4392" s="35"/>
    </row>
    <row r="4393" spans="7:8" x14ac:dyDescent="0.2">
      <c r="G4393" s="35"/>
      <c r="H4393" s="35"/>
    </row>
    <row r="4394" spans="7:8" x14ac:dyDescent="0.2">
      <c r="G4394" s="35"/>
      <c r="H4394" s="35"/>
    </row>
    <row r="4395" spans="7:8" x14ac:dyDescent="0.2">
      <c r="G4395" s="35"/>
      <c r="H4395" s="35"/>
    </row>
    <row r="4396" spans="7:8" x14ac:dyDescent="0.2">
      <c r="G4396" s="35"/>
      <c r="H4396" s="35"/>
    </row>
    <row r="4397" spans="7:8" x14ac:dyDescent="0.2">
      <c r="G4397" s="35"/>
      <c r="H4397" s="35"/>
    </row>
    <row r="4398" spans="7:8" x14ac:dyDescent="0.2">
      <c r="G4398" s="35"/>
      <c r="H4398" s="35"/>
    </row>
    <row r="4399" spans="7:8" x14ac:dyDescent="0.2">
      <c r="G4399" s="35"/>
      <c r="H4399" s="35"/>
    </row>
    <row r="4400" spans="7:8" x14ac:dyDescent="0.2">
      <c r="G4400" s="35"/>
      <c r="H4400" s="35"/>
    </row>
    <row r="4401" spans="7:8" x14ac:dyDescent="0.2">
      <c r="G4401" s="35"/>
      <c r="H4401" s="35"/>
    </row>
    <row r="4402" spans="7:8" x14ac:dyDescent="0.2">
      <c r="G4402" s="35"/>
      <c r="H4402" s="35"/>
    </row>
    <row r="4403" spans="7:8" x14ac:dyDescent="0.2">
      <c r="G4403" s="35"/>
      <c r="H4403" s="35"/>
    </row>
    <row r="4404" spans="7:8" x14ac:dyDescent="0.2">
      <c r="G4404" s="35"/>
      <c r="H4404" s="35"/>
    </row>
    <row r="4405" spans="7:8" x14ac:dyDescent="0.2">
      <c r="G4405" s="35"/>
      <c r="H4405" s="35"/>
    </row>
    <row r="4406" spans="7:8" x14ac:dyDescent="0.2">
      <c r="G4406" s="35"/>
      <c r="H4406" s="35"/>
    </row>
    <row r="4407" spans="7:8" x14ac:dyDescent="0.2">
      <c r="G4407" s="35"/>
      <c r="H4407" s="35"/>
    </row>
    <row r="4408" spans="7:8" x14ac:dyDescent="0.2">
      <c r="G4408" s="35"/>
      <c r="H4408" s="35"/>
    </row>
    <row r="4409" spans="7:8" x14ac:dyDescent="0.2">
      <c r="G4409" s="35"/>
      <c r="H4409" s="35"/>
    </row>
    <row r="4410" spans="7:8" x14ac:dyDescent="0.2">
      <c r="G4410" s="35"/>
      <c r="H4410" s="35"/>
    </row>
    <row r="4411" spans="7:8" x14ac:dyDescent="0.2">
      <c r="G4411" s="35"/>
      <c r="H4411" s="35"/>
    </row>
    <row r="4412" spans="7:8" x14ac:dyDescent="0.2">
      <c r="G4412" s="35"/>
      <c r="H4412" s="35"/>
    </row>
    <row r="4413" spans="7:8" x14ac:dyDescent="0.2">
      <c r="G4413" s="35"/>
      <c r="H4413" s="35"/>
    </row>
    <row r="4414" spans="7:8" x14ac:dyDescent="0.2">
      <c r="G4414" s="35"/>
      <c r="H4414" s="35"/>
    </row>
    <row r="4415" spans="7:8" x14ac:dyDescent="0.2">
      <c r="G4415" s="35"/>
      <c r="H4415" s="35"/>
    </row>
    <row r="4416" spans="7:8" x14ac:dyDescent="0.2">
      <c r="G4416" s="35"/>
      <c r="H4416" s="35"/>
    </row>
    <row r="4417" spans="7:8" x14ac:dyDescent="0.2">
      <c r="G4417" s="35"/>
      <c r="H4417" s="35"/>
    </row>
    <row r="4418" spans="7:8" x14ac:dyDescent="0.2">
      <c r="G4418" s="35"/>
      <c r="H4418" s="35"/>
    </row>
    <row r="4419" spans="7:8" x14ac:dyDescent="0.2">
      <c r="G4419" s="35"/>
      <c r="H4419" s="35"/>
    </row>
    <row r="4420" spans="7:8" x14ac:dyDescent="0.2">
      <c r="G4420" s="35"/>
      <c r="H4420" s="35"/>
    </row>
    <row r="4421" spans="7:8" x14ac:dyDescent="0.2">
      <c r="G4421" s="35"/>
      <c r="H4421" s="35"/>
    </row>
    <row r="4422" spans="7:8" x14ac:dyDescent="0.2">
      <c r="G4422" s="35"/>
      <c r="H4422" s="35"/>
    </row>
    <row r="4423" spans="7:8" x14ac:dyDescent="0.2">
      <c r="G4423" s="35"/>
      <c r="H4423" s="35"/>
    </row>
    <row r="4424" spans="7:8" x14ac:dyDescent="0.2">
      <c r="G4424" s="35"/>
      <c r="H4424" s="35"/>
    </row>
    <row r="4425" spans="7:8" x14ac:dyDescent="0.2">
      <c r="G4425" s="35"/>
      <c r="H4425" s="35"/>
    </row>
    <row r="4426" spans="7:8" x14ac:dyDescent="0.2">
      <c r="G4426" s="35"/>
      <c r="H4426" s="35"/>
    </row>
    <row r="4427" spans="7:8" x14ac:dyDescent="0.2">
      <c r="G4427" s="35"/>
      <c r="H4427" s="35"/>
    </row>
    <row r="4428" spans="7:8" x14ac:dyDescent="0.2">
      <c r="G4428" s="35"/>
      <c r="H4428" s="35"/>
    </row>
    <row r="4429" spans="7:8" x14ac:dyDescent="0.2">
      <c r="G4429" s="35"/>
      <c r="H4429" s="35"/>
    </row>
    <row r="4430" spans="7:8" x14ac:dyDescent="0.2">
      <c r="G4430" s="35"/>
      <c r="H4430" s="35"/>
    </row>
    <row r="4431" spans="7:8" x14ac:dyDescent="0.2">
      <c r="G4431" s="35"/>
      <c r="H4431" s="35"/>
    </row>
    <row r="4432" spans="7:8" x14ac:dyDescent="0.2">
      <c r="G4432" s="35"/>
      <c r="H4432" s="35"/>
    </row>
    <row r="4433" spans="7:8" x14ac:dyDescent="0.2">
      <c r="G4433" s="35"/>
      <c r="H4433" s="35"/>
    </row>
    <row r="4434" spans="7:8" x14ac:dyDescent="0.2">
      <c r="G4434" s="35"/>
      <c r="H4434" s="35"/>
    </row>
    <row r="4435" spans="7:8" x14ac:dyDescent="0.2">
      <c r="G4435" s="35"/>
      <c r="H4435" s="35"/>
    </row>
    <row r="4436" spans="7:8" x14ac:dyDescent="0.2">
      <c r="G4436" s="35"/>
      <c r="H4436" s="35"/>
    </row>
    <row r="4437" spans="7:8" x14ac:dyDescent="0.2">
      <c r="G4437" s="35"/>
      <c r="H4437" s="35"/>
    </row>
    <row r="4438" spans="7:8" x14ac:dyDescent="0.2">
      <c r="G4438" s="35"/>
      <c r="H4438" s="35"/>
    </row>
    <row r="4439" spans="7:8" x14ac:dyDescent="0.2">
      <c r="G4439" s="35"/>
      <c r="H4439" s="35"/>
    </row>
    <row r="4440" spans="7:8" x14ac:dyDescent="0.2">
      <c r="G4440" s="35"/>
      <c r="H4440" s="35"/>
    </row>
    <row r="4441" spans="7:8" x14ac:dyDescent="0.2">
      <c r="G4441" s="35"/>
      <c r="H4441" s="35"/>
    </row>
    <row r="4442" spans="7:8" x14ac:dyDescent="0.2">
      <c r="G4442" s="35"/>
      <c r="H4442" s="35"/>
    </row>
    <row r="4443" spans="7:8" x14ac:dyDescent="0.2">
      <c r="G4443" s="35"/>
      <c r="H4443" s="35"/>
    </row>
    <row r="4444" spans="7:8" x14ac:dyDescent="0.2">
      <c r="G4444" s="35"/>
      <c r="H4444" s="35"/>
    </row>
    <row r="4445" spans="7:8" x14ac:dyDescent="0.2">
      <c r="G4445" s="35"/>
      <c r="H4445" s="35"/>
    </row>
    <row r="4446" spans="7:8" x14ac:dyDescent="0.2">
      <c r="G4446" s="35"/>
      <c r="H4446" s="35"/>
    </row>
    <row r="4447" spans="7:8" x14ac:dyDescent="0.2">
      <c r="G4447" s="35"/>
      <c r="H4447" s="35"/>
    </row>
    <row r="4448" spans="7:8" x14ac:dyDescent="0.2">
      <c r="G4448" s="35"/>
      <c r="H4448" s="35"/>
    </row>
    <row r="4449" spans="7:8" x14ac:dyDescent="0.2">
      <c r="G4449" s="35"/>
      <c r="H4449" s="35"/>
    </row>
    <row r="4450" spans="7:8" x14ac:dyDescent="0.2">
      <c r="G4450" s="35"/>
      <c r="H4450" s="35"/>
    </row>
    <row r="4451" spans="7:8" x14ac:dyDescent="0.2">
      <c r="G4451" s="35"/>
      <c r="H4451" s="35"/>
    </row>
    <row r="4452" spans="7:8" x14ac:dyDescent="0.2">
      <c r="G4452" s="35"/>
      <c r="H4452" s="35"/>
    </row>
    <row r="4453" spans="7:8" x14ac:dyDescent="0.2">
      <c r="G4453" s="35"/>
      <c r="H4453" s="35"/>
    </row>
    <row r="4454" spans="7:8" x14ac:dyDescent="0.2">
      <c r="G4454" s="35"/>
      <c r="H4454" s="35"/>
    </row>
    <row r="4455" spans="7:8" x14ac:dyDescent="0.2">
      <c r="G4455" s="35"/>
      <c r="H4455" s="35"/>
    </row>
    <row r="4456" spans="7:8" x14ac:dyDescent="0.2">
      <c r="G4456" s="35"/>
      <c r="H4456" s="35"/>
    </row>
    <row r="4457" spans="7:8" x14ac:dyDescent="0.2">
      <c r="G4457" s="35"/>
      <c r="H4457" s="35"/>
    </row>
    <row r="4458" spans="7:8" x14ac:dyDescent="0.2">
      <c r="G4458" s="35"/>
      <c r="H4458" s="35"/>
    </row>
    <row r="4459" spans="7:8" x14ac:dyDescent="0.2">
      <c r="G4459" s="35"/>
      <c r="H4459" s="35"/>
    </row>
    <row r="4460" spans="7:8" x14ac:dyDescent="0.2">
      <c r="G4460" s="35"/>
      <c r="H4460" s="35"/>
    </row>
    <row r="4461" spans="7:8" x14ac:dyDescent="0.2">
      <c r="G4461" s="35"/>
      <c r="H4461" s="35"/>
    </row>
    <row r="4462" spans="7:8" x14ac:dyDescent="0.2">
      <c r="G4462" s="35"/>
      <c r="H4462" s="35"/>
    </row>
    <row r="4463" spans="7:8" x14ac:dyDescent="0.2">
      <c r="G4463" s="35"/>
      <c r="H4463" s="35"/>
    </row>
    <row r="4464" spans="7:8" x14ac:dyDescent="0.2">
      <c r="G4464" s="35"/>
      <c r="H4464" s="35"/>
    </row>
    <row r="4465" spans="7:8" x14ac:dyDescent="0.2">
      <c r="G4465" s="35"/>
      <c r="H4465" s="35"/>
    </row>
    <row r="4466" spans="7:8" x14ac:dyDescent="0.2">
      <c r="G4466" s="35"/>
      <c r="H4466" s="35"/>
    </row>
    <row r="4467" spans="7:8" x14ac:dyDescent="0.2">
      <c r="G4467" s="35"/>
      <c r="H4467" s="35"/>
    </row>
    <row r="4468" spans="7:8" x14ac:dyDescent="0.2">
      <c r="G4468" s="35"/>
      <c r="H4468" s="35"/>
    </row>
    <row r="4469" spans="7:8" x14ac:dyDescent="0.2">
      <c r="G4469" s="35"/>
      <c r="H4469" s="35"/>
    </row>
    <row r="4470" spans="7:8" x14ac:dyDescent="0.2">
      <c r="G4470" s="35"/>
      <c r="H4470" s="35"/>
    </row>
    <row r="4471" spans="7:8" x14ac:dyDescent="0.2">
      <c r="G4471" s="35"/>
      <c r="H4471" s="35"/>
    </row>
    <row r="4472" spans="7:8" x14ac:dyDescent="0.2">
      <c r="G4472" s="35"/>
      <c r="H4472" s="35"/>
    </row>
    <row r="4473" spans="7:8" x14ac:dyDescent="0.2">
      <c r="G4473" s="35"/>
      <c r="H4473" s="35"/>
    </row>
    <row r="4474" spans="7:8" x14ac:dyDescent="0.2">
      <c r="G4474" s="35"/>
      <c r="H4474" s="35"/>
    </row>
    <row r="4475" spans="7:8" x14ac:dyDescent="0.2">
      <c r="G4475" s="35"/>
      <c r="H4475" s="35"/>
    </row>
    <row r="4476" spans="7:8" x14ac:dyDescent="0.2">
      <c r="G4476" s="35"/>
      <c r="H4476" s="35"/>
    </row>
    <row r="4477" spans="7:8" x14ac:dyDescent="0.2">
      <c r="G4477" s="35"/>
      <c r="H4477" s="35"/>
    </row>
    <row r="4478" spans="7:8" x14ac:dyDescent="0.2">
      <c r="G4478" s="35"/>
      <c r="H4478" s="35"/>
    </row>
    <row r="4479" spans="7:8" x14ac:dyDescent="0.2">
      <c r="G4479" s="35"/>
      <c r="H4479" s="35"/>
    </row>
    <row r="4480" spans="7:8" x14ac:dyDescent="0.2">
      <c r="G4480" s="35"/>
      <c r="H4480" s="35"/>
    </row>
    <row r="4481" spans="7:8" x14ac:dyDescent="0.2">
      <c r="G4481" s="35"/>
      <c r="H4481" s="35"/>
    </row>
    <row r="4482" spans="7:8" x14ac:dyDescent="0.2">
      <c r="G4482" s="35"/>
      <c r="H4482" s="35"/>
    </row>
    <row r="4483" spans="7:8" x14ac:dyDescent="0.2">
      <c r="G4483" s="35"/>
      <c r="H4483" s="35"/>
    </row>
    <row r="4484" spans="7:8" x14ac:dyDescent="0.2">
      <c r="G4484" s="35"/>
      <c r="H4484" s="35"/>
    </row>
    <row r="4485" spans="7:8" x14ac:dyDescent="0.2">
      <c r="G4485" s="35"/>
      <c r="H4485" s="35"/>
    </row>
    <row r="4486" spans="7:8" x14ac:dyDescent="0.2">
      <c r="G4486" s="35"/>
      <c r="H4486" s="35"/>
    </row>
    <row r="4487" spans="7:8" x14ac:dyDescent="0.2">
      <c r="G4487" s="35"/>
      <c r="H4487" s="35"/>
    </row>
    <row r="4488" spans="7:8" x14ac:dyDescent="0.2">
      <c r="G4488" s="35"/>
      <c r="H4488" s="35"/>
    </row>
    <row r="4489" spans="7:8" x14ac:dyDescent="0.2">
      <c r="G4489" s="35"/>
      <c r="H4489" s="35"/>
    </row>
    <row r="4490" spans="7:8" x14ac:dyDescent="0.2">
      <c r="G4490" s="35"/>
      <c r="H4490" s="35"/>
    </row>
    <row r="4491" spans="7:8" x14ac:dyDescent="0.2">
      <c r="G4491" s="35"/>
      <c r="H4491" s="35"/>
    </row>
    <row r="4492" spans="7:8" x14ac:dyDescent="0.2">
      <c r="G4492" s="35"/>
      <c r="H4492" s="35"/>
    </row>
    <row r="4493" spans="7:8" x14ac:dyDescent="0.2">
      <c r="G4493" s="35"/>
      <c r="H4493" s="35"/>
    </row>
    <row r="4494" spans="7:8" x14ac:dyDescent="0.2">
      <c r="G4494" s="35"/>
      <c r="H4494" s="35"/>
    </row>
    <row r="4495" spans="7:8" x14ac:dyDescent="0.2">
      <c r="G4495" s="35"/>
      <c r="H4495" s="35"/>
    </row>
    <row r="4496" spans="7:8" x14ac:dyDescent="0.2">
      <c r="G4496" s="35"/>
      <c r="H4496" s="35"/>
    </row>
    <row r="4497" spans="7:8" x14ac:dyDescent="0.2">
      <c r="G4497" s="35"/>
      <c r="H4497" s="35"/>
    </row>
    <row r="4498" spans="7:8" x14ac:dyDescent="0.2">
      <c r="G4498" s="35"/>
      <c r="H4498" s="35"/>
    </row>
    <row r="4499" spans="7:8" x14ac:dyDescent="0.2">
      <c r="G4499" s="35"/>
      <c r="H4499" s="35"/>
    </row>
    <row r="4500" spans="7:8" x14ac:dyDescent="0.2">
      <c r="G4500" s="35"/>
      <c r="H4500" s="35"/>
    </row>
    <row r="4501" spans="7:8" x14ac:dyDescent="0.2">
      <c r="G4501" s="35"/>
      <c r="H4501" s="35"/>
    </row>
    <row r="4502" spans="7:8" x14ac:dyDescent="0.2">
      <c r="G4502" s="35"/>
      <c r="H4502" s="35"/>
    </row>
    <row r="4503" spans="7:8" x14ac:dyDescent="0.2">
      <c r="G4503" s="35"/>
      <c r="H4503" s="35"/>
    </row>
    <row r="4504" spans="7:8" x14ac:dyDescent="0.2">
      <c r="G4504" s="35"/>
      <c r="H4504" s="35"/>
    </row>
    <row r="4505" spans="7:8" x14ac:dyDescent="0.2">
      <c r="G4505" s="35"/>
      <c r="H4505" s="35"/>
    </row>
    <row r="4506" spans="7:8" x14ac:dyDescent="0.2">
      <c r="G4506" s="35"/>
      <c r="H4506" s="35"/>
    </row>
    <row r="4507" spans="7:8" x14ac:dyDescent="0.2">
      <c r="G4507" s="35"/>
      <c r="H4507" s="35"/>
    </row>
    <row r="4508" spans="7:8" x14ac:dyDescent="0.2">
      <c r="G4508" s="35"/>
      <c r="H4508" s="35"/>
    </row>
    <row r="4509" spans="7:8" x14ac:dyDescent="0.2">
      <c r="G4509" s="35"/>
      <c r="H4509" s="35"/>
    </row>
    <row r="4510" spans="7:8" x14ac:dyDescent="0.2">
      <c r="G4510" s="35"/>
      <c r="H4510" s="35"/>
    </row>
    <row r="4511" spans="7:8" x14ac:dyDescent="0.2">
      <c r="G4511" s="35"/>
      <c r="H4511" s="35"/>
    </row>
    <row r="4512" spans="7:8" x14ac:dyDescent="0.2">
      <c r="G4512" s="35"/>
      <c r="H4512" s="35"/>
    </row>
    <row r="4513" spans="7:8" x14ac:dyDescent="0.2">
      <c r="G4513" s="35"/>
      <c r="H4513" s="35"/>
    </row>
    <row r="4514" spans="7:8" x14ac:dyDescent="0.2">
      <c r="G4514" s="35"/>
      <c r="H4514" s="35"/>
    </row>
    <row r="4515" spans="7:8" x14ac:dyDescent="0.2">
      <c r="G4515" s="35"/>
      <c r="H4515" s="35"/>
    </row>
    <row r="4516" spans="7:8" x14ac:dyDescent="0.2">
      <c r="G4516" s="35"/>
      <c r="H4516" s="35"/>
    </row>
    <row r="4517" spans="7:8" x14ac:dyDescent="0.2">
      <c r="G4517" s="35"/>
      <c r="H4517" s="35"/>
    </row>
    <row r="4518" spans="7:8" x14ac:dyDescent="0.2">
      <c r="G4518" s="35"/>
      <c r="H4518" s="35"/>
    </row>
    <row r="4519" spans="7:8" x14ac:dyDescent="0.2">
      <c r="G4519" s="35"/>
      <c r="H4519" s="35"/>
    </row>
    <row r="4520" spans="7:8" x14ac:dyDescent="0.2">
      <c r="G4520" s="35"/>
      <c r="H4520" s="35"/>
    </row>
    <row r="4521" spans="7:8" x14ac:dyDescent="0.2">
      <c r="G4521" s="35"/>
      <c r="H4521" s="35"/>
    </row>
    <row r="4522" spans="7:8" x14ac:dyDescent="0.2">
      <c r="G4522" s="35"/>
      <c r="H4522" s="35"/>
    </row>
    <row r="4523" spans="7:8" x14ac:dyDescent="0.2">
      <c r="G4523" s="35"/>
      <c r="H4523" s="35"/>
    </row>
    <row r="4524" spans="7:8" x14ac:dyDescent="0.2">
      <c r="G4524" s="35"/>
      <c r="H4524" s="35"/>
    </row>
    <row r="4525" spans="7:8" x14ac:dyDescent="0.2">
      <c r="G4525" s="35"/>
      <c r="H4525" s="35"/>
    </row>
    <row r="4526" spans="7:8" x14ac:dyDescent="0.2">
      <c r="G4526" s="35"/>
      <c r="H4526" s="35"/>
    </row>
    <row r="4527" spans="7:8" x14ac:dyDescent="0.2">
      <c r="G4527" s="35"/>
      <c r="H4527" s="35"/>
    </row>
    <row r="4528" spans="7:8" x14ac:dyDescent="0.2">
      <c r="G4528" s="35"/>
      <c r="H4528" s="35"/>
    </row>
    <row r="4529" spans="7:8" x14ac:dyDescent="0.2">
      <c r="G4529" s="35"/>
      <c r="H4529" s="35"/>
    </row>
    <row r="4530" spans="7:8" x14ac:dyDescent="0.2">
      <c r="G4530" s="35"/>
      <c r="H4530" s="35"/>
    </row>
    <row r="4531" spans="7:8" x14ac:dyDescent="0.2">
      <c r="G4531" s="35"/>
      <c r="H4531" s="35"/>
    </row>
    <row r="4532" spans="7:8" x14ac:dyDescent="0.2">
      <c r="G4532" s="35"/>
      <c r="H4532" s="35"/>
    </row>
    <row r="4533" spans="7:8" x14ac:dyDescent="0.2">
      <c r="G4533" s="35"/>
      <c r="H4533" s="35"/>
    </row>
    <row r="4534" spans="7:8" x14ac:dyDescent="0.2">
      <c r="G4534" s="35"/>
      <c r="H4534" s="35"/>
    </row>
    <row r="4535" spans="7:8" x14ac:dyDescent="0.2">
      <c r="G4535" s="35"/>
      <c r="H4535" s="35"/>
    </row>
    <row r="4536" spans="7:8" x14ac:dyDescent="0.2">
      <c r="G4536" s="35"/>
      <c r="H4536" s="35"/>
    </row>
    <row r="4537" spans="7:8" x14ac:dyDescent="0.2">
      <c r="G4537" s="35"/>
      <c r="H4537" s="35"/>
    </row>
    <row r="4538" spans="7:8" x14ac:dyDescent="0.2">
      <c r="G4538" s="35"/>
      <c r="H4538" s="35"/>
    </row>
    <row r="4539" spans="7:8" x14ac:dyDescent="0.2">
      <c r="G4539" s="35"/>
      <c r="H4539" s="35"/>
    </row>
    <row r="4540" spans="7:8" x14ac:dyDescent="0.2">
      <c r="G4540" s="35"/>
      <c r="H4540" s="35"/>
    </row>
    <row r="4541" spans="7:8" x14ac:dyDescent="0.2">
      <c r="G4541" s="35"/>
      <c r="H4541" s="35"/>
    </row>
    <row r="4542" spans="7:8" x14ac:dyDescent="0.2">
      <c r="G4542" s="35"/>
      <c r="H4542" s="35"/>
    </row>
    <row r="4543" spans="7:8" x14ac:dyDescent="0.2">
      <c r="G4543" s="35"/>
      <c r="H4543" s="35"/>
    </row>
    <row r="4544" spans="7:8" x14ac:dyDescent="0.2">
      <c r="G4544" s="35"/>
      <c r="H4544" s="35"/>
    </row>
    <row r="4545" spans="7:8" x14ac:dyDescent="0.2">
      <c r="G4545" s="35"/>
      <c r="H4545" s="35"/>
    </row>
    <row r="4546" spans="7:8" x14ac:dyDescent="0.2">
      <c r="G4546" s="35"/>
      <c r="H4546" s="35"/>
    </row>
    <row r="4547" spans="7:8" x14ac:dyDescent="0.2">
      <c r="G4547" s="35"/>
      <c r="H4547" s="35"/>
    </row>
    <row r="4548" spans="7:8" x14ac:dyDescent="0.2">
      <c r="G4548" s="35"/>
      <c r="H4548" s="35"/>
    </row>
    <row r="4549" spans="7:8" x14ac:dyDescent="0.2">
      <c r="G4549" s="35"/>
      <c r="H4549" s="35"/>
    </row>
    <row r="4550" spans="7:8" x14ac:dyDescent="0.2">
      <c r="G4550" s="35"/>
      <c r="H4550" s="35"/>
    </row>
    <row r="4551" spans="7:8" x14ac:dyDescent="0.2">
      <c r="G4551" s="35"/>
      <c r="H4551" s="35"/>
    </row>
    <row r="4552" spans="7:8" x14ac:dyDescent="0.2">
      <c r="G4552" s="35"/>
      <c r="H4552" s="35"/>
    </row>
    <row r="4553" spans="7:8" x14ac:dyDescent="0.2">
      <c r="G4553" s="35"/>
      <c r="H4553" s="35"/>
    </row>
    <row r="4554" spans="7:8" x14ac:dyDescent="0.2">
      <c r="G4554" s="35"/>
      <c r="H4554" s="35"/>
    </row>
    <row r="4555" spans="7:8" x14ac:dyDescent="0.2">
      <c r="G4555" s="35"/>
      <c r="H4555" s="35"/>
    </row>
    <row r="4556" spans="7:8" x14ac:dyDescent="0.2">
      <c r="G4556" s="35"/>
      <c r="H4556" s="35"/>
    </row>
    <row r="4557" spans="7:8" x14ac:dyDescent="0.2">
      <c r="G4557" s="35"/>
      <c r="H4557" s="35"/>
    </row>
    <row r="4558" spans="7:8" x14ac:dyDescent="0.2">
      <c r="G4558" s="35"/>
      <c r="H4558" s="35"/>
    </row>
    <row r="4559" spans="7:8" x14ac:dyDescent="0.2">
      <c r="G4559" s="35"/>
      <c r="H4559" s="35"/>
    </row>
    <row r="4560" spans="7:8" x14ac:dyDescent="0.2">
      <c r="G4560" s="35"/>
      <c r="H4560" s="35"/>
    </row>
    <row r="4561" spans="7:8" x14ac:dyDescent="0.2">
      <c r="G4561" s="35"/>
      <c r="H4561" s="35"/>
    </row>
    <row r="4562" spans="7:8" x14ac:dyDescent="0.2">
      <c r="G4562" s="35"/>
      <c r="H4562" s="35"/>
    </row>
    <row r="4563" spans="7:8" x14ac:dyDescent="0.2">
      <c r="G4563" s="35"/>
      <c r="H4563" s="35"/>
    </row>
    <row r="4564" spans="7:8" x14ac:dyDescent="0.2">
      <c r="G4564" s="35"/>
      <c r="H4564" s="35"/>
    </row>
    <row r="4565" spans="7:8" x14ac:dyDescent="0.2">
      <c r="G4565" s="35"/>
      <c r="H4565" s="35"/>
    </row>
    <row r="4566" spans="7:8" x14ac:dyDescent="0.2">
      <c r="G4566" s="35"/>
      <c r="H4566" s="35"/>
    </row>
    <row r="4567" spans="7:8" x14ac:dyDescent="0.2">
      <c r="G4567" s="35"/>
      <c r="H4567" s="35"/>
    </row>
    <row r="4568" spans="7:8" x14ac:dyDescent="0.2">
      <c r="G4568" s="35"/>
      <c r="H4568" s="35"/>
    </row>
    <row r="4569" spans="7:8" x14ac:dyDescent="0.2">
      <c r="G4569" s="35"/>
      <c r="H4569" s="35"/>
    </row>
    <row r="4570" spans="7:8" x14ac:dyDescent="0.2">
      <c r="G4570" s="35"/>
      <c r="H4570" s="35"/>
    </row>
    <row r="4571" spans="7:8" x14ac:dyDescent="0.2">
      <c r="G4571" s="35"/>
      <c r="H4571" s="35"/>
    </row>
    <row r="4572" spans="7:8" x14ac:dyDescent="0.2">
      <c r="G4572" s="35"/>
      <c r="H4572" s="35"/>
    </row>
    <row r="4573" spans="7:8" x14ac:dyDescent="0.2">
      <c r="G4573" s="35"/>
      <c r="H4573" s="35"/>
    </row>
    <row r="4574" spans="7:8" x14ac:dyDescent="0.2">
      <c r="G4574" s="35"/>
      <c r="H4574" s="35"/>
    </row>
    <row r="4575" spans="7:8" x14ac:dyDescent="0.2">
      <c r="G4575" s="35"/>
      <c r="H4575" s="35"/>
    </row>
    <row r="4576" spans="7:8" x14ac:dyDescent="0.2">
      <c r="G4576" s="35"/>
      <c r="H4576" s="35"/>
    </row>
    <row r="4577" spans="7:8" x14ac:dyDescent="0.2">
      <c r="G4577" s="35"/>
      <c r="H4577" s="35"/>
    </row>
    <row r="4578" spans="7:8" x14ac:dyDescent="0.2">
      <c r="G4578" s="35"/>
      <c r="H4578" s="35"/>
    </row>
    <row r="4579" spans="7:8" x14ac:dyDescent="0.2">
      <c r="G4579" s="35"/>
      <c r="H4579" s="35"/>
    </row>
    <row r="4580" spans="7:8" x14ac:dyDescent="0.2">
      <c r="G4580" s="35"/>
      <c r="H4580" s="35"/>
    </row>
    <row r="4581" spans="7:8" x14ac:dyDescent="0.2">
      <c r="G4581" s="35"/>
      <c r="H4581" s="35"/>
    </row>
    <row r="4582" spans="7:8" x14ac:dyDescent="0.2">
      <c r="G4582" s="35"/>
      <c r="H4582" s="35"/>
    </row>
    <row r="4583" spans="7:8" x14ac:dyDescent="0.2">
      <c r="G4583" s="35"/>
      <c r="H4583" s="35"/>
    </row>
    <row r="4584" spans="7:8" x14ac:dyDescent="0.2">
      <c r="G4584" s="35"/>
      <c r="H4584" s="35"/>
    </row>
    <row r="4585" spans="7:8" x14ac:dyDescent="0.2">
      <c r="G4585" s="35"/>
      <c r="H4585" s="35"/>
    </row>
    <row r="4586" spans="7:8" x14ac:dyDescent="0.2">
      <c r="G4586" s="35"/>
      <c r="H4586" s="35"/>
    </row>
    <row r="4587" spans="7:8" x14ac:dyDescent="0.2">
      <c r="G4587" s="35"/>
      <c r="H4587" s="35"/>
    </row>
    <row r="4588" spans="7:8" x14ac:dyDescent="0.2">
      <c r="G4588" s="35"/>
      <c r="H4588" s="35"/>
    </row>
    <row r="4589" spans="7:8" x14ac:dyDescent="0.2">
      <c r="G4589" s="35"/>
      <c r="H4589" s="35"/>
    </row>
    <row r="4590" spans="7:8" x14ac:dyDescent="0.2">
      <c r="G4590" s="35"/>
      <c r="H4590" s="35"/>
    </row>
    <row r="4591" spans="7:8" x14ac:dyDescent="0.2">
      <c r="G4591" s="35"/>
      <c r="H4591" s="35"/>
    </row>
    <row r="4592" spans="7:8" x14ac:dyDescent="0.2">
      <c r="G4592" s="35"/>
      <c r="H4592" s="35"/>
    </row>
    <row r="4593" spans="7:8" x14ac:dyDescent="0.2">
      <c r="G4593" s="35"/>
      <c r="H4593" s="35"/>
    </row>
    <row r="4594" spans="7:8" x14ac:dyDescent="0.2">
      <c r="G4594" s="35"/>
      <c r="H4594" s="35"/>
    </row>
    <row r="4595" spans="7:8" x14ac:dyDescent="0.2">
      <c r="G4595" s="35"/>
      <c r="H4595" s="35"/>
    </row>
    <row r="4596" spans="7:8" x14ac:dyDescent="0.2">
      <c r="G4596" s="35"/>
      <c r="H4596" s="35"/>
    </row>
    <row r="4597" spans="7:8" x14ac:dyDescent="0.2">
      <c r="G4597" s="35"/>
      <c r="H4597" s="35"/>
    </row>
    <row r="4598" spans="7:8" x14ac:dyDescent="0.2">
      <c r="G4598" s="35"/>
      <c r="H4598" s="35"/>
    </row>
    <row r="4599" spans="7:8" x14ac:dyDescent="0.2">
      <c r="G4599" s="35"/>
      <c r="H4599" s="35"/>
    </row>
    <row r="4600" spans="7:8" x14ac:dyDescent="0.2">
      <c r="G4600" s="35"/>
      <c r="H4600" s="35"/>
    </row>
    <row r="4601" spans="7:8" x14ac:dyDescent="0.2">
      <c r="G4601" s="35"/>
      <c r="H4601" s="35"/>
    </row>
    <row r="4602" spans="7:8" x14ac:dyDescent="0.2">
      <c r="G4602" s="35"/>
      <c r="H4602" s="35"/>
    </row>
    <row r="4603" spans="7:8" x14ac:dyDescent="0.2">
      <c r="G4603" s="35"/>
      <c r="H4603" s="35"/>
    </row>
    <row r="4604" spans="7:8" x14ac:dyDescent="0.2">
      <c r="G4604" s="35"/>
      <c r="H4604" s="35"/>
    </row>
    <row r="4605" spans="7:8" x14ac:dyDescent="0.2">
      <c r="G4605" s="35"/>
      <c r="H4605" s="35"/>
    </row>
    <row r="4606" spans="7:8" x14ac:dyDescent="0.2">
      <c r="G4606" s="35"/>
      <c r="H4606" s="35"/>
    </row>
    <row r="4607" spans="7:8" x14ac:dyDescent="0.2">
      <c r="G4607" s="35"/>
      <c r="H4607" s="35"/>
    </row>
    <row r="4608" spans="7:8" x14ac:dyDescent="0.2">
      <c r="G4608" s="35"/>
      <c r="H4608" s="35"/>
    </row>
    <row r="4609" spans="7:8" x14ac:dyDescent="0.2">
      <c r="G4609" s="35"/>
      <c r="H4609" s="35"/>
    </row>
    <row r="4610" spans="7:8" x14ac:dyDescent="0.2">
      <c r="G4610" s="35"/>
      <c r="H4610" s="35"/>
    </row>
    <row r="4611" spans="7:8" x14ac:dyDescent="0.2">
      <c r="G4611" s="35"/>
      <c r="H4611" s="35"/>
    </row>
    <row r="4612" spans="7:8" x14ac:dyDescent="0.2">
      <c r="G4612" s="35"/>
      <c r="H4612" s="35"/>
    </row>
    <row r="4613" spans="7:8" x14ac:dyDescent="0.2">
      <c r="G4613" s="35"/>
      <c r="H4613" s="35"/>
    </row>
    <row r="4614" spans="7:8" x14ac:dyDescent="0.2">
      <c r="G4614" s="35"/>
      <c r="H4614" s="35"/>
    </row>
    <row r="4615" spans="7:8" x14ac:dyDescent="0.2">
      <c r="G4615" s="35"/>
      <c r="H4615" s="35"/>
    </row>
    <row r="4616" spans="7:8" x14ac:dyDescent="0.2">
      <c r="G4616" s="35"/>
      <c r="H4616" s="35"/>
    </row>
    <row r="4617" spans="7:8" x14ac:dyDescent="0.2">
      <c r="G4617" s="35"/>
      <c r="H4617" s="35"/>
    </row>
    <row r="4618" spans="7:8" x14ac:dyDescent="0.2">
      <c r="G4618" s="35"/>
      <c r="H4618" s="35"/>
    </row>
    <row r="4619" spans="7:8" x14ac:dyDescent="0.2">
      <c r="G4619" s="35"/>
      <c r="H4619" s="35"/>
    </row>
    <row r="4620" spans="7:8" x14ac:dyDescent="0.2">
      <c r="G4620" s="35"/>
      <c r="H4620" s="35"/>
    </row>
    <row r="4621" spans="7:8" x14ac:dyDescent="0.2">
      <c r="G4621" s="35"/>
      <c r="H4621" s="35"/>
    </row>
    <row r="4622" spans="7:8" x14ac:dyDescent="0.2">
      <c r="G4622" s="35"/>
      <c r="H4622" s="35"/>
    </row>
    <row r="4623" spans="7:8" x14ac:dyDescent="0.2">
      <c r="G4623" s="35"/>
      <c r="H4623" s="35"/>
    </row>
    <row r="4624" spans="7:8" x14ac:dyDescent="0.2">
      <c r="G4624" s="35"/>
      <c r="H4624" s="35"/>
    </row>
    <row r="4625" spans="7:8" x14ac:dyDescent="0.2">
      <c r="G4625" s="35"/>
      <c r="H4625" s="35"/>
    </row>
    <row r="4626" spans="7:8" x14ac:dyDescent="0.2">
      <c r="G4626" s="35"/>
      <c r="H4626" s="35"/>
    </row>
    <row r="4627" spans="7:8" x14ac:dyDescent="0.2">
      <c r="G4627" s="35"/>
      <c r="H4627" s="35"/>
    </row>
    <row r="4628" spans="7:8" x14ac:dyDescent="0.2">
      <c r="G4628" s="35"/>
      <c r="H4628" s="35"/>
    </row>
    <row r="4629" spans="7:8" x14ac:dyDescent="0.2">
      <c r="G4629" s="35"/>
      <c r="H4629" s="35"/>
    </row>
    <row r="4630" spans="7:8" x14ac:dyDescent="0.2">
      <c r="G4630" s="35"/>
      <c r="H4630" s="35"/>
    </row>
    <row r="4631" spans="7:8" x14ac:dyDescent="0.2">
      <c r="G4631" s="35"/>
      <c r="H4631" s="35"/>
    </row>
    <row r="4632" spans="7:8" x14ac:dyDescent="0.2">
      <c r="G4632" s="35"/>
      <c r="H4632" s="35"/>
    </row>
    <row r="4633" spans="7:8" x14ac:dyDescent="0.2">
      <c r="G4633" s="35"/>
      <c r="H4633" s="35"/>
    </row>
    <row r="4634" spans="7:8" x14ac:dyDescent="0.2">
      <c r="G4634" s="35"/>
      <c r="H4634" s="35"/>
    </row>
    <row r="4635" spans="7:8" x14ac:dyDescent="0.2">
      <c r="G4635" s="35"/>
      <c r="H4635" s="35"/>
    </row>
    <row r="4636" spans="7:8" x14ac:dyDescent="0.2">
      <c r="G4636" s="35"/>
      <c r="H4636" s="35"/>
    </row>
    <row r="4637" spans="7:8" x14ac:dyDescent="0.2">
      <c r="G4637" s="35"/>
      <c r="H4637" s="35"/>
    </row>
    <row r="4638" spans="7:8" x14ac:dyDescent="0.2">
      <c r="G4638" s="35"/>
      <c r="H4638" s="35"/>
    </row>
    <row r="4639" spans="7:8" x14ac:dyDescent="0.2">
      <c r="G4639" s="35"/>
      <c r="H4639" s="35"/>
    </row>
    <row r="4640" spans="7:8" x14ac:dyDescent="0.2">
      <c r="G4640" s="35"/>
      <c r="H4640" s="35"/>
    </row>
    <row r="4641" spans="7:8" x14ac:dyDescent="0.2">
      <c r="G4641" s="35"/>
      <c r="H4641" s="35"/>
    </row>
    <row r="4642" spans="7:8" x14ac:dyDescent="0.2">
      <c r="G4642" s="35"/>
      <c r="H4642" s="35"/>
    </row>
    <row r="4643" spans="7:8" x14ac:dyDescent="0.2">
      <c r="G4643" s="35"/>
      <c r="H4643" s="35"/>
    </row>
    <row r="4644" spans="7:8" x14ac:dyDescent="0.2">
      <c r="G4644" s="35"/>
      <c r="H4644" s="35"/>
    </row>
    <row r="4645" spans="7:8" x14ac:dyDescent="0.2">
      <c r="G4645" s="35"/>
      <c r="H4645" s="35"/>
    </row>
    <row r="4646" spans="7:8" x14ac:dyDescent="0.2">
      <c r="G4646" s="35"/>
      <c r="H4646" s="35"/>
    </row>
    <row r="4647" spans="7:8" x14ac:dyDescent="0.2">
      <c r="G4647" s="35"/>
      <c r="H4647" s="35"/>
    </row>
    <row r="4648" spans="7:8" x14ac:dyDescent="0.2">
      <c r="G4648" s="35"/>
      <c r="H4648" s="35"/>
    </row>
    <row r="4649" spans="7:8" x14ac:dyDescent="0.2">
      <c r="G4649" s="35"/>
      <c r="H4649" s="35"/>
    </row>
    <row r="4650" spans="7:8" x14ac:dyDescent="0.2">
      <c r="G4650" s="35"/>
      <c r="H4650" s="35"/>
    </row>
    <row r="4651" spans="7:8" x14ac:dyDescent="0.2">
      <c r="G4651" s="35"/>
      <c r="H4651" s="35"/>
    </row>
    <row r="4652" spans="7:8" x14ac:dyDescent="0.2">
      <c r="G4652" s="35"/>
      <c r="H4652" s="35"/>
    </row>
    <row r="4653" spans="7:8" x14ac:dyDescent="0.2">
      <c r="G4653" s="35"/>
      <c r="H4653" s="35"/>
    </row>
    <row r="4654" spans="7:8" x14ac:dyDescent="0.2">
      <c r="G4654" s="35"/>
      <c r="H4654" s="35"/>
    </row>
    <row r="4655" spans="7:8" x14ac:dyDescent="0.2">
      <c r="G4655" s="35"/>
      <c r="H4655" s="35"/>
    </row>
    <row r="4656" spans="7:8" x14ac:dyDescent="0.2">
      <c r="G4656" s="35"/>
      <c r="H4656" s="35"/>
    </row>
    <row r="4657" spans="7:8" x14ac:dyDescent="0.2">
      <c r="G4657" s="35"/>
      <c r="H4657" s="35"/>
    </row>
    <row r="4658" spans="7:8" x14ac:dyDescent="0.2">
      <c r="G4658" s="35"/>
      <c r="H4658" s="35"/>
    </row>
    <row r="4659" spans="7:8" x14ac:dyDescent="0.2">
      <c r="G4659" s="35"/>
      <c r="H4659" s="35"/>
    </row>
    <row r="4660" spans="7:8" x14ac:dyDescent="0.2">
      <c r="G4660" s="35"/>
      <c r="H4660" s="35"/>
    </row>
    <row r="4661" spans="7:8" x14ac:dyDescent="0.2">
      <c r="G4661" s="35"/>
      <c r="H4661" s="35"/>
    </row>
    <row r="4662" spans="7:8" x14ac:dyDescent="0.2">
      <c r="G4662" s="35"/>
      <c r="H4662" s="35"/>
    </row>
    <row r="4663" spans="7:8" x14ac:dyDescent="0.2">
      <c r="G4663" s="35"/>
      <c r="H4663" s="35"/>
    </row>
    <row r="4664" spans="7:8" x14ac:dyDescent="0.2">
      <c r="G4664" s="35"/>
      <c r="H4664" s="35"/>
    </row>
    <row r="4665" spans="7:8" x14ac:dyDescent="0.2">
      <c r="G4665" s="35"/>
      <c r="H4665" s="35"/>
    </row>
    <row r="4666" spans="7:8" x14ac:dyDescent="0.2">
      <c r="G4666" s="35"/>
      <c r="H4666" s="35"/>
    </row>
    <row r="4667" spans="7:8" x14ac:dyDescent="0.2">
      <c r="G4667" s="35"/>
      <c r="H4667" s="35"/>
    </row>
    <row r="4668" spans="7:8" x14ac:dyDescent="0.2">
      <c r="G4668" s="35"/>
      <c r="H4668" s="35"/>
    </row>
    <row r="4669" spans="7:8" x14ac:dyDescent="0.2">
      <c r="G4669" s="35"/>
      <c r="H4669" s="35"/>
    </row>
    <row r="4670" spans="7:8" x14ac:dyDescent="0.2">
      <c r="G4670" s="35"/>
      <c r="H4670" s="35"/>
    </row>
    <row r="4671" spans="7:8" x14ac:dyDescent="0.2">
      <c r="G4671" s="35"/>
      <c r="H4671" s="35"/>
    </row>
    <row r="4672" spans="7:8" x14ac:dyDescent="0.2">
      <c r="G4672" s="35"/>
      <c r="H4672" s="35"/>
    </row>
    <row r="4673" spans="7:8" x14ac:dyDescent="0.2">
      <c r="G4673" s="35"/>
      <c r="H4673" s="35"/>
    </row>
    <row r="4674" spans="7:8" x14ac:dyDescent="0.2">
      <c r="G4674" s="35"/>
      <c r="H4674" s="35"/>
    </row>
    <row r="4675" spans="7:8" x14ac:dyDescent="0.2">
      <c r="G4675" s="35"/>
      <c r="H4675" s="35"/>
    </row>
    <row r="4676" spans="7:8" x14ac:dyDescent="0.2">
      <c r="G4676" s="35"/>
      <c r="H4676" s="35"/>
    </row>
    <row r="4677" spans="7:8" x14ac:dyDescent="0.2">
      <c r="G4677" s="35"/>
      <c r="H4677" s="35"/>
    </row>
    <row r="4678" spans="7:8" x14ac:dyDescent="0.2">
      <c r="G4678" s="35"/>
      <c r="H4678" s="35"/>
    </row>
    <row r="4679" spans="7:8" x14ac:dyDescent="0.2">
      <c r="G4679" s="35"/>
      <c r="H4679" s="35"/>
    </row>
    <row r="4680" spans="7:8" x14ac:dyDescent="0.2">
      <c r="G4680" s="35"/>
      <c r="H4680" s="35"/>
    </row>
    <row r="4681" spans="7:8" x14ac:dyDescent="0.2">
      <c r="G4681" s="35"/>
      <c r="H4681" s="35"/>
    </row>
    <row r="4682" spans="7:8" x14ac:dyDescent="0.2">
      <c r="G4682" s="35"/>
      <c r="H4682" s="35"/>
    </row>
    <row r="4683" spans="7:8" x14ac:dyDescent="0.2">
      <c r="G4683" s="35"/>
      <c r="H4683" s="35"/>
    </row>
    <row r="4684" spans="7:8" x14ac:dyDescent="0.2">
      <c r="G4684" s="35"/>
      <c r="H4684" s="35"/>
    </row>
    <row r="4685" spans="7:8" x14ac:dyDescent="0.2">
      <c r="G4685" s="35"/>
      <c r="H4685" s="35"/>
    </row>
    <row r="4686" spans="7:8" x14ac:dyDescent="0.2">
      <c r="G4686" s="35"/>
      <c r="H4686" s="35"/>
    </row>
    <row r="4687" spans="7:8" x14ac:dyDescent="0.2">
      <c r="G4687" s="35"/>
      <c r="H4687" s="35"/>
    </row>
    <row r="4688" spans="7:8" x14ac:dyDescent="0.2">
      <c r="G4688" s="35"/>
      <c r="H4688" s="35"/>
    </row>
    <row r="4689" spans="7:8" x14ac:dyDescent="0.2">
      <c r="G4689" s="35"/>
      <c r="H4689" s="35"/>
    </row>
    <row r="4690" spans="7:8" x14ac:dyDescent="0.2">
      <c r="G4690" s="35"/>
      <c r="H4690" s="35"/>
    </row>
    <row r="4691" spans="7:8" x14ac:dyDescent="0.2">
      <c r="G4691" s="35"/>
      <c r="H4691" s="35"/>
    </row>
    <row r="4692" spans="7:8" x14ac:dyDescent="0.2">
      <c r="G4692" s="35"/>
      <c r="H4692" s="35"/>
    </row>
    <row r="4693" spans="7:8" x14ac:dyDescent="0.2">
      <c r="G4693" s="35"/>
      <c r="H4693" s="35"/>
    </row>
    <row r="4694" spans="7:8" x14ac:dyDescent="0.2">
      <c r="G4694" s="35"/>
      <c r="H4694" s="35"/>
    </row>
    <row r="4695" spans="7:8" x14ac:dyDescent="0.2">
      <c r="G4695" s="35"/>
      <c r="H4695" s="35"/>
    </row>
    <row r="4696" spans="7:8" x14ac:dyDescent="0.2">
      <c r="G4696" s="35"/>
      <c r="H4696" s="35"/>
    </row>
    <row r="4697" spans="7:8" x14ac:dyDescent="0.2">
      <c r="G4697" s="35"/>
      <c r="H4697" s="35"/>
    </row>
    <row r="4698" spans="7:8" x14ac:dyDescent="0.2">
      <c r="G4698" s="35"/>
      <c r="H4698" s="35"/>
    </row>
    <row r="4699" spans="7:8" x14ac:dyDescent="0.2">
      <c r="G4699" s="35"/>
      <c r="H4699" s="35"/>
    </row>
    <row r="4700" spans="7:8" x14ac:dyDescent="0.2">
      <c r="G4700" s="35"/>
      <c r="H4700" s="35"/>
    </row>
    <row r="4701" spans="7:8" x14ac:dyDescent="0.2">
      <c r="G4701" s="35"/>
      <c r="H4701" s="35"/>
    </row>
    <row r="4702" spans="7:8" x14ac:dyDescent="0.2">
      <c r="G4702" s="35"/>
      <c r="H4702" s="35"/>
    </row>
    <row r="4703" spans="7:8" x14ac:dyDescent="0.2">
      <c r="G4703" s="35"/>
      <c r="H4703" s="35"/>
    </row>
    <row r="4704" spans="7:8" x14ac:dyDescent="0.2">
      <c r="G4704" s="35"/>
      <c r="H4704" s="35"/>
    </row>
    <row r="4705" spans="7:8" x14ac:dyDescent="0.2">
      <c r="G4705" s="35"/>
      <c r="H4705" s="35"/>
    </row>
    <row r="4706" spans="7:8" x14ac:dyDescent="0.2">
      <c r="G4706" s="35"/>
      <c r="H4706" s="35"/>
    </row>
    <row r="4707" spans="7:8" x14ac:dyDescent="0.2">
      <c r="G4707" s="35"/>
      <c r="H4707" s="35"/>
    </row>
    <row r="4708" spans="7:8" x14ac:dyDescent="0.2">
      <c r="G4708" s="35"/>
      <c r="H4708" s="35"/>
    </row>
    <row r="4709" spans="7:8" x14ac:dyDescent="0.2">
      <c r="G4709" s="35"/>
      <c r="H4709" s="35"/>
    </row>
    <row r="4710" spans="7:8" x14ac:dyDescent="0.2">
      <c r="G4710" s="35"/>
      <c r="H4710" s="35"/>
    </row>
    <row r="4711" spans="7:8" x14ac:dyDescent="0.2">
      <c r="G4711" s="35"/>
      <c r="H4711" s="35"/>
    </row>
    <row r="4712" spans="7:8" x14ac:dyDescent="0.2">
      <c r="G4712" s="35"/>
      <c r="H4712" s="35"/>
    </row>
    <row r="4713" spans="7:8" x14ac:dyDescent="0.2">
      <c r="G4713" s="35"/>
      <c r="H4713" s="35"/>
    </row>
    <row r="4714" spans="7:8" x14ac:dyDescent="0.2">
      <c r="G4714" s="35"/>
      <c r="H4714" s="35"/>
    </row>
    <row r="4715" spans="7:8" x14ac:dyDescent="0.2">
      <c r="G4715" s="35"/>
      <c r="H4715" s="35"/>
    </row>
    <row r="4716" spans="7:8" x14ac:dyDescent="0.2">
      <c r="G4716" s="35"/>
      <c r="H4716" s="35"/>
    </row>
    <row r="4717" spans="7:8" x14ac:dyDescent="0.2">
      <c r="G4717" s="35"/>
      <c r="H4717" s="35"/>
    </row>
    <row r="4718" spans="7:8" x14ac:dyDescent="0.2">
      <c r="G4718" s="35"/>
      <c r="H4718" s="35"/>
    </row>
    <row r="4719" spans="7:8" x14ac:dyDescent="0.2">
      <c r="G4719" s="35"/>
      <c r="H4719" s="35"/>
    </row>
    <row r="4720" spans="7:8" x14ac:dyDescent="0.2">
      <c r="G4720" s="35"/>
      <c r="H4720" s="35"/>
    </row>
    <row r="4721" spans="7:8" x14ac:dyDescent="0.2">
      <c r="G4721" s="35"/>
      <c r="H4721" s="35"/>
    </row>
    <row r="4722" spans="7:8" x14ac:dyDescent="0.2">
      <c r="G4722" s="35"/>
      <c r="H4722" s="35"/>
    </row>
    <row r="4723" spans="7:8" x14ac:dyDescent="0.2">
      <c r="G4723" s="35"/>
      <c r="H4723" s="35"/>
    </row>
    <row r="4724" spans="7:8" x14ac:dyDescent="0.2">
      <c r="G4724" s="35"/>
      <c r="H4724" s="35"/>
    </row>
    <row r="4725" spans="7:8" x14ac:dyDescent="0.2">
      <c r="G4725" s="35"/>
      <c r="H4725" s="35"/>
    </row>
    <row r="4726" spans="7:8" x14ac:dyDescent="0.2">
      <c r="G4726" s="35"/>
      <c r="H4726" s="35"/>
    </row>
    <row r="4727" spans="7:8" x14ac:dyDescent="0.2">
      <c r="G4727" s="35"/>
      <c r="H4727" s="35"/>
    </row>
    <row r="4728" spans="7:8" x14ac:dyDescent="0.2">
      <c r="G4728" s="35"/>
      <c r="H4728" s="35"/>
    </row>
    <row r="4729" spans="7:8" x14ac:dyDescent="0.2">
      <c r="G4729" s="35"/>
      <c r="H4729" s="35"/>
    </row>
    <row r="4730" spans="7:8" x14ac:dyDescent="0.2">
      <c r="G4730" s="35"/>
      <c r="H4730" s="35"/>
    </row>
    <row r="4731" spans="7:8" x14ac:dyDescent="0.2">
      <c r="G4731" s="35"/>
      <c r="H4731" s="35"/>
    </row>
    <row r="4732" spans="7:8" x14ac:dyDescent="0.2">
      <c r="G4732" s="35"/>
      <c r="H4732" s="35"/>
    </row>
    <row r="4733" spans="7:8" x14ac:dyDescent="0.2">
      <c r="G4733" s="35"/>
      <c r="H4733" s="35"/>
    </row>
    <row r="4734" spans="7:8" x14ac:dyDescent="0.2">
      <c r="G4734" s="35"/>
      <c r="H4734" s="35"/>
    </row>
    <row r="4735" spans="7:8" x14ac:dyDescent="0.2">
      <c r="G4735" s="35"/>
      <c r="H4735" s="35"/>
    </row>
    <row r="4736" spans="7:8" x14ac:dyDescent="0.2">
      <c r="G4736" s="35"/>
      <c r="H4736" s="35"/>
    </row>
    <row r="4737" spans="7:8" x14ac:dyDescent="0.2">
      <c r="G4737" s="35"/>
      <c r="H4737" s="35"/>
    </row>
    <row r="4738" spans="7:8" x14ac:dyDescent="0.2">
      <c r="G4738" s="35"/>
      <c r="H4738" s="35"/>
    </row>
    <row r="4739" spans="7:8" x14ac:dyDescent="0.2">
      <c r="G4739" s="35"/>
      <c r="H4739" s="35"/>
    </row>
    <row r="4740" spans="7:8" x14ac:dyDescent="0.2">
      <c r="G4740" s="35"/>
      <c r="H4740" s="35"/>
    </row>
    <row r="4741" spans="7:8" x14ac:dyDescent="0.2">
      <c r="G4741" s="35"/>
      <c r="H4741" s="35"/>
    </row>
    <row r="4742" spans="7:8" x14ac:dyDescent="0.2">
      <c r="G4742" s="35"/>
      <c r="H4742" s="35"/>
    </row>
    <row r="4743" spans="7:8" x14ac:dyDescent="0.2">
      <c r="G4743" s="35"/>
      <c r="H4743" s="35"/>
    </row>
    <row r="4744" spans="7:8" x14ac:dyDescent="0.2">
      <c r="G4744" s="35"/>
      <c r="H4744" s="35"/>
    </row>
    <row r="4745" spans="7:8" x14ac:dyDescent="0.2">
      <c r="G4745" s="35"/>
      <c r="H4745" s="35"/>
    </row>
    <row r="4746" spans="7:8" x14ac:dyDescent="0.2">
      <c r="G4746" s="35"/>
      <c r="H4746" s="35"/>
    </row>
    <row r="4747" spans="7:8" x14ac:dyDescent="0.2">
      <c r="G4747" s="35"/>
      <c r="H4747" s="35"/>
    </row>
    <row r="4748" spans="7:8" x14ac:dyDescent="0.2">
      <c r="G4748" s="35"/>
      <c r="H4748" s="35"/>
    </row>
    <row r="4749" spans="7:8" x14ac:dyDescent="0.2">
      <c r="G4749" s="35"/>
      <c r="H4749" s="35"/>
    </row>
    <row r="4750" spans="7:8" x14ac:dyDescent="0.2">
      <c r="G4750" s="35"/>
      <c r="H4750" s="35"/>
    </row>
    <row r="4751" spans="7:8" x14ac:dyDescent="0.2">
      <c r="G4751" s="35"/>
      <c r="H4751" s="35"/>
    </row>
    <row r="4752" spans="7:8" x14ac:dyDescent="0.2">
      <c r="G4752" s="35"/>
      <c r="H4752" s="35"/>
    </row>
    <row r="4753" spans="7:8" x14ac:dyDescent="0.2">
      <c r="G4753" s="35"/>
      <c r="H4753" s="35"/>
    </row>
    <row r="4754" spans="7:8" x14ac:dyDescent="0.2">
      <c r="G4754" s="35"/>
      <c r="H4754" s="35"/>
    </row>
    <row r="4755" spans="7:8" x14ac:dyDescent="0.2">
      <c r="G4755" s="35"/>
      <c r="H4755" s="35"/>
    </row>
    <row r="4756" spans="7:8" x14ac:dyDescent="0.2">
      <c r="G4756" s="35"/>
      <c r="H4756" s="35"/>
    </row>
    <row r="4757" spans="7:8" x14ac:dyDescent="0.2">
      <c r="G4757" s="35"/>
      <c r="H4757" s="35"/>
    </row>
    <row r="4758" spans="7:8" x14ac:dyDescent="0.2">
      <c r="G4758" s="35"/>
      <c r="H4758" s="35"/>
    </row>
    <row r="4759" spans="7:8" x14ac:dyDescent="0.2">
      <c r="G4759" s="35"/>
      <c r="H4759" s="35"/>
    </row>
    <row r="4760" spans="7:8" x14ac:dyDescent="0.2">
      <c r="G4760" s="35"/>
      <c r="H4760" s="35"/>
    </row>
    <row r="4761" spans="7:8" x14ac:dyDescent="0.2">
      <c r="G4761" s="35"/>
      <c r="H4761" s="35"/>
    </row>
    <row r="4762" spans="7:8" x14ac:dyDescent="0.2">
      <c r="G4762" s="35"/>
      <c r="H4762" s="35"/>
    </row>
    <row r="4763" spans="7:8" x14ac:dyDescent="0.2">
      <c r="G4763" s="35"/>
      <c r="H4763" s="35"/>
    </row>
    <row r="4764" spans="7:8" x14ac:dyDescent="0.2">
      <c r="G4764" s="35"/>
      <c r="H4764" s="35"/>
    </row>
    <row r="4765" spans="7:8" x14ac:dyDescent="0.2">
      <c r="G4765" s="35"/>
      <c r="H4765" s="35"/>
    </row>
    <row r="4766" spans="7:8" x14ac:dyDescent="0.2">
      <c r="G4766" s="35"/>
      <c r="H4766" s="35"/>
    </row>
    <row r="4767" spans="7:8" x14ac:dyDescent="0.2">
      <c r="G4767" s="35"/>
      <c r="H4767" s="35"/>
    </row>
    <row r="4768" spans="7:8" x14ac:dyDescent="0.2">
      <c r="G4768" s="35"/>
      <c r="H4768" s="35"/>
    </row>
    <row r="4769" spans="7:8" x14ac:dyDescent="0.2">
      <c r="G4769" s="35"/>
      <c r="H4769" s="35"/>
    </row>
    <row r="4770" spans="7:8" x14ac:dyDescent="0.2">
      <c r="G4770" s="35"/>
      <c r="H4770" s="35"/>
    </row>
    <row r="4771" spans="7:8" x14ac:dyDescent="0.2">
      <c r="G4771" s="35"/>
      <c r="H4771" s="35"/>
    </row>
    <row r="4772" spans="7:8" x14ac:dyDescent="0.2">
      <c r="G4772" s="35"/>
      <c r="H4772" s="35"/>
    </row>
    <row r="4773" spans="7:8" x14ac:dyDescent="0.2">
      <c r="G4773" s="35"/>
      <c r="H4773" s="35"/>
    </row>
    <row r="4774" spans="7:8" x14ac:dyDescent="0.2">
      <c r="G4774" s="35"/>
      <c r="H4774" s="35"/>
    </row>
    <row r="4775" spans="7:8" x14ac:dyDescent="0.2">
      <c r="G4775" s="35"/>
      <c r="H4775" s="35"/>
    </row>
    <row r="4776" spans="7:8" x14ac:dyDescent="0.2">
      <c r="G4776" s="35"/>
      <c r="H4776" s="35"/>
    </row>
    <row r="4777" spans="7:8" x14ac:dyDescent="0.2">
      <c r="G4777" s="35"/>
      <c r="H4777" s="35"/>
    </row>
    <row r="4778" spans="7:8" x14ac:dyDescent="0.2">
      <c r="G4778" s="35"/>
      <c r="H4778" s="35"/>
    </row>
    <row r="4779" spans="7:8" x14ac:dyDescent="0.2">
      <c r="G4779" s="35"/>
      <c r="H4779" s="35"/>
    </row>
    <row r="4780" spans="7:8" x14ac:dyDescent="0.2">
      <c r="G4780" s="35"/>
      <c r="H4780" s="35"/>
    </row>
    <row r="4781" spans="7:8" x14ac:dyDescent="0.2">
      <c r="G4781" s="35"/>
      <c r="H4781" s="35"/>
    </row>
    <row r="4782" spans="7:8" x14ac:dyDescent="0.2">
      <c r="G4782" s="35"/>
      <c r="H4782" s="35"/>
    </row>
    <row r="4783" spans="7:8" x14ac:dyDescent="0.2">
      <c r="G4783" s="35"/>
      <c r="H4783" s="35"/>
    </row>
    <row r="4784" spans="7:8" x14ac:dyDescent="0.2">
      <c r="G4784" s="35"/>
      <c r="H4784" s="35"/>
    </row>
    <row r="4785" spans="7:8" x14ac:dyDescent="0.2">
      <c r="G4785" s="35"/>
      <c r="H4785" s="35"/>
    </row>
    <row r="4786" spans="7:8" x14ac:dyDescent="0.2">
      <c r="G4786" s="35"/>
      <c r="H4786" s="35"/>
    </row>
    <row r="4787" spans="7:8" x14ac:dyDescent="0.2">
      <c r="G4787" s="35"/>
      <c r="H4787" s="35"/>
    </row>
    <row r="4788" spans="7:8" x14ac:dyDescent="0.2">
      <c r="G4788" s="35"/>
      <c r="H4788" s="35"/>
    </row>
    <row r="4789" spans="7:8" x14ac:dyDescent="0.2">
      <c r="G4789" s="35"/>
      <c r="H4789" s="35"/>
    </row>
    <row r="4790" spans="7:8" x14ac:dyDescent="0.2">
      <c r="G4790" s="35"/>
      <c r="H4790" s="35"/>
    </row>
    <row r="4791" spans="7:8" x14ac:dyDescent="0.2">
      <c r="G4791" s="35"/>
      <c r="H4791" s="35"/>
    </row>
    <row r="4792" spans="7:8" x14ac:dyDescent="0.2">
      <c r="G4792" s="35"/>
      <c r="H4792" s="35"/>
    </row>
    <row r="4793" spans="7:8" x14ac:dyDescent="0.2">
      <c r="G4793" s="35"/>
      <c r="H4793" s="35"/>
    </row>
    <row r="4794" spans="7:8" x14ac:dyDescent="0.2">
      <c r="G4794" s="35"/>
      <c r="H4794" s="35"/>
    </row>
    <row r="4795" spans="7:8" x14ac:dyDescent="0.2">
      <c r="G4795" s="35"/>
      <c r="H4795" s="35"/>
    </row>
    <row r="4796" spans="7:8" x14ac:dyDescent="0.2">
      <c r="G4796" s="35"/>
      <c r="H4796" s="35"/>
    </row>
    <row r="4797" spans="7:8" x14ac:dyDescent="0.2">
      <c r="G4797" s="35"/>
      <c r="H4797" s="35"/>
    </row>
    <row r="4798" spans="7:8" x14ac:dyDescent="0.2">
      <c r="G4798" s="35"/>
      <c r="H4798" s="35"/>
    </row>
    <row r="4799" spans="7:8" x14ac:dyDescent="0.2">
      <c r="G4799" s="35"/>
      <c r="H4799" s="35"/>
    </row>
    <row r="4800" spans="7:8" x14ac:dyDescent="0.2">
      <c r="G4800" s="35"/>
      <c r="H4800" s="35"/>
    </row>
    <row r="4801" spans="7:8" x14ac:dyDescent="0.2">
      <c r="G4801" s="35"/>
      <c r="H4801" s="35"/>
    </row>
    <row r="4802" spans="7:8" x14ac:dyDescent="0.2">
      <c r="G4802" s="35"/>
      <c r="H4802" s="35"/>
    </row>
    <row r="4803" spans="7:8" x14ac:dyDescent="0.2">
      <c r="G4803" s="35"/>
      <c r="H4803" s="35"/>
    </row>
    <row r="4804" spans="7:8" x14ac:dyDescent="0.2">
      <c r="G4804" s="35"/>
      <c r="H4804" s="35"/>
    </row>
    <row r="4805" spans="7:8" x14ac:dyDescent="0.2">
      <c r="G4805" s="35"/>
      <c r="H4805" s="35"/>
    </row>
    <row r="4806" spans="7:8" x14ac:dyDescent="0.2">
      <c r="G4806" s="35"/>
      <c r="H4806" s="35"/>
    </row>
    <row r="4807" spans="7:8" x14ac:dyDescent="0.2">
      <c r="G4807" s="35"/>
      <c r="H4807" s="35"/>
    </row>
    <row r="4808" spans="7:8" x14ac:dyDescent="0.2">
      <c r="G4808" s="35"/>
      <c r="H4808" s="35"/>
    </row>
    <row r="4809" spans="7:8" x14ac:dyDescent="0.2">
      <c r="G4809" s="35"/>
      <c r="H4809" s="35"/>
    </row>
    <row r="4810" spans="7:8" x14ac:dyDescent="0.2">
      <c r="G4810" s="35"/>
      <c r="H4810" s="35"/>
    </row>
    <row r="4811" spans="7:8" x14ac:dyDescent="0.2">
      <c r="G4811" s="35"/>
      <c r="H4811" s="35"/>
    </row>
    <row r="4812" spans="7:8" x14ac:dyDescent="0.2">
      <c r="G4812" s="35"/>
      <c r="H4812" s="35"/>
    </row>
    <row r="4813" spans="7:8" x14ac:dyDescent="0.2">
      <c r="G4813" s="35"/>
      <c r="H4813" s="35"/>
    </row>
    <row r="4814" spans="7:8" x14ac:dyDescent="0.2">
      <c r="G4814" s="35"/>
      <c r="H4814" s="35"/>
    </row>
    <row r="4815" spans="7:8" x14ac:dyDescent="0.2">
      <c r="G4815" s="35"/>
      <c r="H4815" s="35"/>
    </row>
    <row r="4816" spans="7:8" x14ac:dyDescent="0.2">
      <c r="G4816" s="35"/>
      <c r="H4816" s="35"/>
    </row>
    <row r="4817" spans="7:8" x14ac:dyDescent="0.2">
      <c r="G4817" s="35"/>
      <c r="H4817" s="35"/>
    </row>
    <row r="4818" spans="7:8" x14ac:dyDescent="0.2">
      <c r="G4818" s="35"/>
      <c r="H4818" s="35"/>
    </row>
    <row r="4819" spans="7:8" x14ac:dyDescent="0.2">
      <c r="G4819" s="35"/>
      <c r="H4819" s="35"/>
    </row>
    <row r="4820" spans="7:8" x14ac:dyDescent="0.2">
      <c r="G4820" s="35"/>
      <c r="H4820" s="35"/>
    </row>
    <row r="4821" spans="7:8" x14ac:dyDescent="0.2">
      <c r="G4821" s="35"/>
      <c r="H4821" s="35"/>
    </row>
    <row r="4822" spans="7:8" x14ac:dyDescent="0.2">
      <c r="G4822" s="35"/>
      <c r="H4822" s="35"/>
    </row>
    <row r="4823" spans="7:8" x14ac:dyDescent="0.2">
      <c r="G4823" s="35"/>
      <c r="H4823" s="35"/>
    </row>
    <row r="4824" spans="7:8" x14ac:dyDescent="0.2">
      <c r="G4824" s="35"/>
      <c r="H4824" s="35"/>
    </row>
    <row r="4825" spans="7:8" x14ac:dyDescent="0.2">
      <c r="G4825" s="35"/>
      <c r="H4825" s="35"/>
    </row>
    <row r="4826" spans="7:8" x14ac:dyDescent="0.2">
      <c r="G4826" s="35"/>
      <c r="H4826" s="35"/>
    </row>
    <row r="4827" spans="7:8" x14ac:dyDescent="0.2">
      <c r="G4827" s="35"/>
      <c r="H4827" s="35"/>
    </row>
    <row r="4828" spans="7:8" x14ac:dyDescent="0.2">
      <c r="G4828" s="35"/>
      <c r="H4828" s="35"/>
    </row>
    <row r="4829" spans="7:8" x14ac:dyDescent="0.2">
      <c r="G4829" s="35"/>
      <c r="H4829" s="35"/>
    </row>
    <row r="4830" spans="7:8" x14ac:dyDescent="0.2">
      <c r="G4830" s="35"/>
      <c r="H4830" s="35"/>
    </row>
    <row r="4831" spans="7:8" x14ac:dyDescent="0.2">
      <c r="G4831" s="35"/>
      <c r="H4831" s="35"/>
    </row>
    <row r="4832" spans="7:8" x14ac:dyDescent="0.2">
      <c r="G4832" s="35"/>
      <c r="H4832" s="35"/>
    </row>
    <row r="4833" spans="7:8" x14ac:dyDescent="0.2">
      <c r="G4833" s="35"/>
      <c r="H4833" s="35"/>
    </row>
    <row r="4834" spans="7:8" x14ac:dyDescent="0.2">
      <c r="G4834" s="35"/>
      <c r="H4834" s="35"/>
    </row>
    <row r="4835" spans="7:8" x14ac:dyDescent="0.2">
      <c r="G4835" s="35"/>
      <c r="H4835" s="35"/>
    </row>
    <row r="4836" spans="7:8" x14ac:dyDescent="0.2">
      <c r="G4836" s="35"/>
      <c r="H4836" s="35"/>
    </row>
    <row r="4837" spans="7:8" x14ac:dyDescent="0.2">
      <c r="G4837" s="35"/>
      <c r="H4837" s="35"/>
    </row>
    <row r="4838" spans="7:8" x14ac:dyDescent="0.2">
      <c r="G4838" s="35"/>
      <c r="H4838" s="35"/>
    </row>
    <row r="4839" spans="7:8" x14ac:dyDescent="0.2">
      <c r="G4839" s="35"/>
      <c r="H4839" s="35"/>
    </row>
    <row r="4840" spans="7:8" x14ac:dyDescent="0.2">
      <c r="G4840" s="35"/>
      <c r="H4840" s="35"/>
    </row>
    <row r="4841" spans="7:8" x14ac:dyDescent="0.2">
      <c r="G4841" s="35"/>
      <c r="H4841" s="35"/>
    </row>
    <row r="4842" spans="7:8" x14ac:dyDescent="0.2">
      <c r="G4842" s="35"/>
      <c r="H4842" s="35"/>
    </row>
    <row r="4843" spans="7:8" x14ac:dyDescent="0.2">
      <c r="G4843" s="35"/>
      <c r="H4843" s="35"/>
    </row>
    <row r="4844" spans="7:8" x14ac:dyDescent="0.2">
      <c r="G4844" s="35"/>
      <c r="H4844" s="35"/>
    </row>
    <row r="4845" spans="7:8" x14ac:dyDescent="0.2">
      <c r="G4845" s="35"/>
      <c r="H4845" s="35"/>
    </row>
    <row r="4846" spans="7:8" x14ac:dyDescent="0.2">
      <c r="G4846" s="35"/>
      <c r="H4846" s="35"/>
    </row>
    <row r="4847" spans="7:8" x14ac:dyDescent="0.2">
      <c r="G4847" s="35"/>
      <c r="H4847" s="35"/>
    </row>
    <row r="4848" spans="7:8" x14ac:dyDescent="0.2">
      <c r="G4848" s="35"/>
      <c r="H4848" s="35"/>
    </row>
    <row r="4849" spans="7:8" x14ac:dyDescent="0.2">
      <c r="G4849" s="35"/>
      <c r="H4849" s="35"/>
    </row>
    <row r="4850" spans="7:8" x14ac:dyDescent="0.2">
      <c r="G4850" s="35"/>
      <c r="H4850" s="35"/>
    </row>
    <row r="4851" spans="7:8" x14ac:dyDescent="0.2">
      <c r="G4851" s="35"/>
      <c r="H4851" s="35"/>
    </row>
    <row r="4852" spans="7:8" x14ac:dyDescent="0.2">
      <c r="G4852" s="35"/>
      <c r="H4852" s="35"/>
    </row>
    <row r="4853" spans="7:8" x14ac:dyDescent="0.2">
      <c r="G4853" s="35"/>
      <c r="H4853" s="35"/>
    </row>
    <row r="4854" spans="7:8" x14ac:dyDescent="0.2">
      <c r="G4854" s="35"/>
      <c r="H4854" s="35"/>
    </row>
    <row r="4855" spans="7:8" x14ac:dyDescent="0.2">
      <c r="G4855" s="35"/>
      <c r="H4855" s="35"/>
    </row>
    <row r="4856" spans="7:8" x14ac:dyDescent="0.2">
      <c r="G4856" s="35"/>
      <c r="H4856" s="35"/>
    </row>
    <row r="4857" spans="7:8" x14ac:dyDescent="0.2">
      <c r="G4857" s="35"/>
      <c r="H4857" s="35"/>
    </row>
    <row r="4858" spans="7:8" x14ac:dyDescent="0.2">
      <c r="G4858" s="35"/>
      <c r="H4858" s="35"/>
    </row>
    <row r="4859" spans="7:8" x14ac:dyDescent="0.2">
      <c r="G4859" s="35"/>
      <c r="H4859" s="35"/>
    </row>
    <row r="4860" spans="7:8" x14ac:dyDescent="0.2">
      <c r="G4860" s="35"/>
      <c r="H4860" s="35"/>
    </row>
    <row r="4861" spans="7:8" x14ac:dyDescent="0.2">
      <c r="G4861" s="35"/>
      <c r="H4861" s="35"/>
    </row>
    <row r="4862" spans="7:8" x14ac:dyDescent="0.2">
      <c r="G4862" s="35"/>
      <c r="H4862" s="35"/>
    </row>
    <row r="4863" spans="7:8" x14ac:dyDescent="0.2">
      <c r="G4863" s="35"/>
      <c r="H4863" s="35"/>
    </row>
    <row r="4864" spans="7:8" x14ac:dyDescent="0.2">
      <c r="G4864" s="35"/>
      <c r="H4864" s="35"/>
    </row>
    <row r="4865" spans="7:8" x14ac:dyDescent="0.2">
      <c r="G4865" s="35"/>
      <c r="H4865" s="35"/>
    </row>
    <row r="4866" spans="7:8" x14ac:dyDescent="0.2">
      <c r="G4866" s="35"/>
      <c r="H4866" s="35"/>
    </row>
    <row r="4867" spans="7:8" x14ac:dyDescent="0.2">
      <c r="G4867" s="35"/>
      <c r="H4867" s="35"/>
    </row>
    <row r="4868" spans="7:8" x14ac:dyDescent="0.2">
      <c r="G4868" s="35"/>
      <c r="H4868" s="35"/>
    </row>
    <row r="4869" spans="7:8" x14ac:dyDescent="0.2">
      <c r="G4869" s="35"/>
      <c r="H4869" s="35"/>
    </row>
    <row r="4870" spans="7:8" x14ac:dyDescent="0.2">
      <c r="G4870" s="35"/>
      <c r="H4870" s="35"/>
    </row>
    <row r="4871" spans="7:8" x14ac:dyDescent="0.2">
      <c r="G4871" s="35"/>
      <c r="H4871" s="35"/>
    </row>
    <row r="4872" spans="7:8" x14ac:dyDescent="0.2">
      <c r="G4872" s="35"/>
      <c r="H4872" s="35"/>
    </row>
    <row r="4873" spans="7:8" x14ac:dyDescent="0.2">
      <c r="G4873" s="35"/>
      <c r="H4873" s="35"/>
    </row>
    <row r="4874" spans="7:8" x14ac:dyDescent="0.2">
      <c r="G4874" s="35"/>
      <c r="H4874" s="35"/>
    </row>
    <row r="4875" spans="7:8" x14ac:dyDescent="0.2">
      <c r="G4875" s="35"/>
      <c r="H4875" s="35"/>
    </row>
    <row r="4876" spans="7:8" x14ac:dyDescent="0.2">
      <c r="G4876" s="35"/>
      <c r="H4876" s="35"/>
    </row>
    <row r="4877" spans="7:8" x14ac:dyDescent="0.2">
      <c r="G4877" s="35"/>
      <c r="H4877" s="35"/>
    </row>
    <row r="4878" spans="7:8" x14ac:dyDescent="0.2">
      <c r="G4878" s="35"/>
      <c r="H4878" s="35"/>
    </row>
    <row r="4879" spans="7:8" x14ac:dyDescent="0.2">
      <c r="G4879" s="35"/>
      <c r="H4879" s="35"/>
    </row>
    <row r="4880" spans="7:8" x14ac:dyDescent="0.2">
      <c r="G4880" s="35"/>
      <c r="H4880" s="35"/>
    </row>
    <row r="4881" spans="7:8" x14ac:dyDescent="0.2">
      <c r="G4881" s="35"/>
      <c r="H4881" s="35"/>
    </row>
    <row r="4882" spans="7:8" x14ac:dyDescent="0.2">
      <c r="G4882" s="35"/>
      <c r="H4882" s="35"/>
    </row>
    <row r="4883" spans="7:8" x14ac:dyDescent="0.2">
      <c r="G4883" s="35"/>
      <c r="H4883" s="35"/>
    </row>
    <row r="4884" spans="7:8" x14ac:dyDescent="0.2">
      <c r="G4884" s="35"/>
      <c r="H4884" s="35"/>
    </row>
    <row r="4885" spans="7:8" x14ac:dyDescent="0.2">
      <c r="G4885" s="35"/>
      <c r="H4885" s="35"/>
    </row>
    <row r="4886" spans="7:8" x14ac:dyDescent="0.2">
      <c r="G4886" s="35"/>
      <c r="H4886" s="35"/>
    </row>
    <row r="4887" spans="7:8" x14ac:dyDescent="0.2">
      <c r="G4887" s="35"/>
      <c r="H4887" s="35"/>
    </row>
    <row r="4888" spans="7:8" x14ac:dyDescent="0.2">
      <c r="G4888" s="35"/>
      <c r="H4888" s="35"/>
    </row>
    <row r="4889" spans="7:8" x14ac:dyDescent="0.2">
      <c r="G4889" s="35"/>
      <c r="H4889" s="35"/>
    </row>
    <row r="4890" spans="7:8" x14ac:dyDescent="0.2">
      <c r="G4890" s="35"/>
      <c r="H4890" s="35"/>
    </row>
    <row r="4891" spans="7:8" x14ac:dyDescent="0.2">
      <c r="G4891" s="35"/>
      <c r="H4891" s="35"/>
    </row>
    <row r="4892" spans="7:8" x14ac:dyDescent="0.2">
      <c r="G4892" s="35"/>
      <c r="H4892" s="35"/>
    </row>
    <row r="4893" spans="7:8" x14ac:dyDescent="0.2">
      <c r="G4893" s="35"/>
      <c r="H4893" s="35"/>
    </row>
    <row r="4894" spans="7:8" x14ac:dyDescent="0.2">
      <c r="G4894" s="35"/>
      <c r="H4894" s="35"/>
    </row>
    <row r="4895" spans="7:8" x14ac:dyDescent="0.2">
      <c r="G4895" s="35"/>
      <c r="H4895" s="35"/>
    </row>
    <row r="4896" spans="7:8" x14ac:dyDescent="0.2">
      <c r="G4896" s="35"/>
      <c r="H4896" s="35"/>
    </row>
    <row r="4897" spans="7:8" x14ac:dyDescent="0.2">
      <c r="G4897" s="35"/>
      <c r="H4897" s="35"/>
    </row>
    <row r="4898" spans="7:8" x14ac:dyDescent="0.2">
      <c r="G4898" s="35"/>
      <c r="H4898" s="35"/>
    </row>
    <row r="4899" spans="7:8" x14ac:dyDescent="0.2">
      <c r="G4899" s="35"/>
      <c r="H4899" s="35"/>
    </row>
    <row r="4900" spans="7:8" x14ac:dyDescent="0.2">
      <c r="G4900" s="35"/>
      <c r="H4900" s="35"/>
    </row>
    <row r="4901" spans="7:8" x14ac:dyDescent="0.2">
      <c r="G4901" s="35"/>
      <c r="H4901" s="35"/>
    </row>
    <row r="4902" spans="7:8" x14ac:dyDescent="0.2">
      <c r="G4902" s="35"/>
      <c r="H4902" s="35"/>
    </row>
    <row r="4903" spans="7:8" x14ac:dyDescent="0.2">
      <c r="G4903" s="35"/>
      <c r="H4903" s="35"/>
    </row>
    <row r="4904" spans="7:8" x14ac:dyDescent="0.2">
      <c r="G4904" s="35"/>
      <c r="H4904" s="35"/>
    </row>
    <row r="4905" spans="7:8" x14ac:dyDescent="0.2">
      <c r="G4905" s="35"/>
      <c r="H4905" s="35"/>
    </row>
    <row r="4906" spans="7:8" x14ac:dyDescent="0.2">
      <c r="G4906" s="35"/>
      <c r="H4906" s="35"/>
    </row>
    <row r="4907" spans="7:8" x14ac:dyDescent="0.2">
      <c r="G4907" s="35"/>
      <c r="H4907" s="35"/>
    </row>
    <row r="4908" spans="7:8" x14ac:dyDescent="0.2">
      <c r="G4908" s="35"/>
      <c r="H4908" s="35"/>
    </row>
    <row r="4909" spans="7:8" x14ac:dyDescent="0.2">
      <c r="G4909" s="35"/>
      <c r="H4909" s="35"/>
    </row>
    <row r="4910" spans="7:8" x14ac:dyDescent="0.2">
      <c r="G4910" s="35"/>
      <c r="H4910" s="35"/>
    </row>
    <row r="4911" spans="7:8" x14ac:dyDescent="0.2">
      <c r="G4911" s="35"/>
      <c r="H4911" s="35"/>
    </row>
    <row r="4912" spans="7:8" x14ac:dyDescent="0.2">
      <c r="G4912" s="35"/>
      <c r="H4912" s="35"/>
    </row>
    <row r="4913" spans="7:8" x14ac:dyDescent="0.2">
      <c r="G4913" s="35"/>
      <c r="H4913" s="35"/>
    </row>
    <row r="4914" spans="7:8" x14ac:dyDescent="0.2">
      <c r="G4914" s="35"/>
      <c r="H4914" s="35"/>
    </row>
    <row r="4915" spans="7:8" x14ac:dyDescent="0.2">
      <c r="G4915" s="35"/>
      <c r="H4915" s="35"/>
    </row>
    <row r="4916" spans="7:8" x14ac:dyDescent="0.2">
      <c r="G4916" s="35"/>
      <c r="H4916" s="35"/>
    </row>
    <row r="4917" spans="7:8" x14ac:dyDescent="0.2">
      <c r="G4917" s="35"/>
      <c r="H4917" s="35"/>
    </row>
    <row r="4918" spans="7:8" x14ac:dyDescent="0.2">
      <c r="G4918" s="35"/>
      <c r="H4918" s="35"/>
    </row>
    <row r="4919" spans="7:8" x14ac:dyDescent="0.2">
      <c r="G4919" s="35"/>
      <c r="H4919" s="35"/>
    </row>
    <row r="4920" spans="7:8" x14ac:dyDescent="0.2">
      <c r="G4920" s="35"/>
      <c r="H4920" s="35"/>
    </row>
    <row r="4921" spans="7:8" x14ac:dyDescent="0.2">
      <c r="G4921" s="35"/>
      <c r="H4921" s="35"/>
    </row>
    <row r="4922" spans="7:8" x14ac:dyDescent="0.2">
      <c r="G4922" s="35"/>
      <c r="H4922" s="35"/>
    </row>
    <row r="4923" spans="7:8" x14ac:dyDescent="0.2">
      <c r="G4923" s="35"/>
      <c r="H4923" s="35"/>
    </row>
    <row r="4924" spans="7:8" x14ac:dyDescent="0.2">
      <c r="G4924" s="35"/>
      <c r="H4924" s="35"/>
    </row>
    <row r="4925" spans="7:8" x14ac:dyDescent="0.2">
      <c r="G4925" s="35"/>
      <c r="H4925" s="35"/>
    </row>
    <row r="4926" spans="7:8" x14ac:dyDescent="0.2">
      <c r="G4926" s="35"/>
      <c r="H4926" s="35"/>
    </row>
    <row r="4927" spans="7:8" x14ac:dyDescent="0.2">
      <c r="G4927" s="35"/>
      <c r="H4927" s="35"/>
    </row>
    <row r="4928" spans="7:8" x14ac:dyDescent="0.2">
      <c r="G4928" s="35"/>
      <c r="H4928" s="35"/>
    </row>
    <row r="4929" spans="7:8" x14ac:dyDescent="0.2">
      <c r="G4929" s="35"/>
      <c r="H4929" s="35"/>
    </row>
    <row r="4930" spans="7:8" x14ac:dyDescent="0.2">
      <c r="G4930" s="35"/>
      <c r="H4930" s="35"/>
    </row>
    <row r="4931" spans="7:8" x14ac:dyDescent="0.2">
      <c r="G4931" s="35"/>
      <c r="H4931" s="35"/>
    </row>
    <row r="4932" spans="7:8" x14ac:dyDescent="0.2">
      <c r="G4932" s="35"/>
      <c r="H4932" s="35"/>
    </row>
    <row r="4933" spans="7:8" x14ac:dyDescent="0.2">
      <c r="G4933" s="35"/>
      <c r="H4933" s="35"/>
    </row>
    <row r="4934" spans="7:8" x14ac:dyDescent="0.2">
      <c r="G4934" s="35"/>
      <c r="H4934" s="35"/>
    </row>
    <row r="4935" spans="7:8" x14ac:dyDescent="0.2">
      <c r="G4935" s="35"/>
      <c r="H4935" s="35"/>
    </row>
    <row r="4936" spans="7:8" x14ac:dyDescent="0.2">
      <c r="G4936" s="35"/>
      <c r="H4936" s="35"/>
    </row>
    <row r="4937" spans="7:8" x14ac:dyDescent="0.2">
      <c r="G4937" s="35"/>
      <c r="H4937" s="35"/>
    </row>
    <row r="4938" spans="7:8" x14ac:dyDescent="0.2">
      <c r="G4938" s="35"/>
      <c r="H4938" s="35"/>
    </row>
    <row r="4939" spans="7:8" x14ac:dyDescent="0.2">
      <c r="G4939" s="35"/>
      <c r="H4939" s="35"/>
    </row>
    <row r="4940" spans="7:8" x14ac:dyDescent="0.2">
      <c r="G4940" s="35"/>
      <c r="H4940" s="35"/>
    </row>
    <row r="4941" spans="7:8" x14ac:dyDescent="0.2">
      <c r="G4941" s="35"/>
      <c r="H4941" s="35"/>
    </row>
    <row r="4942" spans="7:8" x14ac:dyDescent="0.2">
      <c r="G4942" s="35"/>
      <c r="H4942" s="35"/>
    </row>
    <row r="4943" spans="7:8" x14ac:dyDescent="0.2">
      <c r="G4943" s="35"/>
      <c r="H4943" s="35"/>
    </row>
    <row r="4944" spans="7:8" x14ac:dyDescent="0.2">
      <c r="G4944" s="35"/>
      <c r="H4944" s="35"/>
    </row>
    <row r="4945" spans="7:8" x14ac:dyDescent="0.2">
      <c r="G4945" s="35"/>
      <c r="H4945" s="35"/>
    </row>
    <row r="4946" spans="7:8" x14ac:dyDescent="0.2">
      <c r="G4946" s="35"/>
      <c r="H4946" s="35"/>
    </row>
    <row r="4947" spans="7:8" x14ac:dyDescent="0.2">
      <c r="G4947" s="35"/>
      <c r="H4947" s="35"/>
    </row>
    <row r="4948" spans="7:8" x14ac:dyDescent="0.2">
      <c r="G4948" s="35"/>
      <c r="H4948" s="35"/>
    </row>
    <row r="4949" spans="7:8" x14ac:dyDescent="0.2">
      <c r="G4949" s="35"/>
      <c r="H4949" s="35"/>
    </row>
    <row r="4950" spans="7:8" x14ac:dyDescent="0.2">
      <c r="G4950" s="35"/>
      <c r="H4950" s="35"/>
    </row>
    <row r="4951" spans="7:8" x14ac:dyDescent="0.2">
      <c r="G4951" s="35"/>
      <c r="H4951" s="35"/>
    </row>
    <row r="4952" spans="7:8" x14ac:dyDescent="0.2">
      <c r="G4952" s="35"/>
      <c r="H4952" s="35"/>
    </row>
    <row r="4953" spans="7:8" x14ac:dyDescent="0.2">
      <c r="G4953" s="35"/>
      <c r="H4953" s="35"/>
    </row>
    <row r="4954" spans="7:8" x14ac:dyDescent="0.2">
      <c r="G4954" s="35"/>
      <c r="H4954" s="35"/>
    </row>
    <row r="4955" spans="7:8" x14ac:dyDescent="0.2">
      <c r="G4955" s="35"/>
      <c r="H4955" s="35"/>
    </row>
    <row r="4956" spans="7:8" x14ac:dyDescent="0.2">
      <c r="G4956" s="35"/>
      <c r="H4956" s="35"/>
    </row>
    <row r="4957" spans="7:8" x14ac:dyDescent="0.2">
      <c r="G4957" s="35"/>
      <c r="H4957" s="35"/>
    </row>
    <row r="4958" spans="7:8" x14ac:dyDescent="0.2">
      <c r="G4958" s="35"/>
      <c r="H4958" s="35"/>
    </row>
    <row r="4959" spans="7:8" x14ac:dyDescent="0.2">
      <c r="G4959" s="35"/>
      <c r="H4959" s="35"/>
    </row>
    <row r="4960" spans="7:8" x14ac:dyDescent="0.2">
      <c r="G4960" s="35"/>
      <c r="H4960" s="35"/>
    </row>
    <row r="4961" spans="7:8" x14ac:dyDescent="0.2">
      <c r="G4961" s="35"/>
      <c r="H4961" s="35"/>
    </row>
    <row r="4962" spans="7:8" x14ac:dyDescent="0.2">
      <c r="G4962" s="35"/>
      <c r="H4962" s="35"/>
    </row>
    <row r="4963" spans="7:8" x14ac:dyDescent="0.2">
      <c r="G4963" s="35"/>
      <c r="H4963" s="35"/>
    </row>
    <row r="4964" spans="7:8" x14ac:dyDescent="0.2">
      <c r="G4964" s="35"/>
      <c r="H4964" s="35"/>
    </row>
    <row r="4965" spans="7:8" x14ac:dyDescent="0.2">
      <c r="G4965" s="35"/>
      <c r="H4965" s="35"/>
    </row>
    <row r="4966" spans="7:8" x14ac:dyDescent="0.2">
      <c r="G4966" s="35"/>
      <c r="H4966" s="35"/>
    </row>
    <row r="4967" spans="7:8" x14ac:dyDescent="0.2">
      <c r="G4967" s="35"/>
      <c r="H4967" s="35"/>
    </row>
    <row r="4968" spans="7:8" x14ac:dyDescent="0.2">
      <c r="G4968" s="35"/>
      <c r="H4968" s="35"/>
    </row>
    <row r="4969" spans="7:8" x14ac:dyDescent="0.2">
      <c r="G4969" s="35"/>
      <c r="H4969" s="35"/>
    </row>
    <row r="4970" spans="7:8" x14ac:dyDescent="0.2">
      <c r="G4970" s="35"/>
      <c r="H4970" s="35"/>
    </row>
    <row r="4971" spans="7:8" x14ac:dyDescent="0.2">
      <c r="G4971" s="35"/>
      <c r="H4971" s="35"/>
    </row>
    <row r="4972" spans="7:8" x14ac:dyDescent="0.2">
      <c r="G4972" s="35"/>
      <c r="H4972" s="35"/>
    </row>
    <row r="4973" spans="7:8" x14ac:dyDescent="0.2">
      <c r="G4973" s="35"/>
      <c r="H4973" s="35"/>
    </row>
    <row r="4974" spans="7:8" x14ac:dyDescent="0.2">
      <c r="G4974" s="35"/>
      <c r="H4974" s="35"/>
    </row>
    <row r="4975" spans="7:8" x14ac:dyDescent="0.2">
      <c r="G4975" s="35"/>
      <c r="H4975" s="35"/>
    </row>
    <row r="4976" spans="7:8" x14ac:dyDescent="0.2">
      <c r="G4976" s="35"/>
      <c r="H4976" s="35"/>
    </row>
    <row r="4977" spans="7:8" x14ac:dyDescent="0.2">
      <c r="G4977" s="35"/>
      <c r="H4977" s="35"/>
    </row>
    <row r="4978" spans="7:8" x14ac:dyDescent="0.2">
      <c r="G4978" s="35"/>
      <c r="H4978" s="35"/>
    </row>
    <row r="4979" spans="7:8" x14ac:dyDescent="0.2">
      <c r="G4979" s="35"/>
      <c r="H4979" s="35"/>
    </row>
    <row r="4980" spans="7:8" x14ac:dyDescent="0.2">
      <c r="G4980" s="35"/>
      <c r="H4980" s="35"/>
    </row>
    <row r="4981" spans="7:8" x14ac:dyDescent="0.2">
      <c r="G4981" s="35"/>
      <c r="H4981" s="35"/>
    </row>
    <row r="4982" spans="7:8" x14ac:dyDescent="0.2">
      <c r="G4982" s="35"/>
      <c r="H4982" s="35"/>
    </row>
    <row r="4983" spans="7:8" x14ac:dyDescent="0.2">
      <c r="G4983" s="35"/>
      <c r="H4983" s="35"/>
    </row>
    <row r="4984" spans="7:8" x14ac:dyDescent="0.2">
      <c r="G4984" s="35"/>
      <c r="H4984" s="35"/>
    </row>
    <row r="4985" spans="7:8" x14ac:dyDescent="0.2">
      <c r="G4985" s="35"/>
      <c r="H4985" s="35"/>
    </row>
    <row r="4986" spans="7:8" x14ac:dyDescent="0.2">
      <c r="G4986" s="35"/>
      <c r="H4986" s="35"/>
    </row>
    <row r="4987" spans="7:8" x14ac:dyDescent="0.2">
      <c r="G4987" s="35"/>
      <c r="H4987" s="35"/>
    </row>
    <row r="4988" spans="7:8" x14ac:dyDescent="0.2">
      <c r="G4988" s="35"/>
      <c r="H4988" s="35"/>
    </row>
    <row r="4989" spans="7:8" x14ac:dyDescent="0.2">
      <c r="G4989" s="35"/>
      <c r="H4989" s="35"/>
    </row>
    <row r="4990" spans="7:8" x14ac:dyDescent="0.2">
      <c r="G4990" s="35"/>
      <c r="H4990" s="35"/>
    </row>
    <row r="4991" spans="7:8" x14ac:dyDescent="0.2">
      <c r="G4991" s="35"/>
      <c r="H4991" s="35"/>
    </row>
    <row r="4992" spans="7:8" x14ac:dyDescent="0.2">
      <c r="G4992" s="35"/>
      <c r="H4992" s="35"/>
    </row>
    <row r="4993" spans="7:8" x14ac:dyDescent="0.2">
      <c r="G4993" s="35"/>
      <c r="H4993" s="35"/>
    </row>
    <row r="4994" spans="7:8" x14ac:dyDescent="0.2">
      <c r="G4994" s="35"/>
      <c r="H4994" s="35"/>
    </row>
    <row r="4995" spans="7:8" x14ac:dyDescent="0.2">
      <c r="G4995" s="35"/>
      <c r="H4995" s="35"/>
    </row>
    <row r="4996" spans="7:8" x14ac:dyDescent="0.2">
      <c r="G4996" s="35"/>
      <c r="H4996" s="35"/>
    </row>
    <row r="4997" spans="7:8" x14ac:dyDescent="0.2">
      <c r="G4997" s="35"/>
      <c r="H4997" s="35"/>
    </row>
    <row r="4998" spans="7:8" x14ac:dyDescent="0.2">
      <c r="G4998" s="35"/>
      <c r="H4998" s="35"/>
    </row>
    <row r="4999" spans="7:8" x14ac:dyDescent="0.2">
      <c r="G4999" s="35"/>
      <c r="H4999" s="35"/>
    </row>
    <row r="5000" spans="7:8" x14ac:dyDescent="0.2">
      <c r="G5000" s="35"/>
      <c r="H5000" s="35"/>
    </row>
    <row r="5001" spans="7:8" x14ac:dyDescent="0.2">
      <c r="G5001" s="35"/>
      <c r="H5001" s="35"/>
    </row>
    <row r="5002" spans="7:8" x14ac:dyDescent="0.2">
      <c r="G5002" s="35"/>
      <c r="H5002" s="35"/>
    </row>
    <row r="5003" spans="7:8" x14ac:dyDescent="0.2">
      <c r="G5003" s="35"/>
      <c r="H5003" s="35"/>
    </row>
    <row r="5004" spans="7:8" x14ac:dyDescent="0.2">
      <c r="G5004" s="35"/>
      <c r="H5004" s="35"/>
    </row>
    <row r="5005" spans="7:8" x14ac:dyDescent="0.2">
      <c r="G5005" s="35"/>
      <c r="H5005" s="35"/>
    </row>
    <row r="5006" spans="7:8" x14ac:dyDescent="0.2">
      <c r="G5006" s="35"/>
      <c r="H5006" s="35"/>
    </row>
    <row r="5007" spans="7:8" x14ac:dyDescent="0.2">
      <c r="G5007" s="35"/>
      <c r="H5007" s="35"/>
    </row>
    <row r="5008" spans="7:8" x14ac:dyDescent="0.2">
      <c r="G5008" s="35"/>
      <c r="H5008" s="35"/>
    </row>
    <row r="5009" spans="7:8" x14ac:dyDescent="0.2">
      <c r="G5009" s="35"/>
      <c r="H5009" s="35"/>
    </row>
    <row r="5010" spans="7:8" x14ac:dyDescent="0.2">
      <c r="G5010" s="35"/>
      <c r="H5010" s="35"/>
    </row>
    <row r="5011" spans="7:8" x14ac:dyDescent="0.2">
      <c r="G5011" s="35"/>
      <c r="H5011" s="35"/>
    </row>
    <row r="5012" spans="7:8" x14ac:dyDescent="0.2">
      <c r="G5012" s="35"/>
      <c r="H5012" s="35"/>
    </row>
    <row r="5013" spans="7:8" x14ac:dyDescent="0.2">
      <c r="G5013" s="35"/>
      <c r="H5013" s="35"/>
    </row>
    <row r="5014" spans="7:8" x14ac:dyDescent="0.2">
      <c r="G5014" s="35"/>
      <c r="H5014" s="35"/>
    </row>
    <row r="5015" spans="7:8" x14ac:dyDescent="0.2">
      <c r="G5015" s="35"/>
      <c r="H5015" s="35"/>
    </row>
    <row r="5016" spans="7:8" x14ac:dyDescent="0.2">
      <c r="G5016" s="35"/>
      <c r="H5016" s="35"/>
    </row>
    <row r="5017" spans="7:8" x14ac:dyDescent="0.2">
      <c r="G5017" s="35"/>
      <c r="H5017" s="35"/>
    </row>
    <row r="5018" spans="7:8" x14ac:dyDescent="0.2">
      <c r="G5018" s="35"/>
      <c r="H5018" s="35"/>
    </row>
    <row r="5019" spans="7:8" x14ac:dyDescent="0.2">
      <c r="G5019" s="35"/>
      <c r="H5019" s="35"/>
    </row>
    <row r="5020" spans="7:8" x14ac:dyDescent="0.2">
      <c r="G5020" s="35"/>
      <c r="H5020" s="35"/>
    </row>
    <row r="5021" spans="7:8" x14ac:dyDescent="0.2">
      <c r="G5021" s="35"/>
      <c r="H5021" s="35"/>
    </row>
    <row r="5022" spans="7:8" x14ac:dyDescent="0.2">
      <c r="G5022" s="35"/>
      <c r="H5022" s="35"/>
    </row>
    <row r="5023" spans="7:8" x14ac:dyDescent="0.2">
      <c r="G5023" s="35"/>
      <c r="H5023" s="35"/>
    </row>
    <row r="5024" spans="7:8" x14ac:dyDescent="0.2">
      <c r="G5024" s="35"/>
      <c r="H5024" s="35"/>
    </row>
    <row r="5025" spans="7:8" x14ac:dyDescent="0.2">
      <c r="G5025" s="35"/>
      <c r="H5025" s="35"/>
    </row>
    <row r="5026" spans="7:8" x14ac:dyDescent="0.2">
      <c r="G5026" s="35"/>
      <c r="H5026" s="35"/>
    </row>
    <row r="5027" spans="7:8" x14ac:dyDescent="0.2">
      <c r="G5027" s="35"/>
      <c r="H5027" s="35"/>
    </row>
    <row r="5028" spans="7:8" x14ac:dyDescent="0.2">
      <c r="G5028" s="35"/>
      <c r="H5028" s="35"/>
    </row>
    <row r="5029" spans="7:8" x14ac:dyDescent="0.2">
      <c r="G5029" s="35"/>
      <c r="H5029" s="35"/>
    </row>
    <row r="5030" spans="7:8" x14ac:dyDescent="0.2">
      <c r="G5030" s="35"/>
      <c r="H5030" s="35"/>
    </row>
    <row r="5031" spans="7:8" x14ac:dyDescent="0.2">
      <c r="G5031" s="35"/>
      <c r="H5031" s="35"/>
    </row>
    <row r="5032" spans="7:8" x14ac:dyDescent="0.2">
      <c r="G5032" s="35"/>
      <c r="H5032" s="35"/>
    </row>
    <row r="5033" spans="7:8" x14ac:dyDescent="0.2">
      <c r="G5033" s="35"/>
      <c r="H5033" s="35"/>
    </row>
    <row r="5034" spans="7:8" x14ac:dyDescent="0.2">
      <c r="G5034" s="35"/>
      <c r="H5034" s="35"/>
    </row>
    <row r="5035" spans="7:8" x14ac:dyDescent="0.2">
      <c r="G5035" s="35"/>
      <c r="H5035" s="35"/>
    </row>
    <row r="5036" spans="7:8" x14ac:dyDescent="0.2">
      <c r="G5036" s="35"/>
      <c r="H5036" s="35"/>
    </row>
    <row r="5037" spans="7:8" x14ac:dyDescent="0.2">
      <c r="G5037" s="35"/>
      <c r="H5037" s="35"/>
    </row>
    <row r="5038" spans="7:8" x14ac:dyDescent="0.2">
      <c r="G5038" s="35"/>
      <c r="H5038" s="35"/>
    </row>
    <row r="5039" spans="7:8" x14ac:dyDescent="0.2">
      <c r="G5039" s="35"/>
      <c r="H5039" s="35"/>
    </row>
    <row r="5040" spans="7:8" x14ac:dyDescent="0.2">
      <c r="G5040" s="35"/>
      <c r="H5040" s="35"/>
    </row>
    <row r="5041" spans="7:8" x14ac:dyDescent="0.2">
      <c r="G5041" s="35"/>
      <c r="H5041" s="35"/>
    </row>
    <row r="5042" spans="7:8" x14ac:dyDescent="0.2">
      <c r="G5042" s="35"/>
      <c r="H5042" s="35"/>
    </row>
    <row r="5043" spans="7:8" x14ac:dyDescent="0.2">
      <c r="G5043" s="35"/>
      <c r="H5043" s="35"/>
    </row>
    <row r="5044" spans="7:8" x14ac:dyDescent="0.2">
      <c r="G5044" s="35"/>
      <c r="H5044" s="35"/>
    </row>
    <row r="5045" spans="7:8" x14ac:dyDescent="0.2">
      <c r="G5045" s="35"/>
      <c r="H5045" s="35"/>
    </row>
    <row r="5046" spans="7:8" x14ac:dyDescent="0.2">
      <c r="G5046" s="35"/>
      <c r="H5046" s="35"/>
    </row>
    <row r="5047" spans="7:8" x14ac:dyDescent="0.2">
      <c r="G5047" s="35"/>
      <c r="H5047" s="35"/>
    </row>
    <row r="5048" spans="7:8" x14ac:dyDescent="0.2">
      <c r="G5048" s="35"/>
      <c r="H5048" s="35"/>
    </row>
    <row r="5049" spans="7:8" x14ac:dyDescent="0.2">
      <c r="G5049" s="35"/>
      <c r="H5049" s="35"/>
    </row>
    <row r="5050" spans="7:8" x14ac:dyDescent="0.2">
      <c r="G5050" s="35"/>
      <c r="H5050" s="35"/>
    </row>
    <row r="5051" spans="7:8" x14ac:dyDescent="0.2">
      <c r="G5051" s="35"/>
      <c r="H5051" s="35"/>
    </row>
    <row r="5052" spans="7:8" x14ac:dyDescent="0.2">
      <c r="G5052" s="35"/>
      <c r="H5052" s="35"/>
    </row>
    <row r="5053" spans="7:8" x14ac:dyDescent="0.2">
      <c r="G5053" s="35"/>
      <c r="H5053" s="35"/>
    </row>
    <row r="5054" spans="7:8" x14ac:dyDescent="0.2">
      <c r="G5054" s="35"/>
      <c r="H5054" s="35"/>
    </row>
    <row r="5055" spans="7:8" x14ac:dyDescent="0.2">
      <c r="G5055" s="35"/>
      <c r="H5055" s="35"/>
    </row>
    <row r="5056" spans="7:8" x14ac:dyDescent="0.2">
      <c r="G5056" s="35"/>
      <c r="H5056" s="35"/>
    </row>
    <row r="5057" spans="7:8" x14ac:dyDescent="0.2">
      <c r="G5057" s="35"/>
      <c r="H5057" s="35"/>
    </row>
    <row r="5058" spans="7:8" x14ac:dyDescent="0.2">
      <c r="G5058" s="35"/>
      <c r="H5058" s="35"/>
    </row>
    <row r="5059" spans="7:8" x14ac:dyDescent="0.2">
      <c r="G5059" s="35"/>
      <c r="H5059" s="35"/>
    </row>
    <row r="5060" spans="7:8" x14ac:dyDescent="0.2">
      <c r="G5060" s="35"/>
      <c r="H5060" s="35"/>
    </row>
    <row r="5061" spans="7:8" x14ac:dyDescent="0.2">
      <c r="G5061" s="35"/>
      <c r="H5061" s="35"/>
    </row>
    <row r="5062" spans="7:8" x14ac:dyDescent="0.2">
      <c r="G5062" s="35"/>
      <c r="H5062" s="35"/>
    </row>
    <row r="5063" spans="7:8" x14ac:dyDescent="0.2">
      <c r="G5063" s="35"/>
      <c r="H5063" s="35"/>
    </row>
    <row r="5064" spans="7:8" x14ac:dyDescent="0.2">
      <c r="G5064" s="35"/>
      <c r="H5064" s="35"/>
    </row>
    <row r="5065" spans="7:8" x14ac:dyDescent="0.2">
      <c r="G5065" s="35"/>
      <c r="H5065" s="35"/>
    </row>
    <row r="5066" spans="7:8" x14ac:dyDescent="0.2">
      <c r="G5066" s="35"/>
      <c r="H5066" s="35"/>
    </row>
    <row r="5067" spans="7:8" x14ac:dyDescent="0.2">
      <c r="G5067" s="35"/>
      <c r="H5067" s="35"/>
    </row>
    <row r="5068" spans="7:8" x14ac:dyDescent="0.2">
      <c r="G5068" s="35"/>
      <c r="H5068" s="35"/>
    </row>
    <row r="5069" spans="7:8" x14ac:dyDescent="0.2">
      <c r="G5069" s="35"/>
      <c r="H5069" s="35"/>
    </row>
    <row r="5070" spans="7:8" x14ac:dyDescent="0.2">
      <c r="G5070" s="35"/>
      <c r="H5070" s="35"/>
    </row>
    <row r="5071" spans="7:8" x14ac:dyDescent="0.2">
      <c r="G5071" s="35"/>
      <c r="H5071" s="35"/>
    </row>
    <row r="5072" spans="7:8" x14ac:dyDescent="0.2">
      <c r="G5072" s="35"/>
      <c r="H5072" s="35"/>
    </row>
    <row r="5073" spans="7:8" x14ac:dyDescent="0.2">
      <c r="G5073" s="35"/>
      <c r="H5073" s="35"/>
    </row>
    <row r="5074" spans="7:8" x14ac:dyDescent="0.2">
      <c r="G5074" s="35"/>
      <c r="H5074" s="35"/>
    </row>
    <row r="5075" spans="7:8" x14ac:dyDescent="0.2">
      <c r="G5075" s="35"/>
      <c r="H5075" s="35"/>
    </row>
    <row r="5076" spans="7:8" x14ac:dyDescent="0.2">
      <c r="G5076" s="35"/>
      <c r="H5076" s="35"/>
    </row>
    <row r="5077" spans="7:8" x14ac:dyDescent="0.2">
      <c r="G5077" s="35"/>
      <c r="H5077" s="35"/>
    </row>
    <row r="5078" spans="7:8" x14ac:dyDescent="0.2">
      <c r="G5078" s="35"/>
      <c r="H5078" s="35"/>
    </row>
    <row r="5079" spans="7:8" x14ac:dyDescent="0.2">
      <c r="G5079" s="35"/>
      <c r="H5079" s="35"/>
    </row>
    <row r="5080" spans="7:8" x14ac:dyDescent="0.2">
      <c r="G5080" s="35"/>
      <c r="H5080" s="35"/>
    </row>
    <row r="5081" spans="7:8" x14ac:dyDescent="0.2">
      <c r="G5081" s="35"/>
      <c r="H5081" s="35"/>
    </row>
    <row r="5082" spans="7:8" x14ac:dyDescent="0.2">
      <c r="G5082" s="35"/>
      <c r="H5082" s="35"/>
    </row>
    <row r="5083" spans="7:8" x14ac:dyDescent="0.2">
      <c r="G5083" s="35"/>
      <c r="H5083" s="35"/>
    </row>
    <row r="5084" spans="7:8" x14ac:dyDescent="0.2">
      <c r="G5084" s="35"/>
      <c r="H5084" s="35"/>
    </row>
    <row r="5085" spans="7:8" x14ac:dyDescent="0.2">
      <c r="G5085" s="35"/>
      <c r="H5085" s="35"/>
    </row>
    <row r="5086" spans="7:8" x14ac:dyDescent="0.2">
      <c r="G5086" s="35"/>
      <c r="H5086" s="35"/>
    </row>
    <row r="5087" spans="7:8" x14ac:dyDescent="0.2">
      <c r="G5087" s="35"/>
      <c r="H5087" s="35"/>
    </row>
    <row r="5088" spans="7:8" x14ac:dyDescent="0.2">
      <c r="G5088" s="35"/>
      <c r="H5088" s="35"/>
    </row>
    <row r="5089" spans="7:8" x14ac:dyDescent="0.2">
      <c r="G5089" s="35"/>
      <c r="H5089" s="35"/>
    </row>
    <row r="5090" spans="7:8" x14ac:dyDescent="0.2">
      <c r="G5090" s="35"/>
      <c r="H5090" s="35"/>
    </row>
    <row r="5091" spans="7:8" x14ac:dyDescent="0.2">
      <c r="G5091" s="35"/>
      <c r="H5091" s="35"/>
    </row>
    <row r="5092" spans="7:8" x14ac:dyDescent="0.2">
      <c r="G5092" s="35"/>
      <c r="H5092" s="35"/>
    </row>
    <row r="5093" spans="7:8" x14ac:dyDescent="0.2">
      <c r="G5093" s="35"/>
      <c r="H5093" s="35"/>
    </row>
    <row r="5094" spans="7:8" x14ac:dyDescent="0.2">
      <c r="G5094" s="35"/>
      <c r="H5094" s="35"/>
    </row>
    <row r="5095" spans="7:8" x14ac:dyDescent="0.2">
      <c r="G5095" s="35"/>
      <c r="H5095" s="35"/>
    </row>
    <row r="5096" spans="7:8" x14ac:dyDescent="0.2">
      <c r="G5096" s="35"/>
      <c r="H5096" s="35"/>
    </row>
    <row r="5097" spans="7:8" x14ac:dyDescent="0.2">
      <c r="G5097" s="35"/>
      <c r="H5097" s="35"/>
    </row>
    <row r="5098" spans="7:8" x14ac:dyDescent="0.2">
      <c r="G5098" s="35"/>
      <c r="H5098" s="35"/>
    </row>
    <row r="5099" spans="7:8" x14ac:dyDescent="0.2">
      <c r="G5099" s="35"/>
      <c r="H5099" s="35"/>
    </row>
    <row r="5100" spans="7:8" x14ac:dyDescent="0.2">
      <c r="G5100" s="35"/>
      <c r="H5100" s="35"/>
    </row>
    <row r="5101" spans="7:8" x14ac:dyDescent="0.2">
      <c r="G5101" s="35"/>
      <c r="H5101" s="35"/>
    </row>
    <row r="5102" spans="7:8" x14ac:dyDescent="0.2">
      <c r="G5102" s="35"/>
      <c r="H5102" s="35"/>
    </row>
    <row r="5103" spans="7:8" x14ac:dyDescent="0.2">
      <c r="G5103" s="35"/>
      <c r="H5103" s="35"/>
    </row>
    <row r="5104" spans="7:8" x14ac:dyDescent="0.2">
      <c r="G5104" s="35"/>
      <c r="H5104" s="35"/>
    </row>
    <row r="5105" spans="7:8" x14ac:dyDescent="0.2">
      <c r="G5105" s="35"/>
      <c r="H5105" s="35"/>
    </row>
    <row r="5106" spans="7:8" x14ac:dyDescent="0.2">
      <c r="G5106" s="35"/>
      <c r="H5106" s="35"/>
    </row>
    <row r="5107" spans="7:8" x14ac:dyDescent="0.2">
      <c r="G5107" s="35"/>
      <c r="H5107" s="35"/>
    </row>
    <row r="5108" spans="7:8" x14ac:dyDescent="0.2">
      <c r="G5108" s="35"/>
      <c r="H5108" s="35"/>
    </row>
    <row r="5109" spans="7:8" x14ac:dyDescent="0.2">
      <c r="G5109" s="35"/>
      <c r="H5109" s="35"/>
    </row>
    <row r="5110" spans="7:8" x14ac:dyDescent="0.2">
      <c r="G5110" s="35"/>
      <c r="H5110" s="35"/>
    </row>
    <row r="5111" spans="7:8" x14ac:dyDescent="0.2">
      <c r="G5111" s="35"/>
      <c r="H5111" s="35"/>
    </row>
    <row r="5112" spans="7:8" x14ac:dyDescent="0.2">
      <c r="G5112" s="35"/>
      <c r="H5112" s="35"/>
    </row>
    <row r="5113" spans="7:8" x14ac:dyDescent="0.2">
      <c r="G5113" s="35"/>
      <c r="H5113" s="35"/>
    </row>
    <row r="5114" spans="7:8" x14ac:dyDescent="0.2">
      <c r="G5114" s="35"/>
      <c r="H5114" s="35"/>
    </row>
    <row r="5115" spans="7:8" x14ac:dyDescent="0.2">
      <c r="G5115" s="35"/>
      <c r="H5115" s="35"/>
    </row>
    <row r="5116" spans="7:8" x14ac:dyDescent="0.2">
      <c r="G5116" s="35"/>
      <c r="H5116" s="35"/>
    </row>
    <row r="5117" spans="7:8" x14ac:dyDescent="0.2">
      <c r="G5117" s="35"/>
      <c r="H5117" s="35"/>
    </row>
    <row r="5118" spans="7:8" x14ac:dyDescent="0.2">
      <c r="G5118" s="35"/>
      <c r="H5118" s="35"/>
    </row>
    <row r="5119" spans="7:8" x14ac:dyDescent="0.2">
      <c r="G5119" s="35"/>
      <c r="H5119" s="35"/>
    </row>
    <row r="5120" spans="7:8" x14ac:dyDescent="0.2">
      <c r="G5120" s="35"/>
      <c r="H5120" s="35"/>
    </row>
    <row r="5121" spans="7:8" x14ac:dyDescent="0.2">
      <c r="G5121" s="35"/>
      <c r="H5121" s="35"/>
    </row>
    <row r="5122" spans="7:8" x14ac:dyDescent="0.2">
      <c r="G5122" s="35"/>
      <c r="H5122" s="35"/>
    </row>
    <row r="5123" spans="7:8" x14ac:dyDescent="0.2">
      <c r="G5123" s="35"/>
      <c r="H5123" s="35"/>
    </row>
    <row r="5124" spans="7:8" x14ac:dyDescent="0.2">
      <c r="G5124" s="35"/>
      <c r="H5124" s="35"/>
    </row>
    <row r="5125" spans="7:8" x14ac:dyDescent="0.2">
      <c r="G5125" s="35"/>
      <c r="H5125" s="35"/>
    </row>
    <row r="5126" spans="7:8" x14ac:dyDescent="0.2">
      <c r="G5126" s="35"/>
      <c r="H5126" s="35"/>
    </row>
    <row r="5127" spans="7:8" x14ac:dyDescent="0.2">
      <c r="G5127" s="35"/>
      <c r="H5127" s="35"/>
    </row>
    <row r="5128" spans="7:8" x14ac:dyDescent="0.2">
      <c r="G5128" s="35"/>
      <c r="H5128" s="35"/>
    </row>
    <row r="5129" spans="7:8" x14ac:dyDescent="0.2">
      <c r="G5129" s="35"/>
      <c r="H5129" s="35"/>
    </row>
    <row r="5130" spans="7:8" x14ac:dyDescent="0.2">
      <c r="G5130" s="35"/>
      <c r="H5130" s="35"/>
    </row>
    <row r="5131" spans="7:8" x14ac:dyDescent="0.2">
      <c r="G5131" s="35"/>
      <c r="H5131" s="35"/>
    </row>
    <row r="5132" spans="7:8" x14ac:dyDescent="0.2">
      <c r="G5132" s="35"/>
      <c r="H5132" s="35"/>
    </row>
    <row r="5133" spans="7:8" x14ac:dyDescent="0.2">
      <c r="G5133" s="35"/>
      <c r="H5133" s="35"/>
    </row>
    <row r="5134" spans="7:8" x14ac:dyDescent="0.2">
      <c r="G5134" s="35"/>
      <c r="H5134" s="35"/>
    </row>
    <row r="5135" spans="7:8" x14ac:dyDescent="0.2">
      <c r="G5135" s="35"/>
      <c r="H5135" s="35"/>
    </row>
    <row r="5136" spans="7:8" x14ac:dyDescent="0.2">
      <c r="G5136" s="35"/>
      <c r="H5136" s="35"/>
    </row>
    <row r="5137" spans="7:8" x14ac:dyDescent="0.2">
      <c r="G5137" s="35"/>
      <c r="H5137" s="35"/>
    </row>
    <row r="5138" spans="7:8" x14ac:dyDescent="0.2">
      <c r="G5138" s="35"/>
      <c r="H5138" s="35"/>
    </row>
    <row r="5139" spans="7:8" x14ac:dyDescent="0.2">
      <c r="G5139" s="35"/>
      <c r="H5139" s="35"/>
    </row>
    <row r="5140" spans="7:8" x14ac:dyDescent="0.2">
      <c r="G5140" s="35"/>
      <c r="H5140" s="35"/>
    </row>
    <row r="5141" spans="7:8" x14ac:dyDescent="0.2">
      <c r="G5141" s="35"/>
      <c r="H5141" s="35"/>
    </row>
    <row r="5142" spans="7:8" x14ac:dyDescent="0.2">
      <c r="G5142" s="35"/>
      <c r="H5142" s="35"/>
    </row>
    <row r="5143" spans="7:8" x14ac:dyDescent="0.2">
      <c r="G5143" s="35"/>
      <c r="H5143" s="35"/>
    </row>
    <row r="5144" spans="7:8" x14ac:dyDescent="0.2">
      <c r="G5144" s="35"/>
      <c r="H5144" s="35"/>
    </row>
    <row r="5145" spans="7:8" x14ac:dyDescent="0.2">
      <c r="G5145" s="35"/>
      <c r="H5145" s="35"/>
    </row>
    <row r="5146" spans="7:8" x14ac:dyDescent="0.2">
      <c r="G5146" s="35"/>
      <c r="H5146" s="35"/>
    </row>
    <row r="5147" spans="7:8" x14ac:dyDescent="0.2">
      <c r="G5147" s="35"/>
      <c r="H5147" s="35"/>
    </row>
    <row r="5148" spans="7:8" x14ac:dyDescent="0.2">
      <c r="G5148" s="35"/>
      <c r="H5148" s="35"/>
    </row>
    <row r="5149" spans="7:8" x14ac:dyDescent="0.2">
      <c r="G5149" s="35"/>
      <c r="H5149" s="35"/>
    </row>
    <row r="5150" spans="7:8" x14ac:dyDescent="0.2">
      <c r="G5150" s="35"/>
      <c r="H5150" s="35"/>
    </row>
    <row r="5151" spans="7:8" x14ac:dyDescent="0.2">
      <c r="G5151" s="35"/>
      <c r="H5151" s="35"/>
    </row>
    <row r="5152" spans="7:8" x14ac:dyDescent="0.2">
      <c r="G5152" s="35"/>
      <c r="H5152" s="35"/>
    </row>
    <row r="5153" spans="7:8" x14ac:dyDescent="0.2">
      <c r="G5153" s="35"/>
      <c r="H5153" s="35"/>
    </row>
    <row r="5154" spans="7:8" x14ac:dyDescent="0.2">
      <c r="G5154" s="35"/>
      <c r="H5154" s="35"/>
    </row>
    <row r="5155" spans="7:8" x14ac:dyDescent="0.2">
      <c r="G5155" s="35"/>
      <c r="H5155" s="35"/>
    </row>
    <row r="5156" spans="7:8" x14ac:dyDescent="0.2">
      <c r="G5156" s="35"/>
      <c r="H5156" s="35"/>
    </row>
    <row r="5157" spans="7:8" x14ac:dyDescent="0.2">
      <c r="G5157" s="35"/>
      <c r="H5157" s="35"/>
    </row>
    <row r="5158" spans="7:8" x14ac:dyDescent="0.2">
      <c r="G5158" s="35"/>
      <c r="H5158" s="35"/>
    </row>
    <row r="5159" spans="7:8" x14ac:dyDescent="0.2">
      <c r="G5159" s="35"/>
      <c r="H5159" s="35"/>
    </row>
    <row r="5160" spans="7:8" x14ac:dyDescent="0.2">
      <c r="G5160" s="35"/>
      <c r="H5160" s="35"/>
    </row>
    <row r="5161" spans="7:8" x14ac:dyDescent="0.2">
      <c r="G5161" s="35"/>
      <c r="H5161" s="35"/>
    </row>
    <row r="5162" spans="7:8" x14ac:dyDescent="0.2">
      <c r="G5162" s="35"/>
      <c r="H5162" s="35"/>
    </row>
    <row r="5163" spans="7:8" x14ac:dyDescent="0.2">
      <c r="G5163" s="35"/>
      <c r="H5163" s="35"/>
    </row>
    <row r="5164" spans="7:8" x14ac:dyDescent="0.2">
      <c r="G5164" s="35"/>
      <c r="H5164" s="35"/>
    </row>
    <row r="5165" spans="7:8" x14ac:dyDescent="0.2">
      <c r="G5165" s="35"/>
      <c r="H5165" s="35"/>
    </row>
    <row r="5166" spans="7:8" x14ac:dyDescent="0.2">
      <c r="G5166" s="35"/>
      <c r="H5166" s="35"/>
    </row>
    <row r="5167" spans="7:8" x14ac:dyDescent="0.2">
      <c r="G5167" s="35"/>
      <c r="H5167" s="35"/>
    </row>
    <row r="5168" spans="7:8" x14ac:dyDescent="0.2">
      <c r="G5168" s="35"/>
      <c r="H5168" s="35"/>
    </row>
    <row r="5169" spans="7:8" x14ac:dyDescent="0.2">
      <c r="G5169" s="35"/>
      <c r="H5169" s="35"/>
    </row>
    <row r="5170" spans="7:8" x14ac:dyDescent="0.2">
      <c r="G5170" s="35"/>
      <c r="H5170" s="35"/>
    </row>
    <row r="5171" spans="7:8" x14ac:dyDescent="0.2">
      <c r="G5171" s="35"/>
      <c r="H5171" s="35"/>
    </row>
    <row r="5172" spans="7:8" x14ac:dyDescent="0.2">
      <c r="G5172" s="35"/>
      <c r="H5172" s="35"/>
    </row>
    <row r="5173" spans="7:8" x14ac:dyDescent="0.2">
      <c r="G5173" s="35"/>
      <c r="H5173" s="35"/>
    </row>
    <row r="5174" spans="7:8" x14ac:dyDescent="0.2">
      <c r="G5174" s="35"/>
      <c r="H5174" s="35"/>
    </row>
    <row r="5175" spans="7:8" x14ac:dyDescent="0.2">
      <c r="G5175" s="35"/>
      <c r="H5175" s="35"/>
    </row>
    <row r="5176" spans="7:8" x14ac:dyDescent="0.2">
      <c r="G5176" s="35"/>
      <c r="H5176" s="35"/>
    </row>
    <row r="5177" spans="7:8" x14ac:dyDescent="0.2">
      <c r="G5177" s="35"/>
      <c r="H5177" s="35"/>
    </row>
    <row r="5178" spans="7:8" x14ac:dyDescent="0.2">
      <c r="G5178" s="35"/>
      <c r="H5178" s="35"/>
    </row>
    <row r="5179" spans="7:8" x14ac:dyDescent="0.2">
      <c r="G5179" s="35"/>
      <c r="H5179" s="35"/>
    </row>
    <row r="5180" spans="7:8" x14ac:dyDescent="0.2">
      <c r="G5180" s="35"/>
      <c r="H5180" s="35"/>
    </row>
    <row r="5181" spans="7:8" x14ac:dyDescent="0.2">
      <c r="G5181" s="35"/>
      <c r="H5181" s="35"/>
    </row>
    <row r="5182" spans="7:8" x14ac:dyDescent="0.2">
      <c r="G5182" s="35"/>
      <c r="H5182" s="35"/>
    </row>
    <row r="5183" spans="7:8" x14ac:dyDescent="0.2">
      <c r="G5183" s="35"/>
      <c r="H5183" s="35"/>
    </row>
    <row r="5184" spans="7:8" x14ac:dyDescent="0.2">
      <c r="G5184" s="35"/>
      <c r="H5184" s="35"/>
    </row>
    <row r="5185" spans="7:8" x14ac:dyDescent="0.2">
      <c r="G5185" s="35"/>
      <c r="H5185" s="35"/>
    </row>
    <row r="5186" spans="7:8" x14ac:dyDescent="0.2">
      <c r="G5186" s="35"/>
      <c r="H5186" s="35"/>
    </row>
    <row r="5187" spans="7:8" x14ac:dyDescent="0.2">
      <c r="G5187" s="35"/>
      <c r="H5187" s="35"/>
    </row>
    <row r="5188" spans="7:8" x14ac:dyDescent="0.2">
      <c r="G5188" s="35"/>
      <c r="H5188" s="35"/>
    </row>
    <row r="5189" spans="7:8" x14ac:dyDescent="0.2">
      <c r="G5189" s="35"/>
      <c r="H5189" s="35"/>
    </row>
    <row r="5190" spans="7:8" x14ac:dyDescent="0.2">
      <c r="G5190" s="35"/>
      <c r="H5190" s="35"/>
    </row>
    <row r="5191" spans="7:8" x14ac:dyDescent="0.2">
      <c r="G5191" s="35"/>
      <c r="H5191" s="35"/>
    </row>
    <row r="5192" spans="7:8" x14ac:dyDescent="0.2">
      <c r="G5192" s="35"/>
      <c r="H5192" s="35"/>
    </row>
    <row r="5193" spans="7:8" x14ac:dyDescent="0.2">
      <c r="G5193" s="35"/>
      <c r="H5193" s="35"/>
    </row>
    <row r="5194" spans="7:8" x14ac:dyDescent="0.2">
      <c r="G5194" s="35"/>
      <c r="H5194" s="35"/>
    </row>
    <row r="5195" spans="7:8" x14ac:dyDescent="0.2">
      <c r="G5195" s="35"/>
      <c r="H5195" s="35"/>
    </row>
    <row r="5196" spans="7:8" x14ac:dyDescent="0.2">
      <c r="G5196" s="35"/>
      <c r="H5196" s="35"/>
    </row>
    <row r="5197" spans="7:8" x14ac:dyDescent="0.2">
      <c r="G5197" s="35"/>
      <c r="H5197" s="35"/>
    </row>
    <row r="5198" spans="7:8" x14ac:dyDescent="0.2">
      <c r="G5198" s="35"/>
      <c r="H5198" s="35"/>
    </row>
    <row r="5199" spans="7:8" x14ac:dyDescent="0.2">
      <c r="G5199" s="35"/>
      <c r="H5199" s="35"/>
    </row>
    <row r="5200" spans="7:8" x14ac:dyDescent="0.2">
      <c r="G5200" s="35"/>
      <c r="H5200" s="35"/>
    </row>
    <row r="5201" spans="7:8" x14ac:dyDescent="0.2">
      <c r="G5201" s="35"/>
      <c r="H5201" s="35"/>
    </row>
    <row r="5202" spans="7:8" x14ac:dyDescent="0.2">
      <c r="G5202" s="35"/>
      <c r="H5202" s="35"/>
    </row>
    <row r="5203" spans="7:8" x14ac:dyDescent="0.2">
      <c r="G5203" s="35"/>
      <c r="H5203" s="35"/>
    </row>
    <row r="5204" spans="7:8" x14ac:dyDescent="0.2">
      <c r="G5204" s="35"/>
      <c r="H5204" s="35"/>
    </row>
    <row r="5205" spans="7:8" x14ac:dyDescent="0.2">
      <c r="G5205" s="35"/>
      <c r="H5205" s="35"/>
    </row>
    <row r="5206" spans="7:8" x14ac:dyDescent="0.2">
      <c r="G5206" s="35"/>
      <c r="H5206" s="35"/>
    </row>
    <row r="5207" spans="7:8" x14ac:dyDescent="0.2">
      <c r="G5207" s="35"/>
      <c r="H5207" s="35"/>
    </row>
    <row r="5208" spans="7:8" x14ac:dyDescent="0.2">
      <c r="G5208" s="35"/>
      <c r="H5208" s="35"/>
    </row>
    <row r="5209" spans="7:8" x14ac:dyDescent="0.2">
      <c r="G5209" s="35"/>
      <c r="H5209" s="35"/>
    </row>
    <row r="5210" spans="7:8" x14ac:dyDescent="0.2">
      <c r="G5210" s="35"/>
      <c r="H5210" s="35"/>
    </row>
    <row r="5211" spans="7:8" x14ac:dyDescent="0.2">
      <c r="G5211" s="35"/>
      <c r="H5211" s="35"/>
    </row>
    <row r="5212" spans="7:8" x14ac:dyDescent="0.2">
      <c r="G5212" s="35"/>
      <c r="H5212" s="35"/>
    </row>
    <row r="5213" spans="7:8" x14ac:dyDescent="0.2">
      <c r="G5213" s="35"/>
      <c r="H5213" s="35"/>
    </row>
    <row r="5214" spans="7:8" x14ac:dyDescent="0.2">
      <c r="G5214" s="35"/>
      <c r="H5214" s="35"/>
    </row>
    <row r="5215" spans="7:8" x14ac:dyDescent="0.2">
      <c r="G5215" s="35"/>
      <c r="H5215" s="35"/>
    </row>
    <row r="5216" spans="7:8" x14ac:dyDescent="0.2">
      <c r="G5216" s="35"/>
      <c r="H5216" s="35"/>
    </row>
    <row r="5217" spans="7:8" x14ac:dyDescent="0.2">
      <c r="G5217" s="35"/>
      <c r="H5217" s="35"/>
    </row>
    <row r="5218" spans="7:8" x14ac:dyDescent="0.2">
      <c r="G5218" s="35"/>
      <c r="H5218" s="35"/>
    </row>
    <row r="5219" spans="7:8" x14ac:dyDescent="0.2">
      <c r="G5219" s="35"/>
      <c r="H5219" s="35"/>
    </row>
    <row r="5220" spans="7:8" x14ac:dyDescent="0.2">
      <c r="G5220" s="35"/>
      <c r="H5220" s="35"/>
    </row>
    <row r="5221" spans="7:8" x14ac:dyDescent="0.2">
      <c r="G5221" s="35"/>
      <c r="H5221" s="35"/>
    </row>
    <row r="5222" spans="7:8" x14ac:dyDescent="0.2">
      <c r="G5222" s="35"/>
      <c r="H5222" s="35"/>
    </row>
    <row r="5223" spans="7:8" x14ac:dyDescent="0.2">
      <c r="G5223" s="35"/>
      <c r="H5223" s="35"/>
    </row>
    <row r="5224" spans="7:8" x14ac:dyDescent="0.2">
      <c r="G5224" s="35"/>
      <c r="H5224" s="35"/>
    </row>
    <row r="5225" spans="7:8" x14ac:dyDescent="0.2">
      <c r="G5225" s="35"/>
      <c r="H5225" s="35"/>
    </row>
    <row r="5226" spans="7:8" x14ac:dyDescent="0.2">
      <c r="G5226" s="35"/>
      <c r="H5226" s="35"/>
    </row>
    <row r="5227" spans="7:8" x14ac:dyDescent="0.2">
      <c r="G5227" s="35"/>
      <c r="H5227" s="35"/>
    </row>
    <row r="5228" spans="7:8" x14ac:dyDescent="0.2">
      <c r="G5228" s="35"/>
      <c r="H5228" s="35"/>
    </row>
    <row r="5229" spans="7:8" x14ac:dyDescent="0.2">
      <c r="G5229" s="35"/>
      <c r="H5229" s="35"/>
    </row>
    <row r="5230" spans="7:8" x14ac:dyDescent="0.2">
      <c r="G5230" s="35"/>
      <c r="H5230" s="35"/>
    </row>
    <row r="5231" spans="7:8" x14ac:dyDescent="0.2">
      <c r="G5231" s="35"/>
      <c r="H5231" s="35"/>
    </row>
    <row r="5232" spans="7:8" x14ac:dyDescent="0.2">
      <c r="G5232" s="35"/>
      <c r="H5232" s="35"/>
    </row>
    <row r="5233" spans="7:8" x14ac:dyDescent="0.2">
      <c r="G5233" s="35"/>
      <c r="H5233" s="35"/>
    </row>
    <row r="5234" spans="7:8" x14ac:dyDescent="0.2">
      <c r="G5234" s="35"/>
      <c r="H5234" s="35"/>
    </row>
    <row r="5235" spans="7:8" x14ac:dyDescent="0.2">
      <c r="G5235" s="35"/>
      <c r="H5235" s="35"/>
    </row>
    <row r="5236" spans="7:8" x14ac:dyDescent="0.2">
      <c r="G5236" s="35"/>
      <c r="H5236" s="35"/>
    </row>
    <row r="5237" spans="7:8" x14ac:dyDescent="0.2">
      <c r="G5237" s="35"/>
      <c r="H5237" s="35"/>
    </row>
    <row r="5238" spans="7:8" x14ac:dyDescent="0.2">
      <c r="G5238" s="35"/>
      <c r="H5238" s="35"/>
    </row>
    <row r="5239" spans="7:8" x14ac:dyDescent="0.2">
      <c r="G5239" s="35"/>
      <c r="H5239" s="35"/>
    </row>
    <row r="5240" spans="7:8" x14ac:dyDescent="0.2">
      <c r="G5240" s="35"/>
      <c r="H5240" s="35"/>
    </row>
    <row r="5241" spans="7:8" x14ac:dyDescent="0.2">
      <c r="G5241" s="35"/>
      <c r="H5241" s="35"/>
    </row>
    <row r="5242" spans="7:8" x14ac:dyDescent="0.2">
      <c r="G5242" s="35"/>
      <c r="H5242" s="35"/>
    </row>
    <row r="5243" spans="7:8" x14ac:dyDescent="0.2">
      <c r="G5243" s="35"/>
      <c r="H5243" s="35"/>
    </row>
    <row r="5244" spans="7:8" x14ac:dyDescent="0.2">
      <c r="G5244" s="35"/>
      <c r="H5244" s="35"/>
    </row>
    <row r="5245" spans="7:8" x14ac:dyDescent="0.2">
      <c r="G5245" s="35"/>
      <c r="H5245" s="35"/>
    </row>
    <row r="5246" spans="7:8" x14ac:dyDescent="0.2">
      <c r="G5246" s="35"/>
      <c r="H5246" s="35"/>
    </row>
    <row r="5247" spans="7:8" x14ac:dyDescent="0.2">
      <c r="G5247" s="35"/>
      <c r="H5247" s="35"/>
    </row>
    <row r="5248" spans="7:8" x14ac:dyDescent="0.2">
      <c r="G5248" s="35"/>
      <c r="H5248" s="35"/>
    </row>
    <row r="5249" spans="7:8" x14ac:dyDescent="0.2">
      <c r="G5249" s="35"/>
      <c r="H5249" s="35"/>
    </row>
    <row r="5250" spans="7:8" x14ac:dyDescent="0.2">
      <c r="G5250" s="35"/>
      <c r="H5250" s="35"/>
    </row>
    <row r="5251" spans="7:8" x14ac:dyDescent="0.2">
      <c r="G5251" s="35"/>
      <c r="H5251" s="35"/>
    </row>
    <row r="5252" spans="7:8" x14ac:dyDescent="0.2">
      <c r="G5252" s="35"/>
      <c r="H5252" s="35"/>
    </row>
    <row r="5253" spans="7:8" x14ac:dyDescent="0.2">
      <c r="G5253" s="35"/>
      <c r="H5253" s="35"/>
    </row>
    <row r="5254" spans="7:8" x14ac:dyDescent="0.2">
      <c r="G5254" s="35"/>
      <c r="H5254" s="35"/>
    </row>
    <row r="5255" spans="7:8" x14ac:dyDescent="0.2">
      <c r="G5255" s="35"/>
      <c r="H5255" s="35"/>
    </row>
    <row r="5256" spans="7:8" x14ac:dyDescent="0.2">
      <c r="G5256" s="35"/>
      <c r="H5256" s="35"/>
    </row>
    <row r="5257" spans="7:8" x14ac:dyDescent="0.2">
      <c r="G5257" s="35"/>
      <c r="H5257" s="35"/>
    </row>
    <row r="5258" spans="7:8" x14ac:dyDescent="0.2">
      <c r="G5258" s="35"/>
      <c r="H5258" s="35"/>
    </row>
    <row r="5259" spans="7:8" x14ac:dyDescent="0.2">
      <c r="G5259" s="35"/>
      <c r="H5259" s="35"/>
    </row>
    <row r="5260" spans="7:8" x14ac:dyDescent="0.2">
      <c r="G5260" s="35"/>
      <c r="H5260" s="35"/>
    </row>
    <row r="5261" spans="7:8" x14ac:dyDescent="0.2">
      <c r="G5261" s="35"/>
      <c r="H5261" s="35"/>
    </row>
    <row r="5262" spans="7:8" x14ac:dyDescent="0.2">
      <c r="G5262" s="35"/>
      <c r="H5262" s="35"/>
    </row>
    <row r="5263" spans="7:8" x14ac:dyDescent="0.2">
      <c r="G5263" s="35"/>
      <c r="H5263" s="35"/>
    </row>
    <row r="5264" spans="7:8" x14ac:dyDescent="0.2">
      <c r="G5264" s="35"/>
      <c r="H5264" s="35"/>
    </row>
    <row r="5265" spans="7:8" x14ac:dyDescent="0.2">
      <c r="G5265" s="35"/>
      <c r="H5265" s="35"/>
    </row>
    <row r="5266" spans="7:8" x14ac:dyDescent="0.2">
      <c r="G5266" s="35"/>
      <c r="H5266" s="35"/>
    </row>
    <row r="5267" spans="7:8" x14ac:dyDescent="0.2">
      <c r="G5267" s="35"/>
      <c r="H5267" s="35"/>
    </row>
    <row r="5268" spans="7:8" x14ac:dyDescent="0.2">
      <c r="G5268" s="35"/>
      <c r="H5268" s="35"/>
    </row>
    <row r="5269" spans="7:8" x14ac:dyDescent="0.2">
      <c r="G5269" s="35"/>
      <c r="H5269" s="35"/>
    </row>
    <row r="5270" spans="7:8" x14ac:dyDescent="0.2">
      <c r="G5270" s="35"/>
      <c r="H5270" s="35"/>
    </row>
    <row r="5271" spans="7:8" x14ac:dyDescent="0.2">
      <c r="G5271" s="35"/>
      <c r="H5271" s="35"/>
    </row>
    <row r="5272" spans="7:8" x14ac:dyDescent="0.2">
      <c r="G5272" s="35"/>
      <c r="H5272" s="35"/>
    </row>
    <row r="5273" spans="7:8" x14ac:dyDescent="0.2">
      <c r="G5273" s="35"/>
      <c r="H5273" s="35"/>
    </row>
    <row r="5274" spans="7:8" x14ac:dyDescent="0.2">
      <c r="G5274" s="35"/>
      <c r="H5274" s="35"/>
    </row>
    <row r="5275" spans="7:8" x14ac:dyDescent="0.2">
      <c r="G5275" s="35"/>
      <c r="H5275" s="35"/>
    </row>
    <row r="5276" spans="7:8" x14ac:dyDescent="0.2">
      <c r="G5276" s="35"/>
      <c r="H5276" s="35"/>
    </row>
    <row r="5277" spans="7:8" x14ac:dyDescent="0.2">
      <c r="G5277" s="35"/>
      <c r="H5277" s="35"/>
    </row>
    <row r="5278" spans="7:8" x14ac:dyDescent="0.2">
      <c r="G5278" s="35"/>
      <c r="H5278" s="35"/>
    </row>
    <row r="5279" spans="7:8" x14ac:dyDescent="0.2">
      <c r="G5279" s="35"/>
      <c r="H5279" s="35"/>
    </row>
    <row r="5280" spans="7:8" x14ac:dyDescent="0.2">
      <c r="G5280" s="35"/>
      <c r="H5280" s="35"/>
    </row>
    <row r="5281" spans="7:8" x14ac:dyDescent="0.2">
      <c r="G5281" s="35"/>
      <c r="H5281" s="35"/>
    </row>
    <row r="5282" spans="7:8" x14ac:dyDescent="0.2">
      <c r="G5282" s="35"/>
      <c r="H5282" s="35"/>
    </row>
    <row r="5283" spans="7:8" x14ac:dyDescent="0.2">
      <c r="G5283" s="35"/>
      <c r="H5283" s="35"/>
    </row>
    <row r="5284" spans="7:8" x14ac:dyDescent="0.2">
      <c r="G5284" s="35"/>
      <c r="H5284" s="35"/>
    </row>
    <row r="5285" spans="7:8" x14ac:dyDescent="0.2">
      <c r="G5285" s="35"/>
      <c r="H5285" s="35"/>
    </row>
    <row r="5286" spans="7:8" x14ac:dyDescent="0.2">
      <c r="G5286" s="35"/>
      <c r="H5286" s="35"/>
    </row>
    <row r="5287" spans="7:8" x14ac:dyDescent="0.2">
      <c r="G5287" s="35"/>
      <c r="H5287" s="35"/>
    </row>
    <row r="5288" spans="7:8" x14ac:dyDescent="0.2">
      <c r="G5288" s="35"/>
      <c r="H5288" s="35"/>
    </row>
    <row r="5289" spans="7:8" x14ac:dyDescent="0.2">
      <c r="G5289" s="35"/>
      <c r="H5289" s="35"/>
    </row>
    <row r="5290" spans="7:8" x14ac:dyDescent="0.2">
      <c r="G5290" s="35"/>
      <c r="H5290" s="35"/>
    </row>
    <row r="5291" spans="7:8" x14ac:dyDescent="0.2">
      <c r="G5291" s="35"/>
      <c r="H5291" s="35"/>
    </row>
    <row r="5292" spans="7:8" x14ac:dyDescent="0.2">
      <c r="G5292" s="35"/>
      <c r="H5292" s="35"/>
    </row>
    <row r="5293" spans="7:8" x14ac:dyDescent="0.2">
      <c r="G5293" s="35"/>
      <c r="H5293" s="35"/>
    </row>
    <row r="5294" spans="7:8" x14ac:dyDescent="0.2">
      <c r="G5294" s="35"/>
      <c r="H5294" s="35"/>
    </row>
    <row r="5295" spans="7:8" x14ac:dyDescent="0.2">
      <c r="G5295" s="35"/>
      <c r="H5295" s="35"/>
    </row>
    <row r="5296" spans="7:8" x14ac:dyDescent="0.2">
      <c r="G5296" s="35"/>
      <c r="H5296" s="35"/>
    </row>
    <row r="5297" spans="7:8" x14ac:dyDescent="0.2">
      <c r="G5297" s="35"/>
      <c r="H5297" s="35"/>
    </row>
    <row r="5298" spans="7:8" x14ac:dyDescent="0.2">
      <c r="G5298" s="35"/>
      <c r="H5298" s="35"/>
    </row>
    <row r="5299" spans="7:8" x14ac:dyDescent="0.2">
      <c r="G5299" s="35"/>
      <c r="H5299" s="35"/>
    </row>
    <row r="5300" spans="7:8" x14ac:dyDescent="0.2">
      <c r="G5300" s="35"/>
      <c r="H5300" s="35"/>
    </row>
    <row r="5301" spans="7:8" x14ac:dyDescent="0.2">
      <c r="G5301" s="35"/>
      <c r="H5301" s="35"/>
    </row>
    <row r="5302" spans="7:8" x14ac:dyDescent="0.2">
      <c r="G5302" s="35"/>
      <c r="H5302" s="35"/>
    </row>
    <row r="5303" spans="7:8" x14ac:dyDescent="0.2">
      <c r="G5303" s="35"/>
      <c r="H5303" s="35"/>
    </row>
    <row r="5304" spans="7:8" x14ac:dyDescent="0.2">
      <c r="G5304" s="35"/>
      <c r="H5304" s="35"/>
    </row>
    <row r="5305" spans="7:8" x14ac:dyDescent="0.2">
      <c r="G5305" s="35"/>
      <c r="H5305" s="35"/>
    </row>
    <row r="5306" spans="7:8" x14ac:dyDescent="0.2">
      <c r="G5306" s="35"/>
      <c r="H5306" s="35"/>
    </row>
    <row r="5307" spans="7:8" x14ac:dyDescent="0.2">
      <c r="G5307" s="35"/>
      <c r="H5307" s="35"/>
    </row>
    <row r="5308" spans="7:8" x14ac:dyDescent="0.2">
      <c r="G5308" s="35"/>
      <c r="H5308" s="35"/>
    </row>
    <row r="5309" spans="7:8" x14ac:dyDescent="0.2">
      <c r="G5309" s="35"/>
      <c r="H5309" s="35"/>
    </row>
    <row r="5310" spans="7:8" x14ac:dyDescent="0.2">
      <c r="G5310" s="35"/>
      <c r="H5310" s="35"/>
    </row>
    <row r="5311" spans="7:8" x14ac:dyDescent="0.2">
      <c r="G5311" s="35"/>
      <c r="H5311" s="35"/>
    </row>
    <row r="5312" spans="7:8" x14ac:dyDescent="0.2">
      <c r="G5312" s="35"/>
      <c r="H5312" s="35"/>
    </row>
    <row r="5313" spans="7:8" x14ac:dyDescent="0.2">
      <c r="G5313" s="35"/>
      <c r="H5313" s="35"/>
    </row>
    <row r="5314" spans="7:8" x14ac:dyDescent="0.2">
      <c r="G5314" s="35"/>
      <c r="H5314" s="35"/>
    </row>
    <row r="5315" spans="7:8" x14ac:dyDescent="0.2">
      <c r="G5315" s="35"/>
      <c r="H5315" s="35"/>
    </row>
    <row r="5316" spans="7:8" x14ac:dyDescent="0.2">
      <c r="G5316" s="35"/>
      <c r="H5316" s="35"/>
    </row>
    <row r="5317" spans="7:8" x14ac:dyDescent="0.2">
      <c r="G5317" s="35"/>
      <c r="H5317" s="35"/>
    </row>
    <row r="5318" spans="7:8" x14ac:dyDescent="0.2">
      <c r="G5318" s="35"/>
      <c r="H5318" s="35"/>
    </row>
    <row r="5319" spans="7:8" x14ac:dyDescent="0.2">
      <c r="G5319" s="35"/>
      <c r="H5319" s="35"/>
    </row>
    <row r="5320" spans="7:8" x14ac:dyDescent="0.2">
      <c r="G5320" s="35"/>
      <c r="H5320" s="35"/>
    </row>
    <row r="5321" spans="7:8" x14ac:dyDescent="0.2">
      <c r="G5321" s="35"/>
      <c r="H5321" s="35"/>
    </row>
    <row r="5322" spans="7:8" x14ac:dyDescent="0.2">
      <c r="G5322" s="35"/>
      <c r="H5322" s="35"/>
    </row>
    <row r="5323" spans="7:8" x14ac:dyDescent="0.2">
      <c r="G5323" s="35"/>
      <c r="H5323" s="35"/>
    </row>
    <row r="5324" spans="7:8" x14ac:dyDescent="0.2">
      <c r="G5324" s="35"/>
      <c r="H5324" s="35"/>
    </row>
    <row r="5325" spans="7:8" x14ac:dyDescent="0.2">
      <c r="G5325" s="35"/>
      <c r="H5325" s="35"/>
    </row>
    <row r="5326" spans="7:8" x14ac:dyDescent="0.2">
      <c r="G5326" s="35"/>
      <c r="H5326" s="35"/>
    </row>
    <row r="5327" spans="7:8" x14ac:dyDescent="0.2">
      <c r="G5327" s="35"/>
      <c r="H5327" s="35"/>
    </row>
    <row r="5328" spans="7:8" x14ac:dyDescent="0.2">
      <c r="G5328" s="35"/>
      <c r="H5328" s="35"/>
    </row>
    <row r="5329" spans="7:8" x14ac:dyDescent="0.2">
      <c r="G5329" s="35"/>
      <c r="H5329" s="35"/>
    </row>
    <row r="5330" spans="7:8" x14ac:dyDescent="0.2">
      <c r="G5330" s="35"/>
      <c r="H5330" s="35"/>
    </row>
    <row r="5331" spans="7:8" x14ac:dyDescent="0.2">
      <c r="G5331" s="35"/>
      <c r="H5331" s="35"/>
    </row>
    <row r="5332" spans="7:8" x14ac:dyDescent="0.2">
      <c r="G5332" s="35"/>
      <c r="H5332" s="35"/>
    </row>
    <row r="5333" spans="7:8" x14ac:dyDescent="0.2">
      <c r="G5333" s="35"/>
      <c r="H5333" s="35"/>
    </row>
    <row r="5334" spans="7:8" x14ac:dyDescent="0.2">
      <c r="G5334" s="35"/>
      <c r="H5334" s="35"/>
    </row>
    <row r="5335" spans="7:8" x14ac:dyDescent="0.2">
      <c r="G5335" s="35"/>
      <c r="H5335" s="35"/>
    </row>
    <row r="5336" spans="7:8" x14ac:dyDescent="0.2">
      <c r="G5336" s="35"/>
      <c r="H5336" s="35"/>
    </row>
    <row r="5337" spans="7:8" x14ac:dyDescent="0.2">
      <c r="G5337" s="35"/>
      <c r="H5337" s="35"/>
    </row>
    <row r="5338" spans="7:8" x14ac:dyDescent="0.2">
      <c r="G5338" s="35"/>
      <c r="H5338" s="35"/>
    </row>
    <row r="5339" spans="7:8" x14ac:dyDescent="0.2">
      <c r="G5339" s="35"/>
      <c r="H5339" s="35"/>
    </row>
    <row r="5340" spans="7:8" x14ac:dyDescent="0.2">
      <c r="G5340" s="35"/>
      <c r="H5340" s="35"/>
    </row>
    <row r="5341" spans="7:8" x14ac:dyDescent="0.2">
      <c r="G5341" s="35"/>
      <c r="H5341" s="35"/>
    </row>
    <row r="5342" spans="7:8" x14ac:dyDescent="0.2">
      <c r="G5342" s="35"/>
      <c r="H5342" s="35"/>
    </row>
    <row r="5343" spans="7:8" x14ac:dyDescent="0.2">
      <c r="G5343" s="35"/>
      <c r="H5343" s="35"/>
    </row>
    <row r="5344" spans="7:8" x14ac:dyDescent="0.2">
      <c r="G5344" s="35"/>
      <c r="H5344" s="35"/>
    </row>
    <row r="5345" spans="7:8" x14ac:dyDescent="0.2">
      <c r="G5345" s="35"/>
      <c r="H5345" s="35"/>
    </row>
    <row r="5346" spans="7:8" x14ac:dyDescent="0.2">
      <c r="G5346" s="35"/>
      <c r="H5346" s="35"/>
    </row>
    <row r="5347" spans="7:8" x14ac:dyDescent="0.2">
      <c r="G5347" s="35"/>
      <c r="H5347" s="35"/>
    </row>
    <row r="5348" spans="7:8" x14ac:dyDescent="0.2">
      <c r="G5348" s="35"/>
      <c r="H5348" s="35"/>
    </row>
    <row r="5349" spans="7:8" x14ac:dyDescent="0.2">
      <c r="G5349" s="35"/>
      <c r="H5349" s="35"/>
    </row>
    <row r="5350" spans="7:8" x14ac:dyDescent="0.2">
      <c r="G5350" s="35"/>
      <c r="H5350" s="35"/>
    </row>
    <row r="5351" spans="7:8" x14ac:dyDescent="0.2">
      <c r="G5351" s="35"/>
      <c r="H5351" s="35"/>
    </row>
    <row r="5352" spans="7:8" x14ac:dyDescent="0.2">
      <c r="G5352" s="35"/>
      <c r="H5352" s="35"/>
    </row>
    <row r="5353" spans="7:8" x14ac:dyDescent="0.2">
      <c r="G5353" s="35"/>
      <c r="H5353" s="35"/>
    </row>
    <row r="5354" spans="7:8" x14ac:dyDescent="0.2">
      <c r="G5354" s="35"/>
      <c r="H5354" s="35"/>
    </row>
    <row r="5355" spans="7:8" x14ac:dyDescent="0.2">
      <c r="G5355" s="35"/>
      <c r="H5355" s="35"/>
    </row>
    <row r="5356" spans="7:8" x14ac:dyDescent="0.2">
      <c r="G5356" s="35"/>
      <c r="H5356" s="35"/>
    </row>
    <row r="5357" spans="7:8" x14ac:dyDescent="0.2">
      <c r="G5357" s="35"/>
      <c r="H5357" s="35"/>
    </row>
    <row r="5358" spans="7:8" x14ac:dyDescent="0.2">
      <c r="G5358" s="35"/>
      <c r="H5358" s="35"/>
    </row>
    <row r="5359" spans="7:8" x14ac:dyDescent="0.2">
      <c r="G5359" s="35"/>
      <c r="H5359" s="35"/>
    </row>
    <row r="5360" spans="7:8" x14ac:dyDescent="0.2">
      <c r="G5360" s="35"/>
      <c r="H5360" s="35"/>
    </row>
    <row r="5361" spans="7:8" x14ac:dyDescent="0.2">
      <c r="G5361" s="35"/>
      <c r="H5361" s="35"/>
    </row>
    <row r="5362" spans="7:8" x14ac:dyDescent="0.2">
      <c r="G5362" s="35"/>
      <c r="H5362" s="35"/>
    </row>
    <row r="5363" spans="7:8" x14ac:dyDescent="0.2">
      <c r="G5363" s="35"/>
      <c r="H5363" s="35"/>
    </row>
    <row r="5364" spans="7:8" x14ac:dyDescent="0.2">
      <c r="G5364" s="35"/>
      <c r="H5364" s="35"/>
    </row>
    <row r="5365" spans="7:8" x14ac:dyDescent="0.2">
      <c r="G5365" s="35"/>
      <c r="H5365" s="35"/>
    </row>
    <row r="5366" spans="7:8" x14ac:dyDescent="0.2">
      <c r="G5366" s="35"/>
      <c r="H5366" s="35"/>
    </row>
    <row r="5367" spans="7:8" x14ac:dyDescent="0.2">
      <c r="G5367" s="35"/>
      <c r="H5367" s="35"/>
    </row>
    <row r="5368" spans="7:8" x14ac:dyDescent="0.2">
      <c r="G5368" s="35"/>
      <c r="H5368" s="35"/>
    </row>
    <row r="5369" spans="7:8" x14ac:dyDescent="0.2">
      <c r="G5369" s="35"/>
      <c r="H5369" s="35"/>
    </row>
    <row r="5370" spans="7:8" x14ac:dyDescent="0.2">
      <c r="G5370" s="35"/>
      <c r="H5370" s="35"/>
    </row>
    <row r="5371" spans="7:8" x14ac:dyDescent="0.2">
      <c r="G5371" s="35"/>
      <c r="H5371" s="35"/>
    </row>
    <row r="5372" spans="7:8" x14ac:dyDescent="0.2">
      <c r="G5372" s="35"/>
      <c r="H5372" s="35"/>
    </row>
    <row r="5373" spans="7:8" x14ac:dyDescent="0.2">
      <c r="G5373" s="35"/>
      <c r="H5373" s="35"/>
    </row>
    <row r="5374" spans="7:8" x14ac:dyDescent="0.2">
      <c r="G5374" s="35"/>
      <c r="H5374" s="35"/>
    </row>
    <row r="5375" spans="7:8" x14ac:dyDescent="0.2">
      <c r="G5375" s="35"/>
      <c r="H5375" s="35"/>
    </row>
    <row r="5376" spans="7:8" x14ac:dyDescent="0.2">
      <c r="G5376" s="35"/>
      <c r="H5376" s="35"/>
    </row>
    <row r="5377" spans="7:8" x14ac:dyDescent="0.2">
      <c r="G5377" s="35"/>
      <c r="H5377" s="35"/>
    </row>
    <row r="5378" spans="7:8" x14ac:dyDescent="0.2">
      <c r="G5378" s="35"/>
      <c r="H5378" s="35"/>
    </row>
    <row r="5379" spans="7:8" x14ac:dyDescent="0.2">
      <c r="G5379" s="35"/>
      <c r="H5379" s="35"/>
    </row>
    <row r="5380" spans="7:8" x14ac:dyDescent="0.2">
      <c r="G5380" s="35"/>
      <c r="H5380" s="35"/>
    </row>
    <row r="5381" spans="7:8" x14ac:dyDescent="0.2">
      <c r="G5381" s="35"/>
      <c r="H5381" s="35"/>
    </row>
    <row r="5382" spans="7:8" x14ac:dyDescent="0.2">
      <c r="G5382" s="35"/>
      <c r="H5382" s="35"/>
    </row>
    <row r="5383" spans="7:8" x14ac:dyDescent="0.2">
      <c r="G5383" s="35"/>
      <c r="H5383" s="35"/>
    </row>
    <row r="5384" spans="7:8" x14ac:dyDescent="0.2">
      <c r="G5384" s="35"/>
      <c r="H5384" s="35"/>
    </row>
    <row r="5385" spans="7:8" x14ac:dyDescent="0.2">
      <c r="G5385" s="35"/>
      <c r="H5385" s="35"/>
    </row>
    <row r="5386" spans="7:8" x14ac:dyDescent="0.2">
      <c r="G5386" s="35"/>
      <c r="H5386" s="35"/>
    </row>
    <row r="5387" spans="7:8" x14ac:dyDescent="0.2">
      <c r="G5387" s="35"/>
      <c r="H5387" s="35"/>
    </row>
    <row r="5388" spans="7:8" x14ac:dyDescent="0.2">
      <c r="G5388" s="35"/>
      <c r="H5388" s="35"/>
    </row>
    <row r="5389" spans="7:8" x14ac:dyDescent="0.2">
      <c r="G5389" s="35"/>
      <c r="H5389" s="35"/>
    </row>
    <row r="5390" spans="7:8" x14ac:dyDescent="0.2">
      <c r="G5390" s="35"/>
      <c r="H5390" s="35"/>
    </row>
    <row r="5391" spans="7:8" x14ac:dyDescent="0.2">
      <c r="G5391" s="35"/>
      <c r="H5391" s="35"/>
    </row>
    <row r="5392" spans="7:8" x14ac:dyDescent="0.2">
      <c r="G5392" s="35"/>
      <c r="H5392" s="35"/>
    </row>
    <row r="5393" spans="7:8" x14ac:dyDescent="0.2">
      <c r="G5393" s="35"/>
      <c r="H5393" s="35"/>
    </row>
    <row r="5394" spans="7:8" x14ac:dyDescent="0.2">
      <c r="G5394" s="35"/>
      <c r="H5394" s="35"/>
    </row>
    <row r="5395" spans="7:8" x14ac:dyDescent="0.2">
      <c r="G5395" s="35"/>
      <c r="H5395" s="35"/>
    </row>
    <row r="5396" spans="7:8" x14ac:dyDescent="0.2">
      <c r="G5396" s="35"/>
      <c r="H5396" s="35"/>
    </row>
    <row r="5397" spans="7:8" x14ac:dyDescent="0.2">
      <c r="G5397" s="35"/>
      <c r="H5397" s="35"/>
    </row>
    <row r="5398" spans="7:8" x14ac:dyDescent="0.2">
      <c r="G5398" s="35"/>
      <c r="H5398" s="35"/>
    </row>
    <row r="5399" spans="7:8" x14ac:dyDescent="0.2">
      <c r="G5399" s="35"/>
      <c r="H5399" s="35"/>
    </row>
    <row r="5400" spans="7:8" x14ac:dyDescent="0.2">
      <c r="G5400" s="35"/>
      <c r="H5400" s="35"/>
    </row>
    <row r="5401" spans="7:8" x14ac:dyDescent="0.2">
      <c r="G5401" s="35"/>
      <c r="H5401" s="35"/>
    </row>
    <row r="5402" spans="7:8" x14ac:dyDescent="0.2">
      <c r="G5402" s="35"/>
      <c r="H5402" s="35"/>
    </row>
    <row r="5403" spans="7:8" x14ac:dyDescent="0.2">
      <c r="G5403" s="35"/>
      <c r="H5403" s="35"/>
    </row>
    <row r="5404" spans="7:8" x14ac:dyDescent="0.2">
      <c r="G5404" s="35"/>
      <c r="H5404" s="35"/>
    </row>
    <row r="5405" spans="7:8" x14ac:dyDescent="0.2">
      <c r="G5405" s="35"/>
      <c r="H5405" s="35"/>
    </row>
    <row r="5406" spans="7:8" x14ac:dyDescent="0.2">
      <c r="G5406" s="35"/>
      <c r="H5406" s="35"/>
    </row>
    <row r="5407" spans="7:8" x14ac:dyDescent="0.2">
      <c r="G5407" s="35"/>
      <c r="H5407" s="35"/>
    </row>
    <row r="5408" spans="7:8" x14ac:dyDescent="0.2">
      <c r="G5408" s="35"/>
      <c r="H5408" s="35"/>
    </row>
    <row r="5409" spans="7:8" x14ac:dyDescent="0.2">
      <c r="G5409" s="35"/>
      <c r="H5409" s="35"/>
    </row>
    <row r="5410" spans="7:8" x14ac:dyDescent="0.2">
      <c r="G5410" s="35"/>
      <c r="H5410" s="35"/>
    </row>
    <row r="5411" spans="7:8" x14ac:dyDescent="0.2">
      <c r="G5411" s="35"/>
      <c r="H5411" s="35"/>
    </row>
    <row r="5412" spans="7:8" x14ac:dyDescent="0.2">
      <c r="G5412" s="35"/>
      <c r="H5412" s="35"/>
    </row>
    <row r="5413" spans="7:8" x14ac:dyDescent="0.2">
      <c r="G5413" s="35"/>
      <c r="H5413" s="35"/>
    </row>
    <row r="5414" spans="7:8" x14ac:dyDescent="0.2">
      <c r="G5414" s="35"/>
      <c r="H5414" s="35"/>
    </row>
    <row r="5415" spans="7:8" x14ac:dyDescent="0.2">
      <c r="G5415" s="35"/>
      <c r="H5415" s="35"/>
    </row>
    <row r="5416" spans="7:8" x14ac:dyDescent="0.2">
      <c r="G5416" s="35"/>
      <c r="H5416" s="35"/>
    </row>
    <row r="5417" spans="7:8" x14ac:dyDescent="0.2">
      <c r="G5417" s="35"/>
      <c r="H5417" s="35"/>
    </row>
    <row r="5418" spans="7:8" x14ac:dyDescent="0.2">
      <c r="G5418" s="35"/>
      <c r="H5418" s="35"/>
    </row>
    <row r="5419" spans="7:8" x14ac:dyDescent="0.2">
      <c r="G5419" s="35"/>
      <c r="H5419" s="35"/>
    </row>
    <row r="5420" spans="7:8" x14ac:dyDescent="0.2">
      <c r="G5420" s="35"/>
      <c r="H5420" s="35"/>
    </row>
    <row r="5421" spans="7:8" x14ac:dyDescent="0.2">
      <c r="G5421" s="35"/>
      <c r="H5421" s="35"/>
    </row>
    <row r="5422" spans="7:8" x14ac:dyDescent="0.2">
      <c r="G5422" s="35"/>
      <c r="H5422" s="35"/>
    </row>
    <row r="5423" spans="7:8" x14ac:dyDescent="0.2">
      <c r="G5423" s="35"/>
      <c r="H5423" s="35"/>
    </row>
    <row r="5424" spans="7:8" x14ac:dyDescent="0.2">
      <c r="G5424" s="35"/>
      <c r="H5424" s="35"/>
    </row>
    <row r="5425" spans="7:8" x14ac:dyDescent="0.2">
      <c r="G5425" s="35"/>
      <c r="H5425" s="35"/>
    </row>
    <row r="5426" spans="7:8" x14ac:dyDescent="0.2">
      <c r="G5426" s="35"/>
      <c r="H5426" s="35"/>
    </row>
    <row r="5427" spans="7:8" x14ac:dyDescent="0.2">
      <c r="G5427" s="35"/>
      <c r="H5427" s="35"/>
    </row>
    <row r="5428" spans="7:8" x14ac:dyDescent="0.2">
      <c r="G5428" s="35"/>
      <c r="H5428" s="35"/>
    </row>
    <row r="5429" spans="7:8" x14ac:dyDescent="0.2">
      <c r="G5429" s="35"/>
      <c r="H5429" s="35"/>
    </row>
    <row r="5430" spans="7:8" x14ac:dyDescent="0.2">
      <c r="G5430" s="35"/>
      <c r="H5430" s="35"/>
    </row>
    <row r="5431" spans="7:8" x14ac:dyDescent="0.2">
      <c r="G5431" s="35"/>
      <c r="H5431" s="35"/>
    </row>
    <row r="5432" spans="7:8" x14ac:dyDescent="0.2">
      <c r="G5432" s="35"/>
      <c r="H5432" s="35"/>
    </row>
    <row r="5433" spans="7:8" x14ac:dyDescent="0.2">
      <c r="G5433" s="35"/>
      <c r="H5433" s="35"/>
    </row>
    <row r="5434" spans="7:8" x14ac:dyDescent="0.2">
      <c r="G5434" s="35"/>
      <c r="H5434" s="35"/>
    </row>
    <row r="5435" spans="7:8" x14ac:dyDescent="0.2">
      <c r="G5435" s="35"/>
      <c r="H5435" s="35"/>
    </row>
    <row r="5436" spans="7:8" x14ac:dyDescent="0.2">
      <c r="G5436" s="35"/>
      <c r="H5436" s="35"/>
    </row>
    <row r="5437" spans="7:8" x14ac:dyDescent="0.2">
      <c r="G5437" s="35"/>
      <c r="H5437" s="35"/>
    </row>
    <row r="5438" spans="7:8" x14ac:dyDescent="0.2">
      <c r="G5438" s="35"/>
      <c r="H5438" s="35"/>
    </row>
    <row r="5439" spans="7:8" x14ac:dyDescent="0.2">
      <c r="G5439" s="35"/>
      <c r="H5439" s="35"/>
    </row>
    <row r="5440" spans="7:8" x14ac:dyDescent="0.2">
      <c r="G5440" s="35"/>
      <c r="H5440" s="35"/>
    </row>
    <row r="5441" spans="7:8" x14ac:dyDescent="0.2">
      <c r="G5441" s="35"/>
      <c r="H5441" s="35"/>
    </row>
    <row r="5442" spans="7:8" x14ac:dyDescent="0.2">
      <c r="G5442" s="35"/>
      <c r="H5442" s="35"/>
    </row>
    <row r="5443" spans="7:8" x14ac:dyDescent="0.2">
      <c r="G5443" s="35"/>
      <c r="H5443" s="35"/>
    </row>
    <row r="5444" spans="7:8" x14ac:dyDescent="0.2">
      <c r="G5444" s="35"/>
      <c r="H5444" s="35"/>
    </row>
    <row r="5445" spans="7:8" x14ac:dyDescent="0.2">
      <c r="G5445" s="35"/>
      <c r="H5445" s="35"/>
    </row>
    <row r="5446" spans="7:8" x14ac:dyDescent="0.2">
      <c r="G5446" s="35"/>
      <c r="H5446" s="35"/>
    </row>
    <row r="5447" spans="7:8" x14ac:dyDescent="0.2">
      <c r="G5447" s="35"/>
      <c r="H5447" s="35"/>
    </row>
    <row r="5448" spans="7:8" x14ac:dyDescent="0.2">
      <c r="G5448" s="35"/>
      <c r="H5448" s="35"/>
    </row>
    <row r="5449" spans="7:8" x14ac:dyDescent="0.2">
      <c r="G5449" s="35"/>
      <c r="H5449" s="35"/>
    </row>
    <row r="5450" spans="7:8" x14ac:dyDescent="0.2">
      <c r="G5450" s="35"/>
      <c r="H5450" s="35"/>
    </row>
    <row r="5451" spans="7:8" x14ac:dyDescent="0.2">
      <c r="G5451" s="35"/>
      <c r="H5451" s="35"/>
    </row>
    <row r="5452" spans="7:8" x14ac:dyDescent="0.2">
      <c r="G5452" s="35"/>
      <c r="H5452" s="35"/>
    </row>
    <row r="5453" spans="7:8" x14ac:dyDescent="0.2">
      <c r="G5453" s="35"/>
      <c r="H5453" s="35"/>
    </row>
    <row r="5454" spans="7:8" x14ac:dyDescent="0.2">
      <c r="G5454" s="35"/>
      <c r="H5454" s="35"/>
    </row>
    <row r="5455" spans="7:8" x14ac:dyDescent="0.2">
      <c r="G5455" s="35"/>
      <c r="H5455" s="35"/>
    </row>
    <row r="5456" spans="7:8" x14ac:dyDescent="0.2">
      <c r="G5456" s="35"/>
      <c r="H5456" s="35"/>
    </row>
    <row r="5457" spans="7:8" x14ac:dyDescent="0.2">
      <c r="G5457" s="35"/>
      <c r="H5457" s="35"/>
    </row>
    <row r="5458" spans="7:8" x14ac:dyDescent="0.2">
      <c r="G5458" s="35"/>
      <c r="H5458" s="35"/>
    </row>
    <row r="5459" spans="7:8" x14ac:dyDescent="0.2">
      <c r="G5459" s="35"/>
      <c r="H5459" s="35"/>
    </row>
    <row r="5460" spans="7:8" x14ac:dyDescent="0.2">
      <c r="G5460" s="35"/>
      <c r="H5460" s="35"/>
    </row>
    <row r="5461" spans="7:8" x14ac:dyDescent="0.2">
      <c r="G5461" s="35"/>
      <c r="H5461" s="35"/>
    </row>
    <row r="5462" spans="7:8" x14ac:dyDescent="0.2">
      <c r="G5462" s="35"/>
      <c r="H5462" s="35"/>
    </row>
    <row r="5463" spans="7:8" x14ac:dyDescent="0.2">
      <c r="G5463" s="35"/>
      <c r="H5463" s="35"/>
    </row>
    <row r="5464" spans="7:8" x14ac:dyDescent="0.2">
      <c r="G5464" s="35"/>
      <c r="H5464" s="35"/>
    </row>
    <row r="5465" spans="7:8" x14ac:dyDescent="0.2">
      <c r="G5465" s="35"/>
      <c r="H5465" s="35"/>
    </row>
    <row r="5466" spans="7:8" x14ac:dyDescent="0.2">
      <c r="G5466" s="35"/>
      <c r="H5466" s="35"/>
    </row>
    <row r="5467" spans="7:8" x14ac:dyDescent="0.2">
      <c r="G5467" s="35"/>
      <c r="H5467" s="35"/>
    </row>
    <row r="5468" spans="7:8" x14ac:dyDescent="0.2">
      <c r="G5468" s="35"/>
      <c r="H5468" s="35"/>
    </row>
    <row r="5469" spans="7:8" x14ac:dyDescent="0.2">
      <c r="G5469" s="35"/>
      <c r="H5469" s="35"/>
    </row>
    <row r="5470" spans="7:8" x14ac:dyDescent="0.2">
      <c r="G5470" s="35"/>
      <c r="H5470" s="35"/>
    </row>
    <row r="5471" spans="7:8" x14ac:dyDescent="0.2">
      <c r="G5471" s="35"/>
      <c r="H5471" s="35"/>
    </row>
    <row r="5472" spans="7:8" x14ac:dyDescent="0.2">
      <c r="G5472" s="35"/>
      <c r="H5472" s="35"/>
    </row>
    <row r="5473" spans="7:8" x14ac:dyDescent="0.2">
      <c r="G5473" s="35"/>
      <c r="H5473" s="35"/>
    </row>
    <row r="5474" spans="7:8" x14ac:dyDescent="0.2">
      <c r="G5474" s="35"/>
      <c r="H5474" s="35"/>
    </row>
    <row r="5475" spans="7:8" x14ac:dyDescent="0.2">
      <c r="G5475" s="35"/>
      <c r="H5475" s="35"/>
    </row>
    <row r="5476" spans="7:8" x14ac:dyDescent="0.2">
      <c r="G5476" s="35"/>
      <c r="H5476" s="35"/>
    </row>
    <row r="5477" spans="7:8" x14ac:dyDescent="0.2">
      <c r="G5477" s="35"/>
      <c r="H5477" s="35"/>
    </row>
    <row r="5478" spans="7:8" x14ac:dyDescent="0.2">
      <c r="G5478" s="35"/>
      <c r="H5478" s="35"/>
    </row>
    <row r="5479" spans="7:8" x14ac:dyDescent="0.2">
      <c r="G5479" s="35"/>
      <c r="H5479" s="35"/>
    </row>
    <row r="5480" spans="7:8" x14ac:dyDescent="0.2">
      <c r="G5480" s="35"/>
      <c r="H5480" s="35"/>
    </row>
    <row r="5481" spans="7:8" x14ac:dyDescent="0.2">
      <c r="G5481" s="35"/>
      <c r="H5481" s="35"/>
    </row>
    <row r="5482" spans="7:8" x14ac:dyDescent="0.2">
      <c r="G5482" s="35"/>
      <c r="H5482" s="35"/>
    </row>
    <row r="5483" spans="7:8" x14ac:dyDescent="0.2">
      <c r="G5483" s="35"/>
      <c r="H5483" s="35"/>
    </row>
    <row r="5484" spans="7:8" x14ac:dyDescent="0.2">
      <c r="G5484" s="35"/>
      <c r="H5484" s="35"/>
    </row>
    <row r="5485" spans="7:8" x14ac:dyDescent="0.2">
      <c r="G5485" s="35"/>
      <c r="H5485" s="35"/>
    </row>
    <row r="5486" spans="7:8" x14ac:dyDescent="0.2">
      <c r="G5486" s="35"/>
      <c r="H5486" s="35"/>
    </row>
    <row r="5487" spans="7:8" x14ac:dyDescent="0.2">
      <c r="G5487" s="35"/>
      <c r="H5487" s="35"/>
    </row>
    <row r="5488" spans="7:8" x14ac:dyDescent="0.2">
      <c r="G5488" s="35"/>
      <c r="H5488" s="35"/>
    </row>
    <row r="5489" spans="7:8" x14ac:dyDescent="0.2">
      <c r="G5489" s="35"/>
      <c r="H5489" s="35"/>
    </row>
    <row r="5490" spans="7:8" x14ac:dyDescent="0.2">
      <c r="G5490" s="35"/>
      <c r="H5490" s="35"/>
    </row>
    <row r="5491" spans="7:8" x14ac:dyDescent="0.2">
      <c r="G5491" s="35"/>
      <c r="H5491" s="35"/>
    </row>
    <row r="5492" spans="7:8" x14ac:dyDescent="0.2">
      <c r="G5492" s="35"/>
      <c r="H5492" s="35"/>
    </row>
    <row r="5493" spans="7:8" x14ac:dyDescent="0.2">
      <c r="G5493" s="35"/>
      <c r="H5493" s="35"/>
    </row>
    <row r="5494" spans="7:8" x14ac:dyDescent="0.2">
      <c r="G5494" s="35"/>
      <c r="H5494" s="35"/>
    </row>
    <row r="5495" spans="7:8" x14ac:dyDescent="0.2">
      <c r="G5495" s="35"/>
      <c r="H5495" s="35"/>
    </row>
    <row r="5496" spans="7:8" x14ac:dyDescent="0.2">
      <c r="G5496" s="35"/>
      <c r="H5496" s="35"/>
    </row>
    <row r="5497" spans="7:8" x14ac:dyDescent="0.2">
      <c r="G5497" s="35"/>
      <c r="H5497" s="35"/>
    </row>
    <row r="5498" spans="7:8" x14ac:dyDescent="0.2">
      <c r="G5498" s="35"/>
      <c r="H5498" s="35"/>
    </row>
    <row r="5499" spans="7:8" x14ac:dyDescent="0.2">
      <c r="G5499" s="35"/>
      <c r="H5499" s="35"/>
    </row>
    <row r="5500" spans="7:8" x14ac:dyDescent="0.2">
      <c r="G5500" s="35"/>
      <c r="H5500" s="35"/>
    </row>
    <row r="5501" spans="7:8" x14ac:dyDescent="0.2">
      <c r="G5501" s="35"/>
      <c r="H5501" s="35"/>
    </row>
    <row r="5502" spans="7:8" x14ac:dyDescent="0.2">
      <c r="G5502" s="35"/>
      <c r="H5502" s="35"/>
    </row>
    <row r="5503" spans="7:8" x14ac:dyDescent="0.2">
      <c r="G5503" s="35"/>
      <c r="H5503" s="35"/>
    </row>
    <row r="5504" spans="7:8" x14ac:dyDescent="0.2">
      <c r="G5504" s="35"/>
      <c r="H5504" s="35"/>
    </row>
    <row r="5505" spans="7:8" x14ac:dyDescent="0.2">
      <c r="G5505" s="35"/>
      <c r="H5505" s="35"/>
    </row>
    <row r="5506" spans="7:8" x14ac:dyDescent="0.2">
      <c r="G5506" s="35"/>
      <c r="H5506" s="35"/>
    </row>
    <row r="5507" spans="7:8" x14ac:dyDescent="0.2">
      <c r="G5507" s="35"/>
      <c r="H5507" s="35"/>
    </row>
    <row r="5508" spans="7:8" x14ac:dyDescent="0.2">
      <c r="G5508" s="35"/>
      <c r="H5508" s="35"/>
    </row>
    <row r="5509" spans="7:8" x14ac:dyDescent="0.2">
      <c r="G5509" s="35"/>
      <c r="H5509" s="35"/>
    </row>
    <row r="5510" spans="7:8" x14ac:dyDescent="0.2">
      <c r="G5510" s="35"/>
      <c r="H5510" s="35"/>
    </row>
    <row r="5511" spans="7:8" x14ac:dyDescent="0.2">
      <c r="G5511" s="35"/>
      <c r="H5511" s="35"/>
    </row>
    <row r="5512" spans="7:8" x14ac:dyDescent="0.2">
      <c r="G5512" s="35"/>
      <c r="H5512" s="35"/>
    </row>
    <row r="5513" spans="7:8" x14ac:dyDescent="0.2">
      <c r="G5513" s="35"/>
      <c r="H5513" s="35"/>
    </row>
    <row r="5514" spans="7:8" x14ac:dyDescent="0.2">
      <c r="G5514" s="35"/>
      <c r="H5514" s="35"/>
    </row>
    <row r="5515" spans="7:8" x14ac:dyDescent="0.2">
      <c r="G5515" s="35"/>
      <c r="H5515" s="35"/>
    </row>
    <row r="5516" spans="7:8" x14ac:dyDescent="0.2">
      <c r="G5516" s="35"/>
      <c r="H5516" s="35"/>
    </row>
    <row r="5517" spans="7:8" x14ac:dyDescent="0.2">
      <c r="G5517" s="35"/>
      <c r="H5517" s="35"/>
    </row>
    <row r="5518" spans="7:8" x14ac:dyDescent="0.2">
      <c r="G5518" s="35"/>
      <c r="H5518" s="35"/>
    </row>
    <row r="5519" spans="7:8" x14ac:dyDescent="0.2">
      <c r="G5519" s="35"/>
      <c r="H5519" s="35"/>
    </row>
    <row r="5520" spans="7:8" x14ac:dyDescent="0.2">
      <c r="G5520" s="35"/>
      <c r="H5520" s="35"/>
    </row>
    <row r="5521" spans="7:8" x14ac:dyDescent="0.2">
      <c r="G5521" s="35"/>
      <c r="H5521" s="35"/>
    </row>
    <row r="5522" spans="7:8" x14ac:dyDescent="0.2">
      <c r="G5522" s="35"/>
      <c r="H5522" s="35"/>
    </row>
    <row r="5523" spans="7:8" x14ac:dyDescent="0.2">
      <c r="G5523" s="35"/>
      <c r="H5523" s="35"/>
    </row>
    <row r="5524" spans="7:8" x14ac:dyDescent="0.2">
      <c r="G5524" s="35"/>
      <c r="H5524" s="35"/>
    </row>
    <row r="5525" spans="7:8" x14ac:dyDescent="0.2">
      <c r="G5525" s="35"/>
      <c r="H5525" s="35"/>
    </row>
    <row r="5526" spans="7:8" x14ac:dyDescent="0.2">
      <c r="G5526" s="35"/>
      <c r="H5526" s="35"/>
    </row>
    <row r="5527" spans="7:8" x14ac:dyDescent="0.2">
      <c r="G5527" s="35"/>
      <c r="H5527" s="35"/>
    </row>
    <row r="5528" spans="7:8" x14ac:dyDescent="0.2">
      <c r="G5528" s="35"/>
      <c r="H5528" s="35"/>
    </row>
    <row r="5529" spans="7:8" x14ac:dyDescent="0.2">
      <c r="G5529" s="35"/>
      <c r="H5529" s="35"/>
    </row>
    <row r="5530" spans="7:8" x14ac:dyDescent="0.2">
      <c r="G5530" s="35"/>
      <c r="H5530" s="35"/>
    </row>
    <row r="5531" spans="7:8" x14ac:dyDescent="0.2">
      <c r="G5531" s="35"/>
      <c r="H5531" s="35"/>
    </row>
    <row r="5532" spans="7:8" x14ac:dyDescent="0.2">
      <c r="G5532" s="35"/>
      <c r="H5532" s="35"/>
    </row>
    <row r="5533" spans="7:8" x14ac:dyDescent="0.2">
      <c r="G5533" s="35"/>
      <c r="H5533" s="35"/>
    </row>
    <row r="5534" spans="7:8" x14ac:dyDescent="0.2">
      <c r="G5534" s="35"/>
      <c r="H5534" s="35"/>
    </row>
    <row r="5535" spans="7:8" x14ac:dyDescent="0.2">
      <c r="G5535" s="35"/>
      <c r="H5535" s="35"/>
    </row>
    <row r="5536" spans="7:8" x14ac:dyDescent="0.2">
      <c r="G5536" s="35"/>
      <c r="H5536" s="35"/>
    </row>
    <row r="5537" spans="7:8" x14ac:dyDescent="0.2">
      <c r="G5537" s="35"/>
      <c r="H5537" s="35"/>
    </row>
    <row r="5538" spans="7:8" x14ac:dyDescent="0.2">
      <c r="G5538" s="35"/>
      <c r="H5538" s="35"/>
    </row>
    <row r="5539" spans="7:8" x14ac:dyDescent="0.2">
      <c r="G5539" s="35"/>
      <c r="H5539" s="35"/>
    </row>
    <row r="5540" spans="7:8" x14ac:dyDescent="0.2">
      <c r="G5540" s="35"/>
      <c r="H5540" s="35"/>
    </row>
    <row r="5541" spans="7:8" x14ac:dyDescent="0.2">
      <c r="G5541" s="35"/>
      <c r="H5541" s="35"/>
    </row>
    <row r="5542" spans="7:8" x14ac:dyDescent="0.2">
      <c r="G5542" s="35"/>
      <c r="H5542" s="35"/>
    </row>
    <row r="5543" spans="7:8" x14ac:dyDescent="0.2">
      <c r="G5543" s="35"/>
      <c r="H5543" s="35"/>
    </row>
    <row r="5544" spans="7:8" x14ac:dyDescent="0.2">
      <c r="G5544" s="35"/>
      <c r="H5544" s="35"/>
    </row>
    <row r="5545" spans="7:8" x14ac:dyDescent="0.2">
      <c r="G5545" s="35"/>
      <c r="H5545" s="35"/>
    </row>
    <row r="5546" spans="7:8" x14ac:dyDescent="0.2">
      <c r="G5546" s="35"/>
      <c r="H5546" s="35"/>
    </row>
    <row r="5547" spans="7:8" x14ac:dyDescent="0.2">
      <c r="G5547" s="35"/>
      <c r="H5547" s="35"/>
    </row>
    <row r="5548" spans="7:8" x14ac:dyDescent="0.2">
      <c r="G5548" s="35"/>
      <c r="H5548" s="35"/>
    </row>
    <row r="5549" spans="7:8" x14ac:dyDescent="0.2">
      <c r="G5549" s="35"/>
      <c r="H5549" s="35"/>
    </row>
    <row r="5550" spans="7:8" x14ac:dyDescent="0.2">
      <c r="G5550" s="35"/>
      <c r="H5550" s="35"/>
    </row>
    <row r="5551" spans="7:8" x14ac:dyDescent="0.2">
      <c r="G5551" s="35"/>
      <c r="H5551" s="35"/>
    </row>
    <row r="5552" spans="7:8" x14ac:dyDescent="0.2">
      <c r="G5552" s="35"/>
      <c r="H5552" s="35"/>
    </row>
    <row r="5553" spans="7:8" x14ac:dyDescent="0.2">
      <c r="G5553" s="35"/>
      <c r="H5553" s="35"/>
    </row>
    <row r="5554" spans="7:8" x14ac:dyDescent="0.2">
      <c r="G5554" s="35"/>
      <c r="H5554" s="35"/>
    </row>
    <row r="5555" spans="7:8" x14ac:dyDescent="0.2">
      <c r="G5555" s="35"/>
      <c r="H5555" s="35"/>
    </row>
    <row r="5556" spans="7:8" x14ac:dyDescent="0.2">
      <c r="G5556" s="35"/>
      <c r="H5556" s="35"/>
    </row>
    <row r="5557" spans="7:8" x14ac:dyDescent="0.2">
      <c r="G5557" s="35"/>
      <c r="H5557" s="35"/>
    </row>
    <row r="5558" spans="7:8" x14ac:dyDescent="0.2">
      <c r="G5558" s="35"/>
      <c r="H5558" s="35"/>
    </row>
    <row r="5559" spans="7:8" x14ac:dyDescent="0.2">
      <c r="G5559" s="35"/>
      <c r="H5559" s="35"/>
    </row>
    <row r="5560" spans="7:8" x14ac:dyDescent="0.2">
      <c r="G5560" s="35"/>
      <c r="H5560" s="35"/>
    </row>
    <row r="5561" spans="7:8" x14ac:dyDescent="0.2">
      <c r="G5561" s="35"/>
      <c r="H5561" s="35"/>
    </row>
    <row r="5562" spans="7:8" x14ac:dyDescent="0.2">
      <c r="G5562" s="35"/>
      <c r="H5562" s="35"/>
    </row>
    <row r="5563" spans="7:8" x14ac:dyDescent="0.2">
      <c r="G5563" s="35"/>
      <c r="H5563" s="35"/>
    </row>
    <row r="5564" spans="7:8" x14ac:dyDescent="0.2">
      <c r="G5564" s="35"/>
      <c r="H5564" s="35"/>
    </row>
    <row r="5565" spans="7:8" x14ac:dyDescent="0.2">
      <c r="G5565" s="35"/>
      <c r="H5565" s="35"/>
    </row>
    <row r="5566" spans="7:8" x14ac:dyDescent="0.2">
      <c r="G5566" s="35"/>
      <c r="H5566" s="35"/>
    </row>
    <row r="5567" spans="7:8" x14ac:dyDescent="0.2">
      <c r="G5567" s="35"/>
      <c r="H5567" s="35"/>
    </row>
    <row r="5568" spans="7:8" x14ac:dyDescent="0.2">
      <c r="G5568" s="35"/>
      <c r="H5568" s="35"/>
    </row>
    <row r="5569" spans="7:8" x14ac:dyDescent="0.2">
      <c r="G5569" s="35"/>
      <c r="H5569" s="35"/>
    </row>
    <row r="5570" spans="7:8" x14ac:dyDescent="0.2">
      <c r="G5570" s="35"/>
      <c r="H5570" s="35"/>
    </row>
    <row r="5571" spans="7:8" x14ac:dyDescent="0.2">
      <c r="G5571" s="35"/>
      <c r="H5571" s="35"/>
    </row>
    <row r="5572" spans="7:8" x14ac:dyDescent="0.2">
      <c r="G5572" s="35"/>
      <c r="H5572" s="35"/>
    </row>
    <row r="5573" spans="7:8" x14ac:dyDescent="0.2">
      <c r="G5573" s="35"/>
      <c r="H5573" s="35"/>
    </row>
    <row r="5574" spans="7:8" x14ac:dyDescent="0.2">
      <c r="G5574" s="35"/>
      <c r="H5574" s="35"/>
    </row>
    <row r="5575" spans="7:8" x14ac:dyDescent="0.2">
      <c r="G5575" s="35"/>
      <c r="H5575" s="35"/>
    </row>
    <row r="5576" spans="7:8" x14ac:dyDescent="0.2">
      <c r="G5576" s="35"/>
      <c r="H5576" s="35"/>
    </row>
    <row r="5577" spans="7:8" x14ac:dyDescent="0.2">
      <c r="G5577" s="35"/>
      <c r="H5577" s="35"/>
    </row>
    <row r="5578" spans="7:8" x14ac:dyDescent="0.2">
      <c r="G5578" s="35"/>
      <c r="H5578" s="35"/>
    </row>
    <row r="5579" spans="7:8" x14ac:dyDescent="0.2">
      <c r="G5579" s="35"/>
      <c r="H5579" s="35"/>
    </row>
    <row r="5580" spans="7:8" x14ac:dyDescent="0.2">
      <c r="G5580" s="35"/>
      <c r="H5580" s="35"/>
    </row>
    <row r="5581" spans="7:8" x14ac:dyDescent="0.2">
      <c r="G5581" s="35"/>
      <c r="H5581" s="35"/>
    </row>
    <row r="5582" spans="7:8" x14ac:dyDescent="0.2">
      <c r="G5582" s="35"/>
      <c r="H5582" s="35"/>
    </row>
    <row r="5583" spans="7:8" x14ac:dyDescent="0.2">
      <c r="G5583" s="35"/>
      <c r="H5583" s="35"/>
    </row>
    <row r="5584" spans="7:8" x14ac:dyDescent="0.2">
      <c r="G5584" s="35"/>
      <c r="H5584" s="35"/>
    </row>
    <row r="5585" spans="7:8" x14ac:dyDescent="0.2">
      <c r="G5585" s="35"/>
      <c r="H5585" s="35"/>
    </row>
    <row r="5586" spans="7:8" x14ac:dyDescent="0.2">
      <c r="G5586" s="35"/>
      <c r="H5586" s="35"/>
    </row>
    <row r="5587" spans="7:8" x14ac:dyDescent="0.2">
      <c r="G5587" s="35"/>
      <c r="H5587" s="35"/>
    </row>
    <row r="5588" spans="7:8" x14ac:dyDescent="0.2">
      <c r="G5588" s="35"/>
      <c r="H5588" s="35"/>
    </row>
    <row r="5589" spans="7:8" x14ac:dyDescent="0.2">
      <c r="G5589" s="35"/>
      <c r="H5589" s="35"/>
    </row>
    <row r="5590" spans="7:8" x14ac:dyDescent="0.2">
      <c r="G5590" s="35"/>
      <c r="H5590" s="35"/>
    </row>
    <row r="5591" spans="7:8" x14ac:dyDescent="0.2">
      <c r="G5591" s="35"/>
      <c r="H5591" s="35"/>
    </row>
    <row r="5592" spans="7:8" x14ac:dyDescent="0.2">
      <c r="G5592" s="35"/>
      <c r="H5592" s="35"/>
    </row>
    <row r="5593" spans="7:8" x14ac:dyDescent="0.2">
      <c r="G5593" s="35"/>
      <c r="H5593" s="35"/>
    </row>
    <row r="5594" spans="7:8" x14ac:dyDescent="0.2">
      <c r="G5594" s="35"/>
      <c r="H5594" s="35"/>
    </row>
    <row r="5595" spans="7:8" x14ac:dyDescent="0.2">
      <c r="G5595" s="35"/>
      <c r="H5595" s="35"/>
    </row>
    <row r="5596" spans="7:8" x14ac:dyDescent="0.2">
      <c r="G5596" s="35"/>
      <c r="H5596" s="35"/>
    </row>
    <row r="5597" spans="7:8" x14ac:dyDescent="0.2">
      <c r="G5597" s="35"/>
      <c r="H5597" s="35"/>
    </row>
    <row r="5598" spans="7:8" x14ac:dyDescent="0.2">
      <c r="G5598" s="35"/>
      <c r="H5598" s="35"/>
    </row>
    <row r="5599" spans="7:8" x14ac:dyDescent="0.2">
      <c r="G5599" s="35"/>
      <c r="H5599" s="35"/>
    </row>
    <row r="5600" spans="7:8" x14ac:dyDescent="0.2">
      <c r="G5600" s="35"/>
      <c r="H5600" s="35"/>
    </row>
    <row r="5601" spans="7:8" x14ac:dyDescent="0.2">
      <c r="G5601" s="35"/>
      <c r="H5601" s="35"/>
    </row>
    <row r="5602" spans="7:8" x14ac:dyDescent="0.2">
      <c r="G5602" s="35"/>
      <c r="H5602" s="35"/>
    </row>
    <row r="5603" spans="7:8" x14ac:dyDescent="0.2">
      <c r="G5603" s="35"/>
      <c r="H5603" s="35"/>
    </row>
    <row r="5604" spans="7:8" x14ac:dyDescent="0.2">
      <c r="G5604" s="35"/>
      <c r="H5604" s="35"/>
    </row>
    <row r="5605" spans="7:8" x14ac:dyDescent="0.2">
      <c r="G5605" s="35"/>
      <c r="H5605" s="35"/>
    </row>
    <row r="5606" spans="7:8" x14ac:dyDescent="0.2">
      <c r="G5606" s="35"/>
      <c r="H5606" s="35"/>
    </row>
    <row r="5607" spans="7:8" x14ac:dyDescent="0.2">
      <c r="G5607" s="35"/>
      <c r="H5607" s="35"/>
    </row>
    <row r="5608" spans="7:8" x14ac:dyDescent="0.2">
      <c r="G5608" s="35"/>
      <c r="H5608" s="35"/>
    </row>
    <row r="5609" spans="7:8" x14ac:dyDescent="0.2">
      <c r="G5609" s="35"/>
      <c r="H5609" s="35"/>
    </row>
    <row r="5610" spans="7:8" x14ac:dyDescent="0.2">
      <c r="G5610" s="35"/>
      <c r="H5610" s="35"/>
    </row>
    <row r="5611" spans="7:8" x14ac:dyDescent="0.2">
      <c r="G5611" s="35"/>
      <c r="H5611" s="35"/>
    </row>
    <row r="5612" spans="7:8" x14ac:dyDescent="0.2">
      <c r="G5612" s="35"/>
      <c r="H5612" s="35"/>
    </row>
    <row r="5613" spans="7:8" x14ac:dyDescent="0.2">
      <c r="G5613" s="35"/>
      <c r="H5613" s="35"/>
    </row>
    <row r="5614" spans="7:8" x14ac:dyDescent="0.2">
      <c r="G5614" s="35"/>
      <c r="H5614" s="35"/>
    </row>
    <row r="5615" spans="7:8" x14ac:dyDescent="0.2">
      <c r="G5615" s="35"/>
      <c r="H5615" s="35"/>
    </row>
    <row r="5616" spans="7:8" x14ac:dyDescent="0.2">
      <c r="G5616" s="35"/>
      <c r="H5616" s="35"/>
    </row>
    <row r="5617" spans="7:8" x14ac:dyDescent="0.2">
      <c r="G5617" s="35"/>
      <c r="H5617" s="35"/>
    </row>
    <row r="5618" spans="7:8" x14ac:dyDescent="0.2">
      <c r="G5618" s="35"/>
      <c r="H5618" s="35"/>
    </row>
    <row r="5619" spans="7:8" x14ac:dyDescent="0.2">
      <c r="G5619" s="35"/>
      <c r="H5619" s="35"/>
    </row>
    <row r="5620" spans="7:8" x14ac:dyDescent="0.2">
      <c r="G5620" s="35"/>
      <c r="H5620" s="35"/>
    </row>
    <row r="5621" spans="7:8" x14ac:dyDescent="0.2">
      <c r="G5621" s="35"/>
      <c r="H5621" s="35"/>
    </row>
    <row r="5622" spans="7:8" x14ac:dyDescent="0.2">
      <c r="G5622" s="35"/>
      <c r="H5622" s="35"/>
    </row>
    <row r="5623" spans="7:8" x14ac:dyDescent="0.2">
      <c r="G5623" s="35"/>
      <c r="H5623" s="35"/>
    </row>
    <row r="5624" spans="7:8" x14ac:dyDescent="0.2">
      <c r="G5624" s="35"/>
      <c r="H5624" s="35"/>
    </row>
    <row r="5625" spans="7:8" x14ac:dyDescent="0.2">
      <c r="G5625" s="35"/>
      <c r="H5625" s="35"/>
    </row>
    <row r="5626" spans="7:8" x14ac:dyDescent="0.2">
      <c r="G5626" s="35"/>
      <c r="H5626" s="35"/>
    </row>
    <row r="5627" spans="7:8" x14ac:dyDescent="0.2">
      <c r="G5627" s="35"/>
      <c r="H5627" s="35"/>
    </row>
    <row r="5628" spans="7:8" x14ac:dyDescent="0.2">
      <c r="G5628" s="35"/>
      <c r="H5628" s="35"/>
    </row>
    <row r="5629" spans="7:8" x14ac:dyDescent="0.2">
      <c r="G5629" s="35"/>
      <c r="H5629" s="35"/>
    </row>
    <row r="5630" spans="7:8" x14ac:dyDescent="0.2">
      <c r="G5630" s="35"/>
      <c r="H5630" s="35"/>
    </row>
    <row r="5631" spans="7:8" x14ac:dyDescent="0.2">
      <c r="G5631" s="35"/>
      <c r="H5631" s="35"/>
    </row>
    <row r="5632" spans="7:8" x14ac:dyDescent="0.2">
      <c r="G5632" s="35"/>
      <c r="H5632" s="35"/>
    </row>
    <row r="5633" spans="7:8" x14ac:dyDescent="0.2">
      <c r="G5633" s="35"/>
      <c r="H5633" s="35"/>
    </row>
    <row r="5634" spans="7:8" x14ac:dyDescent="0.2">
      <c r="G5634" s="35"/>
      <c r="H5634" s="35"/>
    </row>
    <row r="5635" spans="7:8" x14ac:dyDescent="0.2">
      <c r="G5635" s="35"/>
      <c r="H5635" s="35"/>
    </row>
    <row r="5636" spans="7:8" x14ac:dyDescent="0.2">
      <c r="G5636" s="35"/>
      <c r="H5636" s="35"/>
    </row>
    <row r="5637" spans="7:8" x14ac:dyDescent="0.2">
      <c r="G5637" s="35"/>
      <c r="H5637" s="35"/>
    </row>
    <row r="5638" spans="7:8" x14ac:dyDescent="0.2">
      <c r="G5638" s="35"/>
      <c r="H5638" s="35"/>
    </row>
    <row r="5639" spans="7:8" x14ac:dyDescent="0.2">
      <c r="G5639" s="35"/>
      <c r="H5639" s="35"/>
    </row>
    <row r="5640" spans="7:8" x14ac:dyDescent="0.2">
      <c r="G5640" s="35"/>
      <c r="H5640" s="35"/>
    </row>
    <row r="5641" spans="7:8" x14ac:dyDescent="0.2">
      <c r="G5641" s="35"/>
      <c r="H5641" s="35"/>
    </row>
    <row r="5642" spans="7:8" x14ac:dyDescent="0.2">
      <c r="G5642" s="35"/>
      <c r="H5642" s="35"/>
    </row>
    <row r="5643" spans="7:8" x14ac:dyDescent="0.2">
      <c r="G5643" s="35"/>
      <c r="H5643" s="35"/>
    </row>
    <row r="5644" spans="7:8" x14ac:dyDescent="0.2">
      <c r="G5644" s="35"/>
      <c r="H5644" s="35"/>
    </row>
    <row r="5645" spans="7:8" x14ac:dyDescent="0.2">
      <c r="G5645" s="35"/>
      <c r="H5645" s="35"/>
    </row>
    <row r="5646" spans="7:8" x14ac:dyDescent="0.2">
      <c r="G5646" s="35"/>
      <c r="H5646" s="35"/>
    </row>
    <row r="5647" spans="7:8" x14ac:dyDescent="0.2">
      <c r="G5647" s="35"/>
      <c r="H5647" s="35"/>
    </row>
    <row r="5648" spans="7:8" x14ac:dyDescent="0.2">
      <c r="G5648" s="35"/>
      <c r="H5648" s="35"/>
    </row>
    <row r="5649" spans="7:8" x14ac:dyDescent="0.2">
      <c r="G5649" s="35"/>
      <c r="H5649" s="35"/>
    </row>
    <row r="5650" spans="7:8" x14ac:dyDescent="0.2">
      <c r="G5650" s="35"/>
      <c r="H5650" s="35"/>
    </row>
    <row r="5651" spans="7:8" x14ac:dyDescent="0.2">
      <c r="G5651" s="35"/>
      <c r="H5651" s="35"/>
    </row>
    <row r="5652" spans="7:8" x14ac:dyDescent="0.2">
      <c r="G5652" s="35"/>
      <c r="H5652" s="35"/>
    </row>
    <row r="5653" spans="7:8" x14ac:dyDescent="0.2">
      <c r="G5653" s="35"/>
      <c r="H5653" s="35"/>
    </row>
    <row r="5654" spans="7:8" x14ac:dyDescent="0.2">
      <c r="G5654" s="35"/>
      <c r="H5654" s="35"/>
    </row>
    <row r="5655" spans="7:8" x14ac:dyDescent="0.2">
      <c r="G5655" s="35"/>
      <c r="H5655" s="35"/>
    </row>
    <row r="5656" spans="7:8" x14ac:dyDescent="0.2">
      <c r="G5656" s="35"/>
      <c r="H5656" s="35"/>
    </row>
    <row r="5657" spans="7:8" x14ac:dyDescent="0.2">
      <c r="G5657" s="35"/>
      <c r="H5657" s="35"/>
    </row>
    <row r="5658" spans="7:8" x14ac:dyDescent="0.2">
      <c r="G5658" s="35"/>
      <c r="H5658" s="35"/>
    </row>
    <row r="5659" spans="7:8" x14ac:dyDescent="0.2">
      <c r="G5659" s="35"/>
      <c r="H5659" s="35"/>
    </row>
    <row r="5660" spans="7:8" x14ac:dyDescent="0.2">
      <c r="G5660" s="35"/>
      <c r="H5660" s="35"/>
    </row>
    <row r="5661" spans="7:8" x14ac:dyDescent="0.2">
      <c r="G5661" s="35"/>
      <c r="H5661" s="35"/>
    </row>
    <row r="5662" spans="7:8" x14ac:dyDescent="0.2">
      <c r="G5662" s="35"/>
      <c r="H5662" s="35"/>
    </row>
    <row r="5663" spans="7:8" x14ac:dyDescent="0.2">
      <c r="G5663" s="35"/>
      <c r="H5663" s="35"/>
    </row>
    <row r="5664" spans="7:8" x14ac:dyDescent="0.2">
      <c r="G5664" s="35"/>
      <c r="H5664" s="35"/>
    </row>
    <row r="5665" spans="7:8" x14ac:dyDescent="0.2">
      <c r="G5665" s="35"/>
      <c r="H5665" s="35"/>
    </row>
    <row r="5666" spans="7:8" x14ac:dyDescent="0.2">
      <c r="G5666" s="35"/>
      <c r="H5666" s="35"/>
    </row>
    <row r="5667" spans="7:8" x14ac:dyDescent="0.2">
      <c r="G5667" s="35"/>
      <c r="H5667" s="35"/>
    </row>
    <row r="5668" spans="7:8" x14ac:dyDescent="0.2">
      <c r="G5668" s="35"/>
      <c r="H5668" s="35"/>
    </row>
    <row r="5669" spans="7:8" x14ac:dyDescent="0.2">
      <c r="G5669" s="35"/>
      <c r="H5669" s="35"/>
    </row>
    <row r="5670" spans="7:8" x14ac:dyDescent="0.2">
      <c r="G5670" s="35"/>
      <c r="H5670" s="35"/>
    </row>
    <row r="5671" spans="7:8" x14ac:dyDescent="0.2">
      <c r="G5671" s="35"/>
      <c r="H5671" s="35"/>
    </row>
    <row r="5672" spans="7:8" x14ac:dyDescent="0.2">
      <c r="G5672" s="35"/>
      <c r="H5672" s="35"/>
    </row>
    <row r="5673" spans="7:8" x14ac:dyDescent="0.2">
      <c r="G5673" s="35"/>
      <c r="H5673" s="35"/>
    </row>
    <row r="5674" spans="7:8" x14ac:dyDescent="0.2">
      <c r="G5674" s="35"/>
      <c r="H5674" s="35"/>
    </row>
    <row r="5675" spans="7:8" x14ac:dyDescent="0.2">
      <c r="G5675" s="35"/>
      <c r="H5675" s="35"/>
    </row>
    <row r="5676" spans="7:8" x14ac:dyDescent="0.2">
      <c r="G5676" s="35"/>
      <c r="H5676" s="35"/>
    </row>
    <row r="5677" spans="7:8" x14ac:dyDescent="0.2">
      <c r="G5677" s="35"/>
      <c r="H5677" s="35"/>
    </row>
    <row r="5678" spans="7:8" x14ac:dyDescent="0.2">
      <c r="G5678" s="35"/>
      <c r="H5678" s="35"/>
    </row>
    <row r="5679" spans="7:8" x14ac:dyDescent="0.2">
      <c r="G5679" s="35"/>
      <c r="H5679" s="35"/>
    </row>
    <row r="5680" spans="7:8" x14ac:dyDescent="0.2">
      <c r="G5680" s="35"/>
      <c r="H5680" s="35"/>
    </row>
    <row r="5681" spans="7:8" x14ac:dyDescent="0.2">
      <c r="G5681" s="35"/>
      <c r="H5681" s="35"/>
    </row>
    <row r="5682" spans="7:8" x14ac:dyDescent="0.2">
      <c r="G5682" s="35"/>
      <c r="H5682" s="35"/>
    </row>
    <row r="5683" spans="7:8" x14ac:dyDescent="0.2">
      <c r="G5683" s="35"/>
      <c r="H5683" s="35"/>
    </row>
    <row r="5684" spans="7:8" x14ac:dyDescent="0.2">
      <c r="G5684" s="35"/>
      <c r="H5684" s="35"/>
    </row>
    <row r="5685" spans="7:8" x14ac:dyDescent="0.2">
      <c r="G5685" s="35"/>
      <c r="H5685" s="35"/>
    </row>
    <row r="5686" spans="7:8" x14ac:dyDescent="0.2">
      <c r="G5686" s="35"/>
      <c r="H5686" s="35"/>
    </row>
    <row r="5687" spans="7:8" x14ac:dyDescent="0.2">
      <c r="G5687" s="35"/>
      <c r="H5687" s="35"/>
    </row>
    <row r="5688" spans="7:8" x14ac:dyDescent="0.2">
      <c r="G5688" s="35"/>
      <c r="H5688" s="35"/>
    </row>
    <row r="5689" spans="7:8" x14ac:dyDescent="0.2">
      <c r="G5689" s="35"/>
      <c r="H5689" s="35"/>
    </row>
    <row r="5690" spans="7:8" x14ac:dyDescent="0.2">
      <c r="G5690" s="35"/>
      <c r="H5690" s="35"/>
    </row>
    <row r="5691" spans="7:8" x14ac:dyDescent="0.2">
      <c r="G5691" s="35"/>
      <c r="H5691" s="35"/>
    </row>
    <row r="5692" spans="7:8" x14ac:dyDescent="0.2">
      <c r="G5692" s="35"/>
      <c r="H5692" s="35"/>
    </row>
    <row r="5693" spans="7:8" x14ac:dyDescent="0.2">
      <c r="G5693" s="35"/>
      <c r="H5693" s="35"/>
    </row>
    <row r="5694" spans="7:8" x14ac:dyDescent="0.2">
      <c r="G5694" s="35"/>
      <c r="H5694" s="35"/>
    </row>
    <row r="5695" spans="7:8" x14ac:dyDescent="0.2">
      <c r="G5695" s="35"/>
      <c r="H5695" s="35"/>
    </row>
    <row r="5696" spans="7:8" x14ac:dyDescent="0.2">
      <c r="G5696" s="35"/>
      <c r="H5696" s="35"/>
    </row>
    <row r="5697" spans="7:8" x14ac:dyDescent="0.2">
      <c r="G5697" s="35"/>
      <c r="H5697" s="35"/>
    </row>
    <row r="5698" spans="7:8" x14ac:dyDescent="0.2">
      <c r="G5698" s="35"/>
      <c r="H5698" s="35"/>
    </row>
    <row r="5699" spans="7:8" x14ac:dyDescent="0.2">
      <c r="G5699" s="35"/>
      <c r="H5699" s="35"/>
    </row>
    <row r="5700" spans="7:8" x14ac:dyDescent="0.2">
      <c r="G5700" s="35"/>
      <c r="H5700" s="35"/>
    </row>
    <row r="5701" spans="7:8" x14ac:dyDescent="0.2">
      <c r="G5701" s="35"/>
      <c r="H5701" s="35"/>
    </row>
    <row r="5702" spans="7:8" x14ac:dyDescent="0.2">
      <c r="G5702" s="35"/>
      <c r="H5702" s="35"/>
    </row>
    <row r="5703" spans="7:8" x14ac:dyDescent="0.2">
      <c r="G5703" s="35"/>
      <c r="H5703" s="35"/>
    </row>
    <row r="5704" spans="7:8" x14ac:dyDescent="0.2">
      <c r="G5704" s="35"/>
      <c r="H5704" s="35"/>
    </row>
    <row r="5705" spans="7:8" x14ac:dyDescent="0.2">
      <c r="G5705" s="35"/>
      <c r="H5705" s="35"/>
    </row>
    <row r="5706" spans="7:8" x14ac:dyDescent="0.2">
      <c r="G5706" s="35"/>
      <c r="H5706" s="35"/>
    </row>
    <row r="5707" spans="7:8" x14ac:dyDescent="0.2">
      <c r="G5707" s="35"/>
      <c r="H5707" s="35"/>
    </row>
    <row r="5708" spans="7:8" x14ac:dyDescent="0.2">
      <c r="G5708" s="35"/>
      <c r="H5708" s="35"/>
    </row>
    <row r="5709" spans="7:8" x14ac:dyDescent="0.2">
      <c r="G5709" s="35"/>
      <c r="H5709" s="35"/>
    </row>
    <row r="5710" spans="7:8" x14ac:dyDescent="0.2">
      <c r="G5710" s="35"/>
      <c r="H5710" s="35"/>
    </row>
    <row r="5711" spans="7:8" x14ac:dyDescent="0.2">
      <c r="G5711" s="35"/>
      <c r="H5711" s="35"/>
    </row>
    <row r="5712" spans="7:8" x14ac:dyDescent="0.2">
      <c r="G5712" s="35"/>
      <c r="H5712" s="35"/>
    </row>
    <row r="5713" spans="7:8" x14ac:dyDescent="0.2">
      <c r="G5713" s="35"/>
      <c r="H5713" s="35"/>
    </row>
    <row r="5714" spans="7:8" x14ac:dyDescent="0.2">
      <c r="G5714" s="35"/>
      <c r="H5714" s="35"/>
    </row>
    <row r="5715" spans="7:8" x14ac:dyDescent="0.2">
      <c r="G5715" s="35"/>
      <c r="H5715" s="35"/>
    </row>
    <row r="5716" spans="7:8" x14ac:dyDescent="0.2">
      <c r="G5716" s="35"/>
      <c r="H5716" s="35"/>
    </row>
    <row r="5717" spans="7:8" x14ac:dyDescent="0.2">
      <c r="G5717" s="35"/>
      <c r="H5717" s="35"/>
    </row>
    <row r="5718" spans="7:8" x14ac:dyDescent="0.2">
      <c r="G5718" s="35"/>
      <c r="H5718" s="35"/>
    </row>
    <row r="5719" spans="7:8" x14ac:dyDescent="0.2">
      <c r="G5719" s="35"/>
      <c r="H5719" s="35"/>
    </row>
    <row r="5720" spans="7:8" x14ac:dyDescent="0.2">
      <c r="G5720" s="35"/>
      <c r="H5720" s="35"/>
    </row>
    <row r="5721" spans="7:8" x14ac:dyDescent="0.2">
      <c r="G5721" s="35"/>
      <c r="H5721" s="35"/>
    </row>
    <row r="5722" spans="7:8" x14ac:dyDescent="0.2">
      <c r="G5722" s="35"/>
      <c r="H5722" s="35"/>
    </row>
    <row r="5723" spans="7:8" x14ac:dyDescent="0.2">
      <c r="G5723" s="35"/>
      <c r="H5723" s="35"/>
    </row>
    <row r="5724" spans="7:8" x14ac:dyDescent="0.2">
      <c r="G5724" s="35"/>
      <c r="H5724" s="35"/>
    </row>
    <row r="5725" spans="7:8" x14ac:dyDescent="0.2">
      <c r="G5725" s="35"/>
      <c r="H5725" s="35"/>
    </row>
    <row r="5726" spans="7:8" x14ac:dyDescent="0.2">
      <c r="G5726" s="35"/>
      <c r="H5726" s="35"/>
    </row>
    <row r="5727" spans="7:8" x14ac:dyDescent="0.2">
      <c r="G5727" s="35"/>
      <c r="H5727" s="35"/>
    </row>
    <row r="5728" spans="7:8" x14ac:dyDescent="0.2">
      <c r="G5728" s="35"/>
      <c r="H5728" s="35"/>
    </row>
    <row r="5729" spans="7:8" x14ac:dyDescent="0.2">
      <c r="G5729" s="35"/>
      <c r="H5729" s="35"/>
    </row>
    <row r="5730" spans="7:8" x14ac:dyDescent="0.2">
      <c r="G5730" s="35"/>
      <c r="H5730" s="35"/>
    </row>
    <row r="5731" spans="7:8" x14ac:dyDescent="0.2">
      <c r="G5731" s="35"/>
      <c r="H5731" s="35"/>
    </row>
    <row r="5732" spans="7:8" x14ac:dyDescent="0.2">
      <c r="G5732" s="35"/>
      <c r="H5732" s="35"/>
    </row>
    <row r="5733" spans="7:8" x14ac:dyDescent="0.2">
      <c r="G5733" s="35"/>
      <c r="H5733" s="35"/>
    </row>
    <row r="5734" spans="7:8" x14ac:dyDescent="0.2">
      <c r="G5734" s="35"/>
      <c r="H5734" s="35"/>
    </row>
    <row r="5735" spans="7:8" x14ac:dyDescent="0.2">
      <c r="G5735" s="35"/>
      <c r="H5735" s="35"/>
    </row>
    <row r="5736" spans="7:8" x14ac:dyDescent="0.2">
      <c r="G5736" s="35"/>
      <c r="H5736" s="35"/>
    </row>
    <row r="5737" spans="7:8" x14ac:dyDescent="0.2">
      <c r="G5737" s="35"/>
      <c r="H5737" s="35"/>
    </row>
    <row r="5738" spans="7:8" x14ac:dyDescent="0.2">
      <c r="G5738" s="35"/>
      <c r="H5738" s="35"/>
    </row>
    <row r="5739" spans="7:8" x14ac:dyDescent="0.2">
      <c r="G5739" s="35"/>
      <c r="H5739" s="35"/>
    </row>
    <row r="5740" spans="7:8" x14ac:dyDescent="0.2">
      <c r="G5740" s="35"/>
      <c r="H5740" s="35"/>
    </row>
    <row r="5741" spans="7:8" x14ac:dyDescent="0.2">
      <c r="G5741" s="35"/>
      <c r="H5741" s="35"/>
    </row>
    <row r="5742" spans="7:8" x14ac:dyDescent="0.2">
      <c r="G5742" s="35"/>
      <c r="H5742" s="35"/>
    </row>
    <row r="5743" spans="7:8" x14ac:dyDescent="0.2">
      <c r="G5743" s="35"/>
      <c r="H5743" s="35"/>
    </row>
    <row r="5744" spans="7:8" x14ac:dyDescent="0.2">
      <c r="G5744" s="35"/>
      <c r="H5744" s="35"/>
    </row>
    <row r="5745" spans="7:8" x14ac:dyDescent="0.2">
      <c r="G5745" s="35"/>
      <c r="H5745" s="35"/>
    </row>
    <row r="5746" spans="7:8" x14ac:dyDescent="0.2">
      <c r="G5746" s="35"/>
      <c r="H5746" s="35"/>
    </row>
    <row r="5747" spans="7:8" x14ac:dyDescent="0.2">
      <c r="G5747" s="35"/>
      <c r="H5747" s="35"/>
    </row>
    <row r="5748" spans="7:8" x14ac:dyDescent="0.2">
      <c r="G5748" s="35"/>
      <c r="H5748" s="35"/>
    </row>
    <row r="5749" spans="7:8" x14ac:dyDescent="0.2">
      <c r="G5749" s="35"/>
      <c r="H5749" s="35"/>
    </row>
    <row r="5750" spans="7:8" x14ac:dyDescent="0.2">
      <c r="G5750" s="35"/>
      <c r="H5750" s="35"/>
    </row>
    <row r="5751" spans="7:8" x14ac:dyDescent="0.2">
      <c r="G5751" s="35"/>
      <c r="H5751" s="35"/>
    </row>
    <row r="5752" spans="7:8" x14ac:dyDescent="0.2">
      <c r="G5752" s="35"/>
      <c r="H5752" s="35"/>
    </row>
    <row r="5753" spans="7:8" x14ac:dyDescent="0.2">
      <c r="G5753" s="35"/>
      <c r="H5753" s="35"/>
    </row>
    <row r="5754" spans="7:8" x14ac:dyDescent="0.2">
      <c r="G5754" s="35"/>
      <c r="H5754" s="35"/>
    </row>
    <row r="5755" spans="7:8" x14ac:dyDescent="0.2">
      <c r="G5755" s="35"/>
      <c r="H5755" s="35"/>
    </row>
    <row r="5756" spans="7:8" x14ac:dyDescent="0.2">
      <c r="G5756" s="35"/>
      <c r="H5756" s="35"/>
    </row>
    <row r="5757" spans="7:8" x14ac:dyDescent="0.2">
      <c r="G5757" s="35"/>
      <c r="H5757" s="35"/>
    </row>
    <row r="5758" spans="7:8" x14ac:dyDescent="0.2">
      <c r="G5758" s="35"/>
      <c r="H5758" s="35"/>
    </row>
    <row r="5759" spans="7:8" x14ac:dyDescent="0.2">
      <c r="G5759" s="35"/>
      <c r="H5759" s="35"/>
    </row>
    <row r="5760" spans="7:8" x14ac:dyDescent="0.2">
      <c r="G5760" s="35"/>
      <c r="H5760" s="35"/>
    </row>
    <row r="5761" spans="7:8" x14ac:dyDescent="0.2">
      <c r="G5761" s="35"/>
      <c r="H5761" s="35"/>
    </row>
    <row r="5762" spans="7:8" x14ac:dyDescent="0.2">
      <c r="G5762" s="35"/>
      <c r="H5762" s="35"/>
    </row>
    <row r="5763" spans="7:8" x14ac:dyDescent="0.2">
      <c r="G5763" s="35"/>
      <c r="H5763" s="35"/>
    </row>
    <row r="5764" spans="7:8" x14ac:dyDescent="0.2">
      <c r="G5764" s="35"/>
      <c r="H5764" s="35"/>
    </row>
    <row r="5765" spans="7:8" x14ac:dyDescent="0.2">
      <c r="G5765" s="35"/>
      <c r="H5765" s="35"/>
    </row>
    <row r="5766" spans="7:8" x14ac:dyDescent="0.2">
      <c r="G5766" s="35"/>
      <c r="H5766" s="35"/>
    </row>
    <row r="5767" spans="7:8" x14ac:dyDescent="0.2">
      <c r="G5767" s="35"/>
      <c r="H5767" s="35"/>
    </row>
    <row r="5768" spans="7:8" x14ac:dyDescent="0.2">
      <c r="G5768" s="35"/>
      <c r="H5768" s="35"/>
    </row>
    <row r="5769" spans="7:8" x14ac:dyDescent="0.2">
      <c r="G5769" s="35"/>
      <c r="H5769" s="35"/>
    </row>
    <row r="5770" spans="7:8" x14ac:dyDescent="0.2">
      <c r="G5770" s="35"/>
      <c r="H5770" s="35"/>
    </row>
    <row r="5771" spans="7:8" x14ac:dyDescent="0.2">
      <c r="G5771" s="35"/>
      <c r="H5771" s="35"/>
    </row>
    <row r="5772" spans="7:8" x14ac:dyDescent="0.2">
      <c r="G5772" s="35"/>
      <c r="H5772" s="35"/>
    </row>
    <row r="5773" spans="7:8" x14ac:dyDescent="0.2">
      <c r="G5773" s="35"/>
      <c r="H5773" s="35"/>
    </row>
    <row r="5774" spans="7:8" x14ac:dyDescent="0.2">
      <c r="G5774" s="35"/>
      <c r="H5774" s="35"/>
    </row>
    <row r="5775" spans="7:8" x14ac:dyDescent="0.2">
      <c r="G5775" s="35"/>
      <c r="H5775" s="35"/>
    </row>
    <row r="5776" spans="7:8" x14ac:dyDescent="0.2">
      <c r="G5776" s="35"/>
      <c r="H5776" s="35"/>
    </row>
    <row r="5777" spans="7:8" x14ac:dyDescent="0.2">
      <c r="G5777" s="35"/>
      <c r="H5777" s="35"/>
    </row>
    <row r="5778" spans="7:8" x14ac:dyDescent="0.2">
      <c r="G5778" s="35"/>
      <c r="H5778" s="35"/>
    </row>
    <row r="5779" spans="7:8" x14ac:dyDescent="0.2">
      <c r="G5779" s="35"/>
      <c r="H5779" s="35"/>
    </row>
    <row r="5780" spans="7:8" x14ac:dyDescent="0.2">
      <c r="G5780" s="35"/>
      <c r="H5780" s="35"/>
    </row>
    <row r="5781" spans="7:8" x14ac:dyDescent="0.2">
      <c r="G5781" s="35"/>
      <c r="H5781" s="35"/>
    </row>
    <row r="5782" spans="7:8" x14ac:dyDescent="0.2">
      <c r="G5782" s="35"/>
      <c r="H5782" s="35"/>
    </row>
    <row r="5783" spans="7:8" x14ac:dyDescent="0.2">
      <c r="G5783" s="35"/>
      <c r="H5783" s="35"/>
    </row>
    <row r="5784" spans="7:8" x14ac:dyDescent="0.2">
      <c r="G5784" s="35"/>
      <c r="H5784" s="35"/>
    </row>
    <row r="5785" spans="7:8" x14ac:dyDescent="0.2">
      <c r="G5785" s="35"/>
      <c r="H5785" s="35"/>
    </row>
    <row r="5786" spans="7:8" x14ac:dyDescent="0.2">
      <c r="G5786" s="35"/>
      <c r="H5786" s="35"/>
    </row>
    <row r="5787" spans="7:8" x14ac:dyDescent="0.2">
      <c r="G5787" s="35"/>
      <c r="H5787" s="35"/>
    </row>
    <row r="5788" spans="7:8" x14ac:dyDescent="0.2">
      <c r="G5788" s="35"/>
      <c r="H5788" s="35"/>
    </row>
    <row r="5789" spans="7:8" x14ac:dyDescent="0.2">
      <c r="G5789" s="35"/>
      <c r="H5789" s="35"/>
    </row>
    <row r="5790" spans="7:8" x14ac:dyDescent="0.2">
      <c r="G5790" s="35"/>
      <c r="H5790" s="35"/>
    </row>
    <row r="5791" spans="7:8" x14ac:dyDescent="0.2">
      <c r="G5791" s="35"/>
      <c r="H5791" s="35"/>
    </row>
    <row r="5792" spans="7:8" x14ac:dyDescent="0.2">
      <c r="G5792" s="35"/>
      <c r="H5792" s="35"/>
    </row>
    <row r="5793" spans="7:8" x14ac:dyDescent="0.2">
      <c r="G5793" s="35"/>
      <c r="H5793" s="35"/>
    </row>
    <row r="5794" spans="7:8" x14ac:dyDescent="0.2">
      <c r="G5794" s="35"/>
      <c r="H5794" s="35"/>
    </row>
    <row r="5795" spans="7:8" x14ac:dyDescent="0.2">
      <c r="G5795" s="35"/>
      <c r="H5795" s="35"/>
    </row>
    <row r="5796" spans="7:8" x14ac:dyDescent="0.2">
      <c r="G5796" s="35"/>
      <c r="H5796" s="35"/>
    </row>
    <row r="5797" spans="7:8" x14ac:dyDescent="0.2">
      <c r="G5797" s="35"/>
      <c r="H5797" s="35"/>
    </row>
    <row r="5798" spans="7:8" x14ac:dyDescent="0.2">
      <c r="G5798" s="35"/>
      <c r="H5798" s="35"/>
    </row>
    <row r="5799" spans="7:8" x14ac:dyDescent="0.2">
      <c r="G5799" s="35"/>
      <c r="H5799" s="35"/>
    </row>
    <row r="5800" spans="7:8" x14ac:dyDescent="0.2">
      <c r="G5800" s="35"/>
      <c r="H5800" s="35"/>
    </row>
    <row r="5801" spans="7:8" x14ac:dyDescent="0.2">
      <c r="G5801" s="35"/>
      <c r="H5801" s="35"/>
    </row>
    <row r="5802" spans="7:8" x14ac:dyDescent="0.2">
      <c r="G5802" s="35"/>
      <c r="H5802" s="35"/>
    </row>
    <row r="5803" spans="7:8" x14ac:dyDescent="0.2">
      <c r="G5803" s="35"/>
      <c r="H5803" s="35"/>
    </row>
    <row r="5804" spans="7:8" x14ac:dyDescent="0.2">
      <c r="G5804" s="35"/>
      <c r="H5804" s="35"/>
    </row>
    <row r="5805" spans="7:8" x14ac:dyDescent="0.2">
      <c r="G5805" s="35"/>
      <c r="H5805" s="35"/>
    </row>
    <row r="5806" spans="7:8" x14ac:dyDescent="0.2">
      <c r="G5806" s="35"/>
      <c r="H5806" s="35"/>
    </row>
    <row r="5807" spans="7:8" x14ac:dyDescent="0.2">
      <c r="G5807" s="35"/>
      <c r="H5807" s="35"/>
    </row>
    <row r="5808" spans="7:8" x14ac:dyDescent="0.2">
      <c r="G5808" s="35"/>
      <c r="H5808" s="35"/>
    </row>
    <row r="5809" spans="7:8" x14ac:dyDescent="0.2">
      <c r="G5809" s="35"/>
      <c r="H5809" s="35"/>
    </row>
    <row r="5810" spans="7:8" x14ac:dyDescent="0.2">
      <c r="G5810" s="35"/>
      <c r="H5810" s="35"/>
    </row>
    <row r="5811" spans="7:8" x14ac:dyDescent="0.2">
      <c r="G5811" s="35"/>
      <c r="H5811" s="35"/>
    </row>
    <row r="5812" spans="7:8" x14ac:dyDescent="0.2">
      <c r="G5812" s="35"/>
      <c r="H5812" s="35"/>
    </row>
    <row r="5813" spans="7:8" x14ac:dyDescent="0.2">
      <c r="G5813" s="35"/>
      <c r="H5813" s="35"/>
    </row>
    <row r="5814" spans="7:8" x14ac:dyDescent="0.2">
      <c r="G5814" s="35"/>
      <c r="H5814" s="35"/>
    </row>
    <row r="5815" spans="7:8" x14ac:dyDescent="0.2">
      <c r="G5815" s="35"/>
      <c r="H5815" s="35"/>
    </row>
    <row r="5816" spans="7:8" x14ac:dyDescent="0.2">
      <c r="G5816" s="35"/>
      <c r="H5816" s="35"/>
    </row>
    <row r="5817" spans="7:8" x14ac:dyDescent="0.2">
      <c r="G5817" s="35"/>
      <c r="H5817" s="35"/>
    </row>
    <row r="5818" spans="7:8" x14ac:dyDescent="0.2">
      <c r="G5818" s="35"/>
      <c r="H5818" s="35"/>
    </row>
    <row r="5819" spans="7:8" x14ac:dyDescent="0.2">
      <c r="G5819" s="35"/>
      <c r="H5819" s="35"/>
    </row>
    <row r="5820" spans="7:8" x14ac:dyDescent="0.2">
      <c r="G5820" s="35"/>
      <c r="H5820" s="35"/>
    </row>
    <row r="5821" spans="7:8" x14ac:dyDescent="0.2">
      <c r="G5821" s="35"/>
      <c r="H5821" s="35"/>
    </row>
    <row r="5822" spans="7:8" x14ac:dyDescent="0.2">
      <c r="G5822" s="35"/>
      <c r="H5822" s="35"/>
    </row>
    <row r="5823" spans="7:8" x14ac:dyDescent="0.2">
      <c r="G5823" s="35"/>
      <c r="H5823" s="35"/>
    </row>
    <row r="5824" spans="7:8" x14ac:dyDescent="0.2">
      <c r="G5824" s="35"/>
      <c r="H5824" s="35"/>
    </row>
    <row r="5825" spans="7:8" x14ac:dyDescent="0.2">
      <c r="G5825" s="35"/>
      <c r="H5825" s="35"/>
    </row>
    <row r="5826" spans="7:8" x14ac:dyDescent="0.2">
      <c r="G5826" s="35"/>
      <c r="H5826" s="35"/>
    </row>
    <row r="5827" spans="7:8" x14ac:dyDescent="0.2">
      <c r="G5827" s="35"/>
      <c r="H5827" s="35"/>
    </row>
    <row r="5828" spans="7:8" x14ac:dyDescent="0.2">
      <c r="G5828" s="35"/>
      <c r="H5828" s="35"/>
    </row>
    <row r="5829" spans="7:8" x14ac:dyDescent="0.2">
      <c r="G5829" s="35"/>
      <c r="H5829" s="35"/>
    </row>
    <row r="5830" spans="7:8" x14ac:dyDescent="0.2">
      <c r="G5830" s="35"/>
      <c r="H5830" s="35"/>
    </row>
    <row r="5831" spans="7:8" x14ac:dyDescent="0.2">
      <c r="G5831" s="35"/>
      <c r="H5831" s="35"/>
    </row>
    <row r="5832" spans="7:8" x14ac:dyDescent="0.2">
      <c r="G5832" s="35"/>
      <c r="H5832" s="35"/>
    </row>
    <row r="5833" spans="7:8" x14ac:dyDescent="0.2">
      <c r="G5833" s="35"/>
      <c r="H5833" s="35"/>
    </row>
    <row r="5834" spans="7:8" x14ac:dyDescent="0.2">
      <c r="G5834" s="35"/>
      <c r="H5834" s="35"/>
    </row>
    <row r="5835" spans="7:8" x14ac:dyDescent="0.2">
      <c r="G5835" s="35"/>
      <c r="H5835" s="35"/>
    </row>
    <row r="5836" spans="7:8" x14ac:dyDescent="0.2">
      <c r="G5836" s="35"/>
      <c r="H5836" s="35"/>
    </row>
    <row r="5837" spans="7:8" x14ac:dyDescent="0.2">
      <c r="G5837" s="35"/>
      <c r="H5837" s="35"/>
    </row>
    <row r="5838" spans="7:8" x14ac:dyDescent="0.2">
      <c r="G5838" s="35"/>
      <c r="H5838" s="35"/>
    </row>
    <row r="5839" spans="7:8" x14ac:dyDescent="0.2">
      <c r="G5839" s="35"/>
      <c r="H5839" s="35"/>
    </row>
    <row r="5840" spans="7:8" x14ac:dyDescent="0.2">
      <c r="G5840" s="35"/>
      <c r="H5840" s="35"/>
    </row>
    <row r="5841" spans="7:8" x14ac:dyDescent="0.2">
      <c r="G5841" s="35"/>
      <c r="H5841" s="35"/>
    </row>
    <row r="5842" spans="7:8" x14ac:dyDescent="0.2">
      <c r="G5842" s="35"/>
      <c r="H5842" s="35"/>
    </row>
    <row r="5843" spans="7:8" x14ac:dyDescent="0.2">
      <c r="G5843" s="35"/>
      <c r="H5843" s="35"/>
    </row>
    <row r="5844" spans="7:8" x14ac:dyDescent="0.2">
      <c r="G5844" s="35"/>
      <c r="H5844" s="35"/>
    </row>
    <row r="5845" spans="7:8" x14ac:dyDescent="0.2">
      <c r="G5845" s="35"/>
      <c r="H5845" s="35"/>
    </row>
    <row r="5846" spans="7:8" x14ac:dyDescent="0.2">
      <c r="G5846" s="35"/>
      <c r="H5846" s="35"/>
    </row>
    <row r="5847" spans="7:8" x14ac:dyDescent="0.2">
      <c r="G5847" s="35"/>
      <c r="H5847" s="35"/>
    </row>
    <row r="5848" spans="7:8" x14ac:dyDescent="0.2">
      <c r="G5848" s="35"/>
      <c r="H5848" s="35"/>
    </row>
    <row r="5849" spans="7:8" x14ac:dyDescent="0.2">
      <c r="G5849" s="35"/>
      <c r="H5849" s="35"/>
    </row>
    <row r="5850" spans="7:8" x14ac:dyDescent="0.2">
      <c r="G5850" s="35"/>
      <c r="H5850" s="35"/>
    </row>
    <row r="5851" spans="7:8" x14ac:dyDescent="0.2">
      <c r="G5851" s="35"/>
      <c r="H5851" s="35"/>
    </row>
    <row r="5852" spans="7:8" x14ac:dyDescent="0.2">
      <c r="G5852" s="35"/>
      <c r="H5852" s="35"/>
    </row>
    <row r="5853" spans="7:8" x14ac:dyDescent="0.2">
      <c r="G5853" s="35"/>
      <c r="H5853" s="35"/>
    </row>
    <row r="5854" spans="7:8" x14ac:dyDescent="0.2">
      <c r="G5854" s="35"/>
      <c r="H5854" s="35"/>
    </row>
    <row r="5855" spans="7:8" x14ac:dyDescent="0.2">
      <c r="G5855" s="35"/>
      <c r="H5855" s="35"/>
    </row>
    <row r="5856" spans="7:8" x14ac:dyDescent="0.2">
      <c r="G5856" s="35"/>
      <c r="H5856" s="35"/>
    </row>
    <row r="5857" spans="7:8" x14ac:dyDescent="0.2">
      <c r="G5857" s="35"/>
      <c r="H5857" s="35"/>
    </row>
    <row r="5858" spans="7:8" x14ac:dyDescent="0.2">
      <c r="G5858" s="35"/>
      <c r="H5858" s="35"/>
    </row>
    <row r="5859" spans="7:8" x14ac:dyDescent="0.2">
      <c r="G5859" s="35"/>
      <c r="H5859" s="35"/>
    </row>
    <row r="5860" spans="7:8" x14ac:dyDescent="0.2">
      <c r="G5860" s="35"/>
      <c r="H5860" s="35"/>
    </row>
    <row r="5861" spans="7:8" x14ac:dyDescent="0.2">
      <c r="G5861" s="35"/>
      <c r="H5861" s="35"/>
    </row>
    <row r="5862" spans="7:8" x14ac:dyDescent="0.2">
      <c r="G5862" s="35"/>
      <c r="H5862" s="35"/>
    </row>
    <row r="5863" spans="7:8" x14ac:dyDescent="0.2">
      <c r="G5863" s="35"/>
      <c r="H5863" s="35"/>
    </row>
    <row r="5864" spans="7:8" x14ac:dyDescent="0.2">
      <c r="G5864" s="35"/>
      <c r="H5864" s="35"/>
    </row>
    <row r="5865" spans="7:8" x14ac:dyDescent="0.2">
      <c r="G5865" s="35"/>
      <c r="H5865" s="35"/>
    </row>
    <row r="5866" spans="7:8" x14ac:dyDescent="0.2">
      <c r="G5866" s="35"/>
      <c r="H5866" s="35"/>
    </row>
    <row r="5867" spans="7:8" x14ac:dyDescent="0.2">
      <c r="G5867" s="35"/>
      <c r="H5867" s="35"/>
    </row>
    <row r="5868" spans="7:8" x14ac:dyDescent="0.2">
      <c r="G5868" s="35"/>
      <c r="H5868" s="35"/>
    </row>
    <row r="5869" spans="7:8" x14ac:dyDescent="0.2">
      <c r="G5869" s="35"/>
      <c r="H5869" s="35"/>
    </row>
    <row r="5870" spans="7:8" x14ac:dyDescent="0.2">
      <c r="G5870" s="35"/>
      <c r="H5870" s="35"/>
    </row>
    <row r="5871" spans="7:8" x14ac:dyDescent="0.2">
      <c r="G5871" s="35"/>
      <c r="H5871" s="35"/>
    </row>
    <row r="5872" spans="7:8" x14ac:dyDescent="0.2">
      <c r="G5872" s="35"/>
      <c r="H5872" s="35"/>
    </row>
    <row r="5873" spans="7:8" x14ac:dyDescent="0.2">
      <c r="G5873" s="35"/>
      <c r="H5873" s="35"/>
    </row>
    <row r="5874" spans="7:8" x14ac:dyDescent="0.2">
      <c r="G5874" s="35"/>
      <c r="H5874" s="35"/>
    </row>
    <row r="5875" spans="7:8" x14ac:dyDescent="0.2">
      <c r="G5875" s="35"/>
      <c r="H5875" s="35"/>
    </row>
    <row r="5876" spans="7:8" x14ac:dyDescent="0.2">
      <c r="G5876" s="35"/>
      <c r="H5876" s="35"/>
    </row>
    <row r="5877" spans="7:8" x14ac:dyDescent="0.2">
      <c r="G5877" s="35"/>
      <c r="H5877" s="35"/>
    </row>
    <row r="5878" spans="7:8" x14ac:dyDescent="0.2">
      <c r="G5878" s="35"/>
      <c r="H5878" s="35"/>
    </row>
    <row r="5879" spans="7:8" x14ac:dyDescent="0.2">
      <c r="G5879" s="35"/>
      <c r="H5879" s="35"/>
    </row>
    <row r="5880" spans="7:8" x14ac:dyDescent="0.2">
      <c r="G5880" s="35"/>
      <c r="H5880" s="35"/>
    </row>
    <row r="5881" spans="7:8" x14ac:dyDescent="0.2">
      <c r="G5881" s="35"/>
      <c r="H5881" s="35"/>
    </row>
    <row r="5882" spans="7:8" x14ac:dyDescent="0.2">
      <c r="G5882" s="35"/>
      <c r="H5882" s="35"/>
    </row>
    <row r="5883" spans="7:8" x14ac:dyDescent="0.2">
      <c r="G5883" s="35"/>
      <c r="H5883" s="35"/>
    </row>
    <row r="5884" spans="7:8" x14ac:dyDescent="0.2">
      <c r="G5884" s="35"/>
      <c r="H5884" s="35"/>
    </row>
    <row r="5885" spans="7:8" x14ac:dyDescent="0.2">
      <c r="G5885" s="35"/>
      <c r="H5885" s="35"/>
    </row>
    <row r="5886" spans="7:8" x14ac:dyDescent="0.2">
      <c r="G5886" s="35"/>
      <c r="H5886" s="35"/>
    </row>
    <row r="5887" spans="7:8" x14ac:dyDescent="0.2">
      <c r="G5887" s="35"/>
      <c r="H5887" s="35"/>
    </row>
    <row r="5888" spans="7:8" x14ac:dyDescent="0.2">
      <c r="G5888" s="35"/>
      <c r="H5888" s="35"/>
    </row>
    <row r="5889" spans="7:8" x14ac:dyDescent="0.2">
      <c r="G5889" s="35"/>
      <c r="H5889" s="35"/>
    </row>
    <row r="5890" spans="7:8" x14ac:dyDescent="0.2">
      <c r="G5890" s="35"/>
      <c r="H5890" s="35"/>
    </row>
    <row r="5891" spans="7:8" x14ac:dyDescent="0.2">
      <c r="G5891" s="35"/>
      <c r="H5891" s="35"/>
    </row>
    <row r="5892" spans="7:8" x14ac:dyDescent="0.2">
      <c r="G5892" s="35"/>
      <c r="H5892" s="35"/>
    </row>
    <row r="5893" spans="7:8" x14ac:dyDescent="0.2">
      <c r="G5893" s="35"/>
      <c r="H5893" s="35"/>
    </row>
    <row r="5894" spans="7:8" x14ac:dyDescent="0.2">
      <c r="G5894" s="35"/>
      <c r="H5894" s="35"/>
    </row>
    <row r="5895" spans="7:8" x14ac:dyDescent="0.2">
      <c r="G5895" s="35"/>
      <c r="H5895" s="35"/>
    </row>
    <row r="5896" spans="7:8" x14ac:dyDescent="0.2">
      <c r="G5896" s="35"/>
      <c r="H5896" s="35"/>
    </row>
    <row r="5897" spans="7:8" x14ac:dyDescent="0.2">
      <c r="G5897" s="35"/>
      <c r="H5897" s="35"/>
    </row>
    <row r="5898" spans="7:8" x14ac:dyDescent="0.2">
      <c r="G5898" s="35"/>
      <c r="H5898" s="35"/>
    </row>
    <row r="5899" spans="7:8" x14ac:dyDescent="0.2">
      <c r="G5899" s="35"/>
      <c r="H5899" s="35"/>
    </row>
    <row r="5900" spans="7:8" x14ac:dyDescent="0.2">
      <c r="G5900" s="35"/>
      <c r="H5900" s="35"/>
    </row>
    <row r="5901" spans="7:8" x14ac:dyDescent="0.2">
      <c r="G5901" s="35"/>
      <c r="H5901" s="35"/>
    </row>
    <row r="5902" spans="7:8" x14ac:dyDescent="0.2">
      <c r="G5902" s="35"/>
      <c r="H5902" s="35"/>
    </row>
    <row r="5903" spans="7:8" x14ac:dyDescent="0.2">
      <c r="G5903" s="35"/>
      <c r="H5903" s="35"/>
    </row>
    <row r="5904" spans="7:8" x14ac:dyDescent="0.2">
      <c r="G5904" s="35"/>
      <c r="H5904" s="35"/>
    </row>
    <row r="5905" spans="7:8" x14ac:dyDescent="0.2">
      <c r="G5905" s="35"/>
      <c r="H5905" s="35"/>
    </row>
    <row r="5906" spans="7:8" x14ac:dyDescent="0.2">
      <c r="G5906" s="35"/>
      <c r="H5906" s="35"/>
    </row>
    <row r="5907" spans="7:8" x14ac:dyDescent="0.2">
      <c r="G5907" s="35"/>
      <c r="H5907" s="35"/>
    </row>
    <row r="5908" spans="7:8" x14ac:dyDescent="0.2">
      <c r="G5908" s="35"/>
      <c r="H5908" s="35"/>
    </row>
    <row r="5909" spans="7:8" x14ac:dyDescent="0.2">
      <c r="G5909" s="35"/>
      <c r="H5909" s="35"/>
    </row>
    <row r="5910" spans="7:8" x14ac:dyDescent="0.2">
      <c r="G5910" s="35"/>
      <c r="H5910" s="35"/>
    </row>
    <row r="5911" spans="7:8" x14ac:dyDescent="0.2">
      <c r="G5911" s="35"/>
      <c r="H5911" s="35"/>
    </row>
    <row r="5912" spans="7:8" x14ac:dyDescent="0.2">
      <c r="G5912" s="35"/>
      <c r="H5912" s="35"/>
    </row>
    <row r="5913" spans="7:8" x14ac:dyDescent="0.2">
      <c r="G5913" s="35"/>
      <c r="H5913" s="35"/>
    </row>
    <row r="5914" spans="7:8" x14ac:dyDescent="0.2">
      <c r="G5914" s="35"/>
      <c r="H5914" s="35"/>
    </row>
    <row r="5915" spans="7:8" x14ac:dyDescent="0.2">
      <c r="G5915" s="35"/>
      <c r="H5915" s="35"/>
    </row>
    <row r="5916" spans="7:8" x14ac:dyDescent="0.2">
      <c r="G5916" s="35"/>
      <c r="H5916" s="35"/>
    </row>
    <row r="5917" spans="7:8" x14ac:dyDescent="0.2">
      <c r="G5917" s="35"/>
      <c r="H5917" s="35"/>
    </row>
    <row r="5918" spans="7:8" x14ac:dyDescent="0.2">
      <c r="G5918" s="35"/>
      <c r="H5918" s="35"/>
    </row>
    <row r="5919" spans="7:8" x14ac:dyDescent="0.2">
      <c r="G5919" s="35"/>
      <c r="H5919" s="35"/>
    </row>
    <row r="5920" spans="7:8" x14ac:dyDescent="0.2">
      <c r="G5920" s="35"/>
      <c r="H5920" s="35"/>
    </row>
    <row r="5921" spans="7:8" x14ac:dyDescent="0.2">
      <c r="G5921" s="35"/>
      <c r="H5921" s="35"/>
    </row>
    <row r="5922" spans="7:8" x14ac:dyDescent="0.2">
      <c r="G5922" s="35"/>
      <c r="H5922" s="35"/>
    </row>
    <row r="5923" spans="7:8" x14ac:dyDescent="0.2">
      <c r="G5923" s="35"/>
      <c r="H5923" s="35"/>
    </row>
    <row r="5924" spans="7:8" x14ac:dyDescent="0.2">
      <c r="G5924" s="35"/>
      <c r="H5924" s="35"/>
    </row>
    <row r="5925" spans="7:8" x14ac:dyDescent="0.2">
      <c r="G5925" s="35"/>
      <c r="H5925" s="35"/>
    </row>
    <row r="5926" spans="7:8" x14ac:dyDescent="0.2">
      <c r="G5926" s="35"/>
      <c r="H5926" s="35"/>
    </row>
    <row r="5927" spans="7:8" x14ac:dyDescent="0.2">
      <c r="G5927" s="35"/>
      <c r="H5927" s="35"/>
    </row>
    <row r="5928" spans="7:8" x14ac:dyDescent="0.2">
      <c r="G5928" s="35"/>
      <c r="H5928" s="35"/>
    </row>
    <row r="5929" spans="7:8" x14ac:dyDescent="0.2">
      <c r="G5929" s="35"/>
      <c r="H5929" s="35"/>
    </row>
    <row r="5930" spans="7:8" x14ac:dyDescent="0.2">
      <c r="G5930" s="35"/>
      <c r="H5930" s="35"/>
    </row>
    <row r="5931" spans="7:8" x14ac:dyDescent="0.2">
      <c r="G5931" s="35"/>
      <c r="H5931" s="35"/>
    </row>
    <row r="5932" spans="7:8" x14ac:dyDescent="0.2">
      <c r="G5932" s="35"/>
      <c r="H5932" s="35"/>
    </row>
    <row r="5933" spans="7:8" x14ac:dyDescent="0.2">
      <c r="G5933" s="35"/>
      <c r="H5933" s="35"/>
    </row>
    <row r="5934" spans="7:8" x14ac:dyDescent="0.2">
      <c r="G5934" s="35"/>
      <c r="H5934" s="35"/>
    </row>
    <row r="5935" spans="7:8" x14ac:dyDescent="0.2">
      <c r="G5935" s="35"/>
      <c r="H5935" s="35"/>
    </row>
    <row r="5936" spans="7:8" x14ac:dyDescent="0.2">
      <c r="G5936" s="35"/>
      <c r="H5936" s="35"/>
    </row>
    <row r="5937" spans="7:8" x14ac:dyDescent="0.2">
      <c r="G5937" s="35"/>
      <c r="H5937" s="35"/>
    </row>
    <row r="5938" spans="7:8" x14ac:dyDescent="0.2">
      <c r="G5938" s="35"/>
      <c r="H5938" s="35"/>
    </row>
    <row r="5939" spans="7:8" x14ac:dyDescent="0.2">
      <c r="G5939" s="35"/>
      <c r="H5939" s="35"/>
    </row>
    <row r="5940" spans="7:8" x14ac:dyDescent="0.2">
      <c r="G5940" s="35"/>
      <c r="H5940" s="35"/>
    </row>
    <row r="5941" spans="7:8" x14ac:dyDescent="0.2">
      <c r="G5941" s="35"/>
      <c r="H5941" s="35"/>
    </row>
    <row r="5942" spans="7:8" x14ac:dyDescent="0.2">
      <c r="G5942" s="35"/>
      <c r="H5942" s="35"/>
    </row>
    <row r="5943" spans="7:8" x14ac:dyDescent="0.2">
      <c r="G5943" s="35"/>
      <c r="H5943" s="35"/>
    </row>
    <row r="5944" spans="7:8" x14ac:dyDescent="0.2">
      <c r="G5944" s="35"/>
      <c r="H5944" s="35"/>
    </row>
    <row r="5945" spans="7:8" x14ac:dyDescent="0.2">
      <c r="G5945" s="35"/>
      <c r="H5945" s="35"/>
    </row>
    <row r="5946" spans="7:8" x14ac:dyDescent="0.2">
      <c r="G5946" s="35"/>
      <c r="H5946" s="35"/>
    </row>
    <row r="5947" spans="7:8" x14ac:dyDescent="0.2">
      <c r="G5947" s="35"/>
      <c r="H5947" s="35"/>
    </row>
    <row r="5948" spans="7:8" x14ac:dyDescent="0.2">
      <c r="G5948" s="35"/>
      <c r="H5948" s="35"/>
    </row>
    <row r="5949" spans="7:8" x14ac:dyDescent="0.2">
      <c r="G5949" s="35"/>
      <c r="H5949" s="35"/>
    </row>
    <row r="5950" spans="7:8" x14ac:dyDescent="0.2">
      <c r="G5950" s="35"/>
      <c r="H5950" s="35"/>
    </row>
    <row r="5951" spans="7:8" x14ac:dyDescent="0.2">
      <c r="G5951" s="35"/>
      <c r="H5951" s="35"/>
    </row>
    <row r="5952" spans="7:8" x14ac:dyDescent="0.2">
      <c r="G5952" s="35"/>
      <c r="H5952" s="35"/>
    </row>
    <row r="5953" spans="7:8" x14ac:dyDescent="0.2">
      <c r="G5953" s="35"/>
      <c r="H5953" s="35"/>
    </row>
    <row r="5954" spans="7:8" x14ac:dyDescent="0.2">
      <c r="G5954" s="35"/>
      <c r="H5954" s="35"/>
    </row>
    <row r="5955" spans="7:8" x14ac:dyDescent="0.2">
      <c r="G5955" s="35"/>
      <c r="H5955" s="35"/>
    </row>
    <row r="5956" spans="7:8" x14ac:dyDescent="0.2">
      <c r="G5956" s="35"/>
      <c r="H5956" s="35"/>
    </row>
    <row r="5957" spans="7:8" x14ac:dyDescent="0.2">
      <c r="G5957" s="35"/>
      <c r="H5957" s="35"/>
    </row>
    <row r="5958" spans="7:8" x14ac:dyDescent="0.2">
      <c r="G5958" s="35"/>
      <c r="H5958" s="35"/>
    </row>
    <row r="5959" spans="7:8" x14ac:dyDescent="0.2">
      <c r="G5959" s="35"/>
      <c r="H5959" s="35"/>
    </row>
    <row r="5960" spans="7:8" x14ac:dyDescent="0.2">
      <c r="G5960" s="35"/>
      <c r="H5960" s="35"/>
    </row>
    <row r="5961" spans="7:8" x14ac:dyDescent="0.2">
      <c r="G5961" s="35"/>
      <c r="H5961" s="35"/>
    </row>
    <row r="5962" spans="7:8" x14ac:dyDescent="0.2">
      <c r="G5962" s="35"/>
      <c r="H5962" s="35"/>
    </row>
    <row r="5963" spans="7:8" x14ac:dyDescent="0.2">
      <c r="G5963" s="35"/>
      <c r="H5963" s="35"/>
    </row>
    <row r="5964" spans="7:8" x14ac:dyDescent="0.2">
      <c r="G5964" s="35"/>
      <c r="H5964" s="35"/>
    </row>
    <row r="5965" spans="7:8" x14ac:dyDescent="0.2">
      <c r="G5965" s="35"/>
      <c r="H5965" s="35"/>
    </row>
    <row r="5966" spans="7:8" x14ac:dyDescent="0.2">
      <c r="G5966" s="35"/>
      <c r="H5966" s="35"/>
    </row>
    <row r="5967" spans="7:8" x14ac:dyDescent="0.2">
      <c r="G5967" s="35"/>
      <c r="H5967" s="35"/>
    </row>
    <row r="5968" spans="7:8" x14ac:dyDescent="0.2">
      <c r="G5968" s="35"/>
      <c r="H5968" s="35"/>
    </row>
    <row r="5969" spans="7:8" x14ac:dyDescent="0.2">
      <c r="G5969" s="35"/>
      <c r="H5969" s="35"/>
    </row>
    <row r="5970" spans="7:8" x14ac:dyDescent="0.2">
      <c r="G5970" s="35"/>
      <c r="H5970" s="35"/>
    </row>
    <row r="5971" spans="7:8" x14ac:dyDescent="0.2">
      <c r="G5971" s="35"/>
      <c r="H5971" s="35"/>
    </row>
    <row r="5972" spans="7:8" x14ac:dyDescent="0.2">
      <c r="G5972" s="35"/>
      <c r="H5972" s="35"/>
    </row>
    <row r="5973" spans="7:8" x14ac:dyDescent="0.2">
      <c r="G5973" s="35"/>
      <c r="H5973" s="35"/>
    </row>
    <row r="5974" spans="7:8" x14ac:dyDescent="0.2">
      <c r="G5974" s="35"/>
      <c r="H5974" s="35"/>
    </row>
    <row r="5975" spans="7:8" x14ac:dyDescent="0.2">
      <c r="G5975" s="35"/>
      <c r="H5975" s="35"/>
    </row>
    <row r="5976" spans="7:8" x14ac:dyDescent="0.2">
      <c r="G5976" s="35"/>
      <c r="H5976" s="35"/>
    </row>
    <row r="5977" spans="7:8" x14ac:dyDescent="0.2">
      <c r="G5977" s="35"/>
      <c r="H5977" s="35"/>
    </row>
    <row r="5978" spans="7:8" x14ac:dyDescent="0.2">
      <c r="G5978" s="35"/>
      <c r="H5978" s="35"/>
    </row>
    <row r="5979" spans="7:8" x14ac:dyDescent="0.2">
      <c r="G5979" s="35"/>
      <c r="H5979" s="35"/>
    </row>
    <row r="5980" spans="7:8" x14ac:dyDescent="0.2">
      <c r="G5980" s="35"/>
      <c r="H5980" s="35"/>
    </row>
    <row r="5981" spans="7:8" x14ac:dyDescent="0.2">
      <c r="G5981" s="35"/>
      <c r="H5981" s="35"/>
    </row>
    <row r="5982" spans="7:8" x14ac:dyDescent="0.2">
      <c r="G5982" s="35"/>
      <c r="H5982" s="35"/>
    </row>
    <row r="5983" spans="7:8" x14ac:dyDescent="0.2">
      <c r="G5983" s="35"/>
      <c r="H5983" s="35"/>
    </row>
    <row r="5984" spans="7:8" x14ac:dyDescent="0.2">
      <c r="G5984" s="35"/>
      <c r="H5984" s="35"/>
    </row>
    <row r="5985" spans="7:8" x14ac:dyDescent="0.2">
      <c r="G5985" s="35"/>
      <c r="H5985" s="35"/>
    </row>
    <row r="5986" spans="7:8" x14ac:dyDescent="0.2">
      <c r="G5986" s="35"/>
      <c r="H5986" s="35"/>
    </row>
    <row r="5987" spans="7:8" x14ac:dyDescent="0.2">
      <c r="G5987" s="35"/>
      <c r="H5987" s="35"/>
    </row>
    <row r="5988" spans="7:8" x14ac:dyDescent="0.2">
      <c r="G5988" s="35"/>
      <c r="H5988" s="35"/>
    </row>
    <row r="5989" spans="7:8" x14ac:dyDescent="0.2">
      <c r="G5989" s="35"/>
      <c r="H5989" s="35"/>
    </row>
    <row r="5990" spans="7:8" x14ac:dyDescent="0.2">
      <c r="G5990" s="35"/>
      <c r="H5990" s="35"/>
    </row>
    <row r="5991" spans="7:8" x14ac:dyDescent="0.2">
      <c r="G5991" s="35"/>
      <c r="H5991" s="35"/>
    </row>
    <row r="5992" spans="7:8" x14ac:dyDescent="0.2">
      <c r="G5992" s="35"/>
      <c r="H5992" s="35"/>
    </row>
    <row r="5993" spans="7:8" x14ac:dyDescent="0.2">
      <c r="G5993" s="35"/>
      <c r="H5993" s="35"/>
    </row>
    <row r="5994" spans="7:8" x14ac:dyDescent="0.2">
      <c r="G5994" s="35"/>
      <c r="H5994" s="35"/>
    </row>
    <row r="5995" spans="7:8" x14ac:dyDescent="0.2">
      <c r="G5995" s="35"/>
      <c r="H5995" s="35"/>
    </row>
    <row r="5996" spans="7:8" x14ac:dyDescent="0.2">
      <c r="G5996" s="35"/>
      <c r="H5996" s="35"/>
    </row>
    <row r="5997" spans="7:8" x14ac:dyDescent="0.2">
      <c r="G5997" s="35"/>
      <c r="H5997" s="35"/>
    </row>
    <row r="5998" spans="7:8" x14ac:dyDescent="0.2">
      <c r="G5998" s="35"/>
      <c r="H5998" s="35"/>
    </row>
    <row r="5999" spans="7:8" x14ac:dyDescent="0.2">
      <c r="G5999" s="35"/>
      <c r="H5999" s="35"/>
    </row>
    <row r="6000" spans="7:8" x14ac:dyDescent="0.2">
      <c r="G6000" s="35"/>
      <c r="H6000" s="35"/>
    </row>
    <row r="6001" spans="7:8" x14ac:dyDescent="0.2">
      <c r="G6001" s="35"/>
      <c r="H6001" s="35"/>
    </row>
    <row r="6002" spans="7:8" x14ac:dyDescent="0.2">
      <c r="G6002" s="35"/>
      <c r="H6002" s="35"/>
    </row>
    <row r="6003" spans="7:8" x14ac:dyDescent="0.2">
      <c r="G6003" s="35"/>
      <c r="H6003" s="35"/>
    </row>
    <row r="6004" spans="7:8" x14ac:dyDescent="0.2">
      <c r="G6004" s="35"/>
      <c r="H6004" s="35"/>
    </row>
    <row r="6005" spans="7:8" x14ac:dyDescent="0.2">
      <c r="G6005" s="35"/>
      <c r="H6005" s="35"/>
    </row>
    <row r="6006" spans="7:8" x14ac:dyDescent="0.2">
      <c r="G6006" s="35"/>
      <c r="H6006" s="35"/>
    </row>
    <row r="6007" spans="7:8" x14ac:dyDescent="0.2">
      <c r="G6007" s="35"/>
      <c r="H6007" s="35"/>
    </row>
    <row r="6008" spans="7:8" x14ac:dyDescent="0.2">
      <c r="G6008" s="35"/>
      <c r="H6008" s="35"/>
    </row>
    <row r="6009" spans="7:8" x14ac:dyDescent="0.2">
      <c r="G6009" s="35"/>
      <c r="H6009" s="35"/>
    </row>
    <row r="6010" spans="7:8" x14ac:dyDescent="0.2">
      <c r="G6010" s="35"/>
      <c r="H6010" s="35"/>
    </row>
    <row r="6011" spans="7:8" x14ac:dyDescent="0.2">
      <c r="G6011" s="35"/>
      <c r="H6011" s="35"/>
    </row>
    <row r="6012" spans="7:8" x14ac:dyDescent="0.2">
      <c r="G6012" s="35"/>
      <c r="H6012" s="35"/>
    </row>
    <row r="6013" spans="7:8" x14ac:dyDescent="0.2">
      <c r="G6013" s="35"/>
      <c r="H6013" s="35"/>
    </row>
    <row r="6014" spans="7:8" x14ac:dyDescent="0.2">
      <c r="G6014" s="35"/>
      <c r="H6014" s="35"/>
    </row>
    <row r="6015" spans="7:8" x14ac:dyDescent="0.2">
      <c r="G6015" s="35"/>
      <c r="H6015" s="35"/>
    </row>
    <row r="6016" spans="7:8" x14ac:dyDescent="0.2">
      <c r="G6016" s="35"/>
      <c r="H6016" s="35"/>
    </row>
    <row r="6017" spans="7:8" x14ac:dyDescent="0.2">
      <c r="G6017" s="35"/>
      <c r="H6017" s="35"/>
    </row>
    <row r="6018" spans="7:8" x14ac:dyDescent="0.2">
      <c r="G6018" s="35"/>
      <c r="H6018" s="35"/>
    </row>
    <row r="6019" spans="7:8" x14ac:dyDescent="0.2">
      <c r="G6019" s="35"/>
      <c r="H6019" s="35"/>
    </row>
    <row r="6020" spans="7:8" x14ac:dyDescent="0.2">
      <c r="G6020" s="35"/>
      <c r="H6020" s="35"/>
    </row>
    <row r="6021" spans="7:8" x14ac:dyDescent="0.2">
      <c r="G6021" s="35"/>
      <c r="H6021" s="35"/>
    </row>
    <row r="6022" spans="7:8" x14ac:dyDescent="0.2">
      <c r="G6022" s="35"/>
      <c r="H6022" s="35"/>
    </row>
    <row r="6023" spans="7:8" x14ac:dyDescent="0.2">
      <c r="G6023" s="35"/>
      <c r="H6023" s="35"/>
    </row>
    <row r="6024" spans="7:8" x14ac:dyDescent="0.2">
      <c r="G6024" s="35"/>
      <c r="H6024" s="35"/>
    </row>
    <row r="6025" spans="7:8" x14ac:dyDescent="0.2">
      <c r="G6025" s="35"/>
      <c r="H6025" s="35"/>
    </row>
    <row r="6026" spans="7:8" x14ac:dyDescent="0.2">
      <c r="G6026" s="35"/>
      <c r="H6026" s="35"/>
    </row>
    <row r="6027" spans="7:8" x14ac:dyDescent="0.2">
      <c r="G6027" s="35"/>
      <c r="H6027" s="35"/>
    </row>
    <row r="6028" spans="7:8" x14ac:dyDescent="0.2">
      <c r="G6028" s="35"/>
      <c r="H6028" s="35"/>
    </row>
    <row r="6029" spans="7:8" x14ac:dyDescent="0.2">
      <c r="G6029" s="35"/>
      <c r="H6029" s="35"/>
    </row>
    <row r="6030" spans="7:8" x14ac:dyDescent="0.2">
      <c r="G6030" s="35"/>
      <c r="H6030" s="35"/>
    </row>
    <row r="6031" spans="7:8" x14ac:dyDescent="0.2">
      <c r="G6031" s="35"/>
      <c r="H6031" s="35"/>
    </row>
    <row r="6032" spans="7:8" x14ac:dyDescent="0.2">
      <c r="G6032" s="35"/>
      <c r="H6032" s="35"/>
    </row>
    <row r="6033" spans="7:8" x14ac:dyDescent="0.2">
      <c r="G6033" s="35"/>
      <c r="H6033" s="35"/>
    </row>
    <row r="6034" spans="7:8" x14ac:dyDescent="0.2">
      <c r="G6034" s="35"/>
      <c r="H6034" s="35"/>
    </row>
    <row r="6035" spans="7:8" x14ac:dyDescent="0.2">
      <c r="G6035" s="35"/>
      <c r="H6035" s="35"/>
    </row>
    <row r="6036" spans="7:8" x14ac:dyDescent="0.2">
      <c r="G6036" s="35"/>
      <c r="H6036" s="35"/>
    </row>
    <row r="6037" spans="7:8" x14ac:dyDescent="0.2">
      <c r="G6037" s="35"/>
      <c r="H6037" s="35"/>
    </row>
    <row r="6038" spans="7:8" x14ac:dyDescent="0.2">
      <c r="G6038" s="35"/>
      <c r="H6038" s="35"/>
    </row>
    <row r="6039" spans="7:8" x14ac:dyDescent="0.2">
      <c r="G6039" s="35"/>
      <c r="H6039" s="35"/>
    </row>
    <row r="6040" spans="7:8" x14ac:dyDescent="0.2">
      <c r="G6040" s="35"/>
      <c r="H6040" s="35"/>
    </row>
    <row r="6041" spans="7:8" x14ac:dyDescent="0.2">
      <c r="G6041" s="35"/>
      <c r="H6041" s="35"/>
    </row>
    <row r="6042" spans="7:8" x14ac:dyDescent="0.2">
      <c r="G6042" s="35"/>
      <c r="H6042" s="35"/>
    </row>
    <row r="6043" spans="7:8" x14ac:dyDescent="0.2">
      <c r="G6043" s="35"/>
      <c r="H6043" s="35"/>
    </row>
    <row r="6044" spans="7:8" x14ac:dyDescent="0.2">
      <c r="G6044" s="35"/>
      <c r="H6044" s="35"/>
    </row>
    <row r="6045" spans="7:8" x14ac:dyDescent="0.2">
      <c r="G6045" s="35"/>
      <c r="H6045" s="35"/>
    </row>
    <row r="6046" spans="7:8" x14ac:dyDescent="0.2">
      <c r="G6046" s="35"/>
      <c r="H6046" s="35"/>
    </row>
    <row r="6047" spans="7:8" x14ac:dyDescent="0.2">
      <c r="G6047" s="35"/>
      <c r="H6047" s="35"/>
    </row>
    <row r="6048" spans="7:8" x14ac:dyDescent="0.2">
      <c r="G6048" s="35"/>
      <c r="H6048" s="35"/>
    </row>
    <row r="6049" spans="7:8" x14ac:dyDescent="0.2">
      <c r="G6049" s="35"/>
      <c r="H6049" s="35"/>
    </row>
    <row r="6050" spans="7:8" x14ac:dyDescent="0.2">
      <c r="G6050" s="35"/>
      <c r="H6050" s="35"/>
    </row>
    <row r="6051" spans="7:8" x14ac:dyDescent="0.2">
      <c r="G6051" s="35"/>
      <c r="H6051" s="35"/>
    </row>
    <row r="6052" spans="7:8" x14ac:dyDescent="0.2">
      <c r="G6052" s="35"/>
      <c r="H6052" s="35"/>
    </row>
    <row r="6053" spans="7:8" x14ac:dyDescent="0.2">
      <c r="G6053" s="35"/>
      <c r="H6053" s="35"/>
    </row>
    <row r="6054" spans="7:8" x14ac:dyDescent="0.2">
      <c r="G6054" s="35"/>
      <c r="H6054" s="35"/>
    </row>
    <row r="6055" spans="7:8" x14ac:dyDescent="0.2">
      <c r="G6055" s="35"/>
      <c r="H6055" s="35"/>
    </row>
    <row r="6056" spans="7:8" x14ac:dyDescent="0.2">
      <c r="G6056" s="35"/>
      <c r="H6056" s="35"/>
    </row>
    <row r="6057" spans="7:8" x14ac:dyDescent="0.2">
      <c r="G6057" s="35"/>
      <c r="H6057" s="35"/>
    </row>
    <row r="6058" spans="7:8" x14ac:dyDescent="0.2">
      <c r="G6058" s="35"/>
      <c r="H6058" s="35"/>
    </row>
    <row r="6059" spans="7:8" x14ac:dyDescent="0.2">
      <c r="G6059" s="35"/>
      <c r="H6059" s="35"/>
    </row>
    <row r="6060" spans="7:8" x14ac:dyDescent="0.2">
      <c r="G6060" s="35"/>
      <c r="H6060" s="35"/>
    </row>
    <row r="6061" spans="7:8" x14ac:dyDescent="0.2">
      <c r="G6061" s="35"/>
      <c r="H6061" s="35"/>
    </row>
    <row r="6062" spans="7:8" x14ac:dyDescent="0.2">
      <c r="G6062" s="35"/>
      <c r="H6062" s="35"/>
    </row>
    <row r="6063" spans="7:8" x14ac:dyDescent="0.2">
      <c r="G6063" s="35"/>
      <c r="H6063" s="35"/>
    </row>
    <row r="6064" spans="7:8" x14ac:dyDescent="0.2">
      <c r="G6064" s="35"/>
      <c r="H6064" s="35"/>
    </row>
    <row r="6065" spans="7:8" x14ac:dyDescent="0.2">
      <c r="G6065" s="35"/>
      <c r="H6065" s="35"/>
    </row>
    <row r="6066" spans="7:8" x14ac:dyDescent="0.2">
      <c r="G6066" s="35"/>
      <c r="H6066" s="35"/>
    </row>
    <row r="6067" spans="7:8" x14ac:dyDescent="0.2">
      <c r="G6067" s="35"/>
      <c r="H6067" s="35"/>
    </row>
    <row r="6068" spans="7:8" x14ac:dyDescent="0.2">
      <c r="G6068" s="35"/>
      <c r="H6068" s="35"/>
    </row>
    <row r="6069" spans="7:8" x14ac:dyDescent="0.2">
      <c r="G6069" s="35"/>
      <c r="H6069" s="35"/>
    </row>
    <row r="6070" spans="7:8" x14ac:dyDescent="0.2">
      <c r="G6070" s="35"/>
      <c r="H6070" s="35"/>
    </row>
    <row r="6071" spans="7:8" x14ac:dyDescent="0.2">
      <c r="G6071" s="35"/>
      <c r="H6071" s="35"/>
    </row>
    <row r="6072" spans="7:8" x14ac:dyDescent="0.2">
      <c r="G6072" s="35"/>
      <c r="H6072" s="35"/>
    </row>
    <row r="6073" spans="7:8" x14ac:dyDescent="0.2">
      <c r="G6073" s="35"/>
      <c r="H6073" s="35"/>
    </row>
    <row r="6074" spans="7:8" x14ac:dyDescent="0.2">
      <c r="G6074" s="35"/>
      <c r="H6074" s="35"/>
    </row>
    <row r="6075" spans="7:8" x14ac:dyDescent="0.2">
      <c r="G6075" s="35"/>
      <c r="H6075" s="35"/>
    </row>
    <row r="6076" spans="7:8" x14ac:dyDescent="0.2">
      <c r="G6076" s="35"/>
      <c r="H6076" s="35"/>
    </row>
    <row r="6077" spans="7:8" x14ac:dyDescent="0.2">
      <c r="G6077" s="35"/>
      <c r="H6077" s="35"/>
    </row>
    <row r="6078" spans="7:8" x14ac:dyDescent="0.2">
      <c r="G6078" s="35"/>
      <c r="H6078" s="35"/>
    </row>
    <row r="6079" spans="7:8" x14ac:dyDescent="0.2">
      <c r="G6079" s="35"/>
      <c r="H6079" s="35"/>
    </row>
    <row r="6080" spans="7:8" x14ac:dyDescent="0.2">
      <c r="G6080" s="35"/>
      <c r="H6080" s="35"/>
    </row>
    <row r="6081" spans="7:8" x14ac:dyDescent="0.2">
      <c r="G6081" s="35"/>
      <c r="H6081" s="35"/>
    </row>
    <row r="6082" spans="7:8" x14ac:dyDescent="0.2">
      <c r="G6082" s="35"/>
      <c r="H6082" s="35"/>
    </row>
    <row r="6083" spans="7:8" x14ac:dyDescent="0.2">
      <c r="G6083" s="35"/>
      <c r="H6083" s="35"/>
    </row>
    <row r="6084" spans="7:8" x14ac:dyDescent="0.2">
      <c r="G6084" s="35"/>
      <c r="H6084" s="35"/>
    </row>
    <row r="6085" spans="7:8" x14ac:dyDescent="0.2">
      <c r="G6085" s="35"/>
      <c r="H6085" s="35"/>
    </row>
    <row r="6086" spans="7:8" x14ac:dyDescent="0.2">
      <c r="G6086" s="35"/>
      <c r="H6086" s="35"/>
    </row>
    <row r="6087" spans="7:8" x14ac:dyDescent="0.2">
      <c r="G6087" s="35"/>
      <c r="H6087" s="35"/>
    </row>
    <row r="6088" spans="7:8" x14ac:dyDescent="0.2">
      <c r="G6088" s="35"/>
      <c r="H6088" s="35"/>
    </row>
    <row r="6089" spans="7:8" x14ac:dyDescent="0.2">
      <c r="G6089" s="35"/>
      <c r="H6089" s="35"/>
    </row>
    <row r="6090" spans="7:8" x14ac:dyDescent="0.2">
      <c r="G6090" s="35"/>
      <c r="H6090" s="35"/>
    </row>
    <row r="6091" spans="7:8" x14ac:dyDescent="0.2">
      <c r="G6091" s="35"/>
      <c r="H6091" s="35"/>
    </row>
    <row r="6092" spans="7:8" x14ac:dyDescent="0.2">
      <c r="G6092" s="35"/>
      <c r="H6092" s="35"/>
    </row>
    <row r="6093" spans="7:8" x14ac:dyDescent="0.2">
      <c r="G6093" s="35"/>
      <c r="H6093" s="35"/>
    </row>
    <row r="6094" spans="7:8" x14ac:dyDescent="0.2">
      <c r="G6094" s="35"/>
      <c r="H6094" s="35"/>
    </row>
    <row r="6095" spans="7:8" x14ac:dyDescent="0.2">
      <c r="G6095" s="35"/>
      <c r="H6095" s="35"/>
    </row>
    <row r="6096" spans="7:8" x14ac:dyDescent="0.2">
      <c r="G6096" s="35"/>
      <c r="H6096" s="35"/>
    </row>
    <row r="6097" spans="7:8" x14ac:dyDescent="0.2">
      <c r="G6097" s="35"/>
      <c r="H6097" s="35"/>
    </row>
    <row r="6098" spans="7:8" x14ac:dyDescent="0.2">
      <c r="G6098" s="35"/>
      <c r="H6098" s="35"/>
    </row>
    <row r="6099" spans="7:8" x14ac:dyDescent="0.2">
      <c r="G6099" s="35"/>
      <c r="H6099" s="35"/>
    </row>
    <row r="6100" spans="7:8" x14ac:dyDescent="0.2">
      <c r="G6100" s="35"/>
      <c r="H6100" s="35"/>
    </row>
    <row r="6101" spans="7:8" x14ac:dyDescent="0.2">
      <c r="G6101" s="35"/>
      <c r="H6101" s="35"/>
    </row>
    <row r="6102" spans="7:8" x14ac:dyDescent="0.2">
      <c r="G6102" s="35"/>
      <c r="H6102" s="35"/>
    </row>
    <row r="6103" spans="7:8" x14ac:dyDescent="0.2">
      <c r="G6103" s="35"/>
      <c r="H6103" s="35"/>
    </row>
    <row r="6104" spans="7:8" x14ac:dyDescent="0.2">
      <c r="G6104" s="35"/>
      <c r="H6104" s="35"/>
    </row>
    <row r="6105" spans="7:8" x14ac:dyDescent="0.2">
      <c r="G6105" s="35"/>
      <c r="H6105" s="35"/>
    </row>
    <row r="6106" spans="7:8" x14ac:dyDescent="0.2">
      <c r="G6106" s="35"/>
      <c r="H6106" s="35"/>
    </row>
    <row r="6107" spans="7:8" x14ac:dyDescent="0.2">
      <c r="G6107" s="35"/>
      <c r="H6107" s="35"/>
    </row>
    <row r="6108" spans="7:8" x14ac:dyDescent="0.2">
      <c r="G6108" s="35"/>
      <c r="H6108" s="35"/>
    </row>
    <row r="6109" spans="7:8" x14ac:dyDescent="0.2">
      <c r="G6109" s="35"/>
      <c r="H6109" s="35"/>
    </row>
    <row r="6110" spans="7:8" x14ac:dyDescent="0.2">
      <c r="G6110" s="35"/>
      <c r="H6110" s="35"/>
    </row>
    <row r="6111" spans="7:8" x14ac:dyDescent="0.2">
      <c r="G6111" s="35"/>
      <c r="H6111" s="35"/>
    </row>
    <row r="6112" spans="7:8" x14ac:dyDescent="0.2">
      <c r="G6112" s="35"/>
      <c r="H6112" s="35"/>
    </row>
    <row r="6113" spans="7:8" x14ac:dyDescent="0.2">
      <c r="G6113" s="35"/>
      <c r="H6113" s="35"/>
    </row>
    <row r="6114" spans="7:8" x14ac:dyDescent="0.2">
      <c r="G6114" s="35"/>
      <c r="H6114" s="35"/>
    </row>
    <row r="6115" spans="7:8" x14ac:dyDescent="0.2">
      <c r="G6115" s="35"/>
      <c r="H6115" s="35"/>
    </row>
    <row r="6116" spans="7:8" x14ac:dyDescent="0.2">
      <c r="G6116" s="35"/>
      <c r="H6116" s="35"/>
    </row>
    <row r="6117" spans="7:8" x14ac:dyDescent="0.2">
      <c r="G6117" s="35"/>
      <c r="H6117" s="35"/>
    </row>
    <row r="6118" spans="7:8" x14ac:dyDescent="0.2">
      <c r="G6118" s="35"/>
      <c r="H6118" s="35"/>
    </row>
    <row r="6119" spans="7:8" x14ac:dyDescent="0.2">
      <c r="G6119" s="35"/>
      <c r="H6119" s="35"/>
    </row>
    <row r="6120" spans="7:8" x14ac:dyDescent="0.2">
      <c r="G6120" s="35"/>
      <c r="H6120" s="35"/>
    </row>
    <row r="6121" spans="7:8" x14ac:dyDescent="0.2">
      <c r="G6121" s="35"/>
      <c r="H6121" s="35"/>
    </row>
    <row r="6122" spans="7:8" x14ac:dyDescent="0.2">
      <c r="G6122" s="35"/>
      <c r="H6122" s="35"/>
    </row>
    <row r="6123" spans="7:8" x14ac:dyDescent="0.2">
      <c r="G6123" s="35"/>
      <c r="H6123" s="35"/>
    </row>
    <row r="6124" spans="7:8" x14ac:dyDescent="0.2">
      <c r="G6124" s="35"/>
      <c r="H6124" s="35"/>
    </row>
    <row r="6125" spans="7:8" x14ac:dyDescent="0.2">
      <c r="G6125" s="35"/>
      <c r="H6125" s="35"/>
    </row>
    <row r="6126" spans="7:8" x14ac:dyDescent="0.2">
      <c r="G6126" s="35"/>
      <c r="H6126" s="35"/>
    </row>
    <row r="6127" spans="7:8" x14ac:dyDescent="0.2">
      <c r="G6127" s="35"/>
      <c r="H6127" s="35"/>
    </row>
    <row r="6128" spans="7:8" x14ac:dyDescent="0.2">
      <c r="G6128" s="35"/>
      <c r="H6128" s="35"/>
    </row>
    <row r="6129" spans="7:8" x14ac:dyDescent="0.2">
      <c r="G6129" s="35"/>
      <c r="H6129" s="35"/>
    </row>
    <row r="6130" spans="7:8" x14ac:dyDescent="0.2">
      <c r="G6130" s="35"/>
      <c r="H6130" s="35"/>
    </row>
    <row r="6131" spans="7:8" x14ac:dyDescent="0.2">
      <c r="G6131" s="35"/>
      <c r="H6131" s="35"/>
    </row>
    <row r="6132" spans="7:8" x14ac:dyDescent="0.2">
      <c r="G6132" s="35"/>
      <c r="H6132" s="35"/>
    </row>
    <row r="6133" spans="7:8" x14ac:dyDescent="0.2">
      <c r="G6133" s="35"/>
      <c r="H6133" s="35"/>
    </row>
    <row r="6134" spans="7:8" x14ac:dyDescent="0.2">
      <c r="G6134" s="35"/>
      <c r="H6134" s="35"/>
    </row>
    <row r="6135" spans="7:8" x14ac:dyDescent="0.2">
      <c r="G6135" s="35"/>
      <c r="H6135" s="35"/>
    </row>
    <row r="6136" spans="7:8" x14ac:dyDescent="0.2">
      <c r="G6136" s="35"/>
      <c r="H6136" s="35"/>
    </row>
    <row r="6137" spans="7:8" x14ac:dyDescent="0.2">
      <c r="G6137" s="35"/>
      <c r="H6137" s="35"/>
    </row>
    <row r="6138" spans="7:8" x14ac:dyDescent="0.2">
      <c r="G6138" s="35"/>
      <c r="H6138" s="35"/>
    </row>
    <row r="6139" spans="7:8" x14ac:dyDescent="0.2">
      <c r="G6139" s="35"/>
      <c r="H6139" s="35"/>
    </row>
    <row r="6140" spans="7:8" x14ac:dyDescent="0.2">
      <c r="G6140" s="35"/>
      <c r="H6140" s="35"/>
    </row>
    <row r="6141" spans="7:8" x14ac:dyDescent="0.2">
      <c r="G6141" s="35"/>
      <c r="H6141" s="35"/>
    </row>
    <row r="6142" spans="7:8" x14ac:dyDescent="0.2">
      <c r="G6142" s="35"/>
      <c r="H6142" s="35"/>
    </row>
    <row r="6143" spans="7:8" x14ac:dyDescent="0.2">
      <c r="G6143" s="35"/>
      <c r="H6143" s="35"/>
    </row>
    <row r="6144" spans="7:8" x14ac:dyDescent="0.2">
      <c r="G6144" s="35"/>
      <c r="H6144" s="35"/>
    </row>
    <row r="6145" spans="7:8" x14ac:dyDescent="0.2">
      <c r="G6145" s="35"/>
      <c r="H6145" s="35"/>
    </row>
    <row r="6146" spans="7:8" x14ac:dyDescent="0.2">
      <c r="G6146" s="35"/>
      <c r="H6146" s="35"/>
    </row>
    <row r="6147" spans="7:8" x14ac:dyDescent="0.2">
      <c r="G6147" s="35"/>
      <c r="H6147" s="35"/>
    </row>
    <row r="6148" spans="7:8" x14ac:dyDescent="0.2">
      <c r="G6148" s="35"/>
      <c r="H6148" s="35"/>
    </row>
    <row r="6149" spans="7:8" x14ac:dyDescent="0.2">
      <c r="G6149" s="35"/>
      <c r="H6149" s="35"/>
    </row>
    <row r="6150" spans="7:8" x14ac:dyDescent="0.2">
      <c r="G6150" s="35"/>
      <c r="H6150" s="35"/>
    </row>
    <row r="6151" spans="7:8" x14ac:dyDescent="0.2">
      <c r="G6151" s="35"/>
      <c r="H6151" s="35"/>
    </row>
    <row r="6152" spans="7:8" x14ac:dyDescent="0.2">
      <c r="G6152" s="35"/>
      <c r="H6152" s="35"/>
    </row>
    <row r="6153" spans="7:8" x14ac:dyDescent="0.2">
      <c r="G6153" s="35"/>
      <c r="H6153" s="35"/>
    </row>
    <row r="6154" spans="7:8" x14ac:dyDescent="0.2">
      <c r="G6154" s="35"/>
      <c r="H6154" s="35"/>
    </row>
    <row r="6155" spans="7:8" x14ac:dyDescent="0.2">
      <c r="G6155" s="35"/>
      <c r="H6155" s="35"/>
    </row>
    <row r="6156" spans="7:8" x14ac:dyDescent="0.2">
      <c r="G6156" s="35"/>
      <c r="H6156" s="35"/>
    </row>
    <row r="6157" spans="7:8" x14ac:dyDescent="0.2">
      <c r="G6157" s="35"/>
      <c r="H6157" s="35"/>
    </row>
    <row r="6158" spans="7:8" x14ac:dyDescent="0.2">
      <c r="G6158" s="35"/>
      <c r="H6158" s="35"/>
    </row>
    <row r="6159" spans="7:8" x14ac:dyDescent="0.2">
      <c r="G6159" s="35"/>
      <c r="H6159" s="35"/>
    </row>
    <row r="6160" spans="7:8" x14ac:dyDescent="0.2">
      <c r="G6160" s="35"/>
      <c r="H6160" s="35"/>
    </row>
    <row r="6161" spans="7:8" x14ac:dyDescent="0.2">
      <c r="G6161" s="35"/>
      <c r="H6161" s="35"/>
    </row>
    <row r="6162" spans="7:8" x14ac:dyDescent="0.2">
      <c r="G6162" s="35"/>
      <c r="H6162" s="35"/>
    </row>
    <row r="6163" spans="7:8" x14ac:dyDescent="0.2">
      <c r="G6163" s="35"/>
      <c r="H6163" s="35"/>
    </row>
    <row r="6164" spans="7:8" x14ac:dyDescent="0.2">
      <c r="G6164" s="35"/>
      <c r="H6164" s="35"/>
    </row>
    <row r="6165" spans="7:8" x14ac:dyDescent="0.2">
      <c r="G6165" s="35"/>
      <c r="H6165" s="35"/>
    </row>
    <row r="6166" spans="7:8" x14ac:dyDescent="0.2">
      <c r="G6166" s="35"/>
      <c r="H6166" s="35"/>
    </row>
    <row r="6167" spans="7:8" x14ac:dyDescent="0.2">
      <c r="G6167" s="35"/>
      <c r="H6167" s="35"/>
    </row>
    <row r="6168" spans="7:8" x14ac:dyDescent="0.2">
      <c r="G6168" s="35"/>
      <c r="H6168" s="35"/>
    </row>
    <row r="6169" spans="7:8" x14ac:dyDescent="0.2">
      <c r="G6169" s="35"/>
      <c r="H6169" s="35"/>
    </row>
    <row r="6170" spans="7:8" x14ac:dyDescent="0.2">
      <c r="G6170" s="35"/>
      <c r="H6170" s="35"/>
    </row>
    <row r="6171" spans="7:8" x14ac:dyDescent="0.2">
      <c r="G6171" s="35"/>
      <c r="H6171" s="35"/>
    </row>
    <row r="6172" spans="7:8" x14ac:dyDescent="0.2">
      <c r="G6172" s="35"/>
      <c r="H6172" s="35"/>
    </row>
    <row r="6173" spans="7:8" x14ac:dyDescent="0.2">
      <c r="G6173" s="35"/>
      <c r="H6173" s="35"/>
    </row>
    <row r="6174" spans="7:8" x14ac:dyDescent="0.2">
      <c r="G6174" s="35"/>
      <c r="H6174" s="35"/>
    </row>
    <row r="6175" spans="7:8" x14ac:dyDescent="0.2">
      <c r="G6175" s="35"/>
      <c r="H6175" s="35"/>
    </row>
    <row r="6176" spans="7:8" x14ac:dyDescent="0.2">
      <c r="G6176" s="35"/>
      <c r="H6176" s="35"/>
    </row>
    <row r="6177" spans="7:8" x14ac:dyDescent="0.2">
      <c r="G6177" s="35"/>
      <c r="H6177" s="35"/>
    </row>
    <row r="6178" spans="7:8" x14ac:dyDescent="0.2">
      <c r="G6178" s="35"/>
      <c r="H6178" s="35"/>
    </row>
    <row r="6179" spans="7:8" x14ac:dyDescent="0.2">
      <c r="G6179" s="35"/>
      <c r="H6179" s="35"/>
    </row>
    <row r="6180" spans="7:8" x14ac:dyDescent="0.2">
      <c r="G6180" s="35"/>
      <c r="H6180" s="35"/>
    </row>
    <row r="6181" spans="7:8" x14ac:dyDescent="0.2">
      <c r="G6181" s="35"/>
      <c r="H6181" s="35"/>
    </row>
    <row r="6182" spans="7:8" x14ac:dyDescent="0.2">
      <c r="G6182" s="35"/>
      <c r="H6182" s="35"/>
    </row>
    <row r="6183" spans="7:8" x14ac:dyDescent="0.2">
      <c r="G6183" s="35"/>
      <c r="H6183" s="35"/>
    </row>
    <row r="6184" spans="7:8" x14ac:dyDescent="0.2">
      <c r="G6184" s="35"/>
      <c r="H6184" s="35"/>
    </row>
    <row r="6185" spans="7:8" x14ac:dyDescent="0.2">
      <c r="G6185" s="35"/>
      <c r="H6185" s="35"/>
    </row>
    <row r="6186" spans="7:8" x14ac:dyDescent="0.2">
      <c r="G6186" s="35"/>
      <c r="H6186" s="35"/>
    </row>
    <row r="6187" spans="7:8" x14ac:dyDescent="0.2">
      <c r="G6187" s="35"/>
      <c r="H6187" s="35"/>
    </row>
    <row r="6188" spans="7:8" x14ac:dyDescent="0.2">
      <c r="G6188" s="35"/>
      <c r="H6188" s="35"/>
    </row>
    <row r="6189" spans="7:8" x14ac:dyDescent="0.2">
      <c r="G6189" s="35"/>
      <c r="H6189" s="35"/>
    </row>
    <row r="6190" spans="7:8" x14ac:dyDescent="0.2">
      <c r="G6190" s="35"/>
      <c r="H6190" s="35"/>
    </row>
    <row r="6191" spans="7:8" x14ac:dyDescent="0.2">
      <c r="G6191" s="35"/>
      <c r="H6191" s="35"/>
    </row>
    <row r="6192" spans="7:8" x14ac:dyDescent="0.2">
      <c r="G6192" s="35"/>
      <c r="H6192" s="35"/>
    </row>
    <row r="6193" spans="7:8" x14ac:dyDescent="0.2">
      <c r="G6193" s="35"/>
      <c r="H6193" s="35"/>
    </row>
    <row r="6194" spans="7:8" x14ac:dyDescent="0.2">
      <c r="G6194" s="35"/>
      <c r="H6194" s="35"/>
    </row>
    <row r="6195" spans="7:8" x14ac:dyDescent="0.2">
      <c r="G6195" s="35"/>
      <c r="H6195" s="35"/>
    </row>
    <row r="6196" spans="7:8" x14ac:dyDescent="0.2">
      <c r="G6196" s="35"/>
      <c r="H6196" s="35"/>
    </row>
    <row r="6197" spans="7:8" x14ac:dyDescent="0.2">
      <c r="G6197" s="35"/>
      <c r="H6197" s="35"/>
    </row>
    <row r="6198" spans="7:8" x14ac:dyDescent="0.2">
      <c r="G6198" s="35"/>
      <c r="H6198" s="35"/>
    </row>
    <row r="6199" spans="7:8" x14ac:dyDescent="0.2">
      <c r="G6199" s="35"/>
      <c r="H6199" s="35"/>
    </row>
    <row r="6200" spans="7:8" x14ac:dyDescent="0.2">
      <c r="G6200" s="35"/>
      <c r="H6200" s="35"/>
    </row>
    <row r="6201" spans="7:8" x14ac:dyDescent="0.2">
      <c r="G6201" s="35"/>
      <c r="H6201" s="35"/>
    </row>
    <row r="6202" spans="7:8" x14ac:dyDescent="0.2">
      <c r="G6202" s="35"/>
      <c r="H6202" s="35"/>
    </row>
    <row r="6203" spans="7:8" x14ac:dyDescent="0.2">
      <c r="G6203" s="35"/>
      <c r="H6203" s="35"/>
    </row>
    <row r="6204" spans="7:8" x14ac:dyDescent="0.2">
      <c r="G6204" s="35"/>
      <c r="H6204" s="35"/>
    </row>
    <row r="6205" spans="7:8" x14ac:dyDescent="0.2">
      <c r="G6205" s="35"/>
      <c r="H6205" s="35"/>
    </row>
    <row r="6206" spans="7:8" x14ac:dyDescent="0.2">
      <c r="G6206" s="35"/>
      <c r="H6206" s="35"/>
    </row>
    <row r="6207" spans="7:8" x14ac:dyDescent="0.2">
      <c r="G6207" s="35"/>
      <c r="H6207" s="35"/>
    </row>
    <row r="6208" spans="7:8" x14ac:dyDescent="0.2">
      <c r="G6208" s="35"/>
      <c r="H6208" s="35"/>
    </row>
    <row r="6209" spans="7:8" x14ac:dyDescent="0.2">
      <c r="G6209" s="35"/>
      <c r="H6209" s="35"/>
    </row>
    <row r="6210" spans="7:8" x14ac:dyDescent="0.2">
      <c r="G6210" s="35"/>
      <c r="H6210" s="35"/>
    </row>
    <row r="6211" spans="7:8" x14ac:dyDescent="0.2">
      <c r="G6211" s="35"/>
      <c r="H6211" s="35"/>
    </row>
    <row r="6212" spans="7:8" x14ac:dyDescent="0.2">
      <c r="G6212" s="35"/>
      <c r="H6212" s="35"/>
    </row>
    <row r="6213" spans="7:8" x14ac:dyDescent="0.2">
      <c r="G6213" s="35"/>
      <c r="H6213" s="35"/>
    </row>
    <row r="6214" spans="7:8" x14ac:dyDescent="0.2">
      <c r="G6214" s="35"/>
      <c r="H6214" s="35"/>
    </row>
    <row r="6215" spans="7:8" x14ac:dyDescent="0.2">
      <c r="G6215" s="35"/>
      <c r="H6215" s="35"/>
    </row>
    <row r="6216" spans="7:8" x14ac:dyDescent="0.2">
      <c r="G6216" s="35"/>
      <c r="H6216" s="35"/>
    </row>
    <row r="6217" spans="7:8" x14ac:dyDescent="0.2">
      <c r="G6217" s="35"/>
      <c r="H6217" s="35"/>
    </row>
    <row r="6218" spans="7:8" x14ac:dyDescent="0.2">
      <c r="G6218" s="35"/>
      <c r="H6218" s="35"/>
    </row>
    <row r="6219" spans="7:8" x14ac:dyDescent="0.2">
      <c r="G6219" s="35"/>
      <c r="H6219" s="35"/>
    </row>
    <row r="6220" spans="7:8" x14ac:dyDescent="0.2">
      <c r="G6220" s="35"/>
      <c r="H6220" s="35"/>
    </row>
    <row r="6221" spans="7:8" x14ac:dyDescent="0.2">
      <c r="G6221" s="35"/>
      <c r="H6221" s="35"/>
    </row>
    <row r="6222" spans="7:8" x14ac:dyDescent="0.2">
      <c r="G6222" s="35"/>
      <c r="H6222" s="35"/>
    </row>
    <row r="6223" spans="7:8" x14ac:dyDescent="0.2">
      <c r="G6223" s="35"/>
      <c r="H6223" s="35"/>
    </row>
    <row r="6224" spans="7:8" x14ac:dyDescent="0.2">
      <c r="G6224" s="35"/>
      <c r="H6224" s="35"/>
    </row>
    <row r="6225" spans="7:8" x14ac:dyDescent="0.2">
      <c r="G6225" s="35"/>
      <c r="H6225" s="35"/>
    </row>
    <row r="6226" spans="7:8" x14ac:dyDescent="0.2">
      <c r="G6226" s="35"/>
      <c r="H6226" s="35"/>
    </row>
    <row r="6227" spans="7:8" x14ac:dyDescent="0.2">
      <c r="G6227" s="35"/>
      <c r="H6227" s="35"/>
    </row>
    <row r="6228" spans="7:8" x14ac:dyDescent="0.2">
      <c r="G6228" s="35"/>
      <c r="H6228" s="35"/>
    </row>
    <row r="6229" spans="7:8" x14ac:dyDescent="0.2">
      <c r="G6229" s="35"/>
      <c r="H6229" s="35"/>
    </row>
    <row r="6230" spans="7:8" x14ac:dyDescent="0.2">
      <c r="G6230" s="35"/>
      <c r="H6230" s="35"/>
    </row>
    <row r="6231" spans="7:8" x14ac:dyDescent="0.2">
      <c r="G6231" s="35"/>
      <c r="H6231" s="35"/>
    </row>
    <row r="6232" spans="7:8" x14ac:dyDescent="0.2">
      <c r="G6232" s="35"/>
      <c r="H6232" s="35"/>
    </row>
    <row r="6233" spans="7:8" x14ac:dyDescent="0.2">
      <c r="G6233" s="35"/>
      <c r="H6233" s="35"/>
    </row>
    <row r="6234" spans="7:8" x14ac:dyDescent="0.2">
      <c r="G6234" s="35"/>
      <c r="H6234" s="35"/>
    </row>
    <row r="6235" spans="7:8" x14ac:dyDescent="0.2">
      <c r="G6235" s="35"/>
      <c r="H6235" s="35"/>
    </row>
    <row r="6236" spans="7:8" x14ac:dyDescent="0.2">
      <c r="G6236" s="35"/>
      <c r="H6236" s="35"/>
    </row>
    <row r="6237" spans="7:8" x14ac:dyDescent="0.2">
      <c r="G6237" s="35"/>
      <c r="H6237" s="35"/>
    </row>
    <row r="6238" spans="7:8" x14ac:dyDescent="0.2">
      <c r="G6238" s="35"/>
      <c r="H6238" s="35"/>
    </row>
    <row r="6239" spans="7:8" x14ac:dyDescent="0.2">
      <c r="G6239" s="35"/>
      <c r="H6239" s="35"/>
    </row>
    <row r="6240" spans="7:8" x14ac:dyDescent="0.2">
      <c r="G6240" s="35"/>
      <c r="H6240" s="35"/>
    </row>
    <row r="6241" spans="7:8" x14ac:dyDescent="0.2">
      <c r="G6241" s="35"/>
      <c r="H6241" s="35"/>
    </row>
    <row r="6242" spans="7:8" x14ac:dyDescent="0.2">
      <c r="G6242" s="35"/>
      <c r="H6242" s="35"/>
    </row>
    <row r="6243" spans="7:8" x14ac:dyDescent="0.2">
      <c r="G6243" s="35"/>
      <c r="H6243" s="35"/>
    </row>
    <row r="6244" spans="7:8" x14ac:dyDescent="0.2">
      <c r="G6244" s="35"/>
      <c r="H6244" s="35"/>
    </row>
    <row r="6245" spans="7:8" x14ac:dyDescent="0.2">
      <c r="G6245" s="35"/>
      <c r="H6245" s="35"/>
    </row>
    <row r="6246" spans="7:8" x14ac:dyDescent="0.2">
      <c r="G6246" s="35"/>
      <c r="H6246" s="35"/>
    </row>
    <row r="6247" spans="7:8" x14ac:dyDescent="0.2">
      <c r="G6247" s="35"/>
      <c r="H6247" s="35"/>
    </row>
    <row r="6248" spans="7:8" x14ac:dyDescent="0.2">
      <c r="G6248" s="35"/>
      <c r="H6248" s="35"/>
    </row>
    <row r="6249" spans="7:8" x14ac:dyDescent="0.2">
      <c r="G6249" s="35"/>
      <c r="H6249" s="35"/>
    </row>
    <row r="6250" spans="7:8" x14ac:dyDescent="0.2">
      <c r="G6250" s="35"/>
      <c r="H6250" s="35"/>
    </row>
    <row r="6251" spans="7:8" x14ac:dyDescent="0.2">
      <c r="G6251" s="35"/>
      <c r="H6251" s="35"/>
    </row>
    <row r="6252" spans="7:8" x14ac:dyDescent="0.2">
      <c r="G6252" s="35"/>
      <c r="H6252" s="35"/>
    </row>
    <row r="6253" spans="7:8" x14ac:dyDescent="0.2">
      <c r="G6253" s="35"/>
      <c r="H6253" s="35"/>
    </row>
    <row r="6254" spans="7:8" x14ac:dyDescent="0.2">
      <c r="G6254" s="35"/>
      <c r="H6254" s="35"/>
    </row>
    <row r="6255" spans="7:8" x14ac:dyDescent="0.2">
      <c r="G6255" s="35"/>
      <c r="H6255" s="35"/>
    </row>
    <row r="6256" spans="7:8" x14ac:dyDescent="0.2">
      <c r="G6256" s="35"/>
      <c r="H6256" s="35"/>
    </row>
    <row r="6257" spans="7:8" x14ac:dyDescent="0.2">
      <c r="G6257" s="35"/>
      <c r="H6257" s="35"/>
    </row>
    <row r="6258" spans="7:8" x14ac:dyDescent="0.2">
      <c r="G6258" s="35"/>
      <c r="H6258" s="35"/>
    </row>
    <row r="6259" spans="7:8" x14ac:dyDescent="0.2">
      <c r="G6259" s="35"/>
      <c r="H6259" s="35"/>
    </row>
    <row r="6260" spans="7:8" x14ac:dyDescent="0.2">
      <c r="G6260" s="35"/>
      <c r="H6260" s="35"/>
    </row>
    <row r="6261" spans="7:8" x14ac:dyDescent="0.2">
      <c r="G6261" s="35"/>
      <c r="H6261" s="35"/>
    </row>
    <row r="6262" spans="7:8" x14ac:dyDescent="0.2">
      <c r="G6262" s="35"/>
      <c r="H6262" s="35"/>
    </row>
    <row r="6263" spans="7:8" x14ac:dyDescent="0.2">
      <c r="G6263" s="35"/>
      <c r="H6263" s="35"/>
    </row>
    <row r="6264" spans="7:8" x14ac:dyDescent="0.2">
      <c r="G6264" s="35"/>
      <c r="H6264" s="35"/>
    </row>
    <row r="6265" spans="7:8" x14ac:dyDescent="0.2">
      <c r="G6265" s="35"/>
      <c r="H6265" s="35"/>
    </row>
    <row r="6266" spans="7:8" x14ac:dyDescent="0.2">
      <c r="G6266" s="35"/>
      <c r="H6266" s="35"/>
    </row>
    <row r="6267" spans="7:8" x14ac:dyDescent="0.2">
      <c r="G6267" s="35"/>
      <c r="H6267" s="35"/>
    </row>
    <row r="6268" spans="7:8" x14ac:dyDescent="0.2">
      <c r="G6268" s="35"/>
      <c r="H6268" s="35"/>
    </row>
    <row r="6269" spans="7:8" x14ac:dyDescent="0.2">
      <c r="G6269" s="35"/>
      <c r="H6269" s="35"/>
    </row>
    <row r="6270" spans="7:8" x14ac:dyDescent="0.2">
      <c r="G6270" s="35"/>
      <c r="H6270" s="35"/>
    </row>
    <row r="6271" spans="7:8" x14ac:dyDescent="0.2">
      <c r="G6271" s="35"/>
      <c r="H6271" s="35"/>
    </row>
    <row r="6272" spans="7:8" x14ac:dyDescent="0.2">
      <c r="G6272" s="35"/>
      <c r="H6272" s="35"/>
    </row>
    <row r="6273" spans="7:8" x14ac:dyDescent="0.2">
      <c r="G6273" s="35"/>
      <c r="H6273" s="35"/>
    </row>
    <row r="6274" spans="7:8" x14ac:dyDescent="0.2">
      <c r="G6274" s="35"/>
      <c r="H6274" s="35"/>
    </row>
    <row r="6275" spans="7:8" x14ac:dyDescent="0.2">
      <c r="G6275" s="35"/>
      <c r="H6275" s="35"/>
    </row>
    <row r="6276" spans="7:8" x14ac:dyDescent="0.2">
      <c r="G6276" s="35"/>
      <c r="H6276" s="35"/>
    </row>
    <row r="6277" spans="7:8" x14ac:dyDescent="0.2">
      <c r="G6277" s="35"/>
      <c r="H6277" s="35"/>
    </row>
    <row r="6278" spans="7:8" x14ac:dyDescent="0.2">
      <c r="G6278" s="35"/>
      <c r="H6278" s="35"/>
    </row>
    <row r="6279" spans="7:8" x14ac:dyDescent="0.2">
      <c r="G6279" s="35"/>
      <c r="H6279" s="35"/>
    </row>
    <row r="6280" spans="7:8" x14ac:dyDescent="0.2">
      <c r="G6280" s="35"/>
      <c r="H6280" s="35"/>
    </row>
    <row r="6281" spans="7:8" x14ac:dyDescent="0.2">
      <c r="G6281" s="35"/>
      <c r="H6281" s="35"/>
    </row>
    <row r="6282" spans="7:8" x14ac:dyDescent="0.2">
      <c r="G6282" s="35"/>
      <c r="H6282" s="35"/>
    </row>
    <row r="6283" spans="7:8" x14ac:dyDescent="0.2">
      <c r="G6283" s="35"/>
      <c r="H6283" s="35"/>
    </row>
    <row r="6284" spans="7:8" x14ac:dyDescent="0.2">
      <c r="G6284" s="35"/>
      <c r="H6284" s="35"/>
    </row>
    <row r="6285" spans="7:8" x14ac:dyDescent="0.2">
      <c r="G6285" s="35"/>
      <c r="H6285" s="35"/>
    </row>
    <row r="6286" spans="7:8" x14ac:dyDescent="0.2">
      <c r="G6286" s="35"/>
      <c r="H6286" s="35"/>
    </row>
    <row r="6287" spans="7:8" x14ac:dyDescent="0.2">
      <c r="G6287" s="35"/>
      <c r="H6287" s="35"/>
    </row>
    <row r="6288" spans="7:8" x14ac:dyDescent="0.2">
      <c r="G6288" s="35"/>
      <c r="H6288" s="35"/>
    </row>
    <row r="6289" spans="7:8" x14ac:dyDescent="0.2">
      <c r="G6289" s="35"/>
      <c r="H6289" s="35"/>
    </row>
    <row r="6290" spans="7:8" x14ac:dyDescent="0.2">
      <c r="G6290" s="35"/>
      <c r="H6290" s="35"/>
    </row>
    <row r="6291" spans="7:8" x14ac:dyDescent="0.2">
      <c r="G6291" s="35"/>
      <c r="H6291" s="35"/>
    </row>
    <row r="6292" spans="7:8" x14ac:dyDescent="0.2">
      <c r="G6292" s="35"/>
      <c r="H6292" s="35"/>
    </row>
    <row r="6293" spans="7:8" x14ac:dyDescent="0.2">
      <c r="G6293" s="35"/>
      <c r="H6293" s="35"/>
    </row>
    <row r="6294" spans="7:8" x14ac:dyDescent="0.2">
      <c r="G6294" s="35"/>
      <c r="H6294" s="35"/>
    </row>
    <row r="6295" spans="7:8" x14ac:dyDescent="0.2">
      <c r="G6295" s="35"/>
      <c r="H6295" s="35"/>
    </row>
    <row r="6296" spans="7:8" x14ac:dyDescent="0.2">
      <c r="G6296" s="35"/>
      <c r="H6296" s="35"/>
    </row>
    <row r="6297" spans="7:8" x14ac:dyDescent="0.2">
      <c r="G6297" s="35"/>
      <c r="H6297" s="35"/>
    </row>
    <row r="6298" spans="7:8" x14ac:dyDescent="0.2">
      <c r="G6298" s="35"/>
      <c r="H6298" s="35"/>
    </row>
    <row r="6299" spans="7:8" x14ac:dyDescent="0.2">
      <c r="G6299" s="35"/>
      <c r="H6299" s="35"/>
    </row>
    <row r="6300" spans="7:8" x14ac:dyDescent="0.2">
      <c r="G6300" s="35"/>
      <c r="H6300" s="35"/>
    </row>
    <row r="6301" spans="7:8" x14ac:dyDescent="0.2">
      <c r="G6301" s="35"/>
      <c r="H6301" s="35"/>
    </row>
    <row r="6302" spans="7:8" x14ac:dyDescent="0.2">
      <c r="G6302" s="35"/>
      <c r="H6302" s="35"/>
    </row>
    <row r="6303" spans="7:8" x14ac:dyDescent="0.2">
      <c r="G6303" s="35"/>
      <c r="H6303" s="35"/>
    </row>
    <row r="6304" spans="7:8" x14ac:dyDescent="0.2">
      <c r="G6304" s="35"/>
      <c r="H6304" s="35"/>
    </row>
    <row r="6305" spans="7:8" x14ac:dyDescent="0.2">
      <c r="G6305" s="35"/>
      <c r="H6305" s="35"/>
    </row>
    <row r="6306" spans="7:8" x14ac:dyDescent="0.2">
      <c r="G6306" s="35"/>
      <c r="H6306" s="35"/>
    </row>
    <row r="6307" spans="7:8" x14ac:dyDescent="0.2">
      <c r="G6307" s="35"/>
      <c r="H6307" s="35"/>
    </row>
    <row r="6308" spans="7:8" x14ac:dyDescent="0.2">
      <c r="G6308" s="35"/>
      <c r="H6308" s="35"/>
    </row>
    <row r="6309" spans="7:8" x14ac:dyDescent="0.2">
      <c r="G6309" s="35"/>
      <c r="H6309" s="35"/>
    </row>
    <row r="6310" spans="7:8" x14ac:dyDescent="0.2">
      <c r="G6310" s="35"/>
      <c r="H6310" s="35"/>
    </row>
    <row r="6311" spans="7:8" x14ac:dyDescent="0.2">
      <c r="G6311" s="35"/>
      <c r="H6311" s="35"/>
    </row>
    <row r="6312" spans="7:8" x14ac:dyDescent="0.2">
      <c r="G6312" s="35"/>
      <c r="H6312" s="35"/>
    </row>
    <row r="6313" spans="7:8" x14ac:dyDescent="0.2">
      <c r="G6313" s="35"/>
      <c r="H6313" s="35"/>
    </row>
    <row r="6314" spans="7:8" x14ac:dyDescent="0.2">
      <c r="G6314" s="35"/>
      <c r="H6314" s="35"/>
    </row>
    <row r="6315" spans="7:8" x14ac:dyDescent="0.2">
      <c r="G6315" s="35"/>
      <c r="H6315" s="35"/>
    </row>
    <row r="6316" spans="7:8" x14ac:dyDescent="0.2">
      <c r="G6316" s="35"/>
      <c r="H6316" s="35"/>
    </row>
    <row r="6317" spans="7:8" x14ac:dyDescent="0.2">
      <c r="G6317" s="35"/>
      <c r="H6317" s="35"/>
    </row>
    <row r="6318" spans="7:8" x14ac:dyDescent="0.2">
      <c r="G6318" s="35"/>
      <c r="H6318" s="35"/>
    </row>
    <row r="6319" spans="7:8" x14ac:dyDescent="0.2">
      <c r="G6319" s="35"/>
      <c r="H6319" s="35"/>
    </row>
    <row r="6320" spans="7:8" x14ac:dyDescent="0.2">
      <c r="G6320" s="35"/>
      <c r="H6320" s="35"/>
    </row>
    <row r="6321" spans="7:8" x14ac:dyDescent="0.2">
      <c r="G6321" s="35"/>
      <c r="H6321" s="35"/>
    </row>
    <row r="6322" spans="7:8" x14ac:dyDescent="0.2">
      <c r="G6322" s="35"/>
      <c r="H6322" s="35"/>
    </row>
    <row r="6323" spans="7:8" x14ac:dyDescent="0.2">
      <c r="G6323" s="35"/>
      <c r="H6323" s="35"/>
    </row>
    <row r="6324" spans="7:8" x14ac:dyDescent="0.2">
      <c r="G6324" s="35"/>
      <c r="H6324" s="35"/>
    </row>
    <row r="6325" spans="7:8" x14ac:dyDescent="0.2">
      <c r="G6325" s="35"/>
      <c r="H6325" s="35"/>
    </row>
    <row r="6326" spans="7:8" x14ac:dyDescent="0.2">
      <c r="G6326" s="35"/>
      <c r="H6326" s="35"/>
    </row>
    <row r="6327" spans="7:8" x14ac:dyDescent="0.2">
      <c r="G6327" s="35"/>
      <c r="H6327" s="35"/>
    </row>
    <row r="6328" spans="7:8" x14ac:dyDescent="0.2">
      <c r="G6328" s="35"/>
      <c r="H6328" s="35"/>
    </row>
    <row r="6329" spans="7:8" x14ac:dyDescent="0.2">
      <c r="G6329" s="35"/>
      <c r="H6329" s="35"/>
    </row>
    <row r="6330" spans="7:8" x14ac:dyDescent="0.2">
      <c r="G6330" s="35"/>
      <c r="H6330" s="35"/>
    </row>
    <row r="6331" spans="7:8" x14ac:dyDescent="0.2">
      <c r="G6331" s="35"/>
      <c r="H6331" s="35"/>
    </row>
    <row r="6332" spans="7:8" x14ac:dyDescent="0.2">
      <c r="G6332" s="35"/>
      <c r="H6332" s="35"/>
    </row>
    <row r="6333" spans="7:8" x14ac:dyDescent="0.2">
      <c r="G6333" s="35"/>
      <c r="H6333" s="35"/>
    </row>
    <row r="6334" spans="7:8" x14ac:dyDescent="0.2">
      <c r="G6334" s="35"/>
      <c r="H6334" s="35"/>
    </row>
    <row r="6335" spans="7:8" x14ac:dyDescent="0.2">
      <c r="G6335" s="35"/>
      <c r="H6335" s="35"/>
    </row>
    <row r="6336" spans="7:8" x14ac:dyDescent="0.2">
      <c r="G6336" s="35"/>
      <c r="H6336" s="35"/>
    </row>
    <row r="6337" spans="7:8" x14ac:dyDescent="0.2">
      <c r="G6337" s="35"/>
      <c r="H6337" s="35"/>
    </row>
    <row r="6338" spans="7:8" x14ac:dyDescent="0.2">
      <c r="G6338" s="35"/>
      <c r="H6338" s="35"/>
    </row>
    <row r="6339" spans="7:8" x14ac:dyDescent="0.2">
      <c r="G6339" s="35"/>
      <c r="H6339" s="35"/>
    </row>
    <row r="6340" spans="7:8" x14ac:dyDescent="0.2">
      <c r="G6340" s="35"/>
      <c r="H6340" s="35"/>
    </row>
    <row r="6341" spans="7:8" x14ac:dyDescent="0.2">
      <c r="G6341" s="35"/>
      <c r="H6341" s="35"/>
    </row>
    <row r="6342" spans="7:8" x14ac:dyDescent="0.2">
      <c r="G6342" s="35"/>
      <c r="H6342" s="35"/>
    </row>
    <row r="6343" spans="7:8" x14ac:dyDescent="0.2">
      <c r="G6343" s="35"/>
      <c r="H6343" s="35"/>
    </row>
    <row r="6344" spans="7:8" x14ac:dyDescent="0.2">
      <c r="G6344" s="35"/>
      <c r="H6344" s="35"/>
    </row>
    <row r="6345" spans="7:8" x14ac:dyDescent="0.2">
      <c r="G6345" s="35"/>
      <c r="H6345" s="35"/>
    </row>
    <row r="6346" spans="7:8" x14ac:dyDescent="0.2">
      <c r="G6346" s="35"/>
      <c r="H6346" s="35"/>
    </row>
    <row r="6347" spans="7:8" x14ac:dyDescent="0.2">
      <c r="G6347" s="35"/>
      <c r="H6347" s="35"/>
    </row>
    <row r="6348" spans="7:8" x14ac:dyDescent="0.2">
      <c r="G6348" s="35"/>
      <c r="H6348" s="35"/>
    </row>
    <row r="6349" spans="7:8" x14ac:dyDescent="0.2">
      <c r="G6349" s="35"/>
      <c r="H6349" s="35"/>
    </row>
    <row r="6350" spans="7:8" x14ac:dyDescent="0.2">
      <c r="G6350" s="35"/>
      <c r="H6350" s="35"/>
    </row>
    <row r="6351" spans="7:8" x14ac:dyDescent="0.2">
      <c r="G6351" s="35"/>
      <c r="H6351" s="35"/>
    </row>
    <row r="6352" spans="7:8" x14ac:dyDescent="0.2">
      <c r="G6352" s="35"/>
      <c r="H6352" s="35"/>
    </row>
    <row r="6353" spans="7:8" x14ac:dyDescent="0.2">
      <c r="G6353" s="35"/>
      <c r="H6353" s="35"/>
    </row>
    <row r="6354" spans="7:8" x14ac:dyDescent="0.2">
      <c r="G6354" s="35"/>
      <c r="H6354" s="35"/>
    </row>
    <row r="6355" spans="7:8" x14ac:dyDescent="0.2">
      <c r="G6355" s="35"/>
      <c r="H6355" s="35"/>
    </row>
    <row r="6356" spans="7:8" x14ac:dyDescent="0.2">
      <c r="G6356" s="35"/>
      <c r="H6356" s="35"/>
    </row>
    <row r="6357" spans="7:8" x14ac:dyDescent="0.2">
      <c r="G6357" s="35"/>
      <c r="H6357" s="35"/>
    </row>
    <row r="6358" spans="7:8" x14ac:dyDescent="0.2">
      <c r="G6358" s="35"/>
      <c r="H6358" s="35"/>
    </row>
    <row r="6359" spans="7:8" x14ac:dyDescent="0.2">
      <c r="G6359" s="35"/>
      <c r="H6359" s="35"/>
    </row>
    <row r="6360" spans="7:8" x14ac:dyDescent="0.2">
      <c r="G6360" s="35"/>
      <c r="H6360" s="35"/>
    </row>
    <row r="6361" spans="7:8" x14ac:dyDescent="0.2">
      <c r="G6361" s="35"/>
      <c r="H6361" s="35"/>
    </row>
    <row r="6362" spans="7:8" x14ac:dyDescent="0.2">
      <c r="G6362" s="35"/>
      <c r="H6362" s="35"/>
    </row>
    <row r="6363" spans="7:8" x14ac:dyDescent="0.2">
      <c r="G6363" s="35"/>
      <c r="H6363" s="35"/>
    </row>
    <row r="6364" spans="7:8" x14ac:dyDescent="0.2">
      <c r="G6364" s="35"/>
      <c r="H6364" s="35"/>
    </row>
    <row r="6365" spans="7:8" x14ac:dyDescent="0.2">
      <c r="G6365" s="35"/>
      <c r="H6365" s="35"/>
    </row>
    <row r="6366" spans="7:8" x14ac:dyDescent="0.2">
      <c r="G6366" s="35"/>
      <c r="H6366" s="35"/>
    </row>
    <row r="6367" spans="7:8" x14ac:dyDescent="0.2">
      <c r="G6367" s="35"/>
      <c r="H6367" s="35"/>
    </row>
    <row r="6368" spans="7:8" x14ac:dyDescent="0.2">
      <c r="G6368" s="35"/>
      <c r="H6368" s="35"/>
    </row>
    <row r="6369" spans="7:8" x14ac:dyDescent="0.2">
      <c r="G6369" s="35"/>
      <c r="H6369" s="35"/>
    </row>
    <row r="6370" spans="7:8" x14ac:dyDescent="0.2">
      <c r="G6370" s="35"/>
      <c r="H6370" s="35"/>
    </row>
    <row r="6371" spans="7:8" x14ac:dyDescent="0.2">
      <c r="G6371" s="35"/>
      <c r="H6371" s="35"/>
    </row>
    <row r="6372" spans="7:8" x14ac:dyDescent="0.2">
      <c r="G6372" s="35"/>
      <c r="H6372" s="35"/>
    </row>
    <row r="6373" spans="7:8" x14ac:dyDescent="0.2">
      <c r="G6373" s="35"/>
      <c r="H6373" s="35"/>
    </row>
    <row r="6374" spans="7:8" x14ac:dyDescent="0.2">
      <c r="G6374" s="35"/>
      <c r="H6374" s="35"/>
    </row>
    <row r="6375" spans="7:8" x14ac:dyDescent="0.2">
      <c r="G6375" s="35"/>
      <c r="H6375" s="35"/>
    </row>
    <row r="6376" spans="7:8" x14ac:dyDescent="0.2">
      <c r="G6376" s="35"/>
      <c r="H6376" s="35"/>
    </row>
    <row r="6377" spans="7:8" x14ac:dyDescent="0.2">
      <c r="G6377" s="35"/>
      <c r="H6377" s="35"/>
    </row>
    <row r="6378" spans="7:8" x14ac:dyDescent="0.2">
      <c r="G6378" s="35"/>
      <c r="H6378" s="35"/>
    </row>
    <row r="6379" spans="7:8" x14ac:dyDescent="0.2">
      <c r="G6379" s="35"/>
      <c r="H6379" s="35"/>
    </row>
    <row r="6380" spans="7:8" x14ac:dyDescent="0.2">
      <c r="G6380" s="35"/>
      <c r="H6380" s="35"/>
    </row>
    <row r="6381" spans="7:8" x14ac:dyDescent="0.2">
      <c r="G6381" s="35"/>
      <c r="H6381" s="35"/>
    </row>
    <row r="6382" spans="7:8" x14ac:dyDescent="0.2">
      <c r="G6382" s="35"/>
      <c r="H6382" s="35"/>
    </row>
    <row r="6383" spans="7:8" x14ac:dyDescent="0.2">
      <c r="G6383" s="35"/>
      <c r="H6383" s="35"/>
    </row>
    <row r="6384" spans="7:8" x14ac:dyDescent="0.2">
      <c r="G6384" s="35"/>
      <c r="H6384" s="35"/>
    </row>
    <row r="6385" spans="7:8" x14ac:dyDescent="0.2">
      <c r="G6385" s="35"/>
      <c r="H6385" s="35"/>
    </row>
    <row r="6386" spans="7:8" x14ac:dyDescent="0.2">
      <c r="G6386" s="35"/>
      <c r="H6386" s="35"/>
    </row>
    <row r="6387" spans="7:8" x14ac:dyDescent="0.2">
      <c r="G6387" s="35"/>
      <c r="H6387" s="35"/>
    </row>
    <row r="6388" spans="7:8" x14ac:dyDescent="0.2">
      <c r="G6388" s="35"/>
      <c r="H6388" s="35"/>
    </row>
    <row r="6389" spans="7:8" x14ac:dyDescent="0.2">
      <c r="G6389" s="35"/>
      <c r="H6389" s="35"/>
    </row>
    <row r="6390" spans="7:8" x14ac:dyDescent="0.2">
      <c r="G6390" s="35"/>
      <c r="H6390" s="35"/>
    </row>
    <row r="6391" spans="7:8" x14ac:dyDescent="0.2">
      <c r="G6391" s="35"/>
      <c r="H6391" s="35"/>
    </row>
    <row r="6392" spans="7:8" x14ac:dyDescent="0.2">
      <c r="G6392" s="35"/>
      <c r="H6392" s="35"/>
    </row>
    <row r="6393" spans="7:8" x14ac:dyDescent="0.2">
      <c r="G6393" s="35"/>
      <c r="H6393" s="35"/>
    </row>
    <row r="6394" spans="7:8" x14ac:dyDescent="0.2">
      <c r="G6394" s="35"/>
      <c r="H6394" s="35"/>
    </row>
    <row r="6395" spans="7:8" x14ac:dyDescent="0.2">
      <c r="G6395" s="35"/>
      <c r="H6395" s="35"/>
    </row>
    <row r="6396" spans="7:8" x14ac:dyDescent="0.2">
      <c r="G6396" s="35"/>
      <c r="H6396" s="35"/>
    </row>
    <row r="6397" spans="7:8" x14ac:dyDescent="0.2">
      <c r="G6397" s="35"/>
      <c r="H6397" s="35"/>
    </row>
    <row r="6398" spans="7:8" x14ac:dyDescent="0.2">
      <c r="G6398" s="35"/>
      <c r="H6398" s="35"/>
    </row>
    <row r="6399" spans="7:8" x14ac:dyDescent="0.2">
      <c r="G6399" s="35"/>
      <c r="H6399" s="35"/>
    </row>
    <row r="6400" spans="7:8" x14ac:dyDescent="0.2">
      <c r="G6400" s="35"/>
      <c r="H6400" s="35"/>
    </row>
    <row r="6401" spans="7:8" x14ac:dyDescent="0.2">
      <c r="G6401" s="35"/>
      <c r="H6401" s="35"/>
    </row>
    <row r="6402" spans="7:8" x14ac:dyDescent="0.2">
      <c r="G6402" s="35"/>
      <c r="H6402" s="35"/>
    </row>
    <row r="6403" spans="7:8" x14ac:dyDescent="0.2">
      <c r="G6403" s="35"/>
      <c r="H6403" s="35"/>
    </row>
    <row r="6404" spans="7:8" x14ac:dyDescent="0.2">
      <c r="G6404" s="35"/>
      <c r="H6404" s="35"/>
    </row>
    <row r="6405" spans="7:8" x14ac:dyDescent="0.2">
      <c r="G6405" s="35"/>
      <c r="H6405" s="35"/>
    </row>
    <row r="6406" spans="7:8" x14ac:dyDescent="0.2">
      <c r="G6406" s="35"/>
      <c r="H6406" s="35"/>
    </row>
    <row r="6407" spans="7:8" x14ac:dyDescent="0.2">
      <c r="G6407" s="35"/>
      <c r="H6407" s="35"/>
    </row>
    <row r="6408" spans="7:8" x14ac:dyDescent="0.2">
      <c r="G6408" s="35"/>
      <c r="H6408" s="35"/>
    </row>
    <row r="6409" spans="7:8" x14ac:dyDescent="0.2">
      <c r="G6409" s="35"/>
      <c r="H6409" s="35"/>
    </row>
    <row r="6410" spans="7:8" x14ac:dyDescent="0.2">
      <c r="G6410" s="35"/>
      <c r="H6410" s="35"/>
    </row>
    <row r="6411" spans="7:8" x14ac:dyDescent="0.2">
      <c r="G6411" s="35"/>
      <c r="H6411" s="35"/>
    </row>
    <row r="6412" spans="7:8" x14ac:dyDescent="0.2">
      <c r="G6412" s="35"/>
      <c r="H6412" s="35"/>
    </row>
    <row r="6413" spans="7:8" x14ac:dyDescent="0.2">
      <c r="G6413" s="35"/>
      <c r="H6413" s="35"/>
    </row>
    <row r="6414" spans="7:8" x14ac:dyDescent="0.2">
      <c r="G6414" s="35"/>
      <c r="H6414" s="35"/>
    </row>
    <row r="6415" spans="7:8" x14ac:dyDescent="0.2">
      <c r="G6415" s="35"/>
      <c r="H6415" s="35"/>
    </row>
    <row r="6416" spans="7:8" x14ac:dyDescent="0.2">
      <c r="G6416" s="35"/>
      <c r="H6416" s="35"/>
    </row>
    <row r="6417" spans="7:8" x14ac:dyDescent="0.2">
      <c r="G6417" s="35"/>
      <c r="H6417" s="35"/>
    </row>
    <row r="6418" spans="7:8" x14ac:dyDescent="0.2">
      <c r="G6418" s="35"/>
      <c r="H6418" s="35"/>
    </row>
    <row r="6419" spans="7:8" x14ac:dyDescent="0.2">
      <c r="G6419" s="35"/>
      <c r="H6419" s="35"/>
    </row>
    <row r="6420" spans="7:8" x14ac:dyDescent="0.2">
      <c r="G6420" s="35"/>
      <c r="H6420" s="35"/>
    </row>
    <row r="6421" spans="7:8" x14ac:dyDescent="0.2">
      <c r="G6421" s="35"/>
      <c r="H6421" s="35"/>
    </row>
    <row r="6422" spans="7:8" x14ac:dyDescent="0.2">
      <c r="G6422" s="35"/>
      <c r="H6422" s="35"/>
    </row>
    <row r="6423" spans="7:8" x14ac:dyDescent="0.2">
      <c r="G6423" s="35"/>
      <c r="H6423" s="35"/>
    </row>
    <row r="6424" spans="7:8" x14ac:dyDescent="0.2">
      <c r="G6424" s="35"/>
      <c r="H6424" s="35"/>
    </row>
    <row r="6425" spans="7:8" x14ac:dyDescent="0.2">
      <c r="G6425" s="35"/>
      <c r="H6425" s="35"/>
    </row>
    <row r="6426" spans="7:8" x14ac:dyDescent="0.2">
      <c r="G6426" s="35"/>
      <c r="H6426" s="35"/>
    </row>
    <row r="6427" spans="7:8" x14ac:dyDescent="0.2">
      <c r="G6427" s="35"/>
      <c r="H6427" s="35"/>
    </row>
    <row r="6428" spans="7:8" x14ac:dyDescent="0.2">
      <c r="G6428" s="35"/>
      <c r="H6428" s="35"/>
    </row>
    <row r="6429" spans="7:8" x14ac:dyDescent="0.2">
      <c r="G6429" s="35"/>
      <c r="H6429" s="35"/>
    </row>
    <row r="6430" spans="7:8" x14ac:dyDescent="0.2">
      <c r="G6430" s="35"/>
      <c r="H6430" s="35"/>
    </row>
    <row r="6431" spans="7:8" x14ac:dyDescent="0.2">
      <c r="G6431" s="35"/>
      <c r="H6431" s="35"/>
    </row>
    <row r="6432" spans="7:8" x14ac:dyDescent="0.2">
      <c r="G6432" s="35"/>
      <c r="H6432" s="35"/>
    </row>
    <row r="6433" spans="7:8" x14ac:dyDescent="0.2">
      <c r="G6433" s="35"/>
      <c r="H6433" s="35"/>
    </row>
    <row r="6434" spans="7:8" x14ac:dyDescent="0.2">
      <c r="G6434" s="35"/>
      <c r="H6434" s="35"/>
    </row>
    <row r="6435" spans="7:8" x14ac:dyDescent="0.2">
      <c r="G6435" s="35"/>
      <c r="H6435" s="35"/>
    </row>
    <row r="6436" spans="7:8" x14ac:dyDescent="0.2">
      <c r="G6436" s="35"/>
      <c r="H6436" s="35"/>
    </row>
    <row r="6437" spans="7:8" x14ac:dyDescent="0.2">
      <c r="G6437" s="35"/>
      <c r="H6437" s="35"/>
    </row>
    <row r="6438" spans="7:8" x14ac:dyDescent="0.2">
      <c r="G6438" s="35"/>
      <c r="H6438" s="35"/>
    </row>
    <row r="6439" spans="7:8" x14ac:dyDescent="0.2">
      <c r="G6439" s="35"/>
      <c r="H6439" s="35"/>
    </row>
    <row r="6440" spans="7:8" x14ac:dyDescent="0.2">
      <c r="G6440" s="35"/>
      <c r="H6440" s="35"/>
    </row>
    <row r="6441" spans="7:8" x14ac:dyDescent="0.2">
      <c r="G6441" s="35"/>
      <c r="H6441" s="35"/>
    </row>
    <row r="6442" spans="7:8" x14ac:dyDescent="0.2">
      <c r="G6442" s="35"/>
      <c r="H6442" s="35"/>
    </row>
    <row r="6443" spans="7:8" x14ac:dyDescent="0.2">
      <c r="G6443" s="35"/>
      <c r="H6443" s="35"/>
    </row>
    <row r="6444" spans="7:8" x14ac:dyDescent="0.2">
      <c r="G6444" s="35"/>
      <c r="H6444" s="35"/>
    </row>
    <row r="6445" spans="7:8" x14ac:dyDescent="0.2">
      <c r="G6445" s="35"/>
      <c r="H6445" s="35"/>
    </row>
    <row r="6446" spans="7:8" x14ac:dyDescent="0.2">
      <c r="G6446" s="35"/>
      <c r="H6446" s="35"/>
    </row>
    <row r="6447" spans="7:8" x14ac:dyDescent="0.2">
      <c r="G6447" s="35"/>
      <c r="H6447" s="35"/>
    </row>
    <row r="6448" spans="7:8" x14ac:dyDescent="0.2">
      <c r="G6448" s="35"/>
      <c r="H6448" s="35"/>
    </row>
    <row r="6449" spans="7:8" x14ac:dyDescent="0.2">
      <c r="G6449" s="35"/>
      <c r="H6449" s="35"/>
    </row>
    <row r="6450" spans="7:8" x14ac:dyDescent="0.2">
      <c r="G6450" s="35"/>
      <c r="H6450" s="35"/>
    </row>
    <row r="6451" spans="7:8" x14ac:dyDescent="0.2">
      <c r="G6451" s="35"/>
      <c r="H6451" s="35"/>
    </row>
    <row r="6452" spans="7:8" x14ac:dyDescent="0.2">
      <c r="G6452" s="35"/>
      <c r="H6452" s="35"/>
    </row>
    <row r="6453" spans="7:8" x14ac:dyDescent="0.2">
      <c r="G6453" s="35"/>
      <c r="H6453" s="35"/>
    </row>
    <row r="6454" spans="7:8" x14ac:dyDescent="0.2">
      <c r="G6454" s="35"/>
      <c r="H6454" s="35"/>
    </row>
    <row r="6455" spans="7:8" x14ac:dyDescent="0.2">
      <c r="G6455" s="35"/>
      <c r="H6455" s="35"/>
    </row>
    <row r="6456" spans="7:8" x14ac:dyDescent="0.2">
      <c r="G6456" s="35"/>
      <c r="H6456" s="35"/>
    </row>
    <row r="6457" spans="7:8" x14ac:dyDescent="0.2">
      <c r="G6457" s="35"/>
      <c r="H6457" s="35"/>
    </row>
    <row r="6458" spans="7:8" x14ac:dyDescent="0.2">
      <c r="G6458" s="35"/>
      <c r="H6458" s="35"/>
    </row>
    <row r="6459" spans="7:8" x14ac:dyDescent="0.2">
      <c r="G6459" s="35"/>
      <c r="H6459" s="35"/>
    </row>
    <row r="6460" spans="7:8" x14ac:dyDescent="0.2">
      <c r="G6460" s="35"/>
      <c r="H6460" s="35"/>
    </row>
    <row r="6461" spans="7:8" x14ac:dyDescent="0.2">
      <c r="G6461" s="35"/>
      <c r="H6461" s="35"/>
    </row>
    <row r="6462" spans="7:8" x14ac:dyDescent="0.2">
      <c r="G6462" s="35"/>
      <c r="H6462" s="35"/>
    </row>
    <row r="6463" spans="7:8" x14ac:dyDescent="0.2">
      <c r="G6463" s="35"/>
      <c r="H6463" s="35"/>
    </row>
    <row r="6464" spans="7:8" x14ac:dyDescent="0.2">
      <c r="G6464" s="35"/>
      <c r="H6464" s="35"/>
    </row>
    <row r="6465" spans="7:8" x14ac:dyDescent="0.2">
      <c r="G6465" s="35"/>
      <c r="H6465" s="35"/>
    </row>
    <row r="6466" spans="7:8" x14ac:dyDescent="0.2">
      <c r="G6466" s="35"/>
      <c r="H6466" s="35"/>
    </row>
    <row r="6467" spans="7:8" x14ac:dyDescent="0.2">
      <c r="G6467" s="35"/>
      <c r="H6467" s="35"/>
    </row>
    <row r="6468" spans="7:8" x14ac:dyDescent="0.2">
      <c r="G6468" s="35"/>
      <c r="H6468" s="35"/>
    </row>
    <row r="6469" spans="7:8" x14ac:dyDescent="0.2">
      <c r="G6469" s="35"/>
      <c r="H6469" s="35"/>
    </row>
    <row r="6470" spans="7:8" x14ac:dyDescent="0.2">
      <c r="G6470" s="35"/>
      <c r="H6470" s="35"/>
    </row>
    <row r="6471" spans="7:8" x14ac:dyDescent="0.2">
      <c r="G6471" s="35"/>
      <c r="H6471" s="35"/>
    </row>
    <row r="6472" spans="7:8" x14ac:dyDescent="0.2">
      <c r="G6472" s="35"/>
      <c r="H6472" s="35"/>
    </row>
    <row r="6473" spans="7:8" x14ac:dyDescent="0.2">
      <c r="G6473" s="35"/>
      <c r="H6473" s="35"/>
    </row>
    <row r="6474" spans="7:8" x14ac:dyDescent="0.2">
      <c r="G6474" s="35"/>
      <c r="H6474" s="35"/>
    </row>
    <row r="6475" spans="7:8" x14ac:dyDescent="0.2">
      <c r="G6475" s="35"/>
      <c r="H6475" s="35"/>
    </row>
    <row r="6476" spans="7:8" x14ac:dyDescent="0.2">
      <c r="G6476" s="35"/>
      <c r="H6476" s="35"/>
    </row>
    <row r="6477" spans="7:8" x14ac:dyDescent="0.2">
      <c r="G6477" s="35"/>
      <c r="H6477" s="35"/>
    </row>
    <row r="6478" spans="7:8" x14ac:dyDescent="0.2">
      <c r="G6478" s="35"/>
      <c r="H6478" s="35"/>
    </row>
    <row r="6479" spans="7:8" x14ac:dyDescent="0.2">
      <c r="G6479" s="35"/>
      <c r="H6479" s="35"/>
    </row>
    <row r="6480" spans="7:8" x14ac:dyDescent="0.2">
      <c r="G6480" s="35"/>
      <c r="H6480" s="35"/>
    </row>
    <row r="6481" spans="7:8" x14ac:dyDescent="0.2">
      <c r="G6481" s="35"/>
      <c r="H6481" s="35"/>
    </row>
    <row r="6482" spans="7:8" x14ac:dyDescent="0.2">
      <c r="G6482" s="35"/>
      <c r="H6482" s="35"/>
    </row>
    <row r="6483" spans="7:8" x14ac:dyDescent="0.2">
      <c r="G6483" s="35"/>
      <c r="H6483" s="35"/>
    </row>
    <row r="6484" spans="7:8" x14ac:dyDescent="0.2">
      <c r="G6484" s="35"/>
      <c r="H6484" s="35"/>
    </row>
    <row r="6485" spans="7:8" x14ac:dyDescent="0.2">
      <c r="G6485" s="35"/>
      <c r="H6485" s="35"/>
    </row>
    <row r="6486" spans="7:8" x14ac:dyDescent="0.2">
      <c r="G6486" s="35"/>
      <c r="H6486" s="35"/>
    </row>
    <row r="6487" spans="7:8" x14ac:dyDescent="0.2">
      <c r="G6487" s="35"/>
      <c r="H6487" s="35"/>
    </row>
    <row r="6488" spans="7:8" x14ac:dyDescent="0.2">
      <c r="G6488" s="35"/>
      <c r="H6488" s="35"/>
    </row>
    <row r="6489" spans="7:8" x14ac:dyDescent="0.2">
      <c r="G6489" s="35"/>
      <c r="H6489" s="35"/>
    </row>
    <row r="6490" spans="7:8" x14ac:dyDescent="0.2">
      <c r="G6490" s="35"/>
      <c r="H6490" s="35"/>
    </row>
    <row r="6491" spans="7:8" x14ac:dyDescent="0.2">
      <c r="G6491" s="35"/>
      <c r="H6491" s="35"/>
    </row>
    <row r="6492" spans="7:8" x14ac:dyDescent="0.2">
      <c r="G6492" s="35"/>
      <c r="H6492" s="35"/>
    </row>
    <row r="6493" spans="7:8" x14ac:dyDescent="0.2">
      <c r="G6493" s="35"/>
      <c r="H6493" s="35"/>
    </row>
    <row r="6494" spans="7:8" x14ac:dyDescent="0.2">
      <c r="G6494" s="35"/>
      <c r="H6494" s="35"/>
    </row>
    <row r="6495" spans="7:8" x14ac:dyDescent="0.2">
      <c r="G6495" s="35"/>
      <c r="H6495" s="35"/>
    </row>
    <row r="6496" spans="7:8" x14ac:dyDescent="0.2">
      <c r="G6496" s="35"/>
      <c r="H6496" s="35"/>
    </row>
    <row r="6497" spans="7:8" x14ac:dyDescent="0.2">
      <c r="G6497" s="35"/>
      <c r="H6497" s="35"/>
    </row>
    <row r="6498" spans="7:8" x14ac:dyDescent="0.2">
      <c r="G6498" s="35"/>
      <c r="H6498" s="35"/>
    </row>
    <row r="6499" spans="7:8" x14ac:dyDescent="0.2">
      <c r="G6499" s="35"/>
      <c r="H6499" s="35"/>
    </row>
    <row r="6500" spans="7:8" x14ac:dyDescent="0.2">
      <c r="G6500" s="35"/>
      <c r="H6500" s="35"/>
    </row>
    <row r="6501" spans="7:8" x14ac:dyDescent="0.2">
      <c r="G6501" s="35"/>
      <c r="H6501" s="35"/>
    </row>
    <row r="6502" spans="7:8" x14ac:dyDescent="0.2">
      <c r="G6502" s="35"/>
      <c r="H6502" s="35"/>
    </row>
    <row r="6503" spans="7:8" x14ac:dyDescent="0.2">
      <c r="G6503" s="35"/>
      <c r="H6503" s="35"/>
    </row>
    <row r="6504" spans="7:8" x14ac:dyDescent="0.2">
      <c r="G6504" s="35"/>
      <c r="H6504" s="35"/>
    </row>
    <row r="6505" spans="7:8" x14ac:dyDescent="0.2">
      <c r="G6505" s="35"/>
      <c r="H6505" s="35"/>
    </row>
    <row r="6506" spans="7:8" x14ac:dyDescent="0.2">
      <c r="G6506" s="35"/>
      <c r="H6506" s="35"/>
    </row>
    <row r="6507" spans="7:8" x14ac:dyDescent="0.2">
      <c r="G6507" s="35"/>
      <c r="H6507" s="35"/>
    </row>
    <row r="6508" spans="7:8" x14ac:dyDescent="0.2">
      <c r="G6508" s="35"/>
      <c r="H6508" s="35"/>
    </row>
    <row r="6509" spans="7:8" x14ac:dyDescent="0.2">
      <c r="G6509" s="35"/>
      <c r="H6509" s="35"/>
    </row>
    <row r="6510" spans="7:8" x14ac:dyDescent="0.2">
      <c r="G6510" s="35"/>
      <c r="H6510" s="35"/>
    </row>
    <row r="6511" spans="7:8" x14ac:dyDescent="0.2">
      <c r="G6511" s="35"/>
      <c r="H6511" s="35"/>
    </row>
    <row r="6512" spans="7:8" x14ac:dyDescent="0.2">
      <c r="G6512" s="35"/>
      <c r="H6512" s="35"/>
    </row>
    <row r="6513" spans="7:8" x14ac:dyDescent="0.2">
      <c r="G6513" s="35"/>
      <c r="H6513" s="35"/>
    </row>
    <row r="6514" spans="7:8" x14ac:dyDescent="0.2">
      <c r="G6514" s="35"/>
      <c r="H6514" s="35"/>
    </row>
    <row r="6515" spans="7:8" x14ac:dyDescent="0.2">
      <c r="G6515" s="35"/>
      <c r="H6515" s="35"/>
    </row>
    <row r="6516" spans="7:8" x14ac:dyDescent="0.2">
      <c r="G6516" s="35"/>
      <c r="H6516" s="35"/>
    </row>
    <row r="6517" spans="7:8" x14ac:dyDescent="0.2">
      <c r="G6517" s="35"/>
      <c r="H6517" s="35"/>
    </row>
    <row r="6518" spans="7:8" x14ac:dyDescent="0.2">
      <c r="G6518" s="35"/>
      <c r="H6518" s="35"/>
    </row>
    <row r="6519" spans="7:8" x14ac:dyDescent="0.2">
      <c r="G6519" s="35"/>
      <c r="H6519" s="35"/>
    </row>
    <row r="6520" spans="7:8" x14ac:dyDescent="0.2">
      <c r="G6520" s="35"/>
      <c r="H6520" s="35"/>
    </row>
    <row r="6521" spans="7:8" x14ac:dyDescent="0.2">
      <c r="G6521" s="35"/>
      <c r="H6521" s="35"/>
    </row>
    <row r="6522" spans="7:8" x14ac:dyDescent="0.2">
      <c r="G6522" s="35"/>
      <c r="H6522" s="35"/>
    </row>
    <row r="6523" spans="7:8" x14ac:dyDescent="0.2">
      <c r="G6523" s="35"/>
      <c r="H6523" s="35"/>
    </row>
    <row r="6524" spans="7:8" x14ac:dyDescent="0.2">
      <c r="G6524" s="35"/>
      <c r="H6524" s="35"/>
    </row>
    <row r="6525" spans="7:8" x14ac:dyDescent="0.2">
      <c r="G6525" s="35"/>
      <c r="H6525" s="35"/>
    </row>
    <row r="6526" spans="7:8" x14ac:dyDescent="0.2">
      <c r="G6526" s="35"/>
      <c r="H6526" s="35"/>
    </row>
    <row r="6527" spans="7:8" x14ac:dyDescent="0.2">
      <c r="G6527" s="35"/>
      <c r="H6527" s="35"/>
    </row>
    <row r="6528" spans="7:8" x14ac:dyDescent="0.2">
      <c r="G6528" s="35"/>
      <c r="H6528" s="35"/>
    </row>
    <row r="6529" spans="7:8" x14ac:dyDescent="0.2">
      <c r="G6529" s="35"/>
      <c r="H6529" s="35"/>
    </row>
    <row r="6530" spans="7:8" x14ac:dyDescent="0.2">
      <c r="G6530" s="35"/>
      <c r="H6530" s="35"/>
    </row>
    <row r="6531" spans="7:8" x14ac:dyDescent="0.2">
      <c r="G6531" s="35"/>
      <c r="H6531" s="35"/>
    </row>
    <row r="6532" spans="7:8" x14ac:dyDescent="0.2">
      <c r="G6532" s="35"/>
      <c r="H6532" s="35"/>
    </row>
    <row r="6533" spans="7:8" x14ac:dyDescent="0.2">
      <c r="G6533" s="35"/>
      <c r="H6533" s="35"/>
    </row>
    <row r="6534" spans="7:8" x14ac:dyDescent="0.2">
      <c r="G6534" s="35"/>
      <c r="H6534" s="35"/>
    </row>
    <row r="6535" spans="7:8" x14ac:dyDescent="0.2">
      <c r="G6535" s="35"/>
      <c r="H6535" s="35"/>
    </row>
    <row r="6536" spans="7:8" x14ac:dyDescent="0.2">
      <c r="G6536" s="35"/>
      <c r="H6536" s="35"/>
    </row>
    <row r="6537" spans="7:8" x14ac:dyDescent="0.2">
      <c r="G6537" s="35"/>
      <c r="H6537" s="35"/>
    </row>
    <row r="6538" spans="7:8" x14ac:dyDescent="0.2">
      <c r="G6538" s="35"/>
      <c r="H6538" s="35"/>
    </row>
    <row r="6539" spans="7:8" x14ac:dyDescent="0.2">
      <c r="G6539" s="35"/>
      <c r="H6539" s="35"/>
    </row>
    <row r="6540" spans="7:8" x14ac:dyDescent="0.2">
      <c r="G6540" s="35"/>
      <c r="H6540" s="35"/>
    </row>
    <row r="6541" spans="7:8" x14ac:dyDescent="0.2">
      <c r="G6541" s="35"/>
      <c r="H6541" s="35"/>
    </row>
    <row r="6542" spans="7:8" x14ac:dyDescent="0.2">
      <c r="G6542" s="35"/>
      <c r="H6542" s="35"/>
    </row>
    <row r="6543" spans="7:8" x14ac:dyDescent="0.2">
      <c r="G6543" s="35"/>
      <c r="H6543" s="35"/>
    </row>
    <row r="6544" spans="7:8" x14ac:dyDescent="0.2">
      <c r="G6544" s="35"/>
      <c r="H6544" s="35"/>
    </row>
    <row r="6545" spans="7:8" x14ac:dyDescent="0.2">
      <c r="G6545" s="35"/>
      <c r="H6545" s="35"/>
    </row>
    <row r="6546" spans="7:8" x14ac:dyDescent="0.2">
      <c r="G6546" s="35"/>
      <c r="H6546" s="35"/>
    </row>
    <row r="6547" spans="7:8" x14ac:dyDescent="0.2">
      <c r="G6547" s="35"/>
      <c r="H6547" s="35"/>
    </row>
    <row r="6548" spans="7:8" x14ac:dyDescent="0.2">
      <c r="G6548" s="35"/>
      <c r="H6548" s="35"/>
    </row>
    <row r="6549" spans="7:8" x14ac:dyDescent="0.2">
      <c r="G6549" s="35"/>
      <c r="H6549" s="35"/>
    </row>
    <row r="6550" spans="7:8" x14ac:dyDescent="0.2">
      <c r="G6550" s="35"/>
      <c r="H6550" s="35"/>
    </row>
    <row r="6551" spans="7:8" x14ac:dyDescent="0.2">
      <c r="G6551" s="35"/>
      <c r="H6551" s="35"/>
    </row>
    <row r="6552" spans="7:8" x14ac:dyDescent="0.2">
      <c r="G6552" s="35"/>
      <c r="H6552" s="35"/>
    </row>
    <row r="6553" spans="7:8" x14ac:dyDescent="0.2">
      <c r="G6553" s="35"/>
      <c r="H6553" s="35"/>
    </row>
    <row r="6554" spans="7:8" x14ac:dyDescent="0.2">
      <c r="G6554" s="35"/>
      <c r="H6554" s="35"/>
    </row>
    <row r="6555" spans="7:8" x14ac:dyDescent="0.2">
      <c r="G6555" s="35"/>
      <c r="H6555" s="35"/>
    </row>
    <row r="6556" spans="7:8" x14ac:dyDescent="0.2">
      <c r="G6556" s="35"/>
      <c r="H6556" s="35"/>
    </row>
    <row r="6557" spans="7:8" x14ac:dyDescent="0.2">
      <c r="G6557" s="35"/>
      <c r="H6557" s="35"/>
    </row>
    <row r="6558" spans="7:8" x14ac:dyDescent="0.2">
      <c r="G6558" s="35"/>
      <c r="H6558" s="35"/>
    </row>
    <row r="6559" spans="7:8" x14ac:dyDescent="0.2">
      <c r="G6559" s="35"/>
      <c r="H6559" s="35"/>
    </row>
    <row r="6560" spans="7:8" x14ac:dyDescent="0.2">
      <c r="G6560" s="35"/>
      <c r="H6560" s="35"/>
    </row>
    <row r="6561" spans="7:8" x14ac:dyDescent="0.2">
      <c r="G6561" s="35"/>
      <c r="H6561" s="35"/>
    </row>
    <row r="6562" spans="7:8" x14ac:dyDescent="0.2">
      <c r="G6562" s="35"/>
      <c r="H6562" s="35"/>
    </row>
    <row r="6563" spans="7:8" x14ac:dyDescent="0.2">
      <c r="G6563" s="35"/>
      <c r="H6563" s="35"/>
    </row>
    <row r="6564" spans="7:8" x14ac:dyDescent="0.2">
      <c r="G6564" s="35"/>
      <c r="H6564" s="35"/>
    </row>
    <row r="6565" spans="7:8" x14ac:dyDescent="0.2">
      <c r="G6565" s="35"/>
      <c r="H6565" s="35"/>
    </row>
    <row r="6566" spans="7:8" x14ac:dyDescent="0.2">
      <c r="G6566" s="35"/>
      <c r="H6566" s="35"/>
    </row>
    <row r="6567" spans="7:8" x14ac:dyDescent="0.2">
      <c r="G6567" s="35"/>
      <c r="H6567" s="35"/>
    </row>
    <row r="6568" spans="7:8" x14ac:dyDescent="0.2">
      <c r="G6568" s="35"/>
      <c r="H6568" s="35"/>
    </row>
    <row r="6569" spans="7:8" x14ac:dyDescent="0.2">
      <c r="G6569" s="35"/>
      <c r="H6569" s="35"/>
    </row>
    <row r="6570" spans="7:8" x14ac:dyDescent="0.2">
      <c r="G6570" s="35"/>
      <c r="H6570" s="35"/>
    </row>
    <row r="6571" spans="7:8" x14ac:dyDescent="0.2">
      <c r="G6571" s="35"/>
      <c r="H6571" s="35"/>
    </row>
    <row r="6572" spans="7:8" x14ac:dyDescent="0.2">
      <c r="G6572" s="35"/>
      <c r="H6572" s="35"/>
    </row>
    <row r="6573" spans="7:8" x14ac:dyDescent="0.2">
      <c r="G6573" s="35"/>
      <c r="H6573" s="35"/>
    </row>
    <row r="6574" spans="7:8" x14ac:dyDescent="0.2">
      <c r="G6574" s="35"/>
      <c r="H6574" s="35"/>
    </row>
    <row r="6575" spans="7:8" x14ac:dyDescent="0.2">
      <c r="G6575" s="35"/>
      <c r="H6575" s="35"/>
    </row>
    <row r="6576" spans="7:8" x14ac:dyDescent="0.2">
      <c r="G6576" s="35"/>
      <c r="H6576" s="35"/>
    </row>
    <row r="6577" spans="7:8" x14ac:dyDescent="0.2">
      <c r="G6577" s="35"/>
      <c r="H6577" s="35"/>
    </row>
    <row r="6578" spans="7:8" x14ac:dyDescent="0.2">
      <c r="G6578" s="35"/>
      <c r="H6578" s="35"/>
    </row>
    <row r="6579" spans="7:8" x14ac:dyDescent="0.2">
      <c r="G6579" s="35"/>
      <c r="H6579" s="35"/>
    </row>
    <row r="6580" spans="7:8" x14ac:dyDescent="0.2">
      <c r="G6580" s="35"/>
      <c r="H6580" s="35"/>
    </row>
    <row r="6581" spans="7:8" x14ac:dyDescent="0.2">
      <c r="G6581" s="35"/>
      <c r="H6581" s="35"/>
    </row>
    <row r="6582" spans="7:8" x14ac:dyDescent="0.2">
      <c r="G6582" s="35"/>
      <c r="H6582" s="35"/>
    </row>
    <row r="6583" spans="7:8" x14ac:dyDescent="0.2">
      <c r="G6583" s="35"/>
      <c r="H6583" s="35"/>
    </row>
    <row r="6584" spans="7:8" x14ac:dyDescent="0.2">
      <c r="G6584" s="35"/>
      <c r="H6584" s="35"/>
    </row>
    <row r="6585" spans="7:8" x14ac:dyDescent="0.2">
      <c r="G6585" s="35"/>
      <c r="H6585" s="35"/>
    </row>
    <row r="6586" spans="7:8" x14ac:dyDescent="0.2">
      <c r="G6586" s="35"/>
      <c r="H6586" s="35"/>
    </row>
    <row r="6587" spans="7:8" x14ac:dyDescent="0.2">
      <c r="G6587" s="35"/>
      <c r="H6587" s="35"/>
    </row>
    <row r="6588" spans="7:8" x14ac:dyDescent="0.2">
      <c r="G6588" s="35"/>
      <c r="H6588" s="35"/>
    </row>
    <row r="6589" spans="7:8" x14ac:dyDescent="0.2">
      <c r="G6589" s="35"/>
      <c r="H6589" s="35"/>
    </row>
    <row r="6590" spans="7:8" x14ac:dyDescent="0.2">
      <c r="G6590" s="35"/>
      <c r="H6590" s="35"/>
    </row>
    <row r="6591" spans="7:8" x14ac:dyDescent="0.2">
      <c r="G6591" s="35"/>
      <c r="H6591" s="35"/>
    </row>
    <row r="6592" spans="7:8" x14ac:dyDescent="0.2">
      <c r="G6592" s="35"/>
      <c r="H6592" s="35"/>
    </row>
    <row r="6593" spans="7:8" x14ac:dyDescent="0.2">
      <c r="G6593" s="35"/>
      <c r="H6593" s="35"/>
    </row>
    <row r="6594" spans="7:8" x14ac:dyDescent="0.2">
      <c r="G6594" s="35"/>
      <c r="H6594" s="35"/>
    </row>
    <row r="6595" spans="7:8" x14ac:dyDescent="0.2">
      <c r="G6595" s="35"/>
      <c r="H6595" s="35"/>
    </row>
    <row r="6596" spans="7:8" x14ac:dyDescent="0.2">
      <c r="G6596" s="35"/>
      <c r="H6596" s="35"/>
    </row>
    <row r="6597" spans="7:8" x14ac:dyDescent="0.2">
      <c r="G6597" s="35"/>
      <c r="H6597" s="35"/>
    </row>
    <row r="6598" spans="7:8" x14ac:dyDescent="0.2">
      <c r="G6598" s="35"/>
      <c r="H6598" s="35"/>
    </row>
    <row r="6599" spans="7:8" x14ac:dyDescent="0.2">
      <c r="G6599" s="35"/>
      <c r="H6599" s="35"/>
    </row>
    <row r="6600" spans="7:8" x14ac:dyDescent="0.2">
      <c r="G6600" s="35"/>
      <c r="H6600" s="35"/>
    </row>
    <row r="6601" spans="7:8" x14ac:dyDescent="0.2">
      <c r="G6601" s="35"/>
      <c r="H6601" s="35"/>
    </row>
    <row r="6602" spans="7:8" x14ac:dyDescent="0.2">
      <c r="G6602" s="35"/>
      <c r="H6602" s="35"/>
    </row>
    <row r="6603" spans="7:8" x14ac:dyDescent="0.2">
      <c r="G6603" s="35"/>
      <c r="H6603" s="35"/>
    </row>
    <row r="6604" spans="7:8" x14ac:dyDescent="0.2">
      <c r="G6604" s="35"/>
      <c r="H6604" s="35"/>
    </row>
    <row r="6605" spans="7:8" x14ac:dyDescent="0.2">
      <c r="G6605" s="35"/>
      <c r="H6605" s="35"/>
    </row>
    <row r="6606" spans="7:8" x14ac:dyDescent="0.2">
      <c r="G6606" s="35"/>
      <c r="H6606" s="35"/>
    </row>
    <row r="6607" spans="7:8" x14ac:dyDescent="0.2">
      <c r="G6607" s="35"/>
      <c r="H6607" s="35"/>
    </row>
    <row r="6608" spans="7:8" x14ac:dyDescent="0.2">
      <c r="G6608" s="35"/>
      <c r="H6608" s="35"/>
    </row>
    <row r="6609" spans="7:8" x14ac:dyDescent="0.2">
      <c r="G6609" s="35"/>
      <c r="H6609" s="35"/>
    </row>
    <row r="6610" spans="7:8" x14ac:dyDescent="0.2">
      <c r="G6610" s="35"/>
      <c r="H6610" s="35"/>
    </row>
    <row r="6611" spans="7:8" x14ac:dyDescent="0.2">
      <c r="G6611" s="35"/>
      <c r="H6611" s="35"/>
    </row>
    <row r="6612" spans="7:8" x14ac:dyDescent="0.2">
      <c r="G6612" s="35"/>
      <c r="H6612" s="35"/>
    </row>
    <row r="6613" spans="7:8" x14ac:dyDescent="0.2">
      <c r="G6613" s="35"/>
      <c r="H6613" s="35"/>
    </row>
    <row r="6614" spans="7:8" x14ac:dyDescent="0.2">
      <c r="G6614" s="35"/>
      <c r="H6614" s="35"/>
    </row>
    <row r="6615" spans="7:8" x14ac:dyDescent="0.2">
      <c r="G6615" s="35"/>
      <c r="H6615" s="35"/>
    </row>
    <row r="6616" spans="7:8" x14ac:dyDescent="0.2">
      <c r="G6616" s="35"/>
      <c r="H6616" s="35"/>
    </row>
    <row r="6617" spans="7:8" x14ac:dyDescent="0.2">
      <c r="G6617" s="35"/>
      <c r="H6617" s="35"/>
    </row>
    <row r="6618" spans="7:8" x14ac:dyDescent="0.2">
      <c r="G6618" s="35"/>
      <c r="H6618" s="35"/>
    </row>
    <row r="6619" spans="7:8" x14ac:dyDescent="0.2">
      <c r="G6619" s="35"/>
      <c r="H6619" s="35"/>
    </row>
    <row r="6620" spans="7:8" x14ac:dyDescent="0.2">
      <c r="G6620" s="35"/>
      <c r="H6620" s="35"/>
    </row>
    <row r="6621" spans="7:8" x14ac:dyDescent="0.2">
      <c r="G6621" s="35"/>
      <c r="H6621" s="35"/>
    </row>
    <row r="6622" spans="7:8" x14ac:dyDescent="0.2">
      <c r="G6622" s="35"/>
      <c r="H6622" s="35"/>
    </row>
    <row r="6623" spans="7:8" x14ac:dyDescent="0.2">
      <c r="G6623" s="35"/>
      <c r="H6623" s="35"/>
    </row>
    <row r="6624" spans="7:8" x14ac:dyDescent="0.2">
      <c r="G6624" s="35"/>
      <c r="H6624" s="35"/>
    </row>
    <row r="6625" spans="7:8" x14ac:dyDescent="0.2">
      <c r="G6625" s="35"/>
      <c r="H6625" s="35"/>
    </row>
    <row r="6626" spans="7:8" x14ac:dyDescent="0.2">
      <c r="G6626" s="35"/>
      <c r="H6626" s="35"/>
    </row>
    <row r="6627" spans="7:8" x14ac:dyDescent="0.2">
      <c r="G6627" s="35"/>
      <c r="H6627" s="35"/>
    </row>
    <row r="6628" spans="7:8" x14ac:dyDescent="0.2">
      <c r="G6628" s="35"/>
      <c r="H6628" s="35"/>
    </row>
    <row r="6629" spans="7:8" x14ac:dyDescent="0.2">
      <c r="G6629" s="35"/>
      <c r="H6629" s="35"/>
    </row>
    <row r="6630" spans="7:8" x14ac:dyDescent="0.2">
      <c r="G6630" s="35"/>
      <c r="H6630" s="35"/>
    </row>
    <row r="6631" spans="7:8" x14ac:dyDescent="0.2">
      <c r="G6631" s="35"/>
      <c r="H6631" s="35"/>
    </row>
    <row r="6632" spans="7:8" x14ac:dyDescent="0.2">
      <c r="G6632" s="35"/>
      <c r="H6632" s="35"/>
    </row>
    <row r="6633" spans="7:8" x14ac:dyDescent="0.2">
      <c r="G6633" s="35"/>
      <c r="H6633" s="35"/>
    </row>
    <row r="6634" spans="7:8" x14ac:dyDescent="0.2">
      <c r="G6634" s="35"/>
      <c r="H6634" s="35"/>
    </row>
    <row r="6635" spans="7:8" x14ac:dyDescent="0.2">
      <c r="G6635" s="35"/>
      <c r="H6635" s="35"/>
    </row>
    <row r="6636" spans="7:8" x14ac:dyDescent="0.2">
      <c r="G6636" s="35"/>
      <c r="H6636" s="35"/>
    </row>
    <row r="6637" spans="7:8" x14ac:dyDescent="0.2">
      <c r="G6637" s="35"/>
      <c r="H6637" s="35"/>
    </row>
    <row r="6638" spans="7:8" x14ac:dyDescent="0.2">
      <c r="G6638" s="35"/>
      <c r="H6638" s="35"/>
    </row>
    <row r="6639" spans="7:8" x14ac:dyDescent="0.2">
      <c r="G6639" s="35"/>
      <c r="H6639" s="35"/>
    </row>
    <row r="6640" spans="7:8" x14ac:dyDescent="0.2">
      <c r="G6640" s="35"/>
      <c r="H6640" s="35"/>
    </row>
    <row r="6641" spans="7:8" x14ac:dyDescent="0.2">
      <c r="G6641" s="35"/>
      <c r="H6641" s="35"/>
    </row>
    <row r="6642" spans="7:8" x14ac:dyDescent="0.2">
      <c r="G6642" s="35"/>
      <c r="H6642" s="35"/>
    </row>
    <row r="6643" spans="7:8" x14ac:dyDescent="0.2">
      <c r="G6643" s="35"/>
      <c r="H6643" s="35"/>
    </row>
    <row r="6644" spans="7:8" x14ac:dyDescent="0.2">
      <c r="G6644" s="35"/>
      <c r="H6644" s="35"/>
    </row>
    <row r="6645" spans="7:8" x14ac:dyDescent="0.2">
      <c r="G6645" s="35"/>
      <c r="H6645" s="35"/>
    </row>
    <row r="6646" spans="7:8" x14ac:dyDescent="0.2">
      <c r="G6646" s="35"/>
      <c r="H6646" s="35"/>
    </row>
    <row r="6647" spans="7:8" x14ac:dyDescent="0.2">
      <c r="G6647" s="35"/>
      <c r="H6647" s="35"/>
    </row>
    <row r="6648" spans="7:8" x14ac:dyDescent="0.2">
      <c r="G6648" s="35"/>
      <c r="H6648" s="35"/>
    </row>
    <row r="6649" spans="7:8" x14ac:dyDescent="0.2">
      <c r="G6649" s="35"/>
      <c r="H6649" s="35"/>
    </row>
    <row r="6650" spans="7:8" x14ac:dyDescent="0.2">
      <c r="G6650" s="35"/>
      <c r="H6650" s="35"/>
    </row>
    <row r="6651" spans="7:8" x14ac:dyDescent="0.2">
      <c r="G6651" s="35"/>
      <c r="H6651" s="35"/>
    </row>
    <row r="6652" spans="7:8" x14ac:dyDescent="0.2">
      <c r="G6652" s="35"/>
      <c r="H6652" s="35"/>
    </row>
    <row r="6653" spans="7:8" x14ac:dyDescent="0.2">
      <c r="G6653" s="35"/>
      <c r="H6653" s="35"/>
    </row>
    <row r="6654" spans="7:8" x14ac:dyDescent="0.2">
      <c r="G6654" s="35"/>
      <c r="H6654" s="35"/>
    </row>
    <row r="6655" spans="7:8" x14ac:dyDescent="0.2">
      <c r="G6655" s="35"/>
      <c r="H6655" s="35"/>
    </row>
    <row r="6656" spans="7:8" x14ac:dyDescent="0.2">
      <c r="G6656" s="35"/>
      <c r="H6656" s="35"/>
    </row>
    <row r="6657" spans="7:8" x14ac:dyDescent="0.2">
      <c r="G6657" s="35"/>
      <c r="H6657" s="35"/>
    </row>
    <row r="6658" spans="7:8" x14ac:dyDescent="0.2">
      <c r="G6658" s="35"/>
      <c r="H6658" s="35"/>
    </row>
    <row r="6659" spans="7:8" x14ac:dyDescent="0.2">
      <c r="G6659" s="35"/>
      <c r="H6659" s="35"/>
    </row>
    <row r="6660" spans="7:8" x14ac:dyDescent="0.2">
      <c r="G6660" s="35"/>
      <c r="H6660" s="35"/>
    </row>
    <row r="6661" spans="7:8" x14ac:dyDescent="0.2">
      <c r="G6661" s="35"/>
      <c r="H6661" s="35"/>
    </row>
    <row r="6662" spans="7:8" x14ac:dyDescent="0.2">
      <c r="G6662" s="35"/>
      <c r="H6662" s="35"/>
    </row>
    <row r="6663" spans="7:8" x14ac:dyDescent="0.2">
      <c r="G6663" s="35"/>
      <c r="H6663" s="35"/>
    </row>
    <row r="6664" spans="7:8" x14ac:dyDescent="0.2">
      <c r="G6664" s="35"/>
      <c r="H6664" s="35"/>
    </row>
    <row r="6665" spans="7:8" x14ac:dyDescent="0.2">
      <c r="G6665" s="35"/>
      <c r="H6665" s="35"/>
    </row>
    <row r="6666" spans="7:8" x14ac:dyDescent="0.2">
      <c r="G6666" s="35"/>
      <c r="H6666" s="35"/>
    </row>
    <row r="6667" spans="7:8" x14ac:dyDescent="0.2">
      <c r="G6667" s="35"/>
      <c r="H6667" s="35"/>
    </row>
    <row r="6668" spans="7:8" x14ac:dyDescent="0.2">
      <c r="G6668" s="35"/>
      <c r="H6668" s="35"/>
    </row>
    <row r="6669" spans="7:8" x14ac:dyDescent="0.2">
      <c r="G6669" s="35"/>
      <c r="H6669" s="35"/>
    </row>
    <row r="6670" spans="7:8" x14ac:dyDescent="0.2">
      <c r="G6670" s="35"/>
      <c r="H6670" s="35"/>
    </row>
    <row r="6671" spans="7:8" x14ac:dyDescent="0.2">
      <c r="G6671" s="35"/>
      <c r="H6671" s="35"/>
    </row>
    <row r="6672" spans="7:8" x14ac:dyDescent="0.2">
      <c r="G6672" s="35"/>
      <c r="H6672" s="35"/>
    </row>
    <row r="6673" spans="7:8" x14ac:dyDescent="0.2">
      <c r="G6673" s="35"/>
      <c r="H6673" s="35"/>
    </row>
    <row r="6674" spans="7:8" x14ac:dyDescent="0.2">
      <c r="G6674" s="35"/>
      <c r="H6674" s="35"/>
    </row>
    <row r="6675" spans="7:8" x14ac:dyDescent="0.2">
      <c r="G6675" s="35"/>
      <c r="H6675" s="35"/>
    </row>
    <row r="6676" spans="7:8" x14ac:dyDescent="0.2">
      <c r="G6676" s="35"/>
      <c r="H6676" s="35"/>
    </row>
    <row r="6677" spans="7:8" x14ac:dyDescent="0.2">
      <c r="G6677" s="35"/>
      <c r="H6677" s="35"/>
    </row>
    <row r="6678" spans="7:8" x14ac:dyDescent="0.2">
      <c r="G6678" s="35"/>
      <c r="H6678" s="35"/>
    </row>
    <row r="6679" spans="7:8" x14ac:dyDescent="0.2">
      <c r="G6679" s="35"/>
      <c r="H6679" s="35"/>
    </row>
    <row r="6680" spans="7:8" x14ac:dyDescent="0.2">
      <c r="G6680" s="35"/>
      <c r="H6680" s="35"/>
    </row>
    <row r="6681" spans="7:8" x14ac:dyDescent="0.2">
      <c r="G6681" s="35"/>
      <c r="H6681" s="35"/>
    </row>
    <row r="6682" spans="7:8" x14ac:dyDescent="0.2">
      <c r="G6682" s="35"/>
      <c r="H6682" s="35"/>
    </row>
    <row r="6683" spans="7:8" x14ac:dyDescent="0.2">
      <c r="G6683" s="35"/>
      <c r="H6683" s="35"/>
    </row>
    <row r="6684" spans="7:8" x14ac:dyDescent="0.2">
      <c r="G6684" s="35"/>
      <c r="H6684" s="35"/>
    </row>
    <row r="6685" spans="7:8" x14ac:dyDescent="0.2">
      <c r="G6685" s="35"/>
      <c r="H6685" s="35"/>
    </row>
    <row r="6686" spans="7:8" x14ac:dyDescent="0.2">
      <c r="G6686" s="35"/>
      <c r="H6686" s="35"/>
    </row>
    <row r="6687" spans="7:8" x14ac:dyDescent="0.2">
      <c r="G6687" s="35"/>
      <c r="H6687" s="35"/>
    </row>
    <row r="6688" spans="7:8" x14ac:dyDescent="0.2">
      <c r="G6688" s="35"/>
      <c r="H6688" s="35"/>
    </row>
    <row r="6689" spans="7:8" x14ac:dyDescent="0.2">
      <c r="G6689" s="35"/>
      <c r="H6689" s="35"/>
    </row>
    <row r="6690" spans="7:8" x14ac:dyDescent="0.2">
      <c r="G6690" s="35"/>
      <c r="H6690" s="35"/>
    </row>
    <row r="6691" spans="7:8" x14ac:dyDescent="0.2">
      <c r="G6691" s="35"/>
      <c r="H6691" s="35"/>
    </row>
    <row r="6692" spans="7:8" x14ac:dyDescent="0.2">
      <c r="G6692" s="35"/>
      <c r="H6692" s="35"/>
    </row>
    <row r="6693" spans="7:8" x14ac:dyDescent="0.2">
      <c r="G6693" s="35"/>
      <c r="H6693" s="35"/>
    </row>
    <row r="6694" spans="7:8" x14ac:dyDescent="0.2">
      <c r="G6694" s="35"/>
      <c r="H6694" s="35"/>
    </row>
    <row r="6695" spans="7:8" x14ac:dyDescent="0.2">
      <c r="G6695" s="35"/>
      <c r="H6695" s="35"/>
    </row>
    <row r="6696" spans="7:8" x14ac:dyDescent="0.2">
      <c r="G6696" s="35"/>
      <c r="H6696" s="35"/>
    </row>
    <row r="6697" spans="7:8" x14ac:dyDescent="0.2">
      <c r="G6697" s="35"/>
      <c r="H6697" s="35"/>
    </row>
    <row r="6698" spans="7:8" x14ac:dyDescent="0.2">
      <c r="G6698" s="35"/>
      <c r="H6698" s="35"/>
    </row>
    <row r="6699" spans="7:8" x14ac:dyDescent="0.2">
      <c r="G6699" s="35"/>
      <c r="H6699" s="35"/>
    </row>
    <row r="6700" spans="7:8" x14ac:dyDescent="0.2">
      <c r="G6700" s="35"/>
      <c r="H6700" s="35"/>
    </row>
    <row r="6701" spans="7:8" x14ac:dyDescent="0.2">
      <c r="G6701" s="35"/>
      <c r="H6701" s="35"/>
    </row>
    <row r="6702" spans="7:8" x14ac:dyDescent="0.2">
      <c r="G6702" s="35"/>
      <c r="H6702" s="35"/>
    </row>
    <row r="6703" spans="7:8" x14ac:dyDescent="0.2">
      <c r="G6703" s="35"/>
      <c r="H6703" s="35"/>
    </row>
    <row r="6704" spans="7:8" x14ac:dyDescent="0.2">
      <c r="G6704" s="35"/>
      <c r="H6704" s="35"/>
    </row>
    <row r="6705" spans="7:8" x14ac:dyDescent="0.2">
      <c r="G6705" s="35"/>
      <c r="H6705" s="35"/>
    </row>
    <row r="6706" spans="7:8" x14ac:dyDescent="0.2">
      <c r="G6706" s="35"/>
      <c r="H6706" s="35"/>
    </row>
    <row r="6707" spans="7:8" x14ac:dyDescent="0.2">
      <c r="G6707" s="35"/>
      <c r="H6707" s="35"/>
    </row>
    <row r="6708" spans="7:8" x14ac:dyDescent="0.2">
      <c r="G6708" s="35"/>
      <c r="H6708" s="35"/>
    </row>
    <row r="6709" spans="7:8" x14ac:dyDescent="0.2">
      <c r="G6709" s="35"/>
      <c r="H6709" s="35"/>
    </row>
    <row r="6710" spans="7:8" x14ac:dyDescent="0.2">
      <c r="G6710" s="35"/>
      <c r="H6710" s="35"/>
    </row>
    <row r="6711" spans="7:8" x14ac:dyDescent="0.2">
      <c r="G6711" s="35"/>
      <c r="H6711" s="35"/>
    </row>
    <row r="6712" spans="7:8" x14ac:dyDescent="0.2">
      <c r="G6712" s="35"/>
      <c r="H6712" s="35"/>
    </row>
    <row r="6713" spans="7:8" x14ac:dyDescent="0.2">
      <c r="G6713" s="35"/>
      <c r="H6713" s="35"/>
    </row>
    <row r="6714" spans="7:8" x14ac:dyDescent="0.2">
      <c r="G6714" s="35"/>
      <c r="H6714" s="35"/>
    </row>
    <row r="6715" spans="7:8" x14ac:dyDescent="0.2">
      <c r="G6715" s="35"/>
      <c r="H6715" s="35"/>
    </row>
    <row r="6716" spans="7:8" x14ac:dyDescent="0.2">
      <c r="G6716" s="35"/>
      <c r="H6716" s="35"/>
    </row>
    <row r="6717" spans="7:8" x14ac:dyDescent="0.2">
      <c r="G6717" s="35"/>
      <c r="H6717" s="35"/>
    </row>
    <row r="6718" spans="7:8" x14ac:dyDescent="0.2">
      <c r="G6718" s="35"/>
      <c r="H6718" s="35"/>
    </row>
    <row r="6719" spans="7:8" x14ac:dyDescent="0.2">
      <c r="G6719" s="35"/>
      <c r="H6719" s="35"/>
    </row>
    <row r="6720" spans="7:8" x14ac:dyDescent="0.2">
      <c r="G6720" s="35"/>
      <c r="H6720" s="35"/>
    </row>
    <row r="6721" spans="7:8" x14ac:dyDescent="0.2">
      <c r="G6721" s="35"/>
      <c r="H6721" s="35"/>
    </row>
    <row r="6722" spans="7:8" x14ac:dyDescent="0.2">
      <c r="G6722" s="35"/>
      <c r="H6722" s="35"/>
    </row>
    <row r="6723" spans="7:8" x14ac:dyDescent="0.2">
      <c r="G6723" s="35"/>
      <c r="H6723" s="35"/>
    </row>
    <row r="6724" spans="7:8" x14ac:dyDescent="0.2">
      <c r="G6724" s="35"/>
      <c r="H6724" s="35"/>
    </row>
    <row r="6725" spans="7:8" x14ac:dyDescent="0.2">
      <c r="G6725" s="35"/>
      <c r="H6725" s="35"/>
    </row>
    <row r="6726" spans="7:8" x14ac:dyDescent="0.2">
      <c r="G6726" s="35"/>
      <c r="H6726" s="35"/>
    </row>
    <row r="6727" spans="7:8" x14ac:dyDescent="0.2">
      <c r="G6727" s="35"/>
      <c r="H6727" s="35"/>
    </row>
    <row r="6728" spans="7:8" x14ac:dyDescent="0.2">
      <c r="G6728" s="35"/>
      <c r="H6728" s="35"/>
    </row>
    <row r="6729" spans="7:8" x14ac:dyDescent="0.2">
      <c r="G6729" s="35"/>
      <c r="H6729" s="35"/>
    </row>
    <row r="6730" spans="7:8" x14ac:dyDescent="0.2">
      <c r="G6730" s="35"/>
      <c r="H6730" s="35"/>
    </row>
    <row r="6731" spans="7:8" x14ac:dyDescent="0.2">
      <c r="G6731" s="35"/>
      <c r="H6731" s="35"/>
    </row>
    <row r="6732" spans="7:8" x14ac:dyDescent="0.2">
      <c r="G6732" s="35"/>
      <c r="H6732" s="35"/>
    </row>
    <row r="6733" spans="7:8" x14ac:dyDescent="0.2">
      <c r="G6733" s="35"/>
      <c r="H6733" s="35"/>
    </row>
    <row r="6734" spans="7:8" x14ac:dyDescent="0.2">
      <c r="G6734" s="35"/>
      <c r="H6734" s="35"/>
    </row>
    <row r="6735" spans="7:8" x14ac:dyDescent="0.2">
      <c r="G6735" s="35"/>
      <c r="H6735" s="35"/>
    </row>
    <row r="6736" spans="7:8" x14ac:dyDescent="0.2">
      <c r="G6736" s="35"/>
      <c r="H6736" s="35"/>
    </row>
    <row r="6737" spans="7:8" x14ac:dyDescent="0.2">
      <c r="G6737" s="35"/>
      <c r="H6737" s="35"/>
    </row>
    <row r="6738" spans="7:8" x14ac:dyDescent="0.2">
      <c r="G6738" s="35"/>
      <c r="H6738" s="35"/>
    </row>
    <row r="6739" spans="7:8" x14ac:dyDescent="0.2">
      <c r="G6739" s="35"/>
      <c r="H6739" s="35"/>
    </row>
    <row r="6740" spans="7:8" x14ac:dyDescent="0.2">
      <c r="G6740" s="35"/>
      <c r="H6740" s="35"/>
    </row>
    <row r="6741" spans="7:8" x14ac:dyDescent="0.2">
      <c r="G6741" s="35"/>
      <c r="H6741" s="35"/>
    </row>
    <row r="6742" spans="7:8" x14ac:dyDescent="0.2">
      <c r="G6742" s="35"/>
      <c r="H6742" s="35"/>
    </row>
    <row r="6743" spans="7:8" x14ac:dyDescent="0.2">
      <c r="G6743" s="35"/>
      <c r="H6743" s="35"/>
    </row>
    <row r="6744" spans="7:8" x14ac:dyDescent="0.2">
      <c r="G6744" s="35"/>
      <c r="H6744" s="35"/>
    </row>
    <row r="6745" spans="7:8" x14ac:dyDescent="0.2">
      <c r="G6745" s="35"/>
      <c r="H6745" s="35"/>
    </row>
    <row r="6746" spans="7:8" x14ac:dyDescent="0.2">
      <c r="G6746" s="35"/>
      <c r="H6746" s="35"/>
    </row>
    <row r="6747" spans="7:8" x14ac:dyDescent="0.2">
      <c r="G6747" s="35"/>
      <c r="H6747" s="35"/>
    </row>
    <row r="6748" spans="7:8" x14ac:dyDescent="0.2">
      <c r="G6748" s="35"/>
      <c r="H6748" s="35"/>
    </row>
    <row r="6749" spans="7:8" x14ac:dyDescent="0.2">
      <c r="G6749" s="35"/>
      <c r="H6749" s="35"/>
    </row>
    <row r="6750" spans="7:8" x14ac:dyDescent="0.2">
      <c r="G6750" s="35"/>
      <c r="H6750" s="35"/>
    </row>
    <row r="6751" spans="7:8" x14ac:dyDescent="0.2">
      <c r="G6751" s="35"/>
      <c r="H6751" s="35"/>
    </row>
    <row r="6752" spans="7:8" x14ac:dyDescent="0.2">
      <c r="G6752" s="35"/>
      <c r="H6752" s="35"/>
    </row>
    <row r="6753" spans="7:8" x14ac:dyDescent="0.2">
      <c r="G6753" s="35"/>
      <c r="H6753" s="35"/>
    </row>
    <row r="6754" spans="7:8" x14ac:dyDescent="0.2">
      <c r="G6754" s="35"/>
      <c r="H6754" s="35"/>
    </row>
    <row r="6755" spans="7:8" x14ac:dyDescent="0.2">
      <c r="G6755" s="35"/>
      <c r="H6755" s="35"/>
    </row>
    <row r="6756" spans="7:8" x14ac:dyDescent="0.2">
      <c r="G6756" s="35"/>
      <c r="H6756" s="35"/>
    </row>
    <row r="6757" spans="7:8" x14ac:dyDescent="0.2">
      <c r="G6757" s="35"/>
      <c r="H6757" s="35"/>
    </row>
    <row r="6758" spans="7:8" x14ac:dyDescent="0.2">
      <c r="G6758" s="35"/>
      <c r="H6758" s="35"/>
    </row>
    <row r="6759" spans="7:8" x14ac:dyDescent="0.2">
      <c r="G6759" s="35"/>
      <c r="H6759" s="35"/>
    </row>
    <row r="6760" spans="7:8" x14ac:dyDescent="0.2">
      <c r="G6760" s="35"/>
      <c r="H6760" s="35"/>
    </row>
    <row r="6761" spans="7:8" x14ac:dyDescent="0.2">
      <c r="G6761" s="35"/>
      <c r="H6761" s="35"/>
    </row>
    <row r="6762" spans="7:8" x14ac:dyDescent="0.2">
      <c r="G6762" s="35"/>
      <c r="H6762" s="35"/>
    </row>
    <row r="6763" spans="7:8" x14ac:dyDescent="0.2">
      <c r="G6763" s="35"/>
      <c r="H6763" s="35"/>
    </row>
    <row r="6764" spans="7:8" x14ac:dyDescent="0.2">
      <c r="G6764" s="35"/>
      <c r="H6764" s="35"/>
    </row>
    <row r="6765" spans="7:8" x14ac:dyDescent="0.2">
      <c r="G6765" s="35"/>
      <c r="H6765" s="35"/>
    </row>
    <row r="6766" spans="7:8" x14ac:dyDescent="0.2">
      <c r="G6766" s="35"/>
      <c r="H6766" s="35"/>
    </row>
    <row r="6767" spans="7:8" x14ac:dyDescent="0.2">
      <c r="G6767" s="35"/>
      <c r="H6767" s="35"/>
    </row>
    <row r="6768" spans="7:8" x14ac:dyDescent="0.2">
      <c r="G6768" s="35"/>
      <c r="H6768" s="35"/>
    </row>
    <row r="6769" spans="7:8" x14ac:dyDescent="0.2">
      <c r="G6769" s="35"/>
      <c r="H6769" s="35"/>
    </row>
    <row r="6770" spans="7:8" x14ac:dyDescent="0.2">
      <c r="G6770" s="35"/>
      <c r="H6770" s="35"/>
    </row>
    <row r="6771" spans="7:8" x14ac:dyDescent="0.2">
      <c r="G6771" s="35"/>
      <c r="H6771" s="35"/>
    </row>
    <row r="6772" spans="7:8" x14ac:dyDescent="0.2">
      <c r="G6772" s="35"/>
      <c r="H6772" s="35"/>
    </row>
    <row r="6773" spans="7:8" x14ac:dyDescent="0.2">
      <c r="G6773" s="35"/>
      <c r="H6773" s="35"/>
    </row>
    <row r="6774" spans="7:8" x14ac:dyDescent="0.2">
      <c r="G6774" s="35"/>
      <c r="H6774" s="35"/>
    </row>
    <row r="6775" spans="7:8" x14ac:dyDescent="0.2">
      <c r="G6775" s="35"/>
      <c r="H6775" s="35"/>
    </row>
    <row r="6776" spans="7:8" x14ac:dyDescent="0.2">
      <c r="G6776" s="35"/>
      <c r="H6776" s="35"/>
    </row>
    <row r="6777" spans="7:8" x14ac:dyDescent="0.2">
      <c r="G6777" s="35"/>
      <c r="H6777" s="35"/>
    </row>
    <row r="6778" spans="7:8" x14ac:dyDescent="0.2">
      <c r="G6778" s="35"/>
      <c r="H6778" s="35"/>
    </row>
    <row r="6779" spans="7:8" x14ac:dyDescent="0.2">
      <c r="G6779" s="35"/>
      <c r="H6779" s="35"/>
    </row>
    <row r="6780" spans="7:8" x14ac:dyDescent="0.2">
      <c r="G6780" s="35"/>
      <c r="H6780" s="35"/>
    </row>
    <row r="6781" spans="7:8" x14ac:dyDescent="0.2">
      <c r="G6781" s="35"/>
      <c r="H6781" s="35"/>
    </row>
    <row r="6782" spans="7:8" x14ac:dyDescent="0.2">
      <c r="G6782" s="35"/>
      <c r="H6782" s="35"/>
    </row>
    <row r="6783" spans="7:8" x14ac:dyDescent="0.2">
      <c r="G6783" s="35"/>
      <c r="H6783" s="35"/>
    </row>
    <row r="6784" spans="7:8" x14ac:dyDescent="0.2">
      <c r="G6784" s="35"/>
      <c r="H6784" s="35"/>
    </row>
    <row r="6785" spans="7:8" x14ac:dyDescent="0.2">
      <c r="G6785" s="35"/>
      <c r="H6785" s="35"/>
    </row>
    <row r="6786" spans="7:8" x14ac:dyDescent="0.2">
      <c r="G6786" s="35"/>
      <c r="H6786" s="35"/>
    </row>
    <row r="6787" spans="7:8" x14ac:dyDescent="0.2">
      <c r="G6787" s="35"/>
      <c r="H6787" s="35"/>
    </row>
    <row r="6788" spans="7:8" x14ac:dyDescent="0.2">
      <c r="G6788" s="35"/>
      <c r="H6788" s="35"/>
    </row>
    <row r="6789" spans="7:8" x14ac:dyDescent="0.2">
      <c r="G6789" s="35"/>
      <c r="H6789" s="35"/>
    </row>
    <row r="6790" spans="7:8" x14ac:dyDescent="0.2">
      <c r="G6790" s="35"/>
      <c r="H6790" s="35"/>
    </row>
    <row r="6791" spans="7:8" x14ac:dyDescent="0.2">
      <c r="G6791" s="35"/>
      <c r="H6791" s="35"/>
    </row>
    <row r="6792" spans="7:8" x14ac:dyDescent="0.2">
      <c r="G6792" s="35"/>
      <c r="H6792" s="35"/>
    </row>
    <row r="6793" spans="7:8" x14ac:dyDescent="0.2">
      <c r="G6793" s="35"/>
      <c r="H6793" s="35"/>
    </row>
    <row r="6794" spans="7:8" x14ac:dyDescent="0.2">
      <c r="G6794" s="35"/>
      <c r="H6794" s="35"/>
    </row>
    <row r="6795" spans="7:8" x14ac:dyDescent="0.2">
      <c r="G6795" s="35"/>
      <c r="H6795" s="35"/>
    </row>
    <row r="6796" spans="7:8" x14ac:dyDescent="0.2">
      <c r="G6796" s="35"/>
      <c r="H6796" s="35"/>
    </row>
    <row r="6797" spans="7:8" x14ac:dyDescent="0.2">
      <c r="G6797" s="35"/>
      <c r="H6797" s="35"/>
    </row>
    <row r="6798" spans="7:8" x14ac:dyDescent="0.2">
      <c r="G6798" s="35"/>
      <c r="H6798" s="35"/>
    </row>
    <row r="6799" spans="7:8" x14ac:dyDescent="0.2">
      <c r="G6799" s="35"/>
      <c r="H6799" s="35"/>
    </row>
    <row r="6800" spans="7:8" x14ac:dyDescent="0.2">
      <c r="G6800" s="35"/>
      <c r="H6800" s="35"/>
    </row>
    <row r="6801" spans="7:8" x14ac:dyDescent="0.2">
      <c r="G6801" s="35"/>
      <c r="H6801" s="35"/>
    </row>
    <row r="6802" spans="7:8" x14ac:dyDescent="0.2">
      <c r="G6802" s="35"/>
      <c r="H6802" s="35"/>
    </row>
    <row r="6803" spans="7:8" x14ac:dyDescent="0.2">
      <c r="G6803" s="35"/>
      <c r="H6803" s="35"/>
    </row>
    <row r="6804" spans="7:8" x14ac:dyDescent="0.2">
      <c r="G6804" s="35"/>
      <c r="H6804" s="35"/>
    </row>
    <row r="6805" spans="7:8" x14ac:dyDescent="0.2">
      <c r="G6805" s="35"/>
      <c r="H6805" s="35"/>
    </row>
    <row r="6806" spans="7:8" x14ac:dyDescent="0.2">
      <c r="G6806" s="35"/>
      <c r="H6806" s="35"/>
    </row>
    <row r="6807" spans="7:8" x14ac:dyDescent="0.2">
      <c r="G6807" s="35"/>
      <c r="H6807" s="35"/>
    </row>
    <row r="6808" spans="7:8" x14ac:dyDescent="0.2">
      <c r="G6808" s="35"/>
      <c r="H6808" s="35"/>
    </row>
    <row r="6809" spans="7:8" x14ac:dyDescent="0.2">
      <c r="G6809" s="35"/>
      <c r="H6809" s="35"/>
    </row>
    <row r="6810" spans="7:8" x14ac:dyDescent="0.2">
      <c r="G6810" s="35"/>
      <c r="H6810" s="35"/>
    </row>
    <row r="6811" spans="7:8" x14ac:dyDescent="0.2">
      <c r="G6811" s="35"/>
      <c r="H6811" s="35"/>
    </row>
    <row r="6812" spans="7:8" x14ac:dyDescent="0.2">
      <c r="G6812" s="35"/>
      <c r="H6812" s="35"/>
    </row>
    <row r="6813" spans="7:8" x14ac:dyDescent="0.2">
      <c r="G6813" s="35"/>
      <c r="H6813" s="35"/>
    </row>
    <row r="6814" spans="7:8" x14ac:dyDescent="0.2">
      <c r="G6814" s="35"/>
      <c r="H6814" s="35"/>
    </row>
    <row r="6815" spans="7:8" x14ac:dyDescent="0.2">
      <c r="G6815" s="35"/>
      <c r="H6815" s="35"/>
    </row>
    <row r="6816" spans="7:8" x14ac:dyDescent="0.2">
      <c r="G6816" s="35"/>
      <c r="H6816" s="35"/>
    </row>
    <row r="6817" spans="7:8" x14ac:dyDescent="0.2">
      <c r="G6817" s="35"/>
      <c r="H6817" s="35"/>
    </row>
    <row r="6818" spans="7:8" x14ac:dyDescent="0.2">
      <c r="G6818" s="35"/>
      <c r="H6818" s="35"/>
    </row>
    <row r="6819" spans="7:8" x14ac:dyDescent="0.2">
      <c r="G6819" s="35"/>
      <c r="H6819" s="35"/>
    </row>
    <row r="6820" spans="7:8" x14ac:dyDescent="0.2">
      <c r="G6820" s="35"/>
      <c r="H6820" s="35"/>
    </row>
    <row r="6821" spans="7:8" x14ac:dyDescent="0.2">
      <c r="G6821" s="35"/>
      <c r="H6821" s="35"/>
    </row>
    <row r="6822" spans="7:8" x14ac:dyDescent="0.2">
      <c r="G6822" s="35"/>
      <c r="H6822" s="35"/>
    </row>
    <row r="6823" spans="7:8" x14ac:dyDescent="0.2">
      <c r="G6823" s="35"/>
      <c r="H6823" s="35"/>
    </row>
    <row r="6824" spans="7:8" x14ac:dyDescent="0.2">
      <c r="G6824" s="35"/>
      <c r="H6824" s="35"/>
    </row>
    <row r="6825" spans="7:8" x14ac:dyDescent="0.2">
      <c r="G6825" s="35"/>
      <c r="H6825" s="35"/>
    </row>
    <row r="6826" spans="7:8" x14ac:dyDescent="0.2">
      <c r="G6826" s="35"/>
      <c r="H6826" s="35"/>
    </row>
    <row r="6827" spans="7:8" x14ac:dyDescent="0.2">
      <c r="G6827" s="35"/>
      <c r="H6827" s="35"/>
    </row>
    <row r="6828" spans="7:8" x14ac:dyDescent="0.2">
      <c r="G6828" s="35"/>
      <c r="H6828" s="35"/>
    </row>
    <row r="6829" spans="7:8" x14ac:dyDescent="0.2">
      <c r="G6829" s="35"/>
      <c r="H6829" s="35"/>
    </row>
    <row r="6830" spans="7:8" x14ac:dyDescent="0.2">
      <c r="G6830" s="35"/>
      <c r="H6830" s="35"/>
    </row>
    <row r="6831" spans="7:8" x14ac:dyDescent="0.2">
      <c r="G6831" s="35"/>
      <c r="H6831" s="35"/>
    </row>
    <row r="6832" spans="7:8" x14ac:dyDescent="0.2">
      <c r="G6832" s="35"/>
      <c r="H6832" s="35"/>
    </row>
    <row r="6833" spans="7:8" x14ac:dyDescent="0.2">
      <c r="G6833" s="35"/>
      <c r="H6833" s="35"/>
    </row>
    <row r="6834" spans="7:8" x14ac:dyDescent="0.2">
      <c r="G6834" s="35"/>
      <c r="H6834" s="35"/>
    </row>
    <row r="6835" spans="7:8" x14ac:dyDescent="0.2">
      <c r="G6835" s="35"/>
      <c r="H6835" s="35"/>
    </row>
    <row r="6836" spans="7:8" x14ac:dyDescent="0.2">
      <c r="G6836" s="35"/>
      <c r="H6836" s="35"/>
    </row>
    <row r="6837" spans="7:8" x14ac:dyDescent="0.2">
      <c r="G6837" s="35"/>
      <c r="H6837" s="35"/>
    </row>
    <row r="6838" spans="7:8" x14ac:dyDescent="0.2">
      <c r="G6838" s="35"/>
      <c r="H6838" s="35"/>
    </row>
    <row r="6839" spans="7:8" x14ac:dyDescent="0.2">
      <c r="G6839" s="35"/>
      <c r="H6839" s="35"/>
    </row>
    <row r="6840" spans="7:8" x14ac:dyDescent="0.2">
      <c r="G6840" s="35"/>
      <c r="H6840" s="35"/>
    </row>
    <row r="6841" spans="7:8" x14ac:dyDescent="0.2">
      <c r="G6841" s="35"/>
      <c r="H6841" s="35"/>
    </row>
    <row r="6842" spans="7:8" x14ac:dyDescent="0.2">
      <c r="G6842" s="35"/>
      <c r="H6842" s="35"/>
    </row>
    <row r="6843" spans="7:8" x14ac:dyDescent="0.2">
      <c r="G6843" s="35"/>
      <c r="H6843" s="35"/>
    </row>
    <row r="6844" spans="7:8" x14ac:dyDescent="0.2">
      <c r="G6844" s="35"/>
      <c r="H6844" s="35"/>
    </row>
    <row r="6845" spans="7:8" x14ac:dyDescent="0.2">
      <c r="G6845" s="35"/>
      <c r="H6845" s="35"/>
    </row>
    <row r="6846" spans="7:8" x14ac:dyDescent="0.2">
      <c r="G6846" s="35"/>
      <c r="H6846" s="35"/>
    </row>
    <row r="6847" spans="7:8" x14ac:dyDescent="0.2">
      <c r="G6847" s="35"/>
      <c r="H6847" s="35"/>
    </row>
    <row r="6848" spans="7:8" x14ac:dyDescent="0.2">
      <c r="G6848" s="35"/>
      <c r="H6848" s="35"/>
    </row>
    <row r="6849" spans="7:8" x14ac:dyDescent="0.2">
      <c r="G6849" s="35"/>
      <c r="H6849" s="35"/>
    </row>
    <row r="6850" spans="7:8" x14ac:dyDescent="0.2">
      <c r="G6850" s="35"/>
      <c r="H6850" s="35"/>
    </row>
    <row r="6851" spans="7:8" x14ac:dyDescent="0.2">
      <c r="G6851" s="35"/>
      <c r="H6851" s="35"/>
    </row>
    <row r="6852" spans="7:8" x14ac:dyDescent="0.2">
      <c r="G6852" s="35"/>
      <c r="H6852" s="35"/>
    </row>
    <row r="6853" spans="7:8" x14ac:dyDescent="0.2">
      <c r="G6853" s="35"/>
      <c r="H6853" s="35"/>
    </row>
    <row r="6854" spans="7:8" x14ac:dyDescent="0.2">
      <c r="G6854" s="35"/>
      <c r="H6854" s="35"/>
    </row>
    <row r="6855" spans="7:8" x14ac:dyDescent="0.2">
      <c r="G6855" s="35"/>
      <c r="H6855" s="35"/>
    </row>
    <row r="6856" spans="7:8" x14ac:dyDescent="0.2">
      <c r="G6856" s="35"/>
      <c r="H6856" s="35"/>
    </row>
    <row r="6857" spans="7:8" x14ac:dyDescent="0.2">
      <c r="G6857" s="35"/>
      <c r="H6857" s="35"/>
    </row>
    <row r="6858" spans="7:8" x14ac:dyDescent="0.2">
      <c r="G6858" s="35"/>
      <c r="H6858" s="35"/>
    </row>
    <row r="6859" spans="7:8" x14ac:dyDescent="0.2">
      <c r="G6859" s="35"/>
      <c r="H6859" s="35"/>
    </row>
    <row r="6860" spans="7:8" x14ac:dyDescent="0.2">
      <c r="G6860" s="35"/>
      <c r="H6860" s="35"/>
    </row>
    <row r="6861" spans="7:8" x14ac:dyDescent="0.2">
      <c r="G6861" s="35"/>
      <c r="H6861" s="35"/>
    </row>
    <row r="6862" spans="7:8" x14ac:dyDescent="0.2">
      <c r="G6862" s="35"/>
      <c r="H6862" s="35"/>
    </row>
    <row r="6863" spans="7:8" x14ac:dyDescent="0.2">
      <c r="G6863" s="35"/>
      <c r="H6863" s="35"/>
    </row>
    <row r="6864" spans="7:8" x14ac:dyDescent="0.2">
      <c r="G6864" s="35"/>
      <c r="H6864" s="35"/>
    </row>
    <row r="6865" spans="7:8" x14ac:dyDescent="0.2">
      <c r="G6865" s="35"/>
      <c r="H6865" s="35"/>
    </row>
    <row r="6866" spans="7:8" x14ac:dyDescent="0.2">
      <c r="G6866" s="35"/>
      <c r="H6866" s="35"/>
    </row>
    <row r="6867" spans="7:8" x14ac:dyDescent="0.2">
      <c r="G6867" s="35"/>
      <c r="H6867" s="35"/>
    </row>
    <row r="6868" spans="7:8" x14ac:dyDescent="0.2">
      <c r="G6868" s="35"/>
      <c r="H6868" s="35"/>
    </row>
    <row r="6869" spans="7:8" x14ac:dyDescent="0.2">
      <c r="G6869" s="35"/>
      <c r="H6869" s="35"/>
    </row>
    <row r="6870" spans="7:8" x14ac:dyDescent="0.2">
      <c r="G6870" s="35"/>
      <c r="H6870" s="35"/>
    </row>
    <row r="6871" spans="7:8" x14ac:dyDescent="0.2">
      <c r="G6871" s="35"/>
      <c r="H6871" s="35"/>
    </row>
    <row r="6872" spans="7:8" x14ac:dyDescent="0.2">
      <c r="G6872" s="35"/>
      <c r="H6872" s="35"/>
    </row>
    <row r="6873" spans="7:8" x14ac:dyDescent="0.2">
      <c r="G6873" s="35"/>
      <c r="H6873" s="35"/>
    </row>
    <row r="6874" spans="7:8" x14ac:dyDescent="0.2">
      <c r="G6874" s="35"/>
      <c r="H6874" s="35"/>
    </row>
    <row r="6875" spans="7:8" x14ac:dyDescent="0.2">
      <c r="G6875" s="35"/>
      <c r="H6875" s="35"/>
    </row>
    <row r="6876" spans="7:8" x14ac:dyDescent="0.2">
      <c r="G6876" s="35"/>
      <c r="H6876" s="35"/>
    </row>
    <row r="6877" spans="7:8" x14ac:dyDescent="0.2">
      <c r="G6877" s="35"/>
      <c r="H6877" s="35"/>
    </row>
    <row r="6878" spans="7:8" x14ac:dyDescent="0.2">
      <c r="G6878" s="35"/>
      <c r="H6878" s="35"/>
    </row>
    <row r="6879" spans="7:8" x14ac:dyDescent="0.2">
      <c r="G6879" s="35"/>
      <c r="H6879" s="35"/>
    </row>
    <row r="6880" spans="7:8" x14ac:dyDescent="0.2">
      <c r="G6880" s="35"/>
      <c r="H6880" s="35"/>
    </row>
    <row r="6881" spans="7:8" x14ac:dyDescent="0.2">
      <c r="G6881" s="35"/>
      <c r="H6881" s="35"/>
    </row>
    <row r="6882" spans="7:8" x14ac:dyDescent="0.2">
      <c r="G6882" s="35"/>
      <c r="H6882" s="35"/>
    </row>
    <row r="6883" spans="7:8" x14ac:dyDescent="0.2">
      <c r="G6883" s="35"/>
      <c r="H6883" s="35"/>
    </row>
    <row r="6884" spans="7:8" x14ac:dyDescent="0.2">
      <c r="G6884" s="35"/>
      <c r="H6884" s="35"/>
    </row>
    <row r="6885" spans="7:8" x14ac:dyDescent="0.2">
      <c r="G6885" s="35"/>
      <c r="H6885" s="35"/>
    </row>
    <row r="6886" spans="7:8" x14ac:dyDescent="0.2">
      <c r="G6886" s="35"/>
      <c r="H6886" s="35"/>
    </row>
    <row r="6887" spans="7:8" x14ac:dyDescent="0.2">
      <c r="G6887" s="35"/>
      <c r="H6887" s="35"/>
    </row>
    <row r="6888" spans="7:8" x14ac:dyDescent="0.2">
      <c r="G6888" s="35"/>
      <c r="H6888" s="35"/>
    </row>
    <row r="6889" spans="7:8" x14ac:dyDescent="0.2">
      <c r="G6889" s="35"/>
      <c r="H6889" s="35"/>
    </row>
    <row r="6890" spans="7:8" x14ac:dyDescent="0.2">
      <c r="G6890" s="35"/>
      <c r="H6890" s="35"/>
    </row>
    <row r="6891" spans="7:8" x14ac:dyDescent="0.2">
      <c r="G6891" s="35"/>
      <c r="H6891" s="35"/>
    </row>
    <row r="6892" spans="7:8" x14ac:dyDescent="0.2">
      <c r="G6892" s="35"/>
      <c r="H6892" s="35"/>
    </row>
    <row r="6893" spans="7:8" x14ac:dyDescent="0.2">
      <c r="G6893" s="35"/>
      <c r="H6893" s="35"/>
    </row>
    <row r="6894" spans="7:8" x14ac:dyDescent="0.2">
      <c r="G6894" s="35"/>
      <c r="H6894" s="35"/>
    </row>
    <row r="6895" spans="7:8" x14ac:dyDescent="0.2">
      <c r="G6895" s="35"/>
      <c r="H6895" s="35"/>
    </row>
    <row r="6896" spans="7:8" x14ac:dyDescent="0.2">
      <c r="G6896" s="35"/>
      <c r="H6896" s="35"/>
    </row>
    <row r="6897" spans="7:8" x14ac:dyDescent="0.2">
      <c r="G6897" s="35"/>
      <c r="H6897" s="35"/>
    </row>
    <row r="6898" spans="7:8" x14ac:dyDescent="0.2">
      <c r="G6898" s="35"/>
      <c r="H6898" s="35"/>
    </row>
    <row r="6899" spans="7:8" x14ac:dyDescent="0.2">
      <c r="G6899" s="35"/>
      <c r="H6899" s="35"/>
    </row>
    <row r="6900" spans="7:8" x14ac:dyDescent="0.2">
      <c r="G6900" s="35"/>
      <c r="H6900" s="35"/>
    </row>
    <row r="6901" spans="7:8" x14ac:dyDescent="0.2">
      <c r="G6901" s="35"/>
      <c r="H6901" s="35"/>
    </row>
    <row r="6902" spans="7:8" x14ac:dyDescent="0.2">
      <c r="G6902" s="35"/>
      <c r="H6902" s="35"/>
    </row>
    <row r="6903" spans="7:8" x14ac:dyDescent="0.2">
      <c r="G6903" s="35"/>
      <c r="H6903" s="35"/>
    </row>
    <row r="6904" spans="7:8" x14ac:dyDescent="0.2">
      <c r="G6904" s="35"/>
      <c r="H6904" s="35"/>
    </row>
    <row r="6905" spans="7:8" x14ac:dyDescent="0.2">
      <c r="G6905" s="35"/>
      <c r="H6905" s="35"/>
    </row>
    <row r="6906" spans="7:8" x14ac:dyDescent="0.2">
      <c r="G6906" s="35"/>
      <c r="H6906" s="35"/>
    </row>
    <row r="6907" spans="7:8" x14ac:dyDescent="0.2">
      <c r="G6907" s="35"/>
      <c r="H6907" s="35"/>
    </row>
    <row r="6908" spans="7:8" x14ac:dyDescent="0.2">
      <c r="G6908" s="35"/>
      <c r="H6908" s="35"/>
    </row>
    <row r="6909" spans="7:8" x14ac:dyDescent="0.2">
      <c r="G6909" s="35"/>
      <c r="H6909" s="35"/>
    </row>
    <row r="6910" spans="7:8" x14ac:dyDescent="0.2">
      <c r="G6910" s="35"/>
      <c r="H6910" s="35"/>
    </row>
    <row r="6911" spans="7:8" x14ac:dyDescent="0.2">
      <c r="G6911" s="35"/>
      <c r="H6911" s="35"/>
    </row>
    <row r="6912" spans="7:8" x14ac:dyDescent="0.2">
      <c r="G6912" s="35"/>
      <c r="H6912" s="35"/>
    </row>
    <row r="6913" spans="7:8" x14ac:dyDescent="0.2">
      <c r="G6913" s="35"/>
      <c r="H6913" s="35"/>
    </row>
    <row r="6914" spans="7:8" x14ac:dyDescent="0.2">
      <c r="G6914" s="35"/>
      <c r="H6914" s="35"/>
    </row>
    <row r="6915" spans="7:8" x14ac:dyDescent="0.2">
      <c r="G6915" s="35"/>
      <c r="H6915" s="35"/>
    </row>
    <row r="6916" spans="7:8" x14ac:dyDescent="0.2">
      <c r="G6916" s="35"/>
      <c r="H6916" s="35"/>
    </row>
    <row r="6917" spans="7:8" x14ac:dyDescent="0.2">
      <c r="G6917" s="35"/>
      <c r="H6917" s="35"/>
    </row>
    <row r="6918" spans="7:8" x14ac:dyDescent="0.2">
      <c r="G6918" s="35"/>
      <c r="H6918" s="35"/>
    </row>
    <row r="6919" spans="7:8" x14ac:dyDescent="0.2">
      <c r="G6919" s="35"/>
      <c r="H6919" s="35"/>
    </row>
    <row r="6920" spans="7:8" x14ac:dyDescent="0.2">
      <c r="G6920" s="35"/>
      <c r="H6920" s="35"/>
    </row>
    <row r="6921" spans="7:8" x14ac:dyDescent="0.2">
      <c r="G6921" s="35"/>
      <c r="H6921" s="35"/>
    </row>
    <row r="6922" spans="7:8" x14ac:dyDescent="0.2">
      <c r="G6922" s="35"/>
      <c r="H6922" s="35"/>
    </row>
    <row r="6923" spans="7:8" x14ac:dyDescent="0.2">
      <c r="G6923" s="35"/>
      <c r="H6923" s="35"/>
    </row>
    <row r="6924" spans="7:8" x14ac:dyDescent="0.2">
      <c r="G6924" s="35"/>
      <c r="H6924" s="35"/>
    </row>
    <row r="6925" spans="7:8" x14ac:dyDescent="0.2">
      <c r="G6925" s="35"/>
      <c r="H6925" s="35"/>
    </row>
    <row r="6926" spans="7:8" x14ac:dyDescent="0.2">
      <c r="G6926" s="35"/>
      <c r="H6926" s="35"/>
    </row>
    <row r="6927" spans="7:8" x14ac:dyDescent="0.2">
      <c r="G6927" s="35"/>
      <c r="H6927" s="35"/>
    </row>
    <row r="6928" spans="7:8" x14ac:dyDescent="0.2">
      <c r="G6928" s="35"/>
      <c r="H6928" s="35"/>
    </row>
    <row r="6929" spans="7:8" x14ac:dyDescent="0.2">
      <c r="G6929" s="35"/>
      <c r="H6929" s="35"/>
    </row>
    <row r="6930" spans="7:8" x14ac:dyDescent="0.2">
      <c r="G6930" s="35"/>
      <c r="H6930" s="35"/>
    </row>
    <row r="6931" spans="7:8" x14ac:dyDescent="0.2">
      <c r="G6931" s="35"/>
      <c r="H6931" s="35"/>
    </row>
    <row r="6932" spans="7:8" x14ac:dyDescent="0.2">
      <c r="G6932" s="35"/>
      <c r="H6932" s="35"/>
    </row>
    <row r="6933" spans="7:8" x14ac:dyDescent="0.2">
      <c r="G6933" s="35"/>
      <c r="H6933" s="35"/>
    </row>
    <row r="6934" spans="7:8" x14ac:dyDescent="0.2">
      <c r="G6934" s="35"/>
      <c r="H6934" s="35"/>
    </row>
    <row r="6935" spans="7:8" x14ac:dyDescent="0.2">
      <c r="G6935" s="35"/>
      <c r="H6935" s="35"/>
    </row>
    <row r="6936" spans="7:8" x14ac:dyDescent="0.2">
      <c r="G6936" s="35"/>
      <c r="H6936" s="35"/>
    </row>
    <row r="6937" spans="7:8" x14ac:dyDescent="0.2">
      <c r="G6937" s="35"/>
      <c r="H6937" s="35"/>
    </row>
    <row r="6938" spans="7:8" x14ac:dyDescent="0.2">
      <c r="G6938" s="35"/>
      <c r="H6938" s="35"/>
    </row>
    <row r="6939" spans="7:8" x14ac:dyDescent="0.2">
      <c r="G6939" s="35"/>
      <c r="H6939" s="35"/>
    </row>
    <row r="6940" spans="7:8" x14ac:dyDescent="0.2">
      <c r="G6940" s="35"/>
      <c r="H6940" s="35"/>
    </row>
    <row r="6941" spans="7:8" x14ac:dyDescent="0.2">
      <c r="G6941" s="35"/>
      <c r="H6941" s="35"/>
    </row>
    <row r="6942" spans="7:8" x14ac:dyDescent="0.2">
      <c r="G6942" s="35"/>
      <c r="H6942" s="35"/>
    </row>
    <row r="6943" spans="7:8" x14ac:dyDescent="0.2">
      <c r="G6943" s="35"/>
      <c r="H6943" s="35"/>
    </row>
    <row r="6944" spans="7:8" x14ac:dyDescent="0.2">
      <c r="G6944" s="35"/>
      <c r="H6944" s="35"/>
    </row>
    <row r="6945" spans="7:8" x14ac:dyDescent="0.2">
      <c r="G6945" s="35"/>
      <c r="H6945" s="35"/>
    </row>
    <row r="6946" spans="7:8" x14ac:dyDescent="0.2">
      <c r="G6946" s="35"/>
      <c r="H6946" s="35"/>
    </row>
    <row r="6947" spans="7:8" x14ac:dyDescent="0.2">
      <c r="G6947" s="35"/>
      <c r="H6947" s="35"/>
    </row>
    <row r="6948" spans="7:8" x14ac:dyDescent="0.2">
      <c r="G6948" s="35"/>
      <c r="H6948" s="35"/>
    </row>
    <row r="6949" spans="7:8" x14ac:dyDescent="0.2">
      <c r="G6949" s="35"/>
      <c r="H6949" s="35"/>
    </row>
    <row r="6950" spans="7:8" x14ac:dyDescent="0.2">
      <c r="G6950" s="35"/>
      <c r="H6950" s="35"/>
    </row>
    <row r="6951" spans="7:8" x14ac:dyDescent="0.2">
      <c r="G6951" s="35"/>
      <c r="H6951" s="35"/>
    </row>
    <row r="6952" spans="7:8" x14ac:dyDescent="0.2">
      <c r="G6952" s="35"/>
      <c r="H6952" s="35"/>
    </row>
    <row r="6953" spans="7:8" x14ac:dyDescent="0.2">
      <c r="G6953" s="35"/>
      <c r="H6953" s="35"/>
    </row>
    <row r="6954" spans="7:8" x14ac:dyDescent="0.2">
      <c r="G6954" s="35"/>
      <c r="H6954" s="35"/>
    </row>
    <row r="6955" spans="7:8" x14ac:dyDescent="0.2">
      <c r="G6955" s="35"/>
      <c r="H6955" s="35"/>
    </row>
    <row r="6956" spans="7:8" x14ac:dyDescent="0.2">
      <c r="G6956" s="35"/>
      <c r="H6956" s="35"/>
    </row>
    <row r="6957" spans="7:8" x14ac:dyDescent="0.2">
      <c r="G6957" s="35"/>
      <c r="H6957" s="35"/>
    </row>
    <row r="6958" spans="7:8" x14ac:dyDescent="0.2">
      <c r="G6958" s="35"/>
      <c r="H6958" s="35"/>
    </row>
    <row r="6959" spans="7:8" x14ac:dyDescent="0.2">
      <c r="G6959" s="35"/>
      <c r="H6959" s="35"/>
    </row>
    <row r="6960" spans="7:8" x14ac:dyDescent="0.2">
      <c r="G6960" s="35"/>
      <c r="H6960" s="35"/>
    </row>
    <row r="6961" spans="7:8" x14ac:dyDescent="0.2">
      <c r="G6961" s="35"/>
      <c r="H6961" s="35"/>
    </row>
    <row r="6962" spans="7:8" x14ac:dyDescent="0.2">
      <c r="G6962" s="35"/>
      <c r="H6962" s="35"/>
    </row>
    <row r="6963" spans="7:8" x14ac:dyDescent="0.2">
      <c r="G6963" s="35"/>
      <c r="H6963" s="35"/>
    </row>
    <row r="6964" spans="7:8" x14ac:dyDescent="0.2">
      <c r="G6964" s="35"/>
      <c r="H6964" s="35"/>
    </row>
    <row r="6965" spans="7:8" x14ac:dyDescent="0.2">
      <c r="G6965" s="35"/>
      <c r="H6965" s="35"/>
    </row>
    <row r="6966" spans="7:8" x14ac:dyDescent="0.2">
      <c r="G6966" s="35"/>
      <c r="H6966" s="35"/>
    </row>
    <row r="6967" spans="7:8" x14ac:dyDescent="0.2">
      <c r="G6967" s="35"/>
      <c r="H6967" s="35"/>
    </row>
    <row r="6968" spans="7:8" x14ac:dyDescent="0.2">
      <c r="G6968" s="35"/>
      <c r="H6968" s="35"/>
    </row>
    <row r="6969" spans="7:8" x14ac:dyDescent="0.2">
      <c r="G6969" s="35"/>
      <c r="H6969" s="35"/>
    </row>
    <row r="6970" spans="7:8" x14ac:dyDescent="0.2">
      <c r="G6970" s="35"/>
      <c r="H6970" s="35"/>
    </row>
    <row r="6971" spans="7:8" x14ac:dyDescent="0.2">
      <c r="G6971" s="35"/>
      <c r="H6971" s="35"/>
    </row>
    <row r="6972" spans="7:8" x14ac:dyDescent="0.2">
      <c r="G6972" s="35"/>
      <c r="H6972" s="35"/>
    </row>
    <row r="6973" spans="7:8" x14ac:dyDescent="0.2">
      <c r="G6973" s="35"/>
      <c r="H6973" s="35"/>
    </row>
    <row r="6974" spans="7:8" x14ac:dyDescent="0.2">
      <c r="G6974" s="35"/>
      <c r="H6974" s="35"/>
    </row>
    <row r="6975" spans="7:8" x14ac:dyDescent="0.2">
      <c r="G6975" s="35"/>
      <c r="H6975" s="35"/>
    </row>
    <row r="6976" spans="7:8" x14ac:dyDescent="0.2">
      <c r="G6976" s="35"/>
      <c r="H6976" s="35"/>
    </row>
    <row r="6977" spans="7:8" x14ac:dyDescent="0.2">
      <c r="G6977" s="35"/>
      <c r="H6977" s="35"/>
    </row>
    <row r="6978" spans="7:8" x14ac:dyDescent="0.2">
      <c r="G6978" s="35"/>
      <c r="H6978" s="35"/>
    </row>
    <row r="6979" spans="7:8" x14ac:dyDescent="0.2">
      <c r="G6979" s="35"/>
      <c r="H6979" s="35"/>
    </row>
    <row r="6980" spans="7:8" x14ac:dyDescent="0.2">
      <c r="G6980" s="35"/>
      <c r="H6980" s="35"/>
    </row>
    <row r="6981" spans="7:8" x14ac:dyDescent="0.2">
      <c r="G6981" s="35"/>
      <c r="H6981" s="35"/>
    </row>
    <row r="6982" spans="7:8" x14ac:dyDescent="0.2">
      <c r="G6982" s="35"/>
      <c r="H6982" s="35"/>
    </row>
    <row r="6983" spans="7:8" x14ac:dyDescent="0.2">
      <c r="G6983" s="35"/>
      <c r="H6983" s="35"/>
    </row>
    <row r="6984" spans="7:8" x14ac:dyDescent="0.2">
      <c r="G6984" s="35"/>
      <c r="H6984" s="35"/>
    </row>
    <row r="6985" spans="7:8" x14ac:dyDescent="0.2">
      <c r="G6985" s="35"/>
      <c r="H6985" s="35"/>
    </row>
    <row r="6986" spans="7:8" x14ac:dyDescent="0.2">
      <c r="G6986" s="35"/>
      <c r="H6986" s="35"/>
    </row>
    <row r="6987" spans="7:8" x14ac:dyDescent="0.2">
      <c r="G6987" s="35"/>
      <c r="H6987" s="35"/>
    </row>
    <row r="6988" spans="7:8" x14ac:dyDescent="0.2">
      <c r="G6988" s="35"/>
      <c r="H6988" s="35"/>
    </row>
    <row r="6989" spans="7:8" x14ac:dyDescent="0.2">
      <c r="G6989" s="35"/>
      <c r="H6989" s="35"/>
    </row>
    <row r="6990" spans="7:8" x14ac:dyDescent="0.2">
      <c r="G6990" s="35"/>
      <c r="H6990" s="35"/>
    </row>
    <row r="6991" spans="7:8" x14ac:dyDescent="0.2">
      <c r="G6991" s="35"/>
      <c r="H6991" s="35"/>
    </row>
    <row r="6992" spans="7:8" x14ac:dyDescent="0.2">
      <c r="G6992" s="35"/>
      <c r="H6992" s="35"/>
    </row>
    <row r="6993" spans="7:8" x14ac:dyDescent="0.2">
      <c r="G6993" s="35"/>
      <c r="H6993" s="35"/>
    </row>
    <row r="6994" spans="7:8" x14ac:dyDescent="0.2">
      <c r="G6994" s="35"/>
      <c r="H6994" s="35"/>
    </row>
    <row r="6995" spans="7:8" x14ac:dyDescent="0.2">
      <c r="G6995" s="35"/>
      <c r="H6995" s="35"/>
    </row>
    <row r="6996" spans="7:8" x14ac:dyDescent="0.2">
      <c r="G6996" s="35"/>
      <c r="H6996" s="35"/>
    </row>
    <row r="6997" spans="7:8" x14ac:dyDescent="0.2">
      <c r="G6997" s="35"/>
      <c r="H6997" s="35"/>
    </row>
    <row r="6998" spans="7:8" x14ac:dyDescent="0.2">
      <c r="G6998" s="35"/>
      <c r="H6998" s="35"/>
    </row>
    <row r="6999" spans="7:8" x14ac:dyDescent="0.2">
      <c r="G6999" s="35"/>
      <c r="H6999" s="35"/>
    </row>
    <row r="7000" spans="7:8" x14ac:dyDescent="0.2">
      <c r="G7000" s="35"/>
      <c r="H7000" s="35"/>
    </row>
    <row r="7001" spans="7:8" x14ac:dyDescent="0.2">
      <c r="G7001" s="35"/>
      <c r="H7001" s="35"/>
    </row>
    <row r="7002" spans="7:8" x14ac:dyDescent="0.2">
      <c r="G7002" s="35"/>
      <c r="H7002" s="35"/>
    </row>
    <row r="7003" spans="7:8" x14ac:dyDescent="0.2">
      <c r="G7003" s="35"/>
      <c r="H7003" s="35"/>
    </row>
    <row r="7004" spans="7:8" x14ac:dyDescent="0.2">
      <c r="G7004" s="35"/>
      <c r="H7004" s="35"/>
    </row>
    <row r="7005" spans="7:8" x14ac:dyDescent="0.2">
      <c r="G7005" s="35"/>
      <c r="H7005" s="35"/>
    </row>
    <row r="7006" spans="7:8" x14ac:dyDescent="0.2">
      <c r="G7006" s="35"/>
      <c r="H7006" s="35"/>
    </row>
    <row r="7007" spans="7:8" x14ac:dyDescent="0.2">
      <c r="G7007" s="35"/>
      <c r="H7007" s="35"/>
    </row>
    <row r="7008" spans="7:8" x14ac:dyDescent="0.2">
      <c r="G7008" s="35"/>
      <c r="H7008" s="35"/>
    </row>
    <row r="7009" spans="7:8" x14ac:dyDescent="0.2">
      <c r="G7009" s="35"/>
      <c r="H7009" s="35"/>
    </row>
    <row r="7010" spans="7:8" x14ac:dyDescent="0.2">
      <c r="G7010" s="35"/>
      <c r="H7010" s="35"/>
    </row>
    <row r="7011" spans="7:8" x14ac:dyDescent="0.2">
      <c r="G7011" s="35"/>
      <c r="H7011" s="35"/>
    </row>
    <row r="7012" spans="7:8" x14ac:dyDescent="0.2">
      <c r="G7012" s="35"/>
      <c r="H7012" s="35"/>
    </row>
    <row r="7013" spans="7:8" x14ac:dyDescent="0.2">
      <c r="G7013" s="35"/>
      <c r="H7013" s="35"/>
    </row>
    <row r="7014" spans="7:8" x14ac:dyDescent="0.2">
      <c r="G7014" s="35"/>
      <c r="H7014" s="35"/>
    </row>
    <row r="7015" spans="7:8" x14ac:dyDescent="0.2">
      <c r="G7015" s="35"/>
      <c r="H7015" s="35"/>
    </row>
    <row r="7016" spans="7:8" x14ac:dyDescent="0.2">
      <c r="G7016" s="35"/>
      <c r="H7016" s="35"/>
    </row>
    <row r="7017" spans="7:8" x14ac:dyDescent="0.2">
      <c r="G7017" s="35"/>
      <c r="H7017" s="35"/>
    </row>
    <row r="7018" spans="7:8" x14ac:dyDescent="0.2">
      <c r="G7018" s="35"/>
      <c r="H7018" s="35"/>
    </row>
    <row r="7019" spans="7:8" x14ac:dyDescent="0.2">
      <c r="G7019" s="35"/>
      <c r="H7019" s="35"/>
    </row>
    <row r="7020" spans="7:8" x14ac:dyDescent="0.2">
      <c r="G7020" s="35"/>
      <c r="H7020" s="35"/>
    </row>
    <row r="7021" spans="7:8" x14ac:dyDescent="0.2">
      <c r="G7021" s="35"/>
      <c r="H7021" s="35"/>
    </row>
    <row r="7022" spans="7:8" x14ac:dyDescent="0.2">
      <c r="G7022" s="35"/>
      <c r="H7022" s="35"/>
    </row>
    <row r="7023" spans="7:8" x14ac:dyDescent="0.2">
      <c r="G7023" s="35"/>
      <c r="H7023" s="35"/>
    </row>
    <row r="7024" spans="7:8" x14ac:dyDescent="0.2">
      <c r="G7024" s="35"/>
      <c r="H7024" s="35"/>
    </row>
    <row r="7025" spans="7:8" x14ac:dyDescent="0.2">
      <c r="G7025" s="35"/>
      <c r="H7025" s="35"/>
    </row>
    <row r="7026" spans="7:8" x14ac:dyDescent="0.2">
      <c r="G7026" s="35"/>
      <c r="H7026" s="35"/>
    </row>
    <row r="7027" spans="7:8" x14ac:dyDescent="0.2">
      <c r="G7027" s="35"/>
      <c r="H7027" s="35"/>
    </row>
    <row r="7028" spans="7:8" x14ac:dyDescent="0.2">
      <c r="G7028" s="35"/>
      <c r="H7028" s="35"/>
    </row>
    <row r="7029" spans="7:8" x14ac:dyDescent="0.2">
      <c r="G7029" s="35"/>
      <c r="H7029" s="35"/>
    </row>
    <row r="7030" spans="7:8" x14ac:dyDescent="0.2">
      <c r="G7030" s="35"/>
      <c r="H7030" s="35"/>
    </row>
    <row r="7031" spans="7:8" x14ac:dyDescent="0.2">
      <c r="G7031" s="35"/>
      <c r="H7031" s="35"/>
    </row>
    <row r="7032" spans="7:8" x14ac:dyDescent="0.2">
      <c r="G7032" s="35"/>
      <c r="H7032" s="35"/>
    </row>
    <row r="7033" spans="7:8" x14ac:dyDescent="0.2">
      <c r="G7033" s="35"/>
      <c r="H7033" s="35"/>
    </row>
    <row r="7034" spans="7:8" x14ac:dyDescent="0.2">
      <c r="G7034" s="35"/>
      <c r="H7034" s="35"/>
    </row>
    <row r="7035" spans="7:8" x14ac:dyDescent="0.2">
      <c r="G7035" s="35"/>
      <c r="H7035" s="35"/>
    </row>
    <row r="7036" spans="7:8" x14ac:dyDescent="0.2">
      <c r="G7036" s="35"/>
      <c r="H7036" s="35"/>
    </row>
    <row r="7037" spans="7:8" x14ac:dyDescent="0.2">
      <c r="G7037" s="35"/>
      <c r="H7037" s="35"/>
    </row>
    <row r="7038" spans="7:8" x14ac:dyDescent="0.2">
      <c r="G7038" s="35"/>
      <c r="H7038" s="35"/>
    </row>
    <row r="7039" spans="7:8" x14ac:dyDescent="0.2">
      <c r="G7039" s="35"/>
      <c r="H7039" s="35"/>
    </row>
    <row r="7040" spans="7:8" x14ac:dyDescent="0.2">
      <c r="G7040" s="35"/>
      <c r="H7040" s="35"/>
    </row>
    <row r="7041" spans="7:8" x14ac:dyDescent="0.2">
      <c r="G7041" s="35"/>
      <c r="H7041" s="35"/>
    </row>
    <row r="7042" spans="7:8" x14ac:dyDescent="0.2">
      <c r="G7042" s="35"/>
      <c r="H7042" s="35"/>
    </row>
    <row r="7043" spans="7:8" x14ac:dyDescent="0.2">
      <c r="G7043" s="35"/>
      <c r="H7043" s="35"/>
    </row>
    <row r="7044" spans="7:8" x14ac:dyDescent="0.2">
      <c r="G7044" s="35"/>
      <c r="H7044" s="35"/>
    </row>
    <row r="7045" spans="7:8" x14ac:dyDescent="0.2">
      <c r="G7045" s="35"/>
      <c r="H7045" s="35"/>
    </row>
    <row r="7046" spans="7:8" x14ac:dyDescent="0.2">
      <c r="G7046" s="35"/>
      <c r="H7046" s="35"/>
    </row>
    <row r="7047" spans="7:8" x14ac:dyDescent="0.2">
      <c r="G7047" s="35"/>
      <c r="H7047" s="35"/>
    </row>
    <row r="7048" spans="7:8" x14ac:dyDescent="0.2">
      <c r="G7048" s="35"/>
      <c r="H7048" s="35"/>
    </row>
    <row r="7049" spans="7:8" x14ac:dyDescent="0.2">
      <c r="G7049" s="35"/>
      <c r="H7049" s="35"/>
    </row>
    <row r="7050" spans="7:8" x14ac:dyDescent="0.2">
      <c r="G7050" s="35"/>
      <c r="H7050" s="35"/>
    </row>
    <row r="7051" spans="7:8" x14ac:dyDescent="0.2">
      <c r="G7051" s="35"/>
      <c r="H7051" s="35"/>
    </row>
    <row r="7052" spans="7:8" x14ac:dyDescent="0.2">
      <c r="G7052" s="35"/>
      <c r="H7052" s="35"/>
    </row>
    <row r="7053" spans="7:8" x14ac:dyDescent="0.2">
      <c r="G7053" s="35"/>
      <c r="H7053" s="35"/>
    </row>
    <row r="7054" spans="7:8" x14ac:dyDescent="0.2">
      <c r="G7054" s="35"/>
      <c r="H7054" s="35"/>
    </row>
    <row r="7055" spans="7:8" x14ac:dyDescent="0.2">
      <c r="G7055" s="35"/>
      <c r="H7055" s="35"/>
    </row>
    <row r="7056" spans="7:8" x14ac:dyDescent="0.2">
      <c r="G7056" s="35"/>
      <c r="H7056" s="35"/>
    </row>
    <row r="7057" spans="7:8" x14ac:dyDescent="0.2">
      <c r="G7057" s="35"/>
      <c r="H7057" s="35"/>
    </row>
    <row r="7058" spans="7:8" x14ac:dyDescent="0.2">
      <c r="G7058" s="35"/>
      <c r="H7058" s="35"/>
    </row>
    <row r="7059" spans="7:8" x14ac:dyDescent="0.2">
      <c r="G7059" s="35"/>
      <c r="H7059" s="35"/>
    </row>
    <row r="7060" spans="7:8" x14ac:dyDescent="0.2">
      <c r="G7060" s="35"/>
      <c r="H7060" s="35"/>
    </row>
    <row r="7061" spans="7:8" x14ac:dyDescent="0.2">
      <c r="G7061" s="35"/>
      <c r="H7061" s="35"/>
    </row>
    <row r="7062" spans="7:8" x14ac:dyDescent="0.2">
      <c r="G7062" s="35"/>
      <c r="H7062" s="35"/>
    </row>
    <row r="7063" spans="7:8" x14ac:dyDescent="0.2">
      <c r="G7063" s="35"/>
      <c r="H7063" s="35"/>
    </row>
    <row r="7064" spans="7:8" x14ac:dyDescent="0.2">
      <c r="G7064" s="35"/>
      <c r="H7064" s="35"/>
    </row>
    <row r="7065" spans="7:8" x14ac:dyDescent="0.2">
      <c r="G7065" s="35"/>
      <c r="H7065" s="35"/>
    </row>
    <row r="7066" spans="7:8" x14ac:dyDescent="0.2">
      <c r="G7066" s="35"/>
      <c r="H7066" s="35"/>
    </row>
    <row r="7067" spans="7:8" x14ac:dyDescent="0.2">
      <c r="G7067" s="35"/>
      <c r="H7067" s="35"/>
    </row>
    <row r="7068" spans="7:8" x14ac:dyDescent="0.2">
      <c r="G7068" s="35"/>
      <c r="H7068" s="35"/>
    </row>
    <row r="7069" spans="7:8" x14ac:dyDescent="0.2">
      <c r="G7069" s="35"/>
      <c r="H7069" s="35"/>
    </row>
    <row r="7070" spans="7:8" x14ac:dyDescent="0.2">
      <c r="G7070" s="35"/>
      <c r="H7070" s="35"/>
    </row>
    <row r="7071" spans="7:8" x14ac:dyDescent="0.2">
      <c r="G7071" s="35"/>
      <c r="H7071" s="35"/>
    </row>
    <row r="7072" spans="7:8" x14ac:dyDescent="0.2">
      <c r="G7072" s="35"/>
      <c r="H7072" s="35"/>
    </row>
    <row r="7073" spans="7:8" x14ac:dyDescent="0.2">
      <c r="G7073" s="35"/>
      <c r="H7073" s="35"/>
    </row>
    <row r="7074" spans="7:8" x14ac:dyDescent="0.2">
      <c r="G7074" s="35"/>
      <c r="H7074" s="35"/>
    </row>
    <row r="7075" spans="7:8" x14ac:dyDescent="0.2">
      <c r="G7075" s="35"/>
      <c r="H7075" s="35"/>
    </row>
    <row r="7076" spans="7:8" x14ac:dyDescent="0.2">
      <c r="G7076" s="35"/>
      <c r="H7076" s="35"/>
    </row>
    <row r="7077" spans="7:8" x14ac:dyDescent="0.2">
      <c r="G7077" s="35"/>
      <c r="H7077" s="35"/>
    </row>
    <row r="7078" spans="7:8" x14ac:dyDescent="0.2">
      <c r="G7078" s="35"/>
      <c r="H7078" s="35"/>
    </row>
    <row r="7079" spans="7:8" x14ac:dyDescent="0.2">
      <c r="G7079" s="35"/>
      <c r="H7079" s="35"/>
    </row>
    <row r="7080" spans="7:8" x14ac:dyDescent="0.2">
      <c r="G7080" s="35"/>
      <c r="H7080" s="35"/>
    </row>
    <row r="7081" spans="7:8" x14ac:dyDescent="0.2">
      <c r="G7081" s="35"/>
      <c r="H7081" s="35"/>
    </row>
    <row r="7082" spans="7:8" x14ac:dyDescent="0.2">
      <c r="G7082" s="35"/>
      <c r="H7082" s="35"/>
    </row>
    <row r="7083" spans="7:8" x14ac:dyDescent="0.2">
      <c r="G7083" s="35"/>
      <c r="H7083" s="35"/>
    </row>
    <row r="7084" spans="7:8" x14ac:dyDescent="0.2">
      <c r="G7084" s="35"/>
      <c r="H7084" s="35"/>
    </row>
    <row r="7085" spans="7:8" x14ac:dyDescent="0.2">
      <c r="G7085" s="35"/>
      <c r="H7085" s="35"/>
    </row>
    <row r="7086" spans="7:8" x14ac:dyDescent="0.2">
      <c r="G7086" s="35"/>
      <c r="H7086" s="35"/>
    </row>
    <row r="7087" spans="7:8" x14ac:dyDescent="0.2">
      <c r="G7087" s="35"/>
      <c r="H7087" s="35"/>
    </row>
    <row r="7088" spans="7:8" x14ac:dyDescent="0.2">
      <c r="G7088" s="35"/>
      <c r="H7088" s="35"/>
    </row>
    <row r="7089" spans="7:8" x14ac:dyDescent="0.2">
      <c r="G7089" s="35"/>
      <c r="H7089" s="35"/>
    </row>
    <row r="7090" spans="7:8" x14ac:dyDescent="0.2">
      <c r="G7090" s="35"/>
      <c r="H7090" s="35"/>
    </row>
    <row r="7091" spans="7:8" x14ac:dyDescent="0.2">
      <c r="G7091" s="35"/>
      <c r="H7091" s="35"/>
    </row>
    <row r="7092" spans="7:8" x14ac:dyDescent="0.2">
      <c r="G7092" s="35"/>
      <c r="H7092" s="35"/>
    </row>
    <row r="7093" spans="7:8" x14ac:dyDescent="0.2">
      <c r="G7093" s="35"/>
      <c r="H7093" s="35"/>
    </row>
    <row r="7094" spans="7:8" x14ac:dyDescent="0.2">
      <c r="G7094" s="35"/>
      <c r="H7094" s="35"/>
    </row>
    <row r="7095" spans="7:8" x14ac:dyDescent="0.2">
      <c r="G7095" s="35"/>
      <c r="H7095" s="35"/>
    </row>
    <row r="7096" spans="7:8" x14ac:dyDescent="0.2">
      <c r="G7096" s="35"/>
      <c r="H7096" s="35"/>
    </row>
    <row r="7097" spans="7:8" x14ac:dyDescent="0.2">
      <c r="G7097" s="35"/>
      <c r="H7097" s="35"/>
    </row>
    <row r="7098" spans="7:8" x14ac:dyDescent="0.2">
      <c r="G7098" s="35"/>
      <c r="H7098" s="35"/>
    </row>
    <row r="7099" spans="7:8" x14ac:dyDescent="0.2">
      <c r="G7099" s="35"/>
      <c r="H7099" s="35"/>
    </row>
    <row r="7100" spans="7:8" x14ac:dyDescent="0.2">
      <c r="G7100" s="35"/>
      <c r="H7100" s="35"/>
    </row>
    <row r="7101" spans="7:8" x14ac:dyDescent="0.2">
      <c r="G7101" s="35"/>
      <c r="H7101" s="35"/>
    </row>
    <row r="7102" spans="7:8" x14ac:dyDescent="0.2">
      <c r="G7102" s="35"/>
      <c r="H7102" s="35"/>
    </row>
    <row r="7103" spans="7:8" x14ac:dyDescent="0.2">
      <c r="G7103" s="35"/>
      <c r="H7103" s="35"/>
    </row>
    <row r="7104" spans="7:8" x14ac:dyDescent="0.2">
      <c r="G7104" s="35"/>
      <c r="H7104" s="35"/>
    </row>
    <row r="7105" spans="7:8" x14ac:dyDescent="0.2">
      <c r="G7105" s="35"/>
      <c r="H7105" s="35"/>
    </row>
    <row r="7106" spans="7:8" x14ac:dyDescent="0.2">
      <c r="G7106" s="35"/>
      <c r="H7106" s="35"/>
    </row>
    <row r="7107" spans="7:8" x14ac:dyDescent="0.2">
      <c r="G7107" s="35"/>
      <c r="H7107" s="35"/>
    </row>
    <row r="7108" spans="7:8" x14ac:dyDescent="0.2">
      <c r="G7108" s="35"/>
      <c r="H7108" s="35"/>
    </row>
    <row r="7109" spans="7:8" x14ac:dyDescent="0.2">
      <c r="G7109" s="35"/>
      <c r="H7109" s="35"/>
    </row>
    <row r="7110" spans="7:8" x14ac:dyDescent="0.2">
      <c r="G7110" s="35"/>
      <c r="H7110" s="35"/>
    </row>
    <row r="7111" spans="7:8" x14ac:dyDescent="0.2">
      <c r="G7111" s="35"/>
      <c r="H7111" s="35"/>
    </row>
    <row r="7112" spans="7:8" x14ac:dyDescent="0.2">
      <c r="G7112" s="35"/>
      <c r="H7112" s="35"/>
    </row>
    <row r="7113" spans="7:8" x14ac:dyDescent="0.2">
      <c r="G7113" s="35"/>
      <c r="H7113" s="35"/>
    </row>
    <row r="7114" spans="7:8" x14ac:dyDescent="0.2">
      <c r="G7114" s="35"/>
      <c r="H7114" s="35"/>
    </row>
    <row r="7115" spans="7:8" x14ac:dyDescent="0.2">
      <c r="G7115" s="35"/>
      <c r="H7115" s="35"/>
    </row>
    <row r="7116" spans="7:8" x14ac:dyDescent="0.2">
      <c r="G7116" s="35"/>
      <c r="H7116" s="35"/>
    </row>
    <row r="7117" spans="7:8" x14ac:dyDescent="0.2">
      <c r="G7117" s="35"/>
      <c r="H7117" s="35"/>
    </row>
    <row r="7118" spans="7:8" x14ac:dyDescent="0.2">
      <c r="G7118" s="35"/>
      <c r="H7118" s="35"/>
    </row>
    <row r="7119" spans="7:8" x14ac:dyDescent="0.2">
      <c r="G7119" s="35"/>
      <c r="H7119" s="35"/>
    </row>
    <row r="7120" spans="7:8" x14ac:dyDescent="0.2">
      <c r="G7120" s="35"/>
      <c r="H7120" s="35"/>
    </row>
    <row r="7121" spans="7:8" x14ac:dyDescent="0.2">
      <c r="G7121" s="35"/>
      <c r="H7121" s="35"/>
    </row>
    <row r="7122" spans="7:8" x14ac:dyDescent="0.2">
      <c r="G7122" s="35"/>
      <c r="H7122" s="35"/>
    </row>
    <row r="7123" spans="7:8" x14ac:dyDescent="0.2">
      <c r="G7123" s="35"/>
      <c r="H7123" s="35"/>
    </row>
    <row r="7124" spans="7:8" x14ac:dyDescent="0.2">
      <c r="G7124" s="35"/>
      <c r="H7124" s="35"/>
    </row>
    <row r="7125" spans="7:8" x14ac:dyDescent="0.2">
      <c r="G7125" s="35"/>
      <c r="H7125" s="35"/>
    </row>
    <row r="7126" spans="7:8" x14ac:dyDescent="0.2">
      <c r="G7126" s="35"/>
      <c r="H7126" s="35"/>
    </row>
    <row r="7127" spans="7:8" x14ac:dyDescent="0.2">
      <c r="G7127" s="35"/>
      <c r="H7127" s="35"/>
    </row>
    <row r="7128" spans="7:8" x14ac:dyDescent="0.2">
      <c r="G7128" s="35"/>
      <c r="H7128" s="35"/>
    </row>
    <row r="7129" spans="7:8" x14ac:dyDescent="0.2">
      <c r="G7129" s="35"/>
      <c r="H7129" s="35"/>
    </row>
    <row r="7130" spans="7:8" x14ac:dyDescent="0.2">
      <c r="G7130" s="35"/>
      <c r="H7130" s="35"/>
    </row>
    <row r="7131" spans="7:8" x14ac:dyDescent="0.2">
      <c r="G7131" s="35"/>
      <c r="H7131" s="35"/>
    </row>
    <row r="7132" spans="7:8" x14ac:dyDescent="0.2">
      <c r="G7132" s="35"/>
      <c r="H7132" s="35"/>
    </row>
    <row r="7133" spans="7:8" x14ac:dyDescent="0.2">
      <c r="G7133" s="35"/>
      <c r="H7133" s="35"/>
    </row>
    <row r="7134" spans="7:8" x14ac:dyDescent="0.2">
      <c r="G7134" s="35"/>
      <c r="H7134" s="35"/>
    </row>
    <row r="7135" spans="7:8" x14ac:dyDescent="0.2">
      <c r="G7135" s="35"/>
      <c r="H7135" s="35"/>
    </row>
    <row r="7136" spans="7:8" x14ac:dyDescent="0.2">
      <c r="G7136" s="35"/>
      <c r="H7136" s="35"/>
    </row>
    <row r="7137" spans="7:8" x14ac:dyDescent="0.2">
      <c r="G7137" s="35"/>
      <c r="H7137" s="35"/>
    </row>
    <row r="7138" spans="7:8" x14ac:dyDescent="0.2">
      <c r="G7138" s="35"/>
      <c r="H7138" s="35"/>
    </row>
    <row r="7139" spans="7:8" x14ac:dyDescent="0.2">
      <c r="G7139" s="35"/>
      <c r="H7139" s="35"/>
    </row>
    <row r="7140" spans="7:8" x14ac:dyDescent="0.2">
      <c r="G7140" s="35"/>
      <c r="H7140" s="35"/>
    </row>
    <row r="7141" spans="7:8" x14ac:dyDescent="0.2">
      <c r="G7141" s="35"/>
      <c r="H7141" s="35"/>
    </row>
    <row r="7142" spans="7:8" x14ac:dyDescent="0.2">
      <c r="G7142" s="35"/>
      <c r="H7142" s="35"/>
    </row>
    <row r="7143" spans="7:8" x14ac:dyDescent="0.2">
      <c r="G7143" s="35"/>
      <c r="H7143" s="35"/>
    </row>
    <row r="7144" spans="7:8" x14ac:dyDescent="0.2">
      <c r="G7144" s="35"/>
      <c r="H7144" s="35"/>
    </row>
    <row r="7145" spans="7:8" x14ac:dyDescent="0.2">
      <c r="G7145" s="35"/>
      <c r="H7145" s="35"/>
    </row>
    <row r="7146" spans="7:8" x14ac:dyDescent="0.2">
      <c r="G7146" s="35"/>
      <c r="H7146" s="35"/>
    </row>
    <row r="7147" spans="7:8" x14ac:dyDescent="0.2">
      <c r="G7147" s="35"/>
      <c r="H7147" s="35"/>
    </row>
    <row r="7148" spans="7:8" x14ac:dyDescent="0.2">
      <c r="G7148" s="35"/>
      <c r="H7148" s="35"/>
    </row>
    <row r="7149" spans="7:8" x14ac:dyDescent="0.2">
      <c r="G7149" s="35"/>
      <c r="H7149" s="35"/>
    </row>
    <row r="7150" spans="7:8" x14ac:dyDescent="0.2">
      <c r="G7150" s="35"/>
      <c r="H7150" s="35"/>
    </row>
    <row r="7151" spans="7:8" x14ac:dyDescent="0.2">
      <c r="G7151" s="35"/>
      <c r="H7151" s="35"/>
    </row>
    <row r="7152" spans="7:8" x14ac:dyDescent="0.2">
      <c r="G7152" s="35"/>
      <c r="H7152" s="35"/>
    </row>
    <row r="7153" spans="7:8" x14ac:dyDescent="0.2">
      <c r="G7153" s="35"/>
      <c r="H7153" s="35"/>
    </row>
    <row r="7154" spans="7:8" x14ac:dyDescent="0.2">
      <c r="G7154" s="35"/>
      <c r="H7154" s="35"/>
    </row>
    <row r="7155" spans="7:8" x14ac:dyDescent="0.2">
      <c r="G7155" s="35"/>
      <c r="H7155" s="35"/>
    </row>
    <row r="7156" spans="7:8" x14ac:dyDescent="0.2">
      <c r="G7156" s="35"/>
      <c r="H7156" s="35"/>
    </row>
    <row r="7157" spans="7:8" x14ac:dyDescent="0.2">
      <c r="G7157" s="35"/>
      <c r="H7157" s="35"/>
    </row>
    <row r="7158" spans="7:8" x14ac:dyDescent="0.2">
      <c r="G7158" s="35"/>
      <c r="H7158" s="35"/>
    </row>
    <row r="7159" spans="7:8" x14ac:dyDescent="0.2">
      <c r="G7159" s="35"/>
      <c r="H7159" s="35"/>
    </row>
    <row r="7160" spans="7:8" x14ac:dyDescent="0.2">
      <c r="G7160" s="35"/>
      <c r="H7160" s="35"/>
    </row>
    <row r="7161" spans="7:8" x14ac:dyDescent="0.2">
      <c r="G7161" s="35"/>
      <c r="H7161" s="35"/>
    </row>
    <row r="7162" spans="7:8" x14ac:dyDescent="0.2">
      <c r="G7162" s="35"/>
      <c r="H7162" s="35"/>
    </row>
    <row r="7163" spans="7:8" x14ac:dyDescent="0.2">
      <c r="G7163" s="35"/>
      <c r="H7163" s="35"/>
    </row>
    <row r="7164" spans="7:8" x14ac:dyDescent="0.2">
      <c r="G7164" s="35"/>
      <c r="H7164" s="35"/>
    </row>
    <row r="7165" spans="7:8" x14ac:dyDescent="0.2">
      <c r="G7165" s="35"/>
      <c r="H7165" s="35"/>
    </row>
    <row r="7166" spans="7:8" x14ac:dyDescent="0.2">
      <c r="G7166" s="35"/>
      <c r="H7166" s="35"/>
    </row>
    <row r="7167" spans="7:8" x14ac:dyDescent="0.2">
      <c r="G7167" s="35"/>
      <c r="H7167" s="35"/>
    </row>
    <row r="7168" spans="7:8" x14ac:dyDescent="0.2">
      <c r="G7168" s="35"/>
      <c r="H7168" s="35"/>
    </row>
    <row r="7169" spans="7:8" x14ac:dyDescent="0.2">
      <c r="G7169" s="35"/>
      <c r="H7169" s="35"/>
    </row>
    <row r="7170" spans="7:8" x14ac:dyDescent="0.2">
      <c r="G7170" s="35"/>
      <c r="H7170" s="35"/>
    </row>
    <row r="7171" spans="7:8" x14ac:dyDescent="0.2">
      <c r="G7171" s="35"/>
      <c r="H7171" s="35"/>
    </row>
    <row r="7172" spans="7:8" x14ac:dyDescent="0.2">
      <c r="G7172" s="35"/>
      <c r="H7172" s="35"/>
    </row>
    <row r="7173" spans="7:8" x14ac:dyDescent="0.2">
      <c r="G7173" s="35"/>
      <c r="H7173" s="35"/>
    </row>
    <row r="7174" spans="7:8" x14ac:dyDescent="0.2">
      <c r="G7174" s="35"/>
      <c r="H7174" s="35"/>
    </row>
    <row r="7175" spans="7:8" x14ac:dyDescent="0.2">
      <c r="G7175" s="35"/>
      <c r="H7175" s="35"/>
    </row>
    <row r="7176" spans="7:8" x14ac:dyDescent="0.2">
      <c r="G7176" s="35"/>
      <c r="H7176" s="35"/>
    </row>
    <row r="7177" spans="7:8" x14ac:dyDescent="0.2">
      <c r="G7177" s="35"/>
      <c r="H7177" s="35"/>
    </row>
    <row r="7178" spans="7:8" x14ac:dyDescent="0.2">
      <c r="G7178" s="35"/>
      <c r="H7178" s="35"/>
    </row>
    <row r="7179" spans="7:8" x14ac:dyDescent="0.2">
      <c r="G7179" s="35"/>
      <c r="H7179" s="35"/>
    </row>
    <row r="7180" spans="7:8" x14ac:dyDescent="0.2">
      <c r="G7180" s="35"/>
      <c r="H7180" s="35"/>
    </row>
    <row r="7181" spans="7:8" x14ac:dyDescent="0.2">
      <c r="G7181" s="35"/>
      <c r="H7181" s="35"/>
    </row>
    <row r="7182" spans="7:8" x14ac:dyDescent="0.2">
      <c r="G7182" s="35"/>
      <c r="H7182" s="35"/>
    </row>
    <row r="7183" spans="7:8" x14ac:dyDescent="0.2">
      <c r="G7183" s="35"/>
      <c r="H7183" s="35"/>
    </row>
    <row r="7184" spans="7:8" x14ac:dyDescent="0.2">
      <c r="G7184" s="35"/>
      <c r="H7184" s="35"/>
    </row>
    <row r="7185" spans="7:8" x14ac:dyDescent="0.2">
      <c r="G7185" s="35"/>
      <c r="H7185" s="35"/>
    </row>
    <row r="7186" spans="7:8" x14ac:dyDescent="0.2">
      <c r="G7186" s="35"/>
      <c r="H7186" s="35"/>
    </row>
    <row r="7187" spans="7:8" x14ac:dyDescent="0.2">
      <c r="G7187" s="35"/>
      <c r="H7187" s="35"/>
    </row>
    <row r="7188" spans="7:8" x14ac:dyDescent="0.2">
      <c r="G7188" s="35"/>
      <c r="H7188" s="35"/>
    </row>
    <row r="7189" spans="7:8" x14ac:dyDescent="0.2">
      <c r="G7189" s="35"/>
      <c r="H7189" s="35"/>
    </row>
    <row r="7190" spans="7:8" x14ac:dyDescent="0.2">
      <c r="G7190" s="35"/>
      <c r="H7190" s="35"/>
    </row>
    <row r="7191" spans="7:8" x14ac:dyDescent="0.2">
      <c r="G7191" s="35"/>
      <c r="H7191" s="35"/>
    </row>
    <row r="7192" spans="7:8" x14ac:dyDescent="0.2">
      <c r="G7192" s="35"/>
      <c r="H7192" s="35"/>
    </row>
    <row r="7193" spans="7:8" x14ac:dyDescent="0.2">
      <c r="G7193" s="35"/>
      <c r="H7193" s="35"/>
    </row>
    <row r="7194" spans="7:8" x14ac:dyDescent="0.2">
      <c r="G7194" s="35"/>
      <c r="H7194" s="35"/>
    </row>
    <row r="7195" spans="7:8" x14ac:dyDescent="0.2">
      <c r="G7195" s="35"/>
      <c r="H7195" s="35"/>
    </row>
    <row r="7196" spans="7:8" x14ac:dyDescent="0.2">
      <c r="G7196" s="35"/>
      <c r="H7196" s="35"/>
    </row>
    <row r="7197" spans="7:8" x14ac:dyDescent="0.2">
      <c r="G7197" s="35"/>
      <c r="H7197" s="35"/>
    </row>
    <row r="7198" spans="7:8" x14ac:dyDescent="0.2">
      <c r="G7198" s="35"/>
      <c r="H7198" s="35"/>
    </row>
    <row r="7199" spans="7:8" x14ac:dyDescent="0.2">
      <c r="G7199" s="35"/>
      <c r="H7199" s="35"/>
    </row>
    <row r="7200" spans="7:8" x14ac:dyDescent="0.2">
      <c r="G7200" s="35"/>
      <c r="H7200" s="35"/>
    </row>
    <row r="7201" spans="7:8" x14ac:dyDescent="0.2">
      <c r="G7201" s="35"/>
      <c r="H7201" s="35"/>
    </row>
    <row r="7202" spans="7:8" x14ac:dyDescent="0.2">
      <c r="G7202" s="35"/>
      <c r="H7202" s="35"/>
    </row>
    <row r="7203" spans="7:8" x14ac:dyDescent="0.2">
      <c r="G7203" s="35"/>
      <c r="H7203" s="35"/>
    </row>
    <row r="7204" spans="7:8" x14ac:dyDescent="0.2">
      <c r="G7204" s="35"/>
      <c r="H7204" s="35"/>
    </row>
    <row r="7205" spans="7:8" x14ac:dyDescent="0.2">
      <c r="G7205" s="35"/>
      <c r="H7205" s="35"/>
    </row>
    <row r="7206" spans="7:8" x14ac:dyDescent="0.2">
      <c r="G7206" s="35"/>
      <c r="H7206" s="35"/>
    </row>
    <row r="7207" spans="7:8" x14ac:dyDescent="0.2">
      <c r="G7207" s="35"/>
      <c r="H7207" s="35"/>
    </row>
    <row r="7208" spans="7:8" x14ac:dyDescent="0.2">
      <c r="G7208" s="35"/>
      <c r="H7208" s="35"/>
    </row>
    <row r="7209" spans="7:8" x14ac:dyDescent="0.2">
      <c r="G7209" s="35"/>
      <c r="H7209" s="35"/>
    </row>
    <row r="7210" spans="7:8" x14ac:dyDescent="0.2">
      <c r="G7210" s="35"/>
      <c r="H7210" s="35"/>
    </row>
    <row r="7211" spans="7:8" x14ac:dyDescent="0.2">
      <c r="G7211" s="35"/>
      <c r="H7211" s="35"/>
    </row>
    <row r="7212" spans="7:8" x14ac:dyDescent="0.2">
      <c r="G7212" s="35"/>
      <c r="H7212" s="35"/>
    </row>
    <row r="7213" spans="7:8" x14ac:dyDescent="0.2">
      <c r="G7213" s="35"/>
      <c r="H7213" s="35"/>
    </row>
    <row r="7214" spans="7:8" x14ac:dyDescent="0.2">
      <c r="G7214" s="35"/>
      <c r="H7214" s="35"/>
    </row>
    <row r="7215" spans="7:8" x14ac:dyDescent="0.2">
      <c r="G7215" s="35"/>
      <c r="H7215" s="35"/>
    </row>
    <row r="7216" spans="7:8" x14ac:dyDescent="0.2">
      <c r="G7216" s="35"/>
      <c r="H7216" s="35"/>
    </row>
    <row r="7217" spans="7:8" x14ac:dyDescent="0.2">
      <c r="G7217" s="35"/>
      <c r="H7217" s="35"/>
    </row>
    <row r="7218" spans="7:8" x14ac:dyDescent="0.2">
      <c r="G7218" s="35"/>
      <c r="H7218" s="35"/>
    </row>
    <row r="7219" spans="7:8" x14ac:dyDescent="0.2">
      <c r="G7219" s="35"/>
      <c r="H7219" s="35"/>
    </row>
    <row r="7220" spans="7:8" x14ac:dyDescent="0.2">
      <c r="G7220" s="35"/>
      <c r="H7220" s="35"/>
    </row>
    <row r="7221" spans="7:8" x14ac:dyDescent="0.2">
      <c r="G7221" s="35"/>
      <c r="H7221" s="35"/>
    </row>
    <row r="7222" spans="7:8" x14ac:dyDescent="0.2">
      <c r="G7222" s="35"/>
      <c r="H7222" s="35"/>
    </row>
    <row r="7223" spans="7:8" x14ac:dyDescent="0.2">
      <c r="G7223" s="35"/>
      <c r="H7223" s="35"/>
    </row>
    <row r="7224" spans="7:8" x14ac:dyDescent="0.2">
      <c r="G7224" s="35"/>
      <c r="H7224" s="35"/>
    </row>
    <row r="7225" spans="7:8" x14ac:dyDescent="0.2">
      <c r="G7225" s="35"/>
      <c r="H7225" s="35"/>
    </row>
    <row r="7226" spans="7:8" x14ac:dyDescent="0.2">
      <c r="G7226" s="35"/>
      <c r="H7226" s="35"/>
    </row>
    <row r="7227" spans="7:8" x14ac:dyDescent="0.2">
      <c r="G7227" s="35"/>
      <c r="H7227" s="35"/>
    </row>
    <row r="7228" spans="7:8" x14ac:dyDescent="0.2">
      <c r="G7228" s="35"/>
      <c r="H7228" s="35"/>
    </row>
    <row r="7229" spans="7:8" x14ac:dyDescent="0.2">
      <c r="G7229" s="35"/>
      <c r="H7229" s="35"/>
    </row>
    <row r="7230" spans="7:8" x14ac:dyDescent="0.2">
      <c r="G7230" s="35"/>
      <c r="H7230" s="35"/>
    </row>
    <row r="7231" spans="7:8" x14ac:dyDescent="0.2">
      <c r="G7231" s="35"/>
      <c r="H7231" s="35"/>
    </row>
    <row r="7232" spans="7:8" x14ac:dyDescent="0.2">
      <c r="G7232" s="35"/>
      <c r="H7232" s="35"/>
    </row>
    <row r="7233" spans="7:8" x14ac:dyDescent="0.2">
      <c r="G7233" s="35"/>
      <c r="H7233" s="35"/>
    </row>
    <row r="7234" spans="7:8" x14ac:dyDescent="0.2">
      <c r="G7234" s="35"/>
      <c r="H7234" s="35"/>
    </row>
    <row r="7235" spans="7:8" x14ac:dyDescent="0.2">
      <c r="G7235" s="35"/>
      <c r="H7235" s="35"/>
    </row>
    <row r="7236" spans="7:8" x14ac:dyDescent="0.2">
      <c r="G7236" s="35"/>
      <c r="H7236" s="35"/>
    </row>
    <row r="7237" spans="7:8" x14ac:dyDescent="0.2">
      <c r="G7237" s="35"/>
      <c r="H7237" s="35"/>
    </row>
    <row r="7238" spans="7:8" x14ac:dyDescent="0.2">
      <c r="G7238" s="35"/>
      <c r="H7238" s="35"/>
    </row>
    <row r="7239" spans="7:8" x14ac:dyDescent="0.2">
      <c r="G7239" s="35"/>
      <c r="H7239" s="35"/>
    </row>
    <row r="7240" spans="7:8" x14ac:dyDescent="0.2">
      <c r="G7240" s="35"/>
      <c r="H7240" s="35"/>
    </row>
    <row r="7241" spans="7:8" x14ac:dyDescent="0.2">
      <c r="G7241" s="35"/>
      <c r="H7241" s="35"/>
    </row>
    <row r="7242" spans="7:8" x14ac:dyDescent="0.2">
      <c r="G7242" s="35"/>
      <c r="H7242" s="35"/>
    </row>
    <row r="7243" spans="7:8" x14ac:dyDescent="0.2">
      <c r="G7243" s="35"/>
      <c r="H7243" s="35"/>
    </row>
    <row r="7244" spans="7:8" x14ac:dyDescent="0.2">
      <c r="G7244" s="35"/>
      <c r="H7244" s="35"/>
    </row>
    <row r="7245" spans="7:8" x14ac:dyDescent="0.2">
      <c r="G7245" s="35"/>
      <c r="H7245" s="35"/>
    </row>
    <row r="7246" spans="7:8" x14ac:dyDescent="0.2">
      <c r="G7246" s="35"/>
      <c r="H7246" s="35"/>
    </row>
    <row r="7247" spans="7:8" x14ac:dyDescent="0.2">
      <c r="G7247" s="35"/>
      <c r="H7247" s="35"/>
    </row>
    <row r="7248" spans="7:8" x14ac:dyDescent="0.2">
      <c r="G7248" s="35"/>
      <c r="H7248" s="35"/>
    </row>
    <row r="7249" spans="7:8" x14ac:dyDescent="0.2">
      <c r="G7249" s="35"/>
      <c r="H7249" s="35"/>
    </row>
    <row r="7250" spans="7:8" x14ac:dyDescent="0.2">
      <c r="G7250" s="35"/>
      <c r="H7250" s="35"/>
    </row>
    <row r="7251" spans="7:8" x14ac:dyDescent="0.2">
      <c r="G7251" s="35"/>
      <c r="H7251" s="35"/>
    </row>
    <row r="7252" spans="7:8" x14ac:dyDescent="0.2">
      <c r="G7252" s="35"/>
      <c r="H7252" s="35"/>
    </row>
    <row r="7253" spans="7:8" x14ac:dyDescent="0.2">
      <c r="G7253" s="35"/>
      <c r="H7253" s="35"/>
    </row>
    <row r="7254" spans="7:8" x14ac:dyDescent="0.2">
      <c r="G7254" s="35"/>
      <c r="H7254" s="35"/>
    </row>
    <row r="7255" spans="7:8" x14ac:dyDescent="0.2">
      <c r="G7255" s="35"/>
      <c r="H7255" s="35"/>
    </row>
    <row r="7256" spans="7:8" x14ac:dyDescent="0.2">
      <c r="G7256" s="35"/>
      <c r="H7256" s="35"/>
    </row>
    <row r="7257" spans="7:8" x14ac:dyDescent="0.2">
      <c r="G7257" s="35"/>
      <c r="H7257" s="35"/>
    </row>
    <row r="7258" spans="7:8" x14ac:dyDescent="0.2">
      <c r="G7258" s="35"/>
      <c r="H7258" s="35"/>
    </row>
    <row r="7259" spans="7:8" x14ac:dyDescent="0.2">
      <c r="G7259" s="35"/>
      <c r="H7259" s="35"/>
    </row>
    <row r="7260" spans="7:8" x14ac:dyDescent="0.2">
      <c r="G7260" s="35"/>
      <c r="H7260" s="35"/>
    </row>
    <row r="7261" spans="7:8" x14ac:dyDescent="0.2">
      <c r="G7261" s="35"/>
      <c r="H7261" s="35"/>
    </row>
    <row r="7262" spans="7:8" x14ac:dyDescent="0.2">
      <c r="G7262" s="35"/>
      <c r="H7262" s="35"/>
    </row>
    <row r="7263" spans="7:8" x14ac:dyDescent="0.2">
      <c r="G7263" s="35"/>
      <c r="H7263" s="35"/>
    </row>
    <row r="7264" spans="7:8" x14ac:dyDescent="0.2">
      <c r="G7264" s="35"/>
      <c r="H7264" s="35"/>
    </row>
    <row r="7265" spans="7:8" x14ac:dyDescent="0.2">
      <c r="G7265" s="35"/>
      <c r="H7265" s="35"/>
    </row>
    <row r="7266" spans="7:8" x14ac:dyDescent="0.2">
      <c r="G7266" s="35"/>
      <c r="H7266" s="35"/>
    </row>
    <row r="7267" spans="7:8" x14ac:dyDescent="0.2">
      <c r="G7267" s="35"/>
      <c r="H7267" s="35"/>
    </row>
    <row r="7268" spans="7:8" x14ac:dyDescent="0.2">
      <c r="G7268" s="35"/>
      <c r="H7268" s="35"/>
    </row>
    <row r="7269" spans="7:8" x14ac:dyDescent="0.2">
      <c r="G7269" s="35"/>
      <c r="H7269" s="35"/>
    </row>
    <row r="7270" spans="7:8" x14ac:dyDescent="0.2">
      <c r="G7270" s="35"/>
      <c r="H7270" s="35"/>
    </row>
    <row r="7271" spans="7:8" x14ac:dyDescent="0.2">
      <c r="G7271" s="35"/>
      <c r="H7271" s="35"/>
    </row>
    <row r="7272" spans="7:8" x14ac:dyDescent="0.2">
      <c r="G7272" s="35"/>
      <c r="H7272" s="35"/>
    </row>
    <row r="7273" spans="7:8" x14ac:dyDescent="0.2">
      <c r="G7273" s="35"/>
      <c r="H7273" s="35"/>
    </row>
    <row r="7274" spans="7:8" x14ac:dyDescent="0.2">
      <c r="G7274" s="35"/>
      <c r="H7274" s="35"/>
    </row>
    <row r="7275" spans="7:8" x14ac:dyDescent="0.2">
      <c r="G7275" s="35"/>
      <c r="H7275" s="35"/>
    </row>
    <row r="7276" spans="7:8" x14ac:dyDescent="0.2">
      <c r="G7276" s="35"/>
      <c r="H7276" s="35"/>
    </row>
    <row r="7277" spans="7:8" x14ac:dyDescent="0.2">
      <c r="G7277" s="35"/>
      <c r="H7277" s="35"/>
    </row>
    <row r="7278" spans="7:8" x14ac:dyDescent="0.2">
      <c r="G7278" s="35"/>
      <c r="H7278" s="35"/>
    </row>
    <row r="7279" spans="7:8" x14ac:dyDescent="0.2">
      <c r="G7279" s="35"/>
      <c r="H7279" s="35"/>
    </row>
    <row r="7280" spans="7:8" x14ac:dyDescent="0.2">
      <c r="G7280" s="35"/>
      <c r="H7280" s="35"/>
    </row>
    <row r="7281" spans="7:8" x14ac:dyDescent="0.2">
      <c r="G7281" s="35"/>
      <c r="H7281" s="35"/>
    </row>
    <row r="7282" spans="7:8" x14ac:dyDescent="0.2">
      <c r="G7282" s="35"/>
      <c r="H7282" s="35"/>
    </row>
    <row r="7283" spans="7:8" x14ac:dyDescent="0.2">
      <c r="G7283" s="35"/>
      <c r="H7283" s="35"/>
    </row>
    <row r="7284" spans="7:8" x14ac:dyDescent="0.2">
      <c r="G7284" s="35"/>
      <c r="H7284" s="35"/>
    </row>
    <row r="7285" spans="7:8" x14ac:dyDescent="0.2">
      <c r="G7285" s="35"/>
      <c r="H7285" s="35"/>
    </row>
    <row r="7286" spans="7:8" x14ac:dyDescent="0.2">
      <c r="G7286" s="35"/>
      <c r="H7286" s="35"/>
    </row>
    <row r="7287" spans="7:8" x14ac:dyDescent="0.2">
      <c r="G7287" s="35"/>
      <c r="H7287" s="35"/>
    </row>
    <row r="7288" spans="7:8" x14ac:dyDescent="0.2">
      <c r="G7288" s="35"/>
      <c r="H7288" s="35"/>
    </row>
    <row r="7289" spans="7:8" x14ac:dyDescent="0.2">
      <c r="G7289" s="35"/>
      <c r="H7289" s="35"/>
    </row>
    <row r="7290" spans="7:8" x14ac:dyDescent="0.2">
      <c r="G7290" s="35"/>
      <c r="H7290" s="35"/>
    </row>
    <row r="7291" spans="7:8" x14ac:dyDescent="0.2">
      <c r="G7291" s="35"/>
      <c r="H7291" s="35"/>
    </row>
    <row r="7292" spans="7:8" x14ac:dyDescent="0.2">
      <c r="G7292" s="35"/>
      <c r="H7292" s="35"/>
    </row>
    <row r="7293" spans="7:8" x14ac:dyDescent="0.2">
      <c r="G7293" s="35"/>
      <c r="H7293" s="35"/>
    </row>
    <row r="7294" spans="7:8" x14ac:dyDescent="0.2">
      <c r="G7294" s="35"/>
      <c r="H7294" s="35"/>
    </row>
    <row r="7295" spans="7:8" x14ac:dyDescent="0.2">
      <c r="G7295" s="35"/>
      <c r="H7295" s="35"/>
    </row>
    <row r="7296" spans="7:8" x14ac:dyDescent="0.2">
      <c r="G7296" s="35"/>
      <c r="H7296" s="35"/>
    </row>
    <row r="7297" spans="7:8" x14ac:dyDescent="0.2">
      <c r="G7297" s="35"/>
      <c r="H7297" s="35"/>
    </row>
    <row r="7298" spans="7:8" x14ac:dyDescent="0.2">
      <c r="G7298" s="35"/>
      <c r="H7298" s="35"/>
    </row>
    <row r="7299" spans="7:8" x14ac:dyDescent="0.2">
      <c r="G7299" s="35"/>
      <c r="H7299" s="35"/>
    </row>
    <row r="7300" spans="7:8" x14ac:dyDescent="0.2">
      <c r="G7300" s="35"/>
      <c r="H7300" s="35"/>
    </row>
    <row r="7301" spans="7:8" x14ac:dyDescent="0.2">
      <c r="G7301" s="35"/>
      <c r="H7301" s="35"/>
    </row>
    <row r="7302" spans="7:8" x14ac:dyDescent="0.2">
      <c r="G7302" s="35"/>
      <c r="H7302" s="35"/>
    </row>
    <row r="7303" spans="7:8" x14ac:dyDescent="0.2">
      <c r="G7303" s="35"/>
      <c r="H7303" s="35"/>
    </row>
    <row r="7304" spans="7:8" x14ac:dyDescent="0.2">
      <c r="G7304" s="35"/>
      <c r="H7304" s="35"/>
    </row>
    <row r="7305" spans="7:8" x14ac:dyDescent="0.2">
      <c r="G7305" s="35"/>
      <c r="H7305" s="35"/>
    </row>
    <row r="7306" spans="7:8" x14ac:dyDescent="0.2">
      <c r="G7306" s="35"/>
      <c r="H7306" s="35"/>
    </row>
    <row r="7307" spans="7:8" x14ac:dyDescent="0.2">
      <c r="G7307" s="35"/>
      <c r="H7307" s="35"/>
    </row>
    <row r="7308" spans="7:8" x14ac:dyDescent="0.2">
      <c r="G7308" s="35"/>
      <c r="H7308" s="35"/>
    </row>
    <row r="7309" spans="7:8" x14ac:dyDescent="0.2">
      <c r="G7309" s="35"/>
      <c r="H7309" s="35"/>
    </row>
    <row r="7310" spans="7:8" x14ac:dyDescent="0.2">
      <c r="G7310" s="35"/>
      <c r="H7310" s="35"/>
    </row>
    <row r="7311" spans="7:8" x14ac:dyDescent="0.2">
      <c r="G7311" s="35"/>
      <c r="H7311" s="35"/>
    </row>
    <row r="7312" spans="7:8" x14ac:dyDescent="0.2">
      <c r="G7312" s="35"/>
      <c r="H7312" s="35"/>
    </row>
    <row r="7313" spans="7:8" x14ac:dyDescent="0.2">
      <c r="G7313" s="35"/>
      <c r="H7313" s="35"/>
    </row>
    <row r="7314" spans="7:8" x14ac:dyDescent="0.2">
      <c r="G7314" s="35"/>
      <c r="H7314" s="35"/>
    </row>
    <row r="7315" spans="7:8" x14ac:dyDescent="0.2">
      <c r="G7315" s="35"/>
      <c r="H7315" s="35"/>
    </row>
    <row r="7316" spans="7:8" x14ac:dyDescent="0.2">
      <c r="G7316" s="35"/>
      <c r="H7316" s="35"/>
    </row>
    <row r="7317" spans="7:8" x14ac:dyDescent="0.2">
      <c r="G7317" s="35"/>
      <c r="H7317" s="35"/>
    </row>
    <row r="7318" spans="7:8" x14ac:dyDescent="0.2">
      <c r="G7318" s="35"/>
      <c r="H7318" s="35"/>
    </row>
    <row r="7319" spans="7:8" x14ac:dyDescent="0.2">
      <c r="G7319" s="35"/>
      <c r="H7319" s="35"/>
    </row>
    <row r="7320" spans="7:8" x14ac:dyDescent="0.2">
      <c r="G7320" s="35"/>
      <c r="H7320" s="35"/>
    </row>
    <row r="7321" spans="7:8" x14ac:dyDescent="0.2">
      <c r="G7321" s="35"/>
      <c r="H7321" s="35"/>
    </row>
    <row r="7322" spans="7:8" x14ac:dyDescent="0.2">
      <c r="G7322" s="35"/>
      <c r="H7322" s="35"/>
    </row>
    <row r="7323" spans="7:8" x14ac:dyDescent="0.2">
      <c r="G7323" s="35"/>
      <c r="H7323" s="35"/>
    </row>
    <row r="7324" spans="7:8" x14ac:dyDescent="0.2">
      <c r="G7324" s="35"/>
      <c r="H7324" s="35"/>
    </row>
    <row r="7325" spans="7:8" x14ac:dyDescent="0.2">
      <c r="G7325" s="35"/>
      <c r="H7325" s="35"/>
    </row>
    <row r="7326" spans="7:8" x14ac:dyDescent="0.2">
      <c r="G7326" s="35"/>
      <c r="H7326" s="35"/>
    </row>
    <row r="7327" spans="7:8" x14ac:dyDescent="0.2">
      <c r="G7327" s="35"/>
      <c r="H7327" s="35"/>
    </row>
    <row r="7328" spans="7:8" x14ac:dyDescent="0.2">
      <c r="G7328" s="35"/>
      <c r="H7328" s="35"/>
    </row>
    <row r="7329" spans="7:8" x14ac:dyDescent="0.2">
      <c r="G7329" s="35"/>
      <c r="H7329" s="35"/>
    </row>
    <row r="7330" spans="7:8" x14ac:dyDescent="0.2">
      <c r="G7330" s="35"/>
      <c r="H7330" s="35"/>
    </row>
    <row r="7331" spans="7:8" x14ac:dyDescent="0.2">
      <c r="G7331" s="35"/>
      <c r="H7331" s="35"/>
    </row>
    <row r="7332" spans="7:8" x14ac:dyDescent="0.2">
      <c r="G7332" s="35"/>
      <c r="H7332" s="35"/>
    </row>
    <row r="7333" spans="7:8" x14ac:dyDescent="0.2">
      <c r="G7333" s="35"/>
      <c r="H7333" s="35"/>
    </row>
    <row r="7334" spans="7:8" x14ac:dyDescent="0.2">
      <c r="G7334" s="35"/>
      <c r="H7334" s="35"/>
    </row>
    <row r="7335" spans="7:8" x14ac:dyDescent="0.2">
      <c r="G7335" s="35"/>
      <c r="H7335" s="35"/>
    </row>
    <row r="7336" spans="7:8" x14ac:dyDescent="0.2">
      <c r="G7336" s="35"/>
      <c r="H7336" s="35"/>
    </row>
    <row r="7337" spans="7:8" x14ac:dyDescent="0.2">
      <c r="G7337" s="35"/>
      <c r="H7337" s="35"/>
    </row>
    <row r="7338" spans="7:8" x14ac:dyDescent="0.2">
      <c r="G7338" s="35"/>
      <c r="H7338" s="35"/>
    </row>
    <row r="7339" spans="7:8" x14ac:dyDescent="0.2">
      <c r="G7339" s="35"/>
      <c r="H7339" s="35"/>
    </row>
    <row r="7340" spans="7:8" x14ac:dyDescent="0.2">
      <c r="G7340" s="35"/>
      <c r="H7340" s="35"/>
    </row>
    <row r="7341" spans="7:8" x14ac:dyDescent="0.2">
      <c r="G7341" s="35"/>
      <c r="H7341" s="35"/>
    </row>
    <row r="7342" spans="7:8" x14ac:dyDescent="0.2">
      <c r="G7342" s="35"/>
      <c r="H7342" s="35"/>
    </row>
    <row r="7343" spans="7:8" x14ac:dyDescent="0.2">
      <c r="G7343" s="35"/>
      <c r="H7343" s="35"/>
    </row>
    <row r="7344" spans="7:8" x14ac:dyDescent="0.2">
      <c r="G7344" s="35"/>
      <c r="H7344" s="35"/>
    </row>
    <row r="7345" spans="7:8" x14ac:dyDescent="0.2">
      <c r="G7345" s="35"/>
      <c r="H7345" s="35"/>
    </row>
    <row r="7346" spans="7:8" x14ac:dyDescent="0.2">
      <c r="G7346" s="35"/>
      <c r="H7346" s="35"/>
    </row>
    <row r="7347" spans="7:8" x14ac:dyDescent="0.2">
      <c r="G7347" s="35"/>
      <c r="H7347" s="35"/>
    </row>
    <row r="7348" spans="7:8" x14ac:dyDescent="0.2">
      <c r="G7348" s="35"/>
      <c r="H7348" s="35"/>
    </row>
    <row r="7349" spans="7:8" x14ac:dyDescent="0.2">
      <c r="G7349" s="35"/>
      <c r="H7349" s="35"/>
    </row>
    <row r="7350" spans="7:8" x14ac:dyDescent="0.2">
      <c r="G7350" s="35"/>
      <c r="H7350" s="35"/>
    </row>
    <row r="7351" spans="7:8" x14ac:dyDescent="0.2">
      <c r="G7351" s="35"/>
      <c r="H7351" s="35"/>
    </row>
    <row r="7352" spans="7:8" x14ac:dyDescent="0.2">
      <c r="G7352" s="35"/>
      <c r="H7352" s="35"/>
    </row>
    <row r="7353" spans="7:8" x14ac:dyDescent="0.2">
      <c r="G7353" s="35"/>
      <c r="H7353" s="35"/>
    </row>
    <row r="7354" spans="7:8" x14ac:dyDescent="0.2">
      <c r="G7354" s="35"/>
      <c r="H7354" s="35"/>
    </row>
    <row r="7355" spans="7:8" x14ac:dyDescent="0.2">
      <c r="G7355" s="35"/>
      <c r="H7355" s="35"/>
    </row>
    <row r="7356" spans="7:8" x14ac:dyDescent="0.2">
      <c r="G7356" s="35"/>
      <c r="H7356" s="35"/>
    </row>
    <row r="7357" spans="7:8" x14ac:dyDescent="0.2">
      <c r="G7357" s="35"/>
      <c r="H7357" s="35"/>
    </row>
    <row r="7358" spans="7:8" x14ac:dyDescent="0.2">
      <c r="G7358" s="35"/>
      <c r="H7358" s="35"/>
    </row>
    <row r="7359" spans="7:8" x14ac:dyDescent="0.2">
      <c r="G7359" s="35"/>
      <c r="H7359" s="35"/>
    </row>
    <row r="7360" spans="7:8" x14ac:dyDescent="0.2">
      <c r="G7360" s="35"/>
      <c r="H7360" s="35"/>
    </row>
    <row r="7361" spans="7:8" x14ac:dyDescent="0.2">
      <c r="G7361" s="35"/>
      <c r="H7361" s="35"/>
    </row>
    <row r="7362" spans="7:8" x14ac:dyDescent="0.2">
      <c r="G7362" s="35"/>
      <c r="H7362" s="35"/>
    </row>
    <row r="7363" spans="7:8" x14ac:dyDescent="0.2">
      <c r="G7363" s="35"/>
      <c r="H7363" s="35"/>
    </row>
    <row r="7364" spans="7:8" x14ac:dyDescent="0.2">
      <c r="G7364" s="35"/>
      <c r="H7364" s="35"/>
    </row>
    <row r="7365" spans="7:8" x14ac:dyDescent="0.2">
      <c r="G7365" s="35"/>
      <c r="H7365" s="35"/>
    </row>
    <row r="7366" spans="7:8" x14ac:dyDescent="0.2">
      <c r="G7366" s="35"/>
      <c r="H7366" s="35"/>
    </row>
    <row r="7367" spans="7:8" x14ac:dyDescent="0.2">
      <c r="G7367" s="35"/>
      <c r="H7367" s="35"/>
    </row>
    <row r="7368" spans="7:8" x14ac:dyDescent="0.2">
      <c r="G7368" s="35"/>
      <c r="H7368" s="35"/>
    </row>
    <row r="7369" spans="7:8" x14ac:dyDescent="0.2">
      <c r="G7369" s="35"/>
      <c r="H7369" s="35"/>
    </row>
    <row r="7370" spans="7:8" x14ac:dyDescent="0.2">
      <c r="G7370" s="35"/>
      <c r="H7370" s="35"/>
    </row>
    <row r="7371" spans="7:8" x14ac:dyDescent="0.2">
      <c r="G7371" s="35"/>
      <c r="H7371" s="35"/>
    </row>
    <row r="7372" spans="7:8" x14ac:dyDescent="0.2">
      <c r="G7372" s="35"/>
      <c r="H7372" s="35"/>
    </row>
    <row r="7373" spans="7:8" x14ac:dyDescent="0.2">
      <c r="G7373" s="35"/>
      <c r="H7373" s="35"/>
    </row>
    <row r="7374" spans="7:8" x14ac:dyDescent="0.2">
      <c r="G7374" s="35"/>
      <c r="H7374" s="35"/>
    </row>
    <row r="7375" spans="7:8" x14ac:dyDescent="0.2">
      <c r="G7375" s="35"/>
      <c r="H7375" s="35"/>
    </row>
    <row r="7376" spans="7:8" x14ac:dyDescent="0.2">
      <c r="G7376" s="35"/>
      <c r="H7376" s="35"/>
    </row>
    <row r="7377" spans="7:8" x14ac:dyDescent="0.2">
      <c r="G7377" s="35"/>
      <c r="H7377" s="35"/>
    </row>
    <row r="7378" spans="7:8" x14ac:dyDescent="0.2">
      <c r="G7378" s="35"/>
      <c r="H7378" s="35"/>
    </row>
    <row r="7379" spans="7:8" x14ac:dyDescent="0.2">
      <c r="G7379" s="35"/>
      <c r="H7379" s="35"/>
    </row>
    <row r="7380" spans="7:8" x14ac:dyDescent="0.2">
      <c r="G7380" s="35"/>
      <c r="H7380" s="35"/>
    </row>
    <row r="7381" spans="7:8" x14ac:dyDescent="0.2">
      <c r="G7381" s="35"/>
      <c r="H7381" s="35"/>
    </row>
    <row r="7382" spans="7:8" x14ac:dyDescent="0.2">
      <c r="G7382" s="35"/>
      <c r="H7382" s="35"/>
    </row>
    <row r="7383" spans="7:8" x14ac:dyDescent="0.2">
      <c r="G7383" s="35"/>
      <c r="H7383" s="35"/>
    </row>
    <row r="7384" spans="7:8" x14ac:dyDescent="0.2">
      <c r="G7384" s="35"/>
      <c r="H7384" s="35"/>
    </row>
    <row r="7385" spans="7:8" x14ac:dyDescent="0.2">
      <c r="G7385" s="35"/>
      <c r="H7385" s="35"/>
    </row>
    <row r="7386" spans="7:8" x14ac:dyDescent="0.2">
      <c r="G7386" s="35"/>
      <c r="H7386" s="35"/>
    </row>
    <row r="7387" spans="7:8" x14ac:dyDescent="0.2">
      <c r="G7387" s="35"/>
      <c r="H7387" s="35"/>
    </row>
    <row r="7388" spans="7:8" x14ac:dyDescent="0.2">
      <c r="G7388" s="35"/>
      <c r="H7388" s="35"/>
    </row>
    <row r="7389" spans="7:8" x14ac:dyDescent="0.2">
      <c r="G7389" s="35"/>
      <c r="H7389" s="35"/>
    </row>
    <row r="7390" spans="7:8" x14ac:dyDescent="0.2">
      <c r="G7390" s="35"/>
      <c r="H7390" s="35"/>
    </row>
    <row r="7391" spans="7:8" x14ac:dyDescent="0.2">
      <c r="G7391" s="35"/>
      <c r="H7391" s="35"/>
    </row>
    <row r="7392" spans="7:8" x14ac:dyDescent="0.2">
      <c r="G7392" s="35"/>
      <c r="H7392" s="35"/>
    </row>
    <row r="7393" spans="7:8" x14ac:dyDescent="0.2">
      <c r="G7393" s="35"/>
      <c r="H7393" s="35"/>
    </row>
    <row r="7394" spans="7:8" x14ac:dyDescent="0.2">
      <c r="G7394" s="35"/>
      <c r="H7394" s="35"/>
    </row>
    <row r="7395" spans="7:8" x14ac:dyDescent="0.2">
      <c r="G7395" s="35"/>
      <c r="H7395" s="35"/>
    </row>
    <row r="7396" spans="7:8" x14ac:dyDescent="0.2">
      <c r="G7396" s="35"/>
      <c r="H7396" s="35"/>
    </row>
    <row r="7397" spans="7:8" x14ac:dyDescent="0.2">
      <c r="G7397" s="35"/>
      <c r="H7397" s="35"/>
    </row>
    <row r="7398" spans="7:8" x14ac:dyDescent="0.2">
      <c r="G7398" s="35"/>
      <c r="H7398" s="35"/>
    </row>
    <row r="7399" spans="7:8" x14ac:dyDescent="0.2">
      <c r="G7399" s="35"/>
      <c r="H7399" s="35"/>
    </row>
    <row r="7400" spans="7:8" x14ac:dyDescent="0.2">
      <c r="G7400" s="35"/>
      <c r="H7400" s="35"/>
    </row>
    <row r="7401" spans="7:8" x14ac:dyDescent="0.2">
      <c r="G7401" s="35"/>
      <c r="H7401" s="35"/>
    </row>
    <row r="7402" spans="7:8" x14ac:dyDescent="0.2">
      <c r="G7402" s="35"/>
      <c r="H7402" s="35"/>
    </row>
    <row r="7403" spans="7:8" x14ac:dyDescent="0.2">
      <c r="G7403" s="35"/>
      <c r="H7403" s="35"/>
    </row>
    <row r="7404" spans="7:8" x14ac:dyDescent="0.2">
      <c r="G7404" s="35"/>
      <c r="H7404" s="35"/>
    </row>
    <row r="7405" spans="7:8" x14ac:dyDescent="0.2">
      <c r="G7405" s="35"/>
      <c r="H7405" s="35"/>
    </row>
    <row r="7406" spans="7:8" x14ac:dyDescent="0.2">
      <c r="G7406" s="35"/>
      <c r="H7406" s="35"/>
    </row>
    <row r="7407" spans="7:8" x14ac:dyDescent="0.2">
      <c r="G7407" s="35"/>
      <c r="H7407" s="35"/>
    </row>
    <row r="7408" spans="7:8" x14ac:dyDescent="0.2">
      <c r="G7408" s="35"/>
      <c r="H7408" s="35"/>
    </row>
    <row r="7409" spans="7:8" x14ac:dyDescent="0.2">
      <c r="G7409" s="35"/>
      <c r="H7409" s="35"/>
    </row>
    <row r="7410" spans="7:8" x14ac:dyDescent="0.2">
      <c r="G7410" s="35"/>
      <c r="H7410" s="35"/>
    </row>
    <row r="7411" spans="7:8" x14ac:dyDescent="0.2">
      <c r="G7411" s="35"/>
      <c r="H7411" s="35"/>
    </row>
    <row r="7412" spans="7:8" x14ac:dyDescent="0.2">
      <c r="G7412" s="35"/>
      <c r="H7412" s="35"/>
    </row>
    <row r="7413" spans="7:8" x14ac:dyDescent="0.2">
      <c r="G7413" s="35"/>
      <c r="H7413" s="35"/>
    </row>
    <row r="7414" spans="7:8" x14ac:dyDescent="0.2">
      <c r="G7414" s="35"/>
      <c r="H7414" s="35"/>
    </row>
    <row r="7415" spans="7:8" x14ac:dyDescent="0.2">
      <c r="G7415" s="35"/>
      <c r="H7415" s="35"/>
    </row>
    <row r="7416" spans="7:8" x14ac:dyDescent="0.2">
      <c r="G7416" s="35"/>
      <c r="H7416" s="35"/>
    </row>
    <row r="7417" spans="7:8" x14ac:dyDescent="0.2">
      <c r="G7417" s="35"/>
      <c r="H7417" s="35"/>
    </row>
    <row r="7418" spans="7:8" x14ac:dyDescent="0.2">
      <c r="G7418" s="35"/>
      <c r="H7418" s="35"/>
    </row>
    <row r="7419" spans="7:8" x14ac:dyDescent="0.2">
      <c r="G7419" s="35"/>
      <c r="H7419" s="35"/>
    </row>
    <row r="7420" spans="7:8" x14ac:dyDescent="0.2">
      <c r="G7420" s="35"/>
      <c r="H7420" s="35"/>
    </row>
    <row r="7421" spans="7:8" x14ac:dyDescent="0.2">
      <c r="G7421" s="35"/>
      <c r="H7421" s="35"/>
    </row>
    <row r="7422" spans="7:8" x14ac:dyDescent="0.2">
      <c r="G7422" s="35"/>
      <c r="H7422" s="35"/>
    </row>
    <row r="7423" spans="7:8" x14ac:dyDescent="0.2">
      <c r="G7423" s="35"/>
      <c r="H7423" s="35"/>
    </row>
    <row r="7424" spans="7:8" x14ac:dyDescent="0.2">
      <c r="G7424" s="35"/>
      <c r="H7424" s="35"/>
    </row>
    <row r="7425" spans="7:8" x14ac:dyDescent="0.2">
      <c r="G7425" s="35"/>
      <c r="H7425" s="35"/>
    </row>
    <row r="7426" spans="7:8" x14ac:dyDescent="0.2">
      <c r="G7426" s="35"/>
      <c r="H7426" s="35"/>
    </row>
    <row r="7427" spans="7:8" x14ac:dyDescent="0.2">
      <c r="G7427" s="35"/>
      <c r="H7427" s="35"/>
    </row>
    <row r="7428" spans="7:8" x14ac:dyDescent="0.2">
      <c r="G7428" s="35"/>
      <c r="H7428" s="35"/>
    </row>
    <row r="7429" spans="7:8" x14ac:dyDescent="0.2">
      <c r="G7429" s="35"/>
      <c r="H7429" s="35"/>
    </row>
    <row r="7430" spans="7:8" x14ac:dyDescent="0.2">
      <c r="G7430" s="35"/>
      <c r="H7430" s="35"/>
    </row>
    <row r="7431" spans="7:8" x14ac:dyDescent="0.2">
      <c r="G7431" s="35"/>
      <c r="H7431" s="35"/>
    </row>
    <row r="7432" spans="7:8" x14ac:dyDescent="0.2">
      <c r="G7432" s="35"/>
      <c r="H7432" s="35"/>
    </row>
    <row r="7433" spans="7:8" x14ac:dyDescent="0.2">
      <c r="G7433" s="35"/>
      <c r="H7433" s="35"/>
    </row>
    <row r="7434" spans="7:8" x14ac:dyDescent="0.2">
      <c r="G7434" s="35"/>
      <c r="H7434" s="35"/>
    </row>
    <row r="7435" spans="7:8" x14ac:dyDescent="0.2">
      <c r="G7435" s="35"/>
      <c r="H7435" s="35"/>
    </row>
    <row r="7436" spans="7:8" x14ac:dyDescent="0.2">
      <c r="G7436" s="35"/>
      <c r="H7436" s="35"/>
    </row>
    <row r="7437" spans="7:8" x14ac:dyDescent="0.2">
      <c r="G7437" s="35"/>
      <c r="H7437" s="35"/>
    </row>
    <row r="7438" spans="7:8" x14ac:dyDescent="0.2">
      <c r="G7438" s="35"/>
      <c r="H7438" s="35"/>
    </row>
    <row r="7439" spans="7:8" x14ac:dyDescent="0.2">
      <c r="G7439" s="35"/>
      <c r="H7439" s="35"/>
    </row>
    <row r="7440" spans="7:8" x14ac:dyDescent="0.2">
      <c r="G7440" s="35"/>
      <c r="H7440" s="35"/>
    </row>
    <row r="7441" spans="7:8" x14ac:dyDescent="0.2">
      <c r="G7441" s="35"/>
      <c r="H7441" s="35"/>
    </row>
    <row r="7442" spans="7:8" x14ac:dyDescent="0.2">
      <c r="G7442" s="35"/>
      <c r="H7442" s="35"/>
    </row>
    <row r="7443" spans="7:8" x14ac:dyDescent="0.2">
      <c r="G7443" s="35"/>
      <c r="H7443" s="35"/>
    </row>
    <row r="7444" spans="7:8" x14ac:dyDescent="0.2">
      <c r="G7444" s="35"/>
      <c r="H7444" s="35"/>
    </row>
    <row r="7445" spans="7:8" x14ac:dyDescent="0.2">
      <c r="G7445" s="35"/>
      <c r="H7445" s="35"/>
    </row>
    <row r="7446" spans="7:8" x14ac:dyDescent="0.2">
      <c r="G7446" s="35"/>
      <c r="H7446" s="35"/>
    </row>
    <row r="7447" spans="7:8" x14ac:dyDescent="0.2">
      <c r="G7447" s="35"/>
      <c r="H7447" s="35"/>
    </row>
    <row r="7448" spans="7:8" x14ac:dyDescent="0.2">
      <c r="G7448" s="35"/>
      <c r="H7448" s="35"/>
    </row>
    <row r="7449" spans="7:8" x14ac:dyDescent="0.2">
      <c r="G7449" s="35"/>
      <c r="H7449" s="35"/>
    </row>
    <row r="7450" spans="7:8" x14ac:dyDescent="0.2">
      <c r="G7450" s="35"/>
      <c r="H7450" s="35"/>
    </row>
    <row r="7451" spans="7:8" x14ac:dyDescent="0.2">
      <c r="G7451" s="35"/>
      <c r="H7451" s="35"/>
    </row>
    <row r="7452" spans="7:8" x14ac:dyDescent="0.2">
      <c r="G7452" s="35"/>
      <c r="H7452" s="35"/>
    </row>
    <row r="7453" spans="7:8" x14ac:dyDescent="0.2">
      <c r="G7453" s="35"/>
      <c r="H7453" s="35"/>
    </row>
    <row r="7454" spans="7:8" x14ac:dyDescent="0.2">
      <c r="G7454" s="35"/>
      <c r="H7454" s="35"/>
    </row>
    <row r="7455" spans="7:8" x14ac:dyDescent="0.2">
      <c r="G7455" s="35"/>
      <c r="H7455" s="35"/>
    </row>
    <row r="7456" spans="7:8" x14ac:dyDescent="0.2">
      <c r="G7456" s="35"/>
      <c r="H7456" s="35"/>
    </row>
    <row r="7457" spans="7:8" x14ac:dyDescent="0.2">
      <c r="G7457" s="35"/>
      <c r="H7457" s="35"/>
    </row>
    <row r="7458" spans="7:8" x14ac:dyDescent="0.2">
      <c r="G7458" s="35"/>
      <c r="H7458" s="35"/>
    </row>
    <row r="7459" spans="7:8" x14ac:dyDescent="0.2">
      <c r="G7459" s="35"/>
      <c r="H7459" s="35"/>
    </row>
    <row r="7460" spans="7:8" x14ac:dyDescent="0.2">
      <c r="G7460" s="35"/>
      <c r="H7460" s="35"/>
    </row>
    <row r="7461" spans="7:8" x14ac:dyDescent="0.2">
      <c r="G7461" s="35"/>
      <c r="H7461" s="35"/>
    </row>
    <row r="7462" spans="7:8" x14ac:dyDescent="0.2">
      <c r="G7462" s="35"/>
      <c r="H7462" s="35"/>
    </row>
    <row r="7463" spans="7:8" x14ac:dyDescent="0.2">
      <c r="G7463" s="35"/>
      <c r="H7463" s="35"/>
    </row>
    <row r="7464" spans="7:8" x14ac:dyDescent="0.2">
      <c r="G7464" s="35"/>
      <c r="H7464" s="35"/>
    </row>
    <row r="7465" spans="7:8" x14ac:dyDescent="0.2">
      <c r="G7465" s="35"/>
      <c r="H7465" s="35"/>
    </row>
    <row r="7466" spans="7:8" x14ac:dyDescent="0.2">
      <c r="G7466" s="35"/>
      <c r="H7466" s="35"/>
    </row>
    <row r="7467" spans="7:8" x14ac:dyDescent="0.2">
      <c r="G7467" s="35"/>
      <c r="H7467" s="35"/>
    </row>
    <row r="7468" spans="7:8" x14ac:dyDescent="0.2">
      <c r="G7468" s="35"/>
      <c r="H7468" s="35"/>
    </row>
    <row r="7469" spans="7:8" x14ac:dyDescent="0.2">
      <c r="G7469" s="35"/>
      <c r="H7469" s="35"/>
    </row>
    <row r="7470" spans="7:8" x14ac:dyDescent="0.2">
      <c r="G7470" s="35"/>
      <c r="H7470" s="35"/>
    </row>
    <row r="7471" spans="7:8" x14ac:dyDescent="0.2">
      <c r="G7471" s="35"/>
      <c r="H7471" s="35"/>
    </row>
    <row r="7472" spans="7:8" x14ac:dyDescent="0.2">
      <c r="G7472" s="35"/>
      <c r="H7472" s="35"/>
    </row>
    <row r="7473" spans="7:8" x14ac:dyDescent="0.2">
      <c r="G7473" s="35"/>
      <c r="H7473" s="35"/>
    </row>
    <row r="7474" spans="7:8" x14ac:dyDescent="0.2">
      <c r="G7474" s="35"/>
      <c r="H7474" s="35"/>
    </row>
    <row r="7475" spans="7:8" x14ac:dyDescent="0.2">
      <c r="G7475" s="35"/>
      <c r="H7475" s="35"/>
    </row>
    <row r="7476" spans="7:8" x14ac:dyDescent="0.2">
      <c r="G7476" s="35"/>
      <c r="H7476" s="35"/>
    </row>
    <row r="7477" spans="7:8" x14ac:dyDescent="0.2">
      <c r="G7477" s="35"/>
      <c r="H7477" s="35"/>
    </row>
    <row r="7478" spans="7:8" x14ac:dyDescent="0.2">
      <c r="G7478" s="35"/>
      <c r="H7478" s="35"/>
    </row>
    <row r="7479" spans="7:8" x14ac:dyDescent="0.2">
      <c r="G7479" s="35"/>
      <c r="H7479" s="35"/>
    </row>
    <row r="7480" spans="7:8" x14ac:dyDescent="0.2">
      <c r="G7480" s="35"/>
      <c r="H7480" s="35"/>
    </row>
    <row r="7481" spans="7:8" x14ac:dyDescent="0.2">
      <c r="G7481" s="35"/>
      <c r="H7481" s="35"/>
    </row>
    <row r="7482" spans="7:8" x14ac:dyDescent="0.2">
      <c r="G7482" s="35"/>
      <c r="H7482" s="35"/>
    </row>
    <row r="7483" spans="7:8" x14ac:dyDescent="0.2">
      <c r="G7483" s="35"/>
      <c r="H7483" s="35"/>
    </row>
    <row r="7484" spans="7:8" x14ac:dyDescent="0.2">
      <c r="G7484" s="35"/>
      <c r="H7484" s="35"/>
    </row>
    <row r="7485" spans="7:8" x14ac:dyDescent="0.2">
      <c r="G7485" s="35"/>
      <c r="H7485" s="35"/>
    </row>
    <row r="7486" spans="7:8" x14ac:dyDescent="0.2">
      <c r="G7486" s="35"/>
      <c r="H7486" s="35"/>
    </row>
    <row r="7487" spans="7:8" x14ac:dyDescent="0.2">
      <c r="G7487" s="35"/>
      <c r="H7487" s="35"/>
    </row>
    <row r="7488" spans="7:8" x14ac:dyDescent="0.2">
      <c r="G7488" s="35"/>
      <c r="H7488" s="35"/>
    </row>
    <row r="7489" spans="7:8" x14ac:dyDescent="0.2">
      <c r="G7489" s="35"/>
      <c r="H7489" s="35"/>
    </row>
    <row r="7490" spans="7:8" x14ac:dyDescent="0.2">
      <c r="G7490" s="35"/>
      <c r="H7490" s="35"/>
    </row>
    <row r="7491" spans="7:8" x14ac:dyDescent="0.2">
      <c r="G7491" s="35"/>
      <c r="H7491" s="35"/>
    </row>
    <row r="7492" spans="7:8" x14ac:dyDescent="0.2">
      <c r="G7492" s="35"/>
      <c r="H7492" s="35"/>
    </row>
    <row r="7493" spans="7:8" x14ac:dyDescent="0.2">
      <c r="G7493" s="35"/>
      <c r="H7493" s="35"/>
    </row>
    <row r="7494" spans="7:8" x14ac:dyDescent="0.2">
      <c r="G7494" s="35"/>
      <c r="H7494" s="35"/>
    </row>
    <row r="7495" spans="7:8" x14ac:dyDescent="0.2">
      <c r="G7495" s="35"/>
      <c r="H7495" s="35"/>
    </row>
    <row r="7496" spans="7:8" x14ac:dyDescent="0.2">
      <c r="G7496" s="35"/>
      <c r="H7496" s="35"/>
    </row>
    <row r="7497" spans="7:8" x14ac:dyDescent="0.2">
      <c r="G7497" s="35"/>
      <c r="H7497" s="35"/>
    </row>
    <row r="7498" spans="7:8" x14ac:dyDescent="0.2">
      <c r="G7498" s="35"/>
      <c r="H7498" s="35"/>
    </row>
    <row r="7499" spans="7:8" x14ac:dyDescent="0.2">
      <c r="G7499" s="35"/>
      <c r="H7499" s="35"/>
    </row>
    <row r="7500" spans="7:8" x14ac:dyDescent="0.2">
      <c r="G7500" s="35"/>
      <c r="H7500" s="35"/>
    </row>
    <row r="7501" spans="7:8" x14ac:dyDescent="0.2">
      <c r="G7501" s="35"/>
      <c r="H7501" s="35"/>
    </row>
    <row r="7502" spans="7:8" x14ac:dyDescent="0.2">
      <c r="G7502" s="35"/>
      <c r="H7502" s="35"/>
    </row>
    <row r="7503" spans="7:8" x14ac:dyDescent="0.2">
      <c r="G7503" s="35"/>
      <c r="H7503" s="35"/>
    </row>
    <row r="7504" spans="7:8" x14ac:dyDescent="0.2">
      <c r="G7504" s="35"/>
      <c r="H7504" s="35"/>
    </row>
    <row r="7505" spans="7:8" x14ac:dyDescent="0.2">
      <c r="G7505" s="35"/>
      <c r="H7505" s="35"/>
    </row>
    <row r="7506" spans="7:8" x14ac:dyDescent="0.2">
      <c r="G7506" s="35"/>
      <c r="H7506" s="35"/>
    </row>
    <row r="7507" spans="7:8" x14ac:dyDescent="0.2">
      <c r="G7507" s="35"/>
      <c r="H7507" s="35"/>
    </row>
    <row r="7508" spans="7:8" x14ac:dyDescent="0.2">
      <c r="G7508" s="35"/>
      <c r="H7508" s="35"/>
    </row>
    <row r="7509" spans="7:8" x14ac:dyDescent="0.2">
      <c r="G7509" s="35"/>
      <c r="H7509" s="35"/>
    </row>
    <row r="7510" spans="7:8" x14ac:dyDescent="0.2">
      <c r="G7510" s="35"/>
      <c r="H7510" s="35"/>
    </row>
    <row r="7511" spans="7:8" x14ac:dyDescent="0.2">
      <c r="G7511" s="35"/>
      <c r="H7511" s="35"/>
    </row>
    <row r="7512" spans="7:8" x14ac:dyDescent="0.2">
      <c r="G7512" s="35"/>
      <c r="H7512" s="35"/>
    </row>
    <row r="7513" spans="7:8" x14ac:dyDescent="0.2">
      <c r="G7513" s="35"/>
      <c r="H7513" s="35"/>
    </row>
    <row r="7514" spans="7:8" x14ac:dyDescent="0.2">
      <c r="G7514" s="35"/>
      <c r="H7514" s="35"/>
    </row>
    <row r="7515" spans="7:8" x14ac:dyDescent="0.2">
      <c r="G7515" s="35"/>
      <c r="H7515" s="35"/>
    </row>
    <row r="7516" spans="7:8" x14ac:dyDescent="0.2">
      <c r="G7516" s="35"/>
      <c r="H7516" s="35"/>
    </row>
    <row r="7517" spans="7:8" x14ac:dyDescent="0.2">
      <c r="G7517" s="35"/>
      <c r="H7517" s="35"/>
    </row>
    <row r="7518" spans="7:8" x14ac:dyDescent="0.2">
      <c r="G7518" s="35"/>
      <c r="H7518" s="35"/>
    </row>
    <row r="7519" spans="7:8" x14ac:dyDescent="0.2">
      <c r="G7519" s="35"/>
      <c r="H7519" s="35"/>
    </row>
    <row r="7520" spans="7:8" x14ac:dyDescent="0.2">
      <c r="G7520" s="35"/>
      <c r="H7520" s="35"/>
    </row>
    <row r="7521" spans="7:8" x14ac:dyDescent="0.2">
      <c r="G7521" s="35"/>
      <c r="H7521" s="35"/>
    </row>
    <row r="7522" spans="7:8" x14ac:dyDescent="0.2">
      <c r="G7522" s="35"/>
      <c r="H7522" s="35"/>
    </row>
    <row r="7523" spans="7:8" x14ac:dyDescent="0.2">
      <c r="G7523" s="35"/>
      <c r="H7523" s="35"/>
    </row>
    <row r="7524" spans="7:8" x14ac:dyDescent="0.2">
      <c r="G7524" s="35"/>
      <c r="H7524" s="35"/>
    </row>
    <row r="7525" spans="7:8" x14ac:dyDescent="0.2">
      <c r="G7525" s="35"/>
      <c r="H7525" s="35"/>
    </row>
    <row r="7526" spans="7:8" x14ac:dyDescent="0.2">
      <c r="G7526" s="35"/>
      <c r="H7526" s="35"/>
    </row>
    <row r="7527" spans="7:8" x14ac:dyDescent="0.2">
      <c r="G7527" s="35"/>
      <c r="H7527" s="35"/>
    </row>
    <row r="7528" spans="7:8" x14ac:dyDescent="0.2">
      <c r="G7528" s="35"/>
      <c r="H7528" s="35"/>
    </row>
    <row r="7529" spans="7:8" x14ac:dyDescent="0.2">
      <c r="G7529" s="35"/>
      <c r="H7529" s="35"/>
    </row>
    <row r="7530" spans="7:8" x14ac:dyDescent="0.2">
      <c r="G7530" s="35"/>
      <c r="H7530" s="35"/>
    </row>
    <row r="7531" spans="7:8" x14ac:dyDescent="0.2">
      <c r="G7531" s="35"/>
      <c r="H7531" s="35"/>
    </row>
    <row r="7532" spans="7:8" x14ac:dyDescent="0.2">
      <c r="G7532" s="35"/>
      <c r="H7532" s="35"/>
    </row>
    <row r="7533" spans="7:8" x14ac:dyDescent="0.2">
      <c r="G7533" s="35"/>
      <c r="H7533" s="35"/>
    </row>
    <row r="7534" spans="7:8" x14ac:dyDescent="0.2">
      <c r="G7534" s="35"/>
      <c r="H7534" s="35"/>
    </row>
    <row r="7535" spans="7:8" x14ac:dyDescent="0.2">
      <c r="G7535" s="35"/>
      <c r="H7535" s="35"/>
    </row>
    <row r="7536" spans="7:8" x14ac:dyDescent="0.2">
      <c r="G7536" s="35"/>
      <c r="H7536" s="35"/>
    </row>
    <row r="7537" spans="7:8" x14ac:dyDescent="0.2">
      <c r="G7537" s="35"/>
      <c r="H7537" s="35"/>
    </row>
    <row r="7538" spans="7:8" x14ac:dyDescent="0.2">
      <c r="G7538" s="35"/>
      <c r="H7538" s="35"/>
    </row>
    <row r="7539" spans="7:8" x14ac:dyDescent="0.2">
      <c r="G7539" s="35"/>
      <c r="H7539" s="35"/>
    </row>
    <row r="7540" spans="7:8" x14ac:dyDescent="0.2">
      <c r="G7540" s="35"/>
      <c r="H7540" s="35"/>
    </row>
    <row r="7541" spans="7:8" x14ac:dyDescent="0.2">
      <c r="G7541" s="35"/>
      <c r="H7541" s="35"/>
    </row>
    <row r="7542" spans="7:8" x14ac:dyDescent="0.2">
      <c r="G7542" s="35"/>
      <c r="H7542" s="35"/>
    </row>
    <row r="7543" spans="7:8" x14ac:dyDescent="0.2">
      <c r="G7543" s="35"/>
      <c r="H7543" s="35"/>
    </row>
    <row r="7544" spans="7:8" x14ac:dyDescent="0.2">
      <c r="G7544" s="35"/>
      <c r="H7544" s="35"/>
    </row>
    <row r="7545" spans="7:8" x14ac:dyDescent="0.2">
      <c r="G7545" s="35"/>
      <c r="H7545" s="35"/>
    </row>
    <row r="7546" spans="7:8" x14ac:dyDescent="0.2">
      <c r="G7546" s="35"/>
      <c r="H7546" s="35"/>
    </row>
    <row r="7547" spans="7:8" x14ac:dyDescent="0.2">
      <c r="G7547" s="35"/>
      <c r="H7547" s="35"/>
    </row>
    <row r="7548" spans="7:8" x14ac:dyDescent="0.2">
      <c r="G7548" s="35"/>
      <c r="H7548" s="35"/>
    </row>
    <row r="7549" spans="7:8" x14ac:dyDescent="0.2">
      <c r="G7549" s="35"/>
      <c r="H7549" s="35"/>
    </row>
    <row r="7550" spans="7:8" x14ac:dyDescent="0.2">
      <c r="G7550" s="35"/>
      <c r="H7550" s="35"/>
    </row>
    <row r="7551" spans="7:8" x14ac:dyDescent="0.2">
      <c r="G7551" s="35"/>
      <c r="H7551" s="35"/>
    </row>
    <row r="7552" spans="7:8" x14ac:dyDescent="0.2">
      <c r="G7552" s="35"/>
      <c r="H7552" s="35"/>
    </row>
    <row r="7553" spans="7:8" x14ac:dyDescent="0.2">
      <c r="G7553" s="35"/>
      <c r="H7553" s="35"/>
    </row>
    <row r="7554" spans="7:8" x14ac:dyDescent="0.2">
      <c r="G7554" s="35"/>
      <c r="H7554" s="35"/>
    </row>
    <row r="7555" spans="7:8" x14ac:dyDescent="0.2">
      <c r="G7555" s="35"/>
      <c r="H7555" s="35"/>
    </row>
    <row r="7556" spans="7:8" x14ac:dyDescent="0.2">
      <c r="G7556" s="35"/>
      <c r="H7556" s="35"/>
    </row>
    <row r="7557" spans="7:8" x14ac:dyDescent="0.2">
      <c r="G7557" s="35"/>
      <c r="H7557" s="35"/>
    </row>
    <row r="7558" spans="7:8" x14ac:dyDescent="0.2">
      <c r="G7558" s="35"/>
      <c r="H7558" s="35"/>
    </row>
    <row r="7559" spans="7:8" x14ac:dyDescent="0.2">
      <c r="G7559" s="35"/>
      <c r="H7559" s="35"/>
    </row>
    <row r="7560" spans="7:8" x14ac:dyDescent="0.2">
      <c r="G7560" s="35"/>
      <c r="H7560" s="35"/>
    </row>
    <row r="7561" spans="7:8" x14ac:dyDescent="0.2">
      <c r="G7561" s="35"/>
      <c r="H7561" s="35"/>
    </row>
    <row r="7562" spans="7:8" x14ac:dyDescent="0.2">
      <c r="G7562" s="35"/>
      <c r="H7562" s="35"/>
    </row>
    <row r="7563" spans="7:8" x14ac:dyDescent="0.2">
      <c r="G7563" s="35"/>
      <c r="H7563" s="35"/>
    </row>
    <row r="7564" spans="7:8" x14ac:dyDescent="0.2">
      <c r="G7564" s="35"/>
      <c r="H7564" s="35"/>
    </row>
    <row r="7565" spans="7:8" x14ac:dyDescent="0.2">
      <c r="G7565" s="35"/>
      <c r="H7565" s="35"/>
    </row>
    <row r="7566" spans="7:8" x14ac:dyDescent="0.2">
      <c r="G7566" s="35"/>
      <c r="H7566" s="35"/>
    </row>
    <row r="7567" spans="7:8" x14ac:dyDescent="0.2">
      <c r="G7567" s="35"/>
      <c r="H7567" s="35"/>
    </row>
    <row r="7568" spans="7:8" x14ac:dyDescent="0.2">
      <c r="G7568" s="35"/>
      <c r="H7568" s="35"/>
    </row>
    <row r="7569" spans="7:8" x14ac:dyDescent="0.2">
      <c r="G7569" s="35"/>
      <c r="H7569" s="35"/>
    </row>
    <row r="7570" spans="7:8" x14ac:dyDescent="0.2">
      <c r="G7570" s="35"/>
      <c r="H7570" s="35"/>
    </row>
    <row r="7571" spans="7:8" x14ac:dyDescent="0.2">
      <c r="G7571" s="35"/>
      <c r="H7571" s="35"/>
    </row>
    <row r="7572" spans="7:8" x14ac:dyDescent="0.2">
      <c r="G7572" s="35"/>
      <c r="H7572" s="35"/>
    </row>
    <row r="7573" spans="7:8" x14ac:dyDescent="0.2">
      <c r="G7573" s="35"/>
      <c r="H7573" s="35"/>
    </row>
    <row r="7574" spans="7:8" x14ac:dyDescent="0.2">
      <c r="G7574" s="35"/>
      <c r="H7574" s="35"/>
    </row>
    <row r="7575" spans="7:8" x14ac:dyDescent="0.2">
      <c r="G7575" s="35"/>
      <c r="H7575" s="35"/>
    </row>
    <row r="7576" spans="7:8" x14ac:dyDescent="0.2">
      <c r="G7576" s="35"/>
      <c r="H7576" s="35"/>
    </row>
    <row r="7577" spans="7:8" x14ac:dyDescent="0.2">
      <c r="G7577" s="35"/>
      <c r="H7577" s="35"/>
    </row>
    <row r="7578" spans="7:8" x14ac:dyDescent="0.2">
      <c r="G7578" s="35"/>
      <c r="H7578" s="35"/>
    </row>
    <row r="7579" spans="7:8" x14ac:dyDescent="0.2">
      <c r="G7579" s="35"/>
      <c r="H7579" s="35"/>
    </row>
    <row r="7580" spans="7:8" x14ac:dyDescent="0.2">
      <c r="G7580" s="35"/>
      <c r="H7580" s="35"/>
    </row>
    <row r="7581" spans="7:8" x14ac:dyDescent="0.2">
      <c r="G7581" s="35"/>
      <c r="H7581" s="35"/>
    </row>
    <row r="7582" spans="7:8" x14ac:dyDescent="0.2">
      <c r="G7582" s="35"/>
      <c r="H7582" s="35"/>
    </row>
    <row r="7583" spans="7:8" x14ac:dyDescent="0.2">
      <c r="G7583" s="35"/>
      <c r="H7583" s="35"/>
    </row>
    <row r="7584" spans="7:8" x14ac:dyDescent="0.2">
      <c r="G7584" s="35"/>
      <c r="H7584" s="35"/>
    </row>
    <row r="7585" spans="7:8" x14ac:dyDescent="0.2">
      <c r="G7585" s="35"/>
      <c r="H7585" s="35"/>
    </row>
    <row r="7586" spans="7:8" x14ac:dyDescent="0.2">
      <c r="G7586" s="35"/>
      <c r="H7586" s="35"/>
    </row>
    <row r="7587" spans="7:8" x14ac:dyDescent="0.2">
      <c r="G7587" s="35"/>
      <c r="H7587" s="35"/>
    </row>
    <row r="7588" spans="7:8" x14ac:dyDescent="0.2">
      <c r="G7588" s="35"/>
      <c r="H7588" s="35"/>
    </row>
    <row r="7589" spans="7:8" x14ac:dyDescent="0.2">
      <c r="G7589" s="35"/>
      <c r="H7589" s="35"/>
    </row>
    <row r="7590" spans="7:8" x14ac:dyDescent="0.2">
      <c r="G7590" s="35"/>
      <c r="H7590" s="35"/>
    </row>
    <row r="7591" spans="7:8" x14ac:dyDescent="0.2">
      <c r="G7591" s="35"/>
      <c r="H7591" s="35"/>
    </row>
    <row r="7592" spans="7:8" x14ac:dyDescent="0.2">
      <c r="G7592" s="35"/>
      <c r="H7592" s="35"/>
    </row>
    <row r="7593" spans="7:8" x14ac:dyDescent="0.2">
      <c r="G7593" s="35"/>
      <c r="H7593" s="35"/>
    </row>
    <row r="7594" spans="7:8" x14ac:dyDescent="0.2">
      <c r="G7594" s="35"/>
      <c r="H7594" s="35"/>
    </row>
    <row r="7595" spans="7:8" x14ac:dyDescent="0.2">
      <c r="G7595" s="35"/>
      <c r="H7595" s="35"/>
    </row>
    <row r="7596" spans="7:8" x14ac:dyDescent="0.2">
      <c r="G7596" s="35"/>
      <c r="H7596" s="35"/>
    </row>
    <row r="7597" spans="7:8" x14ac:dyDescent="0.2">
      <c r="G7597" s="35"/>
      <c r="H7597" s="35"/>
    </row>
    <row r="7598" spans="7:8" x14ac:dyDescent="0.2">
      <c r="G7598" s="35"/>
      <c r="H7598" s="35"/>
    </row>
    <row r="7599" spans="7:8" x14ac:dyDescent="0.2">
      <c r="G7599" s="35"/>
      <c r="H7599" s="35"/>
    </row>
    <row r="7600" spans="7:8" x14ac:dyDescent="0.2">
      <c r="G7600" s="35"/>
      <c r="H7600" s="35"/>
    </row>
    <row r="7601" spans="7:8" x14ac:dyDescent="0.2">
      <c r="G7601" s="35"/>
      <c r="H7601" s="35"/>
    </row>
    <row r="7602" spans="7:8" x14ac:dyDescent="0.2">
      <c r="G7602" s="35"/>
      <c r="H7602" s="35"/>
    </row>
    <row r="7603" spans="7:8" x14ac:dyDescent="0.2">
      <c r="G7603" s="35"/>
      <c r="H7603" s="35"/>
    </row>
    <row r="7604" spans="7:8" x14ac:dyDescent="0.2">
      <c r="G7604" s="35"/>
      <c r="H7604" s="35"/>
    </row>
    <row r="7605" spans="7:8" x14ac:dyDescent="0.2">
      <c r="G7605" s="35"/>
      <c r="H7605" s="35"/>
    </row>
    <row r="7606" spans="7:8" x14ac:dyDescent="0.2">
      <c r="G7606" s="35"/>
      <c r="H7606" s="35"/>
    </row>
    <row r="7607" spans="7:8" x14ac:dyDescent="0.2">
      <c r="G7607" s="35"/>
      <c r="H7607" s="35"/>
    </row>
    <row r="7608" spans="7:8" x14ac:dyDescent="0.2">
      <c r="G7608" s="35"/>
      <c r="H7608" s="35"/>
    </row>
    <row r="7609" spans="7:8" x14ac:dyDescent="0.2">
      <c r="G7609" s="35"/>
      <c r="H7609" s="35"/>
    </row>
    <row r="7610" spans="7:8" x14ac:dyDescent="0.2">
      <c r="G7610" s="35"/>
      <c r="H7610" s="35"/>
    </row>
    <row r="7611" spans="7:8" x14ac:dyDescent="0.2">
      <c r="G7611" s="35"/>
      <c r="H7611" s="35"/>
    </row>
    <row r="7612" spans="7:8" x14ac:dyDescent="0.2">
      <c r="G7612" s="35"/>
      <c r="H7612" s="35"/>
    </row>
    <row r="7613" spans="7:8" x14ac:dyDescent="0.2">
      <c r="G7613" s="35"/>
      <c r="H7613" s="35"/>
    </row>
    <row r="7614" spans="7:8" x14ac:dyDescent="0.2">
      <c r="G7614" s="35"/>
      <c r="H7614" s="35"/>
    </row>
    <row r="7615" spans="7:8" x14ac:dyDescent="0.2">
      <c r="G7615" s="35"/>
      <c r="H7615" s="35"/>
    </row>
    <row r="7616" spans="7:8" x14ac:dyDescent="0.2">
      <c r="G7616" s="35"/>
      <c r="H7616" s="35"/>
    </row>
    <row r="7617" spans="7:8" x14ac:dyDescent="0.2">
      <c r="G7617" s="35"/>
      <c r="H7617" s="35"/>
    </row>
    <row r="7618" spans="7:8" x14ac:dyDescent="0.2">
      <c r="G7618" s="35"/>
      <c r="H7618" s="35"/>
    </row>
    <row r="7619" spans="7:8" x14ac:dyDescent="0.2">
      <c r="G7619" s="35"/>
      <c r="H7619" s="35"/>
    </row>
    <row r="7620" spans="7:8" x14ac:dyDescent="0.2">
      <c r="G7620" s="35"/>
      <c r="H7620" s="35"/>
    </row>
    <row r="7621" spans="7:8" x14ac:dyDescent="0.2">
      <c r="G7621" s="35"/>
      <c r="H7621" s="35"/>
    </row>
    <row r="7622" spans="7:8" x14ac:dyDescent="0.2">
      <c r="G7622" s="35"/>
      <c r="H7622" s="35"/>
    </row>
    <row r="7623" spans="7:8" x14ac:dyDescent="0.2">
      <c r="G7623" s="35"/>
      <c r="H7623" s="35"/>
    </row>
    <row r="7624" spans="7:8" x14ac:dyDescent="0.2">
      <c r="G7624" s="35"/>
      <c r="H7624" s="35"/>
    </row>
    <row r="7625" spans="7:8" x14ac:dyDescent="0.2">
      <c r="G7625" s="35"/>
      <c r="H7625" s="35"/>
    </row>
    <row r="7626" spans="7:8" x14ac:dyDescent="0.2">
      <c r="G7626" s="35"/>
      <c r="H7626" s="35"/>
    </row>
    <row r="7627" spans="7:8" x14ac:dyDescent="0.2">
      <c r="G7627" s="35"/>
      <c r="H7627" s="35"/>
    </row>
    <row r="7628" spans="7:8" x14ac:dyDescent="0.2">
      <c r="G7628" s="35"/>
      <c r="H7628" s="35"/>
    </row>
    <row r="7629" spans="7:8" x14ac:dyDescent="0.2">
      <c r="G7629" s="35"/>
      <c r="H7629" s="35"/>
    </row>
    <row r="7630" spans="7:8" x14ac:dyDescent="0.2">
      <c r="G7630" s="35"/>
      <c r="H7630" s="35"/>
    </row>
    <row r="7631" spans="7:8" x14ac:dyDescent="0.2">
      <c r="G7631" s="35"/>
      <c r="H7631" s="35"/>
    </row>
    <row r="7632" spans="7:8" x14ac:dyDescent="0.2">
      <c r="G7632" s="35"/>
      <c r="H7632" s="35"/>
    </row>
    <row r="7633" spans="7:8" x14ac:dyDescent="0.2">
      <c r="G7633" s="35"/>
      <c r="H7633" s="35"/>
    </row>
    <row r="7634" spans="7:8" x14ac:dyDescent="0.2">
      <c r="G7634" s="35"/>
      <c r="H7634" s="35"/>
    </row>
    <row r="7635" spans="7:8" x14ac:dyDescent="0.2">
      <c r="G7635" s="35"/>
      <c r="H7635" s="35"/>
    </row>
    <row r="7636" spans="7:8" x14ac:dyDescent="0.2">
      <c r="G7636" s="35"/>
      <c r="H7636" s="35"/>
    </row>
    <row r="7637" spans="7:8" x14ac:dyDescent="0.2">
      <c r="G7637" s="35"/>
      <c r="H7637" s="35"/>
    </row>
    <row r="7638" spans="7:8" x14ac:dyDescent="0.2">
      <c r="G7638" s="35"/>
      <c r="H7638" s="35"/>
    </row>
    <row r="7639" spans="7:8" x14ac:dyDescent="0.2">
      <c r="G7639" s="35"/>
      <c r="H7639" s="35"/>
    </row>
    <row r="7640" spans="7:8" x14ac:dyDescent="0.2">
      <c r="G7640" s="35"/>
      <c r="H7640" s="35"/>
    </row>
    <row r="7641" spans="7:8" x14ac:dyDescent="0.2">
      <c r="G7641" s="35"/>
      <c r="H7641" s="35"/>
    </row>
    <row r="7642" spans="7:8" x14ac:dyDescent="0.2">
      <c r="G7642" s="35"/>
      <c r="H7642" s="35"/>
    </row>
    <row r="7643" spans="7:8" x14ac:dyDescent="0.2">
      <c r="G7643" s="35"/>
      <c r="H7643" s="35"/>
    </row>
    <row r="7644" spans="7:8" x14ac:dyDescent="0.2">
      <c r="G7644" s="35"/>
      <c r="H7644" s="35"/>
    </row>
    <row r="7645" spans="7:8" x14ac:dyDescent="0.2">
      <c r="G7645" s="35"/>
      <c r="H7645" s="35"/>
    </row>
    <row r="7646" spans="7:8" x14ac:dyDescent="0.2">
      <c r="G7646" s="35"/>
      <c r="H7646" s="35"/>
    </row>
    <row r="7647" spans="7:8" x14ac:dyDescent="0.2">
      <c r="G7647" s="35"/>
      <c r="H7647" s="35"/>
    </row>
    <row r="7648" spans="7:8" x14ac:dyDescent="0.2">
      <c r="G7648" s="35"/>
      <c r="H7648" s="35"/>
    </row>
    <row r="7649" spans="7:8" x14ac:dyDescent="0.2">
      <c r="G7649" s="35"/>
      <c r="H7649" s="35"/>
    </row>
    <row r="7650" spans="7:8" x14ac:dyDescent="0.2">
      <c r="G7650" s="35"/>
      <c r="H7650" s="35"/>
    </row>
    <row r="7651" spans="7:8" x14ac:dyDescent="0.2">
      <c r="G7651" s="35"/>
      <c r="H7651" s="35"/>
    </row>
    <row r="7652" spans="7:8" x14ac:dyDescent="0.2">
      <c r="G7652" s="35"/>
      <c r="H7652" s="35"/>
    </row>
    <row r="7653" spans="7:8" x14ac:dyDescent="0.2">
      <c r="G7653" s="35"/>
      <c r="H7653" s="35"/>
    </row>
    <row r="7654" spans="7:8" x14ac:dyDescent="0.2">
      <c r="G7654" s="35"/>
      <c r="H7654" s="35"/>
    </row>
    <row r="7655" spans="7:8" x14ac:dyDescent="0.2">
      <c r="G7655" s="35"/>
      <c r="H7655" s="35"/>
    </row>
    <row r="7656" spans="7:8" x14ac:dyDescent="0.2">
      <c r="G7656" s="35"/>
      <c r="H7656" s="35"/>
    </row>
    <row r="7657" spans="7:8" x14ac:dyDescent="0.2">
      <c r="G7657" s="35"/>
      <c r="H7657" s="35"/>
    </row>
    <row r="7658" spans="7:8" x14ac:dyDescent="0.2">
      <c r="G7658" s="35"/>
      <c r="H7658" s="35"/>
    </row>
    <row r="7659" spans="7:8" x14ac:dyDescent="0.2">
      <c r="G7659" s="35"/>
      <c r="H7659" s="35"/>
    </row>
    <row r="7660" spans="7:8" x14ac:dyDescent="0.2">
      <c r="G7660" s="35"/>
      <c r="H7660" s="35"/>
    </row>
    <row r="7661" spans="7:8" x14ac:dyDescent="0.2">
      <c r="G7661" s="35"/>
      <c r="H7661" s="35"/>
    </row>
    <row r="7662" spans="7:8" x14ac:dyDescent="0.2">
      <c r="G7662" s="35"/>
      <c r="H7662" s="35"/>
    </row>
    <row r="7663" spans="7:8" x14ac:dyDescent="0.2">
      <c r="G7663" s="35"/>
      <c r="H7663" s="35"/>
    </row>
    <row r="7664" spans="7:8" x14ac:dyDescent="0.2">
      <c r="G7664" s="35"/>
      <c r="H7664" s="35"/>
    </row>
    <row r="7665" spans="7:8" x14ac:dyDescent="0.2">
      <c r="G7665" s="35"/>
      <c r="H7665" s="35"/>
    </row>
    <row r="7666" spans="7:8" x14ac:dyDescent="0.2">
      <c r="G7666" s="35"/>
      <c r="H7666" s="35"/>
    </row>
    <row r="7667" spans="7:8" x14ac:dyDescent="0.2">
      <c r="G7667" s="35"/>
      <c r="H7667" s="35"/>
    </row>
    <row r="7668" spans="7:8" x14ac:dyDescent="0.2">
      <c r="G7668" s="35"/>
      <c r="H7668" s="35"/>
    </row>
    <row r="7669" spans="7:8" x14ac:dyDescent="0.2">
      <c r="G7669" s="35"/>
      <c r="H7669" s="35"/>
    </row>
    <row r="7670" spans="7:8" x14ac:dyDescent="0.2">
      <c r="G7670" s="35"/>
      <c r="H7670" s="35"/>
    </row>
    <row r="7671" spans="7:8" x14ac:dyDescent="0.2">
      <c r="G7671" s="35"/>
      <c r="H7671" s="35"/>
    </row>
    <row r="7672" spans="7:8" x14ac:dyDescent="0.2">
      <c r="G7672" s="35"/>
      <c r="H7672" s="35"/>
    </row>
    <row r="7673" spans="7:8" x14ac:dyDescent="0.2">
      <c r="G7673" s="35"/>
      <c r="H7673" s="35"/>
    </row>
    <row r="7674" spans="7:8" x14ac:dyDescent="0.2">
      <c r="G7674" s="35"/>
      <c r="H7674" s="35"/>
    </row>
    <row r="7675" spans="7:8" x14ac:dyDescent="0.2">
      <c r="G7675" s="35"/>
      <c r="H7675" s="35"/>
    </row>
    <row r="7676" spans="7:8" x14ac:dyDescent="0.2">
      <c r="G7676" s="35"/>
      <c r="H7676" s="35"/>
    </row>
    <row r="7677" spans="7:8" x14ac:dyDescent="0.2">
      <c r="G7677" s="35"/>
      <c r="H7677" s="35"/>
    </row>
    <row r="7678" spans="7:8" x14ac:dyDescent="0.2">
      <c r="G7678" s="35"/>
      <c r="H7678" s="35"/>
    </row>
    <row r="7679" spans="7:8" x14ac:dyDescent="0.2">
      <c r="G7679" s="35"/>
      <c r="H7679" s="35"/>
    </row>
    <row r="7680" spans="7:8" x14ac:dyDescent="0.2">
      <c r="G7680" s="35"/>
      <c r="H7680" s="35"/>
    </row>
    <row r="7681" spans="7:8" x14ac:dyDescent="0.2">
      <c r="G7681" s="35"/>
      <c r="H7681" s="35"/>
    </row>
    <row r="7682" spans="7:8" x14ac:dyDescent="0.2">
      <c r="G7682" s="35"/>
      <c r="H7682" s="35"/>
    </row>
    <row r="7683" spans="7:8" x14ac:dyDescent="0.2">
      <c r="G7683" s="35"/>
      <c r="H7683" s="35"/>
    </row>
    <row r="7684" spans="7:8" x14ac:dyDescent="0.2">
      <c r="G7684" s="35"/>
      <c r="H7684" s="35"/>
    </row>
    <row r="7685" spans="7:8" x14ac:dyDescent="0.2">
      <c r="G7685" s="35"/>
      <c r="H7685" s="35"/>
    </row>
    <row r="7686" spans="7:8" x14ac:dyDescent="0.2">
      <c r="G7686" s="35"/>
      <c r="H7686" s="35"/>
    </row>
    <row r="7687" spans="7:8" x14ac:dyDescent="0.2">
      <c r="G7687" s="35"/>
      <c r="H7687" s="35"/>
    </row>
    <row r="7688" spans="7:8" x14ac:dyDescent="0.2">
      <c r="G7688" s="35"/>
      <c r="H7688" s="35"/>
    </row>
    <row r="7689" spans="7:8" x14ac:dyDescent="0.2">
      <c r="G7689" s="35"/>
      <c r="H7689" s="35"/>
    </row>
    <row r="7690" spans="7:8" x14ac:dyDescent="0.2">
      <c r="G7690" s="35"/>
      <c r="H7690" s="35"/>
    </row>
    <row r="7691" spans="7:8" x14ac:dyDescent="0.2">
      <c r="G7691" s="35"/>
      <c r="H7691" s="35"/>
    </row>
    <row r="7692" spans="7:8" x14ac:dyDescent="0.2">
      <c r="G7692" s="35"/>
      <c r="H7692" s="35"/>
    </row>
    <row r="7693" spans="7:8" x14ac:dyDescent="0.2">
      <c r="G7693" s="35"/>
      <c r="H7693" s="35"/>
    </row>
    <row r="7694" spans="7:8" x14ac:dyDescent="0.2">
      <c r="G7694" s="35"/>
      <c r="H7694" s="35"/>
    </row>
    <row r="7695" spans="7:8" x14ac:dyDescent="0.2">
      <c r="G7695" s="35"/>
      <c r="H7695" s="35"/>
    </row>
    <row r="7696" spans="7:8" x14ac:dyDescent="0.2">
      <c r="G7696" s="35"/>
      <c r="H7696" s="35"/>
    </row>
    <row r="7697" spans="7:8" x14ac:dyDescent="0.2">
      <c r="G7697" s="35"/>
      <c r="H7697" s="35"/>
    </row>
    <row r="7698" spans="7:8" x14ac:dyDescent="0.2">
      <c r="G7698" s="35"/>
      <c r="H7698" s="35"/>
    </row>
    <row r="7699" spans="7:8" x14ac:dyDescent="0.2">
      <c r="G7699" s="35"/>
      <c r="H7699" s="35"/>
    </row>
    <row r="7700" spans="7:8" x14ac:dyDescent="0.2">
      <c r="G7700" s="35"/>
      <c r="H7700" s="35"/>
    </row>
    <row r="7701" spans="7:8" x14ac:dyDescent="0.2">
      <c r="G7701" s="35"/>
      <c r="H7701" s="35"/>
    </row>
    <row r="7702" spans="7:8" x14ac:dyDescent="0.2">
      <c r="G7702" s="35"/>
      <c r="H7702" s="35"/>
    </row>
    <row r="7703" spans="7:8" x14ac:dyDescent="0.2">
      <c r="G7703" s="35"/>
      <c r="H7703" s="35"/>
    </row>
    <row r="7704" spans="7:8" x14ac:dyDescent="0.2">
      <c r="G7704" s="35"/>
      <c r="H7704" s="35"/>
    </row>
    <row r="7705" spans="7:8" x14ac:dyDescent="0.2">
      <c r="G7705" s="35"/>
      <c r="H7705" s="35"/>
    </row>
    <row r="7706" spans="7:8" x14ac:dyDescent="0.2">
      <c r="G7706" s="35"/>
      <c r="H7706" s="35"/>
    </row>
    <row r="7707" spans="7:8" x14ac:dyDescent="0.2">
      <c r="G7707" s="35"/>
      <c r="H7707" s="35"/>
    </row>
    <row r="7708" spans="7:8" x14ac:dyDescent="0.2">
      <c r="G7708" s="35"/>
      <c r="H7708" s="35"/>
    </row>
    <row r="7709" spans="7:8" x14ac:dyDescent="0.2">
      <c r="G7709" s="35"/>
      <c r="H7709" s="35"/>
    </row>
    <row r="7710" spans="7:8" x14ac:dyDescent="0.2">
      <c r="G7710" s="35"/>
      <c r="H7710" s="35"/>
    </row>
    <row r="7711" spans="7:8" x14ac:dyDescent="0.2">
      <c r="G7711" s="35"/>
      <c r="H7711" s="35"/>
    </row>
    <row r="7712" spans="7:8" x14ac:dyDescent="0.2">
      <c r="G7712" s="35"/>
      <c r="H7712" s="35"/>
    </row>
    <row r="7713" spans="7:8" x14ac:dyDescent="0.2">
      <c r="G7713" s="35"/>
      <c r="H7713" s="35"/>
    </row>
    <row r="7714" spans="7:8" x14ac:dyDescent="0.2">
      <c r="G7714" s="35"/>
      <c r="H7714" s="35"/>
    </row>
    <row r="7715" spans="7:8" x14ac:dyDescent="0.2">
      <c r="G7715" s="35"/>
      <c r="H7715" s="35"/>
    </row>
    <row r="7716" spans="7:8" x14ac:dyDescent="0.2">
      <c r="G7716" s="35"/>
      <c r="H7716" s="35"/>
    </row>
    <row r="7717" spans="7:8" x14ac:dyDescent="0.2">
      <c r="G7717" s="35"/>
      <c r="H7717" s="35"/>
    </row>
    <row r="7718" spans="7:8" x14ac:dyDescent="0.2">
      <c r="G7718" s="35"/>
      <c r="H7718" s="35"/>
    </row>
    <row r="7719" spans="7:8" x14ac:dyDescent="0.2">
      <c r="G7719" s="35"/>
      <c r="H7719" s="35"/>
    </row>
    <row r="7720" spans="7:8" x14ac:dyDescent="0.2">
      <c r="G7720" s="35"/>
      <c r="H7720" s="35"/>
    </row>
    <row r="7721" spans="7:8" x14ac:dyDescent="0.2">
      <c r="G7721" s="35"/>
      <c r="H7721" s="35"/>
    </row>
    <row r="7722" spans="7:8" x14ac:dyDescent="0.2">
      <c r="G7722" s="35"/>
      <c r="H7722" s="35"/>
    </row>
    <row r="7723" spans="7:8" x14ac:dyDescent="0.2">
      <c r="G7723" s="35"/>
      <c r="H7723" s="35"/>
    </row>
    <row r="7724" spans="7:8" x14ac:dyDescent="0.2">
      <c r="G7724" s="35"/>
      <c r="H7724" s="35"/>
    </row>
    <row r="7725" spans="7:8" x14ac:dyDescent="0.2">
      <c r="G7725" s="35"/>
      <c r="H7725" s="35"/>
    </row>
    <row r="7726" spans="7:8" x14ac:dyDescent="0.2">
      <c r="G7726" s="35"/>
      <c r="H7726" s="35"/>
    </row>
    <row r="7727" spans="7:8" x14ac:dyDescent="0.2">
      <c r="G7727" s="35"/>
      <c r="H7727" s="35"/>
    </row>
    <row r="7728" spans="7:8" x14ac:dyDescent="0.2">
      <c r="G7728" s="35"/>
      <c r="H7728" s="35"/>
    </row>
    <row r="7729" spans="7:8" x14ac:dyDescent="0.2">
      <c r="G7729" s="35"/>
      <c r="H7729" s="35"/>
    </row>
    <row r="7730" spans="7:8" x14ac:dyDescent="0.2">
      <c r="G7730" s="35"/>
      <c r="H7730" s="35"/>
    </row>
    <row r="7731" spans="7:8" x14ac:dyDescent="0.2">
      <c r="G7731" s="35"/>
      <c r="H7731" s="35"/>
    </row>
    <row r="7732" spans="7:8" x14ac:dyDescent="0.2">
      <c r="G7732" s="35"/>
      <c r="H7732" s="35"/>
    </row>
    <row r="7733" spans="7:8" x14ac:dyDescent="0.2">
      <c r="G7733" s="35"/>
      <c r="H7733" s="35"/>
    </row>
    <row r="7734" spans="7:8" x14ac:dyDescent="0.2">
      <c r="G7734" s="35"/>
      <c r="H7734" s="35"/>
    </row>
    <row r="7735" spans="7:8" x14ac:dyDescent="0.2">
      <c r="G7735" s="35"/>
      <c r="H7735" s="35"/>
    </row>
    <row r="7736" spans="7:8" x14ac:dyDescent="0.2">
      <c r="G7736" s="35"/>
      <c r="H7736" s="35"/>
    </row>
    <row r="7737" spans="7:8" x14ac:dyDescent="0.2">
      <c r="G7737" s="35"/>
      <c r="H7737" s="35"/>
    </row>
    <row r="7738" spans="7:8" x14ac:dyDescent="0.2">
      <c r="G7738" s="35"/>
      <c r="H7738" s="35"/>
    </row>
    <row r="7739" spans="7:8" x14ac:dyDescent="0.2">
      <c r="G7739" s="35"/>
      <c r="H7739" s="35"/>
    </row>
    <row r="7740" spans="7:8" x14ac:dyDescent="0.2">
      <c r="G7740" s="35"/>
      <c r="H7740" s="35"/>
    </row>
    <row r="7741" spans="7:8" x14ac:dyDescent="0.2">
      <c r="G7741" s="35"/>
      <c r="H7741" s="35"/>
    </row>
    <row r="7742" spans="7:8" x14ac:dyDescent="0.2">
      <c r="G7742" s="35"/>
      <c r="H7742" s="35"/>
    </row>
    <row r="7743" spans="7:8" x14ac:dyDescent="0.2">
      <c r="G7743" s="35"/>
      <c r="H7743" s="35"/>
    </row>
    <row r="7744" spans="7:8" x14ac:dyDescent="0.2">
      <c r="G7744" s="35"/>
      <c r="H7744" s="35"/>
    </row>
    <row r="7745" spans="7:8" x14ac:dyDescent="0.2">
      <c r="G7745" s="35"/>
      <c r="H7745" s="35"/>
    </row>
    <row r="7746" spans="7:8" x14ac:dyDescent="0.2">
      <c r="G7746" s="35"/>
      <c r="H7746" s="35"/>
    </row>
    <row r="7747" spans="7:8" x14ac:dyDescent="0.2">
      <c r="G7747" s="35"/>
      <c r="H7747" s="35"/>
    </row>
    <row r="7748" spans="7:8" x14ac:dyDescent="0.2">
      <c r="G7748" s="35"/>
      <c r="H7748" s="35"/>
    </row>
    <row r="7749" spans="7:8" x14ac:dyDescent="0.2">
      <c r="G7749" s="35"/>
      <c r="H7749" s="35"/>
    </row>
    <row r="7750" spans="7:8" x14ac:dyDescent="0.2">
      <c r="G7750" s="35"/>
      <c r="H7750" s="35"/>
    </row>
    <row r="7751" spans="7:8" x14ac:dyDescent="0.2">
      <c r="G7751" s="35"/>
      <c r="H7751" s="35"/>
    </row>
    <row r="7752" spans="7:8" x14ac:dyDescent="0.2">
      <c r="G7752" s="35"/>
      <c r="H7752" s="35"/>
    </row>
    <row r="7753" spans="7:8" x14ac:dyDescent="0.2">
      <c r="G7753" s="35"/>
      <c r="H7753" s="35"/>
    </row>
    <row r="7754" spans="7:8" x14ac:dyDescent="0.2">
      <c r="G7754" s="35"/>
      <c r="H7754" s="35"/>
    </row>
    <row r="7755" spans="7:8" x14ac:dyDescent="0.2">
      <c r="G7755" s="35"/>
      <c r="H7755" s="35"/>
    </row>
    <row r="7756" spans="7:8" x14ac:dyDescent="0.2">
      <c r="G7756" s="35"/>
      <c r="H7756" s="35"/>
    </row>
    <row r="7757" spans="7:8" x14ac:dyDescent="0.2">
      <c r="G7757" s="35"/>
      <c r="H7757" s="35"/>
    </row>
    <row r="7758" spans="7:8" x14ac:dyDescent="0.2">
      <c r="G7758" s="35"/>
      <c r="H7758" s="35"/>
    </row>
    <row r="7759" spans="7:8" x14ac:dyDescent="0.2">
      <c r="G7759" s="35"/>
      <c r="H7759" s="35"/>
    </row>
    <row r="7760" spans="7:8" x14ac:dyDescent="0.2">
      <c r="G7760" s="35"/>
      <c r="H7760" s="35"/>
    </row>
    <row r="7761" spans="7:8" x14ac:dyDescent="0.2">
      <c r="G7761" s="35"/>
      <c r="H7761" s="35"/>
    </row>
    <row r="7762" spans="7:8" x14ac:dyDescent="0.2">
      <c r="G7762" s="35"/>
      <c r="H7762" s="35"/>
    </row>
    <row r="7763" spans="7:8" x14ac:dyDescent="0.2">
      <c r="G7763" s="35"/>
      <c r="H7763" s="35"/>
    </row>
    <row r="7764" spans="7:8" x14ac:dyDescent="0.2">
      <c r="G7764" s="35"/>
      <c r="H7764" s="35"/>
    </row>
    <row r="7765" spans="7:8" x14ac:dyDescent="0.2">
      <c r="G7765" s="35"/>
      <c r="H7765" s="35"/>
    </row>
    <row r="7766" spans="7:8" x14ac:dyDescent="0.2">
      <c r="G7766" s="35"/>
      <c r="H7766" s="35"/>
    </row>
    <row r="7767" spans="7:8" x14ac:dyDescent="0.2">
      <c r="G7767" s="35"/>
      <c r="H7767" s="35"/>
    </row>
    <row r="7768" spans="7:8" x14ac:dyDescent="0.2">
      <c r="G7768" s="35"/>
      <c r="H7768" s="35"/>
    </row>
    <row r="7769" spans="7:8" x14ac:dyDescent="0.2">
      <c r="G7769" s="35"/>
      <c r="H7769" s="35"/>
    </row>
    <row r="7770" spans="7:8" x14ac:dyDescent="0.2">
      <c r="G7770" s="35"/>
      <c r="H7770" s="35"/>
    </row>
    <row r="7771" spans="7:8" x14ac:dyDescent="0.2">
      <c r="G7771" s="35"/>
      <c r="H7771" s="35"/>
    </row>
    <row r="7772" spans="7:8" x14ac:dyDescent="0.2">
      <c r="G7772" s="35"/>
      <c r="H7772" s="35"/>
    </row>
    <row r="7773" spans="7:8" x14ac:dyDescent="0.2">
      <c r="G7773" s="35"/>
      <c r="H7773" s="35"/>
    </row>
    <row r="7774" spans="7:8" x14ac:dyDescent="0.2">
      <c r="G7774" s="35"/>
      <c r="H7774" s="35"/>
    </row>
    <row r="7775" spans="7:8" x14ac:dyDescent="0.2">
      <c r="G7775" s="35"/>
      <c r="H7775" s="35"/>
    </row>
    <row r="7776" spans="7:8" x14ac:dyDescent="0.2">
      <c r="G7776" s="35"/>
      <c r="H7776" s="35"/>
    </row>
    <row r="7777" spans="7:8" x14ac:dyDescent="0.2">
      <c r="G7777" s="35"/>
      <c r="H7777" s="35"/>
    </row>
    <row r="7778" spans="7:8" x14ac:dyDescent="0.2">
      <c r="G7778" s="35"/>
      <c r="H7778" s="35"/>
    </row>
    <row r="7779" spans="7:8" x14ac:dyDescent="0.2">
      <c r="G7779" s="35"/>
      <c r="H7779" s="35"/>
    </row>
    <row r="7780" spans="7:8" x14ac:dyDescent="0.2">
      <c r="G7780" s="35"/>
      <c r="H7780" s="35"/>
    </row>
    <row r="7781" spans="7:8" x14ac:dyDescent="0.2">
      <c r="G7781" s="35"/>
      <c r="H7781" s="35"/>
    </row>
    <row r="7782" spans="7:8" x14ac:dyDescent="0.2">
      <c r="G7782" s="35"/>
      <c r="H7782" s="35"/>
    </row>
    <row r="7783" spans="7:8" x14ac:dyDescent="0.2">
      <c r="G7783" s="35"/>
      <c r="H7783" s="35"/>
    </row>
    <row r="7784" spans="7:8" x14ac:dyDescent="0.2">
      <c r="G7784" s="35"/>
      <c r="H7784" s="35"/>
    </row>
    <row r="7785" spans="7:8" x14ac:dyDescent="0.2">
      <c r="G7785" s="35"/>
      <c r="H7785" s="35"/>
    </row>
    <row r="7786" spans="7:8" x14ac:dyDescent="0.2">
      <c r="G7786" s="35"/>
      <c r="H7786" s="35"/>
    </row>
    <row r="7787" spans="7:8" x14ac:dyDescent="0.2">
      <c r="G7787" s="35"/>
      <c r="H7787" s="35"/>
    </row>
    <row r="7788" spans="7:8" x14ac:dyDescent="0.2">
      <c r="G7788" s="35"/>
      <c r="H7788" s="35"/>
    </row>
    <row r="7789" spans="7:8" x14ac:dyDescent="0.2">
      <c r="G7789" s="35"/>
      <c r="H7789" s="35"/>
    </row>
    <row r="7790" spans="7:8" x14ac:dyDescent="0.2">
      <c r="G7790" s="35"/>
      <c r="H7790" s="35"/>
    </row>
    <row r="7791" spans="7:8" x14ac:dyDescent="0.2">
      <c r="G7791" s="35"/>
      <c r="H7791" s="35"/>
    </row>
    <row r="7792" spans="7:8" x14ac:dyDescent="0.2">
      <c r="G7792" s="35"/>
      <c r="H7792" s="35"/>
    </row>
    <row r="7793" spans="7:8" x14ac:dyDescent="0.2">
      <c r="G7793" s="35"/>
      <c r="H7793" s="35"/>
    </row>
    <row r="7794" spans="7:8" x14ac:dyDescent="0.2">
      <c r="G7794" s="35"/>
      <c r="H7794" s="35"/>
    </row>
    <row r="7795" spans="7:8" x14ac:dyDescent="0.2">
      <c r="G7795" s="35"/>
      <c r="H7795" s="35"/>
    </row>
    <row r="7796" spans="7:8" x14ac:dyDescent="0.2">
      <c r="G7796" s="35"/>
      <c r="H7796" s="35"/>
    </row>
    <row r="7797" spans="7:8" x14ac:dyDescent="0.2">
      <c r="G7797" s="35"/>
      <c r="H7797" s="35"/>
    </row>
    <row r="7798" spans="7:8" x14ac:dyDescent="0.2">
      <c r="G7798" s="35"/>
      <c r="H7798" s="35"/>
    </row>
    <row r="7799" spans="7:8" x14ac:dyDescent="0.2">
      <c r="G7799" s="35"/>
      <c r="H7799" s="35"/>
    </row>
    <row r="7800" spans="7:8" x14ac:dyDescent="0.2">
      <c r="G7800" s="35"/>
      <c r="H7800" s="35"/>
    </row>
    <row r="7801" spans="7:8" x14ac:dyDescent="0.2">
      <c r="G7801" s="35"/>
      <c r="H7801" s="35"/>
    </row>
    <row r="7802" spans="7:8" x14ac:dyDescent="0.2">
      <c r="G7802" s="35"/>
      <c r="H7802" s="35"/>
    </row>
    <row r="7803" spans="7:8" x14ac:dyDescent="0.2">
      <c r="G7803" s="35"/>
      <c r="H7803" s="35"/>
    </row>
    <row r="7804" spans="7:8" x14ac:dyDescent="0.2">
      <c r="G7804" s="35"/>
      <c r="H7804" s="35"/>
    </row>
    <row r="7805" spans="7:8" x14ac:dyDescent="0.2">
      <c r="G7805" s="35"/>
      <c r="H7805" s="35"/>
    </row>
    <row r="7806" spans="7:8" x14ac:dyDescent="0.2">
      <c r="G7806" s="35"/>
      <c r="H7806" s="35"/>
    </row>
    <row r="7807" spans="7:8" x14ac:dyDescent="0.2">
      <c r="G7807" s="35"/>
      <c r="H7807" s="35"/>
    </row>
    <row r="7808" spans="7:8" x14ac:dyDescent="0.2">
      <c r="G7808" s="35"/>
      <c r="H7808" s="35"/>
    </row>
    <row r="7809" spans="7:8" x14ac:dyDescent="0.2">
      <c r="G7809" s="35"/>
      <c r="H7809" s="35"/>
    </row>
    <row r="7810" spans="7:8" x14ac:dyDescent="0.2">
      <c r="G7810" s="35"/>
      <c r="H7810" s="35"/>
    </row>
    <row r="7811" spans="7:8" x14ac:dyDescent="0.2">
      <c r="G7811" s="35"/>
      <c r="H7811" s="35"/>
    </row>
    <row r="7812" spans="7:8" x14ac:dyDescent="0.2">
      <c r="G7812" s="35"/>
      <c r="H7812" s="35"/>
    </row>
    <row r="7813" spans="7:8" x14ac:dyDescent="0.2">
      <c r="G7813" s="35"/>
      <c r="H7813" s="35"/>
    </row>
    <row r="7814" spans="7:8" x14ac:dyDescent="0.2">
      <c r="G7814" s="35"/>
      <c r="H7814" s="35"/>
    </row>
    <row r="7815" spans="7:8" x14ac:dyDescent="0.2">
      <c r="G7815" s="35"/>
      <c r="H7815" s="35"/>
    </row>
    <row r="7816" spans="7:8" x14ac:dyDescent="0.2">
      <c r="G7816" s="35"/>
      <c r="H7816" s="35"/>
    </row>
    <row r="7817" spans="7:8" x14ac:dyDescent="0.2">
      <c r="G7817" s="35"/>
      <c r="H7817" s="35"/>
    </row>
    <row r="7818" spans="7:8" x14ac:dyDescent="0.2">
      <c r="G7818" s="35"/>
      <c r="H7818" s="35"/>
    </row>
    <row r="7819" spans="7:8" x14ac:dyDescent="0.2">
      <c r="G7819" s="35"/>
      <c r="H7819" s="35"/>
    </row>
    <row r="7820" spans="7:8" x14ac:dyDescent="0.2">
      <c r="G7820" s="35"/>
      <c r="H7820" s="35"/>
    </row>
    <row r="7821" spans="7:8" x14ac:dyDescent="0.2">
      <c r="G7821" s="35"/>
      <c r="H7821" s="35"/>
    </row>
    <row r="7822" spans="7:8" x14ac:dyDescent="0.2">
      <c r="G7822" s="35"/>
      <c r="H7822" s="35"/>
    </row>
    <row r="7823" spans="7:8" x14ac:dyDescent="0.2">
      <c r="G7823" s="35"/>
      <c r="H7823" s="35"/>
    </row>
    <row r="7824" spans="7:8" x14ac:dyDescent="0.2">
      <c r="G7824" s="35"/>
      <c r="H7824" s="35"/>
    </row>
    <row r="7825" spans="7:8" x14ac:dyDescent="0.2">
      <c r="G7825" s="35"/>
      <c r="H7825" s="35"/>
    </row>
    <row r="7826" spans="7:8" x14ac:dyDescent="0.2">
      <c r="G7826" s="35"/>
      <c r="H7826" s="35"/>
    </row>
    <row r="7827" spans="7:8" x14ac:dyDescent="0.2">
      <c r="G7827" s="35"/>
      <c r="H7827" s="35"/>
    </row>
    <row r="7828" spans="7:8" x14ac:dyDescent="0.2">
      <c r="G7828" s="35"/>
      <c r="H7828" s="35"/>
    </row>
    <row r="7829" spans="7:8" x14ac:dyDescent="0.2">
      <c r="G7829" s="35"/>
      <c r="H7829" s="35"/>
    </row>
    <row r="7830" spans="7:8" x14ac:dyDescent="0.2">
      <c r="G7830" s="35"/>
      <c r="H7830" s="35"/>
    </row>
    <row r="7831" spans="7:8" x14ac:dyDescent="0.2">
      <c r="G7831" s="35"/>
      <c r="H7831" s="35"/>
    </row>
    <row r="7832" spans="7:8" x14ac:dyDescent="0.2">
      <c r="G7832" s="35"/>
      <c r="H7832" s="35"/>
    </row>
    <row r="7833" spans="7:8" x14ac:dyDescent="0.2">
      <c r="G7833" s="35"/>
      <c r="H7833" s="35"/>
    </row>
    <row r="7834" spans="7:8" x14ac:dyDescent="0.2">
      <c r="G7834" s="35"/>
      <c r="H7834" s="35"/>
    </row>
    <row r="7835" spans="7:8" x14ac:dyDescent="0.2">
      <c r="G7835" s="35"/>
      <c r="H7835" s="35"/>
    </row>
    <row r="7836" spans="7:8" x14ac:dyDescent="0.2">
      <c r="G7836" s="35"/>
      <c r="H7836" s="35"/>
    </row>
    <row r="7837" spans="7:8" x14ac:dyDescent="0.2">
      <c r="G7837" s="35"/>
      <c r="H7837" s="35"/>
    </row>
    <row r="7838" spans="7:8" x14ac:dyDescent="0.2">
      <c r="G7838" s="35"/>
      <c r="H7838" s="35"/>
    </row>
    <row r="7839" spans="7:8" x14ac:dyDescent="0.2">
      <c r="G7839" s="35"/>
      <c r="H7839" s="35"/>
    </row>
    <row r="7840" spans="7:8" x14ac:dyDescent="0.2">
      <c r="G7840" s="35"/>
      <c r="H7840" s="35"/>
    </row>
    <row r="7841" spans="7:8" x14ac:dyDescent="0.2">
      <c r="G7841" s="35"/>
      <c r="H7841" s="35"/>
    </row>
    <row r="7842" spans="7:8" x14ac:dyDescent="0.2">
      <c r="G7842" s="35"/>
      <c r="H7842" s="35"/>
    </row>
    <row r="7843" spans="7:8" x14ac:dyDescent="0.2">
      <c r="G7843" s="35"/>
      <c r="H7843" s="35"/>
    </row>
    <row r="7844" spans="7:8" x14ac:dyDescent="0.2">
      <c r="G7844" s="35"/>
      <c r="H7844" s="35"/>
    </row>
    <row r="7845" spans="7:8" x14ac:dyDescent="0.2">
      <c r="G7845" s="35"/>
      <c r="H7845" s="35"/>
    </row>
    <row r="7846" spans="7:8" x14ac:dyDescent="0.2">
      <c r="G7846" s="35"/>
      <c r="H7846" s="35"/>
    </row>
    <row r="7847" spans="7:8" x14ac:dyDescent="0.2">
      <c r="G7847" s="35"/>
      <c r="H7847" s="35"/>
    </row>
    <row r="7848" spans="7:8" x14ac:dyDescent="0.2">
      <c r="G7848" s="35"/>
      <c r="H7848" s="35"/>
    </row>
    <row r="7849" spans="7:8" x14ac:dyDescent="0.2">
      <c r="G7849" s="35"/>
      <c r="H7849" s="35"/>
    </row>
    <row r="7850" spans="7:8" x14ac:dyDescent="0.2">
      <c r="G7850" s="35"/>
      <c r="H7850" s="35"/>
    </row>
    <row r="7851" spans="7:8" x14ac:dyDescent="0.2">
      <c r="G7851" s="35"/>
      <c r="H7851" s="35"/>
    </row>
    <row r="7852" spans="7:8" x14ac:dyDescent="0.2">
      <c r="G7852" s="35"/>
      <c r="H7852" s="35"/>
    </row>
    <row r="7853" spans="7:8" x14ac:dyDescent="0.2">
      <c r="G7853" s="35"/>
      <c r="H7853" s="35"/>
    </row>
    <row r="7854" spans="7:8" x14ac:dyDescent="0.2">
      <c r="G7854" s="35"/>
      <c r="H7854" s="35"/>
    </row>
    <row r="7855" spans="7:8" x14ac:dyDescent="0.2">
      <c r="G7855" s="35"/>
      <c r="H7855" s="35"/>
    </row>
    <row r="7856" spans="7:8" x14ac:dyDescent="0.2">
      <c r="G7856" s="35"/>
      <c r="H7856" s="35"/>
    </row>
    <row r="7857" spans="7:8" x14ac:dyDescent="0.2">
      <c r="G7857" s="35"/>
      <c r="H7857" s="35"/>
    </row>
    <row r="7858" spans="7:8" x14ac:dyDescent="0.2">
      <c r="G7858" s="35"/>
      <c r="H7858" s="35"/>
    </row>
    <row r="7859" spans="7:8" x14ac:dyDescent="0.2">
      <c r="G7859" s="35"/>
      <c r="H7859" s="35"/>
    </row>
    <row r="7860" spans="7:8" x14ac:dyDescent="0.2">
      <c r="G7860" s="35"/>
      <c r="H7860" s="35"/>
    </row>
    <row r="7861" spans="7:8" x14ac:dyDescent="0.2">
      <c r="G7861" s="35"/>
      <c r="H7861" s="35"/>
    </row>
    <row r="7862" spans="7:8" x14ac:dyDescent="0.2">
      <c r="G7862" s="35"/>
      <c r="H7862" s="35"/>
    </row>
    <row r="7863" spans="7:8" x14ac:dyDescent="0.2">
      <c r="G7863" s="35"/>
      <c r="H7863" s="35"/>
    </row>
    <row r="7864" spans="7:8" x14ac:dyDescent="0.2">
      <c r="G7864" s="35"/>
      <c r="H7864" s="35"/>
    </row>
    <row r="7865" spans="7:8" x14ac:dyDescent="0.2">
      <c r="G7865" s="35"/>
      <c r="H7865" s="35"/>
    </row>
    <row r="7866" spans="7:8" x14ac:dyDescent="0.2">
      <c r="G7866" s="35"/>
      <c r="H7866" s="35"/>
    </row>
    <row r="7867" spans="7:8" x14ac:dyDescent="0.2">
      <c r="G7867" s="35"/>
      <c r="H7867" s="35"/>
    </row>
    <row r="7868" spans="7:8" x14ac:dyDescent="0.2">
      <c r="G7868" s="35"/>
      <c r="H7868" s="35"/>
    </row>
    <row r="7869" spans="7:8" x14ac:dyDescent="0.2">
      <c r="G7869" s="35"/>
      <c r="H7869" s="35"/>
    </row>
    <row r="7870" spans="7:8" x14ac:dyDescent="0.2">
      <c r="G7870" s="35"/>
      <c r="H7870" s="35"/>
    </row>
    <row r="7871" spans="7:8" x14ac:dyDescent="0.2">
      <c r="G7871" s="35"/>
      <c r="H7871" s="35"/>
    </row>
    <row r="7872" spans="7:8" x14ac:dyDescent="0.2">
      <c r="G7872" s="35"/>
      <c r="H7872" s="35"/>
    </row>
    <row r="7873" spans="7:8" x14ac:dyDescent="0.2">
      <c r="G7873" s="35"/>
      <c r="H7873" s="35"/>
    </row>
    <row r="7874" spans="7:8" x14ac:dyDescent="0.2">
      <c r="G7874" s="35"/>
      <c r="H7874" s="35"/>
    </row>
    <row r="7875" spans="7:8" x14ac:dyDescent="0.2">
      <c r="G7875" s="35"/>
      <c r="H7875" s="35"/>
    </row>
    <row r="7876" spans="7:8" x14ac:dyDescent="0.2">
      <c r="G7876" s="35"/>
      <c r="H7876" s="35"/>
    </row>
    <row r="7877" spans="7:8" x14ac:dyDescent="0.2">
      <c r="G7877" s="35"/>
      <c r="H7877" s="35"/>
    </row>
    <row r="7878" spans="7:8" x14ac:dyDescent="0.2">
      <c r="G7878" s="35"/>
      <c r="H7878" s="35"/>
    </row>
    <row r="7879" spans="7:8" x14ac:dyDescent="0.2">
      <c r="G7879" s="35"/>
      <c r="H7879" s="35"/>
    </row>
    <row r="7880" spans="7:8" x14ac:dyDescent="0.2">
      <c r="G7880" s="35"/>
      <c r="H7880" s="35"/>
    </row>
    <row r="7881" spans="7:8" x14ac:dyDescent="0.2">
      <c r="G7881" s="35"/>
      <c r="H7881" s="35"/>
    </row>
    <row r="7882" spans="7:8" x14ac:dyDescent="0.2">
      <c r="G7882" s="35"/>
      <c r="H7882" s="35"/>
    </row>
    <row r="7883" spans="7:8" x14ac:dyDescent="0.2">
      <c r="G7883" s="35"/>
      <c r="H7883" s="35"/>
    </row>
    <row r="7884" spans="7:8" x14ac:dyDescent="0.2">
      <c r="G7884" s="35"/>
      <c r="H7884" s="35"/>
    </row>
    <row r="7885" spans="7:8" x14ac:dyDescent="0.2">
      <c r="G7885" s="35"/>
      <c r="H7885" s="35"/>
    </row>
    <row r="7886" spans="7:8" x14ac:dyDescent="0.2">
      <c r="G7886" s="35"/>
      <c r="H7886" s="35"/>
    </row>
    <row r="7887" spans="7:8" x14ac:dyDescent="0.2">
      <c r="G7887" s="35"/>
      <c r="H7887" s="35"/>
    </row>
    <row r="7888" spans="7:8" x14ac:dyDescent="0.2">
      <c r="G7888" s="35"/>
      <c r="H7888" s="35"/>
    </row>
    <row r="7889" spans="7:8" x14ac:dyDescent="0.2">
      <c r="G7889" s="35"/>
      <c r="H7889" s="35"/>
    </row>
    <row r="7890" spans="7:8" x14ac:dyDescent="0.2">
      <c r="G7890" s="35"/>
      <c r="H7890" s="35"/>
    </row>
    <row r="7891" spans="7:8" x14ac:dyDescent="0.2">
      <c r="G7891" s="35"/>
      <c r="H7891" s="35"/>
    </row>
    <row r="7892" spans="7:8" x14ac:dyDescent="0.2">
      <c r="G7892" s="35"/>
      <c r="H7892" s="35"/>
    </row>
    <row r="7893" spans="7:8" x14ac:dyDescent="0.2">
      <c r="G7893" s="35"/>
      <c r="H7893" s="35"/>
    </row>
    <row r="7894" spans="7:8" x14ac:dyDescent="0.2">
      <c r="G7894" s="35"/>
      <c r="H7894" s="35"/>
    </row>
    <row r="7895" spans="7:8" x14ac:dyDescent="0.2">
      <c r="G7895" s="35"/>
      <c r="H7895" s="35"/>
    </row>
    <row r="7896" spans="7:8" x14ac:dyDescent="0.2">
      <c r="G7896" s="35"/>
      <c r="H7896" s="35"/>
    </row>
    <row r="7897" spans="7:8" x14ac:dyDescent="0.2">
      <c r="G7897" s="35"/>
      <c r="H7897" s="35"/>
    </row>
    <row r="7898" spans="7:8" x14ac:dyDescent="0.2">
      <c r="G7898" s="35"/>
      <c r="H7898" s="35"/>
    </row>
    <row r="7899" spans="7:8" x14ac:dyDescent="0.2">
      <c r="G7899" s="35"/>
      <c r="H7899" s="35"/>
    </row>
    <row r="7900" spans="7:8" x14ac:dyDescent="0.2">
      <c r="G7900" s="35"/>
      <c r="H7900" s="35"/>
    </row>
    <row r="7901" spans="7:8" x14ac:dyDescent="0.2">
      <c r="G7901" s="35"/>
      <c r="H7901" s="35"/>
    </row>
    <row r="7902" spans="7:8" x14ac:dyDescent="0.2">
      <c r="G7902" s="35"/>
      <c r="H7902" s="35"/>
    </row>
    <row r="7903" spans="7:8" x14ac:dyDescent="0.2">
      <c r="G7903" s="35"/>
      <c r="H7903" s="35"/>
    </row>
    <row r="7904" spans="7:8" x14ac:dyDescent="0.2">
      <c r="G7904" s="35"/>
      <c r="H7904" s="35"/>
    </row>
    <row r="7905" spans="7:8" x14ac:dyDescent="0.2">
      <c r="G7905" s="35"/>
      <c r="H7905" s="35"/>
    </row>
    <row r="7906" spans="7:8" x14ac:dyDescent="0.2">
      <c r="G7906" s="35"/>
      <c r="H7906" s="35"/>
    </row>
    <row r="7907" spans="7:8" x14ac:dyDescent="0.2">
      <c r="G7907" s="35"/>
      <c r="H7907" s="35"/>
    </row>
    <row r="7908" spans="7:8" x14ac:dyDescent="0.2">
      <c r="G7908" s="35"/>
      <c r="H7908" s="35"/>
    </row>
    <row r="7909" spans="7:8" x14ac:dyDescent="0.2">
      <c r="G7909" s="35"/>
      <c r="H7909" s="35"/>
    </row>
    <row r="7910" spans="7:8" x14ac:dyDescent="0.2">
      <c r="G7910" s="35"/>
      <c r="H7910" s="35"/>
    </row>
    <row r="7911" spans="7:8" x14ac:dyDescent="0.2">
      <c r="G7911" s="35"/>
      <c r="H7911" s="35"/>
    </row>
    <row r="7912" spans="7:8" x14ac:dyDescent="0.2">
      <c r="G7912" s="35"/>
      <c r="H7912" s="35"/>
    </row>
    <row r="7913" spans="7:8" x14ac:dyDescent="0.2">
      <c r="G7913" s="35"/>
      <c r="H7913" s="35"/>
    </row>
    <row r="7914" spans="7:8" x14ac:dyDescent="0.2">
      <c r="G7914" s="35"/>
      <c r="H7914" s="35"/>
    </row>
    <row r="7915" spans="7:8" x14ac:dyDescent="0.2">
      <c r="G7915" s="35"/>
      <c r="H7915" s="35"/>
    </row>
    <row r="7916" spans="7:8" x14ac:dyDescent="0.2">
      <c r="G7916" s="35"/>
      <c r="H7916" s="35"/>
    </row>
    <row r="7917" spans="7:8" x14ac:dyDescent="0.2">
      <c r="G7917" s="35"/>
      <c r="H7917" s="35"/>
    </row>
    <row r="7918" spans="7:8" x14ac:dyDescent="0.2">
      <c r="G7918" s="35"/>
      <c r="H7918" s="35"/>
    </row>
    <row r="7919" spans="7:8" x14ac:dyDescent="0.2">
      <c r="G7919" s="35"/>
      <c r="H7919" s="35"/>
    </row>
    <row r="7920" spans="7:8" x14ac:dyDescent="0.2">
      <c r="G7920" s="35"/>
      <c r="H7920" s="35"/>
    </row>
    <row r="7921" spans="7:8" x14ac:dyDescent="0.2">
      <c r="G7921" s="35"/>
      <c r="H7921" s="35"/>
    </row>
    <row r="7922" spans="7:8" x14ac:dyDescent="0.2">
      <c r="G7922" s="35"/>
      <c r="H7922" s="35"/>
    </row>
    <row r="7923" spans="7:8" x14ac:dyDescent="0.2">
      <c r="G7923" s="35"/>
      <c r="H7923" s="35"/>
    </row>
    <row r="7924" spans="7:8" x14ac:dyDescent="0.2">
      <c r="G7924" s="35"/>
      <c r="H7924" s="35"/>
    </row>
    <row r="7925" spans="7:8" x14ac:dyDescent="0.2">
      <c r="G7925" s="35"/>
      <c r="H7925" s="35"/>
    </row>
    <row r="7926" spans="7:8" x14ac:dyDescent="0.2">
      <c r="G7926" s="35"/>
      <c r="H7926" s="35"/>
    </row>
    <row r="7927" spans="7:8" x14ac:dyDescent="0.2">
      <c r="G7927" s="35"/>
      <c r="H7927" s="35"/>
    </row>
    <row r="7928" spans="7:8" x14ac:dyDescent="0.2">
      <c r="G7928" s="35"/>
      <c r="H7928" s="35"/>
    </row>
    <row r="7929" spans="7:8" x14ac:dyDescent="0.2">
      <c r="G7929" s="35"/>
      <c r="H7929" s="35"/>
    </row>
    <row r="7930" spans="7:8" x14ac:dyDescent="0.2">
      <c r="G7930" s="35"/>
      <c r="H7930" s="35"/>
    </row>
    <row r="7931" spans="7:8" x14ac:dyDescent="0.2">
      <c r="G7931" s="35"/>
      <c r="H7931" s="35"/>
    </row>
    <row r="7932" spans="7:8" x14ac:dyDescent="0.2">
      <c r="G7932" s="35"/>
      <c r="H7932" s="35"/>
    </row>
    <row r="7933" spans="7:8" x14ac:dyDescent="0.2">
      <c r="G7933" s="35"/>
      <c r="H7933" s="35"/>
    </row>
    <row r="7934" spans="7:8" x14ac:dyDescent="0.2">
      <c r="G7934" s="35"/>
      <c r="H7934" s="35"/>
    </row>
    <row r="7935" spans="7:8" x14ac:dyDescent="0.2">
      <c r="G7935" s="35"/>
      <c r="H7935" s="35"/>
    </row>
    <row r="7936" spans="7:8" x14ac:dyDescent="0.2">
      <c r="G7936" s="35"/>
      <c r="H7936" s="35"/>
    </row>
    <row r="7937" spans="7:8" x14ac:dyDescent="0.2">
      <c r="G7937" s="35"/>
      <c r="H7937" s="35"/>
    </row>
    <row r="7938" spans="7:8" x14ac:dyDescent="0.2">
      <c r="G7938" s="35"/>
      <c r="H7938" s="35"/>
    </row>
    <row r="7939" spans="7:8" x14ac:dyDescent="0.2">
      <c r="G7939" s="35"/>
      <c r="H7939" s="35"/>
    </row>
    <row r="7940" spans="7:8" x14ac:dyDescent="0.2">
      <c r="G7940" s="35"/>
      <c r="H7940" s="35"/>
    </row>
    <row r="7941" spans="7:8" x14ac:dyDescent="0.2">
      <c r="G7941" s="35"/>
      <c r="H7941" s="35"/>
    </row>
    <row r="7942" spans="7:8" x14ac:dyDescent="0.2">
      <c r="G7942" s="35"/>
      <c r="H7942" s="35"/>
    </row>
    <row r="7943" spans="7:8" x14ac:dyDescent="0.2">
      <c r="G7943" s="35"/>
      <c r="H7943" s="35"/>
    </row>
    <row r="7944" spans="7:8" x14ac:dyDescent="0.2">
      <c r="G7944" s="35"/>
      <c r="H7944" s="35"/>
    </row>
    <row r="7945" spans="7:8" x14ac:dyDescent="0.2">
      <c r="G7945" s="35"/>
      <c r="H7945" s="35"/>
    </row>
    <row r="7946" spans="7:8" x14ac:dyDescent="0.2">
      <c r="G7946" s="35"/>
      <c r="H7946" s="35"/>
    </row>
    <row r="7947" spans="7:8" x14ac:dyDescent="0.2">
      <c r="G7947" s="35"/>
      <c r="H7947" s="35"/>
    </row>
    <row r="7948" spans="7:8" x14ac:dyDescent="0.2">
      <c r="G7948" s="35"/>
      <c r="H7948" s="35"/>
    </row>
    <row r="7949" spans="7:8" x14ac:dyDescent="0.2">
      <c r="G7949" s="35"/>
      <c r="H7949" s="35"/>
    </row>
    <row r="7950" spans="7:8" x14ac:dyDescent="0.2">
      <c r="G7950" s="35"/>
      <c r="H7950" s="35"/>
    </row>
    <row r="7951" spans="7:8" x14ac:dyDescent="0.2">
      <c r="G7951" s="35"/>
      <c r="H7951" s="35"/>
    </row>
    <row r="7952" spans="7:8" x14ac:dyDescent="0.2">
      <c r="G7952" s="35"/>
      <c r="H7952" s="35"/>
    </row>
    <row r="7953" spans="7:8" x14ac:dyDescent="0.2">
      <c r="G7953" s="35"/>
      <c r="H7953" s="35"/>
    </row>
    <row r="7954" spans="7:8" x14ac:dyDescent="0.2">
      <c r="G7954" s="35"/>
      <c r="H7954" s="35"/>
    </row>
    <row r="7955" spans="7:8" x14ac:dyDescent="0.2">
      <c r="G7955" s="35"/>
      <c r="H7955" s="35"/>
    </row>
    <row r="7956" spans="7:8" x14ac:dyDescent="0.2">
      <c r="G7956" s="35"/>
      <c r="H7956" s="35"/>
    </row>
    <row r="7957" spans="7:8" x14ac:dyDescent="0.2">
      <c r="G7957" s="35"/>
      <c r="H7957" s="35"/>
    </row>
    <row r="7958" spans="7:8" x14ac:dyDescent="0.2">
      <c r="G7958" s="35"/>
      <c r="H7958" s="35"/>
    </row>
    <row r="7959" spans="7:8" x14ac:dyDescent="0.2">
      <c r="G7959" s="35"/>
      <c r="H7959" s="35"/>
    </row>
    <row r="7960" spans="7:8" x14ac:dyDescent="0.2">
      <c r="G7960" s="35"/>
      <c r="H7960" s="35"/>
    </row>
    <row r="7961" spans="7:8" x14ac:dyDescent="0.2">
      <c r="G7961" s="35"/>
      <c r="H7961" s="35"/>
    </row>
    <row r="7962" spans="7:8" x14ac:dyDescent="0.2">
      <c r="G7962" s="35"/>
      <c r="H7962" s="35"/>
    </row>
    <row r="7963" spans="7:8" x14ac:dyDescent="0.2">
      <c r="G7963" s="35"/>
      <c r="H7963" s="35"/>
    </row>
    <row r="7964" spans="7:8" x14ac:dyDescent="0.2">
      <c r="G7964" s="35"/>
      <c r="H7964" s="35"/>
    </row>
    <row r="7965" spans="7:8" x14ac:dyDescent="0.2">
      <c r="G7965" s="35"/>
      <c r="H7965" s="35"/>
    </row>
    <row r="7966" spans="7:8" x14ac:dyDescent="0.2">
      <c r="G7966" s="35"/>
      <c r="H7966" s="35"/>
    </row>
    <row r="7967" spans="7:8" x14ac:dyDescent="0.2">
      <c r="G7967" s="35"/>
      <c r="H7967" s="35"/>
    </row>
    <row r="7968" spans="7:8" x14ac:dyDescent="0.2">
      <c r="G7968" s="35"/>
      <c r="H7968" s="35"/>
    </row>
    <row r="7969" spans="7:8" x14ac:dyDescent="0.2">
      <c r="G7969" s="35"/>
      <c r="H7969" s="35"/>
    </row>
    <row r="7970" spans="7:8" x14ac:dyDescent="0.2">
      <c r="G7970" s="35"/>
      <c r="H7970" s="35"/>
    </row>
    <row r="7971" spans="7:8" x14ac:dyDescent="0.2">
      <c r="G7971" s="35"/>
      <c r="H7971" s="35"/>
    </row>
    <row r="7972" spans="7:8" x14ac:dyDescent="0.2">
      <c r="G7972" s="35"/>
      <c r="H7972" s="35"/>
    </row>
    <row r="7973" spans="7:8" x14ac:dyDescent="0.2">
      <c r="G7973" s="35"/>
      <c r="H7973" s="35"/>
    </row>
    <row r="7974" spans="7:8" x14ac:dyDescent="0.2">
      <c r="G7974" s="35"/>
      <c r="H7974" s="35"/>
    </row>
    <row r="7975" spans="7:8" x14ac:dyDescent="0.2">
      <c r="G7975" s="35"/>
      <c r="H7975" s="35"/>
    </row>
    <row r="7976" spans="7:8" x14ac:dyDescent="0.2">
      <c r="G7976" s="35"/>
      <c r="H7976" s="35"/>
    </row>
    <row r="7977" spans="7:8" x14ac:dyDescent="0.2">
      <c r="G7977" s="35"/>
      <c r="H7977" s="35"/>
    </row>
    <row r="7978" spans="7:8" x14ac:dyDescent="0.2">
      <c r="G7978" s="35"/>
      <c r="H7978" s="35"/>
    </row>
    <row r="7979" spans="7:8" x14ac:dyDescent="0.2">
      <c r="G7979" s="35"/>
      <c r="H7979" s="35"/>
    </row>
    <row r="7980" spans="7:8" x14ac:dyDescent="0.2">
      <c r="G7980" s="35"/>
      <c r="H7980" s="35"/>
    </row>
    <row r="7981" spans="7:8" x14ac:dyDescent="0.2">
      <c r="G7981" s="35"/>
      <c r="H7981" s="35"/>
    </row>
    <row r="7982" spans="7:8" x14ac:dyDescent="0.2">
      <c r="G7982" s="35"/>
      <c r="H7982" s="35"/>
    </row>
    <row r="7983" spans="7:8" x14ac:dyDescent="0.2">
      <c r="G7983" s="35"/>
      <c r="H7983" s="35"/>
    </row>
    <row r="7984" spans="7:8" x14ac:dyDescent="0.2">
      <c r="G7984" s="35"/>
      <c r="H7984" s="35"/>
    </row>
    <row r="7985" spans="7:8" x14ac:dyDescent="0.2">
      <c r="G7985" s="35"/>
      <c r="H7985" s="35"/>
    </row>
    <row r="7986" spans="7:8" x14ac:dyDescent="0.2">
      <c r="G7986" s="35"/>
      <c r="H7986" s="35"/>
    </row>
    <row r="7987" spans="7:8" x14ac:dyDescent="0.2">
      <c r="G7987" s="35"/>
      <c r="H7987" s="35"/>
    </row>
    <row r="7988" spans="7:8" x14ac:dyDescent="0.2">
      <c r="G7988" s="35"/>
      <c r="H7988" s="35"/>
    </row>
    <row r="7989" spans="7:8" x14ac:dyDescent="0.2">
      <c r="G7989" s="35"/>
      <c r="H7989" s="35"/>
    </row>
    <row r="7990" spans="7:8" x14ac:dyDescent="0.2">
      <c r="G7990" s="35"/>
      <c r="H7990" s="35"/>
    </row>
    <row r="7991" spans="7:8" x14ac:dyDescent="0.2">
      <c r="G7991" s="35"/>
      <c r="H7991" s="35"/>
    </row>
    <row r="7992" spans="7:8" x14ac:dyDescent="0.2">
      <c r="G7992" s="35"/>
      <c r="H7992" s="35"/>
    </row>
    <row r="7993" spans="7:8" x14ac:dyDescent="0.2">
      <c r="G7993" s="35"/>
      <c r="H7993" s="35"/>
    </row>
    <row r="7994" spans="7:8" x14ac:dyDescent="0.2">
      <c r="G7994" s="35"/>
      <c r="H7994" s="35"/>
    </row>
    <row r="7995" spans="7:8" x14ac:dyDescent="0.2">
      <c r="G7995" s="35"/>
      <c r="H7995" s="35"/>
    </row>
    <row r="7996" spans="7:8" x14ac:dyDescent="0.2">
      <c r="G7996" s="35"/>
      <c r="H7996" s="35"/>
    </row>
    <row r="7997" spans="7:8" x14ac:dyDescent="0.2">
      <c r="G7997" s="35"/>
      <c r="H7997" s="35"/>
    </row>
    <row r="7998" spans="7:8" x14ac:dyDescent="0.2">
      <c r="G7998" s="35"/>
      <c r="H7998" s="35"/>
    </row>
    <row r="7999" spans="7:8" x14ac:dyDescent="0.2">
      <c r="G7999" s="35"/>
      <c r="H7999" s="35"/>
    </row>
    <row r="8000" spans="7:8" x14ac:dyDescent="0.2">
      <c r="G8000" s="35"/>
      <c r="H8000" s="35"/>
    </row>
    <row r="8001" spans="7:8" x14ac:dyDescent="0.2">
      <c r="G8001" s="35"/>
      <c r="H8001" s="35"/>
    </row>
    <row r="8002" spans="7:8" x14ac:dyDescent="0.2">
      <c r="G8002" s="35"/>
      <c r="H8002" s="35"/>
    </row>
    <row r="8003" spans="7:8" x14ac:dyDescent="0.2">
      <c r="G8003" s="35"/>
      <c r="H8003" s="35"/>
    </row>
    <row r="8004" spans="7:8" x14ac:dyDescent="0.2">
      <c r="G8004" s="35"/>
      <c r="H8004" s="35"/>
    </row>
    <row r="8005" spans="7:8" x14ac:dyDescent="0.2">
      <c r="G8005" s="35"/>
      <c r="H8005" s="35"/>
    </row>
    <row r="8006" spans="7:8" x14ac:dyDescent="0.2">
      <c r="G8006" s="35"/>
      <c r="H8006" s="35"/>
    </row>
    <row r="8007" spans="7:8" x14ac:dyDescent="0.2">
      <c r="G8007" s="35"/>
      <c r="H8007" s="35"/>
    </row>
    <row r="8008" spans="7:8" x14ac:dyDescent="0.2">
      <c r="G8008" s="35"/>
      <c r="H8008" s="35"/>
    </row>
    <row r="8009" spans="7:8" x14ac:dyDescent="0.2">
      <c r="G8009" s="35"/>
      <c r="H8009" s="35"/>
    </row>
    <row r="8010" spans="7:8" x14ac:dyDescent="0.2">
      <c r="G8010" s="35"/>
      <c r="H8010" s="35"/>
    </row>
    <row r="8011" spans="7:8" x14ac:dyDescent="0.2">
      <c r="G8011" s="35"/>
      <c r="H8011" s="35"/>
    </row>
    <row r="8012" spans="7:8" x14ac:dyDescent="0.2">
      <c r="G8012" s="35"/>
      <c r="H8012" s="35"/>
    </row>
    <row r="8013" spans="7:8" x14ac:dyDescent="0.2">
      <c r="G8013" s="35"/>
      <c r="H8013" s="35"/>
    </row>
    <row r="8014" spans="7:8" x14ac:dyDescent="0.2">
      <c r="G8014" s="35"/>
      <c r="H8014" s="35"/>
    </row>
    <row r="8015" spans="7:8" x14ac:dyDescent="0.2">
      <c r="G8015" s="35"/>
      <c r="H8015" s="35"/>
    </row>
    <row r="8016" spans="7:8" x14ac:dyDescent="0.2">
      <c r="G8016" s="35"/>
      <c r="H8016" s="35"/>
    </row>
    <row r="8017" spans="7:8" x14ac:dyDescent="0.2">
      <c r="G8017" s="35"/>
      <c r="H8017" s="35"/>
    </row>
    <row r="8018" spans="7:8" x14ac:dyDescent="0.2">
      <c r="G8018" s="35"/>
      <c r="H8018" s="35"/>
    </row>
    <row r="8019" spans="7:8" x14ac:dyDescent="0.2">
      <c r="G8019" s="35"/>
      <c r="H8019" s="35"/>
    </row>
    <row r="8020" spans="7:8" x14ac:dyDescent="0.2">
      <c r="G8020" s="35"/>
      <c r="H8020" s="35"/>
    </row>
    <row r="8021" spans="7:8" x14ac:dyDescent="0.2">
      <c r="G8021" s="35"/>
      <c r="H8021" s="35"/>
    </row>
    <row r="8022" spans="7:8" x14ac:dyDescent="0.2">
      <c r="G8022" s="35"/>
      <c r="H8022" s="35"/>
    </row>
    <row r="8023" spans="7:8" x14ac:dyDescent="0.2">
      <c r="G8023" s="35"/>
      <c r="H8023" s="35"/>
    </row>
    <row r="8024" spans="7:8" x14ac:dyDescent="0.2">
      <c r="G8024" s="35"/>
      <c r="H8024" s="35"/>
    </row>
    <row r="8025" spans="7:8" x14ac:dyDescent="0.2">
      <c r="G8025" s="35"/>
      <c r="H8025" s="35"/>
    </row>
    <row r="8026" spans="7:8" x14ac:dyDescent="0.2">
      <c r="G8026" s="35"/>
      <c r="H8026" s="35"/>
    </row>
    <row r="8027" spans="7:8" x14ac:dyDescent="0.2">
      <c r="G8027" s="35"/>
      <c r="H8027" s="35"/>
    </row>
    <row r="8028" spans="7:8" x14ac:dyDescent="0.2">
      <c r="G8028" s="35"/>
      <c r="H8028" s="35"/>
    </row>
    <row r="8029" spans="7:8" x14ac:dyDescent="0.2">
      <c r="G8029" s="35"/>
      <c r="H8029" s="35"/>
    </row>
    <row r="8030" spans="7:8" x14ac:dyDescent="0.2">
      <c r="G8030" s="35"/>
      <c r="H8030" s="35"/>
    </row>
    <row r="8031" spans="7:8" x14ac:dyDescent="0.2">
      <c r="G8031" s="35"/>
      <c r="H8031" s="35"/>
    </row>
    <row r="8032" spans="7:8" x14ac:dyDescent="0.2">
      <c r="G8032" s="35"/>
      <c r="H8032" s="35"/>
    </row>
    <row r="8033" spans="7:8" x14ac:dyDescent="0.2">
      <c r="G8033" s="35"/>
      <c r="H8033" s="35"/>
    </row>
    <row r="8034" spans="7:8" x14ac:dyDescent="0.2">
      <c r="G8034" s="35"/>
      <c r="H8034" s="35"/>
    </row>
    <row r="8035" spans="7:8" x14ac:dyDescent="0.2">
      <c r="G8035" s="35"/>
      <c r="H8035" s="35"/>
    </row>
    <row r="8036" spans="7:8" x14ac:dyDescent="0.2">
      <c r="G8036" s="35"/>
      <c r="H8036" s="35"/>
    </row>
    <row r="8037" spans="7:8" x14ac:dyDescent="0.2">
      <c r="G8037" s="35"/>
      <c r="H8037" s="35"/>
    </row>
    <row r="8038" spans="7:8" x14ac:dyDescent="0.2">
      <c r="G8038" s="35"/>
      <c r="H8038" s="35"/>
    </row>
    <row r="8039" spans="7:8" x14ac:dyDescent="0.2">
      <c r="G8039" s="35"/>
      <c r="H8039" s="35"/>
    </row>
    <row r="8040" spans="7:8" x14ac:dyDescent="0.2">
      <c r="G8040" s="35"/>
      <c r="H8040" s="35"/>
    </row>
    <row r="8041" spans="7:8" x14ac:dyDescent="0.2">
      <c r="G8041" s="35"/>
      <c r="H8041" s="35"/>
    </row>
    <row r="8042" spans="7:8" x14ac:dyDescent="0.2">
      <c r="G8042" s="35"/>
      <c r="H8042" s="35"/>
    </row>
    <row r="8043" spans="7:8" x14ac:dyDescent="0.2">
      <c r="G8043" s="35"/>
      <c r="H8043" s="35"/>
    </row>
    <row r="8044" spans="7:8" x14ac:dyDescent="0.2">
      <c r="G8044" s="35"/>
      <c r="H8044" s="35"/>
    </row>
    <row r="8045" spans="7:8" x14ac:dyDescent="0.2">
      <c r="G8045" s="35"/>
      <c r="H8045" s="35"/>
    </row>
    <row r="8046" spans="7:8" x14ac:dyDescent="0.2">
      <c r="G8046" s="35"/>
      <c r="H8046" s="35"/>
    </row>
    <row r="8047" spans="7:8" x14ac:dyDescent="0.2">
      <c r="G8047" s="35"/>
      <c r="H8047" s="35"/>
    </row>
    <row r="8048" spans="7:8" x14ac:dyDescent="0.2">
      <c r="G8048" s="35"/>
      <c r="H8048" s="35"/>
    </row>
    <row r="8049" spans="7:8" x14ac:dyDescent="0.2">
      <c r="G8049" s="35"/>
      <c r="H8049" s="35"/>
    </row>
    <row r="8050" spans="7:8" x14ac:dyDescent="0.2">
      <c r="G8050" s="35"/>
      <c r="H8050" s="35"/>
    </row>
    <row r="8051" spans="7:8" x14ac:dyDescent="0.2">
      <c r="G8051" s="35"/>
      <c r="H8051" s="35"/>
    </row>
    <row r="8052" spans="7:8" x14ac:dyDescent="0.2">
      <c r="G8052" s="35"/>
      <c r="H8052" s="35"/>
    </row>
    <row r="8053" spans="7:8" x14ac:dyDescent="0.2">
      <c r="G8053" s="35"/>
      <c r="H8053" s="35"/>
    </row>
    <row r="8054" spans="7:8" x14ac:dyDescent="0.2">
      <c r="G8054" s="35"/>
      <c r="H8054" s="35"/>
    </row>
    <row r="8055" spans="7:8" x14ac:dyDescent="0.2">
      <c r="G8055" s="35"/>
      <c r="H8055" s="35"/>
    </row>
    <row r="8056" spans="7:8" x14ac:dyDescent="0.2">
      <c r="G8056" s="35"/>
      <c r="H8056" s="35"/>
    </row>
    <row r="8057" spans="7:8" x14ac:dyDescent="0.2">
      <c r="G8057" s="35"/>
      <c r="H8057" s="35"/>
    </row>
    <row r="8058" spans="7:8" x14ac:dyDescent="0.2">
      <c r="G8058" s="35"/>
      <c r="H8058" s="35"/>
    </row>
    <row r="8059" spans="7:8" x14ac:dyDescent="0.2">
      <c r="G8059" s="35"/>
      <c r="H8059" s="35"/>
    </row>
    <row r="8060" spans="7:8" x14ac:dyDescent="0.2">
      <c r="G8060" s="35"/>
      <c r="H8060" s="35"/>
    </row>
    <row r="8061" spans="7:8" x14ac:dyDescent="0.2">
      <c r="G8061" s="35"/>
      <c r="H8061" s="35"/>
    </row>
    <row r="8062" spans="7:8" x14ac:dyDescent="0.2">
      <c r="G8062" s="35"/>
      <c r="H8062" s="35"/>
    </row>
    <row r="8063" spans="7:8" x14ac:dyDescent="0.2">
      <c r="G8063" s="35"/>
      <c r="H8063" s="35"/>
    </row>
    <row r="8064" spans="7:8" x14ac:dyDescent="0.2">
      <c r="G8064" s="35"/>
      <c r="H8064" s="35"/>
    </row>
    <row r="8065" spans="7:8" x14ac:dyDescent="0.2">
      <c r="G8065" s="35"/>
      <c r="H8065" s="35"/>
    </row>
    <row r="8066" spans="7:8" x14ac:dyDescent="0.2">
      <c r="G8066" s="35"/>
      <c r="H8066" s="35"/>
    </row>
    <row r="8067" spans="7:8" x14ac:dyDescent="0.2">
      <c r="G8067" s="35"/>
      <c r="H8067" s="35"/>
    </row>
    <row r="8068" spans="7:8" x14ac:dyDescent="0.2">
      <c r="G8068" s="35"/>
      <c r="H8068" s="35"/>
    </row>
    <row r="8069" spans="7:8" x14ac:dyDescent="0.2">
      <c r="G8069" s="35"/>
      <c r="H8069" s="35"/>
    </row>
    <row r="8070" spans="7:8" x14ac:dyDescent="0.2">
      <c r="G8070" s="35"/>
      <c r="H8070" s="35"/>
    </row>
    <row r="8071" spans="7:8" x14ac:dyDescent="0.2">
      <c r="G8071" s="35"/>
      <c r="H8071" s="35"/>
    </row>
    <row r="8072" spans="7:8" x14ac:dyDescent="0.2">
      <c r="G8072" s="35"/>
      <c r="H8072" s="35"/>
    </row>
    <row r="8073" spans="7:8" x14ac:dyDescent="0.2">
      <c r="G8073" s="35"/>
      <c r="H8073" s="35"/>
    </row>
    <row r="8074" spans="7:8" x14ac:dyDescent="0.2">
      <c r="G8074" s="35"/>
      <c r="H8074" s="35"/>
    </row>
    <row r="8075" spans="7:8" x14ac:dyDescent="0.2">
      <c r="G8075" s="35"/>
      <c r="H8075" s="35"/>
    </row>
    <row r="8076" spans="7:8" x14ac:dyDescent="0.2">
      <c r="G8076" s="35"/>
      <c r="H8076" s="35"/>
    </row>
    <row r="8077" spans="7:8" x14ac:dyDescent="0.2">
      <c r="G8077" s="35"/>
      <c r="H8077" s="35"/>
    </row>
    <row r="8078" spans="7:8" x14ac:dyDescent="0.2">
      <c r="G8078" s="35"/>
      <c r="H8078" s="35"/>
    </row>
    <row r="8079" spans="7:8" x14ac:dyDescent="0.2">
      <c r="G8079" s="35"/>
      <c r="H8079" s="35"/>
    </row>
    <row r="8080" spans="7:8" x14ac:dyDescent="0.2">
      <c r="G8080" s="35"/>
      <c r="H8080" s="35"/>
    </row>
    <row r="8081" spans="7:8" x14ac:dyDescent="0.2">
      <c r="G8081" s="35"/>
      <c r="H8081" s="35"/>
    </row>
    <row r="8082" spans="7:8" x14ac:dyDescent="0.2">
      <c r="G8082" s="35"/>
      <c r="H8082" s="35"/>
    </row>
    <row r="8083" spans="7:8" x14ac:dyDescent="0.2">
      <c r="G8083" s="35"/>
      <c r="H8083" s="35"/>
    </row>
    <row r="8084" spans="7:8" x14ac:dyDescent="0.2">
      <c r="G8084" s="35"/>
      <c r="H8084" s="35"/>
    </row>
    <row r="8085" spans="7:8" x14ac:dyDescent="0.2">
      <c r="G8085" s="35"/>
      <c r="H8085" s="35"/>
    </row>
    <row r="8086" spans="7:8" x14ac:dyDescent="0.2">
      <c r="G8086" s="35"/>
      <c r="H8086" s="35"/>
    </row>
    <row r="8087" spans="7:8" x14ac:dyDescent="0.2">
      <c r="G8087" s="35"/>
      <c r="H8087" s="35"/>
    </row>
    <row r="8088" spans="7:8" x14ac:dyDescent="0.2">
      <c r="G8088" s="35"/>
      <c r="H8088" s="35"/>
    </row>
    <row r="8089" spans="7:8" x14ac:dyDescent="0.2">
      <c r="G8089" s="35"/>
      <c r="H8089" s="35"/>
    </row>
    <row r="8090" spans="7:8" x14ac:dyDescent="0.2">
      <c r="G8090" s="35"/>
      <c r="H8090" s="35"/>
    </row>
    <row r="8091" spans="7:8" x14ac:dyDescent="0.2">
      <c r="G8091" s="35"/>
      <c r="H8091" s="35"/>
    </row>
    <row r="8092" spans="7:8" x14ac:dyDescent="0.2">
      <c r="G8092" s="35"/>
      <c r="H8092" s="35"/>
    </row>
    <row r="8093" spans="7:8" x14ac:dyDescent="0.2">
      <c r="G8093" s="35"/>
      <c r="H8093" s="35"/>
    </row>
    <row r="8094" spans="7:8" x14ac:dyDescent="0.2">
      <c r="G8094" s="35"/>
      <c r="H8094" s="35"/>
    </row>
    <row r="8095" spans="7:8" x14ac:dyDescent="0.2">
      <c r="G8095" s="35"/>
      <c r="H8095" s="35"/>
    </row>
    <row r="8096" spans="7:8" x14ac:dyDescent="0.2">
      <c r="G8096" s="35"/>
      <c r="H8096" s="35"/>
    </row>
    <row r="8097" spans="7:8" x14ac:dyDescent="0.2">
      <c r="G8097" s="35"/>
      <c r="H8097" s="35"/>
    </row>
    <row r="8098" spans="7:8" x14ac:dyDescent="0.2">
      <c r="G8098" s="35"/>
      <c r="H8098" s="35"/>
    </row>
    <row r="8099" spans="7:8" x14ac:dyDescent="0.2">
      <c r="G8099" s="35"/>
      <c r="H8099" s="35"/>
    </row>
    <row r="8100" spans="7:8" x14ac:dyDescent="0.2">
      <c r="G8100" s="35"/>
      <c r="H8100" s="35"/>
    </row>
    <row r="8101" spans="7:8" x14ac:dyDescent="0.2">
      <c r="G8101" s="35"/>
      <c r="H8101" s="35"/>
    </row>
    <row r="8102" spans="7:8" x14ac:dyDescent="0.2">
      <c r="G8102" s="35"/>
      <c r="H8102" s="35"/>
    </row>
    <row r="8103" spans="7:8" x14ac:dyDescent="0.2">
      <c r="G8103" s="35"/>
      <c r="H8103" s="35"/>
    </row>
    <row r="8104" spans="7:8" x14ac:dyDescent="0.2">
      <c r="G8104" s="35"/>
      <c r="H8104" s="35"/>
    </row>
    <row r="8105" spans="7:8" x14ac:dyDescent="0.2">
      <c r="G8105" s="35"/>
      <c r="H8105" s="35"/>
    </row>
    <row r="8106" spans="7:8" x14ac:dyDescent="0.2">
      <c r="G8106" s="35"/>
      <c r="H8106" s="35"/>
    </row>
    <row r="8107" spans="7:8" x14ac:dyDescent="0.2">
      <c r="G8107" s="35"/>
      <c r="H8107" s="35"/>
    </row>
    <row r="8108" spans="7:8" x14ac:dyDescent="0.2">
      <c r="G8108" s="35"/>
      <c r="H8108" s="35"/>
    </row>
    <row r="8109" spans="7:8" x14ac:dyDescent="0.2">
      <c r="G8109" s="35"/>
      <c r="H8109" s="35"/>
    </row>
    <row r="8110" spans="7:8" x14ac:dyDescent="0.2">
      <c r="G8110" s="35"/>
      <c r="H8110" s="35"/>
    </row>
    <row r="8111" spans="7:8" x14ac:dyDescent="0.2">
      <c r="G8111" s="35"/>
      <c r="H8111" s="35"/>
    </row>
    <row r="8112" spans="7:8" x14ac:dyDescent="0.2">
      <c r="G8112" s="35"/>
      <c r="H8112" s="35"/>
    </row>
    <row r="8113" spans="7:8" x14ac:dyDescent="0.2">
      <c r="G8113" s="35"/>
      <c r="H8113" s="35"/>
    </row>
    <row r="8114" spans="7:8" x14ac:dyDescent="0.2">
      <c r="G8114" s="35"/>
      <c r="H8114" s="35"/>
    </row>
    <row r="8115" spans="7:8" x14ac:dyDescent="0.2">
      <c r="G8115" s="35"/>
      <c r="H8115" s="35"/>
    </row>
    <row r="8116" spans="7:8" x14ac:dyDescent="0.2">
      <c r="G8116" s="35"/>
      <c r="H8116" s="35"/>
    </row>
    <row r="8117" spans="7:8" x14ac:dyDescent="0.2">
      <c r="G8117" s="35"/>
      <c r="H8117" s="35"/>
    </row>
    <row r="8118" spans="7:8" x14ac:dyDescent="0.2">
      <c r="G8118" s="35"/>
      <c r="H8118" s="35"/>
    </row>
    <row r="8119" spans="7:8" x14ac:dyDescent="0.2">
      <c r="G8119" s="35"/>
      <c r="H8119" s="35"/>
    </row>
    <row r="8120" spans="7:8" x14ac:dyDescent="0.2">
      <c r="G8120" s="35"/>
      <c r="H8120" s="35"/>
    </row>
    <row r="8121" spans="7:8" x14ac:dyDescent="0.2">
      <c r="G8121" s="35"/>
      <c r="H8121" s="35"/>
    </row>
    <row r="8122" spans="7:8" x14ac:dyDescent="0.2">
      <c r="G8122" s="35"/>
      <c r="H8122" s="35"/>
    </row>
    <row r="8123" spans="7:8" x14ac:dyDescent="0.2">
      <c r="G8123" s="35"/>
      <c r="H8123" s="35"/>
    </row>
    <row r="8124" spans="7:8" x14ac:dyDescent="0.2">
      <c r="G8124" s="35"/>
      <c r="H8124" s="35"/>
    </row>
    <row r="8125" spans="7:8" x14ac:dyDescent="0.2">
      <c r="G8125" s="35"/>
      <c r="H8125" s="35"/>
    </row>
    <row r="8126" spans="7:8" x14ac:dyDescent="0.2">
      <c r="G8126" s="35"/>
      <c r="H8126" s="35"/>
    </row>
    <row r="8127" spans="7:8" x14ac:dyDescent="0.2">
      <c r="G8127" s="35"/>
      <c r="H8127" s="35"/>
    </row>
    <row r="8128" spans="7:8" x14ac:dyDescent="0.2">
      <c r="G8128" s="35"/>
      <c r="H8128" s="35"/>
    </row>
    <row r="8129" spans="7:8" x14ac:dyDescent="0.2">
      <c r="G8129" s="35"/>
      <c r="H8129" s="35"/>
    </row>
    <row r="8130" spans="7:8" x14ac:dyDescent="0.2">
      <c r="G8130" s="35"/>
      <c r="H8130" s="35"/>
    </row>
    <row r="8131" spans="7:8" x14ac:dyDescent="0.2">
      <c r="G8131" s="35"/>
      <c r="H8131" s="35"/>
    </row>
    <row r="8132" spans="7:8" x14ac:dyDescent="0.2">
      <c r="G8132" s="35"/>
      <c r="H8132" s="35"/>
    </row>
    <row r="8133" spans="7:8" x14ac:dyDescent="0.2">
      <c r="G8133" s="35"/>
      <c r="H8133" s="35"/>
    </row>
    <row r="8134" spans="7:8" x14ac:dyDescent="0.2">
      <c r="G8134" s="35"/>
      <c r="H8134" s="35"/>
    </row>
    <row r="8135" spans="7:8" x14ac:dyDescent="0.2">
      <c r="G8135" s="35"/>
      <c r="H8135" s="35"/>
    </row>
    <row r="8136" spans="7:8" x14ac:dyDescent="0.2">
      <c r="G8136" s="35"/>
      <c r="H8136" s="35"/>
    </row>
    <row r="8137" spans="7:8" x14ac:dyDescent="0.2">
      <c r="G8137" s="35"/>
      <c r="H8137" s="35"/>
    </row>
    <row r="8138" spans="7:8" x14ac:dyDescent="0.2">
      <c r="G8138" s="35"/>
      <c r="H8138" s="35"/>
    </row>
    <row r="8139" spans="7:8" x14ac:dyDescent="0.2">
      <c r="G8139" s="35"/>
      <c r="H8139" s="35"/>
    </row>
    <row r="8140" spans="7:8" x14ac:dyDescent="0.2">
      <c r="G8140" s="35"/>
      <c r="H8140" s="35"/>
    </row>
    <row r="8141" spans="7:8" x14ac:dyDescent="0.2">
      <c r="G8141" s="35"/>
      <c r="H8141" s="35"/>
    </row>
    <row r="8142" spans="7:8" x14ac:dyDescent="0.2">
      <c r="G8142" s="35"/>
      <c r="H8142" s="35"/>
    </row>
    <row r="8143" spans="7:8" x14ac:dyDescent="0.2">
      <c r="G8143" s="35"/>
      <c r="H8143" s="35"/>
    </row>
    <row r="8144" spans="7:8" x14ac:dyDescent="0.2">
      <c r="G8144" s="35"/>
      <c r="H8144" s="35"/>
    </row>
    <row r="8145" spans="7:8" x14ac:dyDescent="0.2">
      <c r="G8145" s="35"/>
      <c r="H8145" s="35"/>
    </row>
    <row r="8146" spans="7:8" x14ac:dyDescent="0.2">
      <c r="G8146" s="35"/>
      <c r="H8146" s="35"/>
    </row>
    <row r="8147" spans="7:8" x14ac:dyDescent="0.2">
      <c r="G8147" s="35"/>
      <c r="H8147" s="35"/>
    </row>
    <row r="8148" spans="7:8" x14ac:dyDescent="0.2">
      <c r="G8148" s="35"/>
      <c r="H8148" s="35"/>
    </row>
    <row r="8149" spans="7:8" x14ac:dyDescent="0.2">
      <c r="G8149" s="35"/>
      <c r="H8149" s="35"/>
    </row>
    <row r="8150" spans="7:8" x14ac:dyDescent="0.2">
      <c r="G8150" s="35"/>
      <c r="H8150" s="35"/>
    </row>
    <row r="8151" spans="7:8" x14ac:dyDescent="0.2">
      <c r="G8151" s="35"/>
      <c r="H8151" s="35"/>
    </row>
    <row r="8152" spans="7:8" x14ac:dyDescent="0.2">
      <c r="G8152" s="35"/>
      <c r="H8152" s="35"/>
    </row>
    <row r="8153" spans="7:8" x14ac:dyDescent="0.2">
      <c r="G8153" s="35"/>
      <c r="H8153" s="35"/>
    </row>
    <row r="8154" spans="7:8" x14ac:dyDescent="0.2">
      <c r="G8154" s="35"/>
      <c r="H8154" s="35"/>
    </row>
    <row r="8155" spans="7:8" x14ac:dyDescent="0.2">
      <c r="G8155" s="35"/>
      <c r="H8155" s="35"/>
    </row>
    <row r="8156" spans="7:8" x14ac:dyDescent="0.2">
      <c r="G8156" s="35"/>
      <c r="H8156" s="35"/>
    </row>
    <row r="8157" spans="7:8" x14ac:dyDescent="0.2">
      <c r="G8157" s="35"/>
      <c r="H8157" s="35"/>
    </row>
    <row r="8158" spans="7:8" x14ac:dyDescent="0.2">
      <c r="G8158" s="35"/>
      <c r="H8158" s="35"/>
    </row>
    <row r="8159" spans="7:8" x14ac:dyDescent="0.2">
      <c r="G8159" s="35"/>
      <c r="H8159" s="35"/>
    </row>
    <row r="8160" spans="7:8" x14ac:dyDescent="0.2">
      <c r="G8160" s="35"/>
      <c r="H8160" s="35"/>
    </row>
    <row r="8161" spans="7:8" x14ac:dyDescent="0.2">
      <c r="G8161" s="35"/>
      <c r="H8161" s="35"/>
    </row>
    <row r="8162" spans="7:8" x14ac:dyDescent="0.2">
      <c r="G8162" s="35"/>
      <c r="H8162" s="35"/>
    </row>
    <row r="8163" spans="7:8" x14ac:dyDescent="0.2">
      <c r="G8163" s="35"/>
      <c r="H8163" s="35"/>
    </row>
    <row r="8164" spans="7:8" x14ac:dyDescent="0.2">
      <c r="G8164" s="35"/>
      <c r="H8164" s="35"/>
    </row>
    <row r="8165" spans="7:8" x14ac:dyDescent="0.2">
      <c r="G8165" s="35"/>
      <c r="H8165" s="35"/>
    </row>
    <row r="8166" spans="7:8" x14ac:dyDescent="0.2">
      <c r="G8166" s="35"/>
      <c r="H8166" s="35"/>
    </row>
    <row r="8167" spans="7:8" x14ac:dyDescent="0.2">
      <c r="G8167" s="35"/>
      <c r="H8167" s="35"/>
    </row>
    <row r="8168" spans="7:8" x14ac:dyDescent="0.2">
      <c r="G8168" s="35"/>
      <c r="H8168" s="35"/>
    </row>
    <row r="8169" spans="7:8" x14ac:dyDescent="0.2">
      <c r="G8169" s="35"/>
      <c r="H8169" s="35"/>
    </row>
    <row r="8170" spans="7:8" x14ac:dyDescent="0.2">
      <c r="G8170" s="35"/>
      <c r="H8170" s="35"/>
    </row>
    <row r="8171" spans="7:8" x14ac:dyDescent="0.2">
      <c r="G8171" s="35"/>
      <c r="H8171" s="35"/>
    </row>
    <row r="8172" spans="7:8" x14ac:dyDescent="0.2">
      <c r="G8172" s="35"/>
      <c r="H8172" s="35"/>
    </row>
    <row r="8173" spans="7:8" x14ac:dyDescent="0.2">
      <c r="G8173" s="35"/>
      <c r="H8173" s="35"/>
    </row>
    <row r="8174" spans="7:8" x14ac:dyDescent="0.2">
      <c r="G8174" s="35"/>
      <c r="H8174" s="35"/>
    </row>
    <row r="8175" spans="7:8" x14ac:dyDescent="0.2">
      <c r="G8175" s="35"/>
      <c r="H8175" s="35"/>
    </row>
    <row r="8176" spans="7:8" x14ac:dyDescent="0.2">
      <c r="G8176" s="35"/>
      <c r="H8176" s="35"/>
    </row>
    <row r="8177" spans="7:8" x14ac:dyDescent="0.2">
      <c r="G8177" s="35"/>
      <c r="H8177" s="35"/>
    </row>
    <row r="8178" spans="7:8" x14ac:dyDescent="0.2">
      <c r="G8178" s="35"/>
      <c r="H8178" s="35"/>
    </row>
    <row r="8179" spans="7:8" x14ac:dyDescent="0.2">
      <c r="G8179" s="35"/>
      <c r="H8179" s="35"/>
    </row>
    <row r="8180" spans="7:8" x14ac:dyDescent="0.2">
      <c r="G8180" s="35"/>
      <c r="H8180" s="35"/>
    </row>
    <row r="8181" spans="7:8" x14ac:dyDescent="0.2">
      <c r="G8181" s="35"/>
      <c r="H8181" s="35"/>
    </row>
    <row r="8182" spans="7:8" x14ac:dyDescent="0.2">
      <c r="G8182" s="35"/>
      <c r="H8182" s="35"/>
    </row>
    <row r="8183" spans="7:8" x14ac:dyDescent="0.2">
      <c r="G8183" s="35"/>
      <c r="H8183" s="35"/>
    </row>
    <row r="8184" spans="7:8" x14ac:dyDescent="0.2">
      <c r="G8184" s="35"/>
      <c r="H8184" s="35"/>
    </row>
    <row r="8185" spans="7:8" x14ac:dyDescent="0.2">
      <c r="G8185" s="35"/>
      <c r="H8185" s="35"/>
    </row>
    <row r="8186" spans="7:8" x14ac:dyDescent="0.2">
      <c r="G8186" s="35"/>
      <c r="H8186" s="35"/>
    </row>
    <row r="8187" spans="7:8" x14ac:dyDescent="0.2">
      <c r="G8187" s="35"/>
      <c r="H8187" s="35"/>
    </row>
    <row r="8188" spans="7:8" x14ac:dyDescent="0.2">
      <c r="G8188" s="35"/>
      <c r="H8188" s="35"/>
    </row>
    <row r="8189" spans="7:8" x14ac:dyDescent="0.2">
      <c r="G8189" s="35"/>
      <c r="H8189" s="35"/>
    </row>
    <row r="8190" spans="7:8" x14ac:dyDescent="0.2">
      <c r="G8190" s="35"/>
      <c r="H8190" s="35"/>
    </row>
    <row r="8191" spans="7:8" x14ac:dyDescent="0.2">
      <c r="G8191" s="35"/>
      <c r="H8191" s="35"/>
    </row>
    <row r="8192" spans="7:8" x14ac:dyDescent="0.2">
      <c r="G8192" s="35"/>
      <c r="H8192" s="35"/>
    </row>
    <row r="8193" spans="7:8" x14ac:dyDescent="0.2">
      <c r="G8193" s="35"/>
      <c r="H8193" s="35"/>
    </row>
    <row r="8194" spans="7:8" x14ac:dyDescent="0.2">
      <c r="G8194" s="35"/>
      <c r="H8194" s="35"/>
    </row>
    <row r="8195" spans="7:8" x14ac:dyDescent="0.2">
      <c r="G8195" s="35"/>
      <c r="H8195" s="35"/>
    </row>
    <row r="8196" spans="7:8" x14ac:dyDescent="0.2">
      <c r="G8196" s="35"/>
      <c r="H8196" s="35"/>
    </row>
    <row r="8197" spans="7:8" x14ac:dyDescent="0.2">
      <c r="G8197" s="35"/>
      <c r="H8197" s="35"/>
    </row>
    <row r="8198" spans="7:8" x14ac:dyDescent="0.2">
      <c r="G8198" s="35"/>
      <c r="H8198" s="35"/>
    </row>
    <row r="8199" spans="7:8" x14ac:dyDescent="0.2">
      <c r="G8199" s="35"/>
      <c r="H8199" s="35"/>
    </row>
    <row r="8200" spans="7:8" x14ac:dyDescent="0.2">
      <c r="G8200" s="35"/>
      <c r="H8200" s="35"/>
    </row>
    <row r="8201" spans="7:8" x14ac:dyDescent="0.2">
      <c r="G8201" s="35"/>
      <c r="H8201" s="35"/>
    </row>
    <row r="8202" spans="7:8" x14ac:dyDescent="0.2">
      <c r="G8202" s="35"/>
      <c r="H8202" s="35"/>
    </row>
    <row r="8203" spans="7:8" x14ac:dyDescent="0.2">
      <c r="G8203" s="35"/>
      <c r="H8203" s="35"/>
    </row>
    <row r="8204" spans="7:8" x14ac:dyDescent="0.2">
      <c r="G8204" s="35"/>
      <c r="H8204" s="35"/>
    </row>
    <row r="8205" spans="7:8" x14ac:dyDescent="0.2">
      <c r="G8205" s="35"/>
      <c r="H8205" s="35"/>
    </row>
    <row r="8206" spans="7:8" x14ac:dyDescent="0.2">
      <c r="G8206" s="35"/>
      <c r="H8206" s="35"/>
    </row>
    <row r="8207" spans="7:8" x14ac:dyDescent="0.2">
      <c r="G8207" s="35"/>
      <c r="H8207" s="35"/>
    </row>
    <row r="8208" spans="7:8" x14ac:dyDescent="0.2">
      <c r="G8208" s="35"/>
      <c r="H8208" s="35"/>
    </row>
    <row r="8209" spans="7:8" x14ac:dyDescent="0.2">
      <c r="G8209" s="35"/>
      <c r="H8209" s="35"/>
    </row>
    <row r="8210" spans="7:8" x14ac:dyDescent="0.2">
      <c r="G8210" s="35"/>
      <c r="H8210" s="35"/>
    </row>
    <row r="8211" spans="7:8" x14ac:dyDescent="0.2">
      <c r="G8211" s="35"/>
      <c r="H8211" s="35"/>
    </row>
    <row r="8212" spans="7:8" x14ac:dyDescent="0.2">
      <c r="G8212" s="35"/>
      <c r="H8212" s="35"/>
    </row>
    <row r="8213" spans="7:8" x14ac:dyDescent="0.2">
      <c r="G8213" s="35"/>
      <c r="H8213" s="35"/>
    </row>
    <row r="8214" spans="7:8" x14ac:dyDescent="0.2">
      <c r="G8214" s="35"/>
      <c r="H8214" s="35"/>
    </row>
    <row r="8215" spans="7:8" x14ac:dyDescent="0.2">
      <c r="G8215" s="35"/>
      <c r="H8215" s="35"/>
    </row>
    <row r="8216" spans="7:8" x14ac:dyDescent="0.2">
      <c r="G8216" s="35"/>
      <c r="H8216" s="35"/>
    </row>
    <row r="8217" spans="7:8" x14ac:dyDescent="0.2">
      <c r="G8217" s="35"/>
      <c r="H8217" s="35"/>
    </row>
    <row r="8218" spans="7:8" x14ac:dyDescent="0.2">
      <c r="G8218" s="35"/>
      <c r="H8218" s="35"/>
    </row>
    <row r="8219" spans="7:8" x14ac:dyDescent="0.2">
      <c r="G8219" s="35"/>
      <c r="H8219" s="35"/>
    </row>
    <row r="8220" spans="7:8" x14ac:dyDescent="0.2">
      <c r="G8220" s="35"/>
      <c r="H8220" s="35"/>
    </row>
    <row r="8221" spans="7:8" x14ac:dyDescent="0.2">
      <c r="G8221" s="35"/>
      <c r="H8221" s="35"/>
    </row>
    <row r="8222" spans="7:8" x14ac:dyDescent="0.2">
      <c r="G8222" s="35"/>
      <c r="H8222" s="35"/>
    </row>
    <row r="8223" spans="7:8" x14ac:dyDescent="0.2">
      <c r="G8223" s="35"/>
      <c r="H8223" s="35"/>
    </row>
    <row r="8224" spans="7:8" x14ac:dyDescent="0.2">
      <c r="G8224" s="35"/>
      <c r="H8224" s="35"/>
    </row>
    <row r="8225" spans="7:8" x14ac:dyDescent="0.2">
      <c r="G8225" s="35"/>
      <c r="H8225" s="35"/>
    </row>
    <row r="8226" spans="7:8" x14ac:dyDescent="0.2">
      <c r="G8226" s="35"/>
      <c r="H8226" s="35"/>
    </row>
    <row r="8227" spans="7:8" x14ac:dyDescent="0.2">
      <c r="G8227" s="35"/>
      <c r="H8227" s="35"/>
    </row>
    <row r="8228" spans="7:8" x14ac:dyDescent="0.2">
      <c r="G8228" s="35"/>
      <c r="H8228" s="35"/>
    </row>
    <row r="8229" spans="7:8" x14ac:dyDescent="0.2">
      <c r="G8229" s="35"/>
      <c r="H8229" s="35"/>
    </row>
    <row r="8230" spans="7:8" x14ac:dyDescent="0.2">
      <c r="G8230" s="35"/>
      <c r="H8230" s="35"/>
    </row>
    <row r="8231" spans="7:8" x14ac:dyDescent="0.2">
      <c r="G8231" s="35"/>
      <c r="H8231" s="35"/>
    </row>
    <row r="8232" spans="7:8" x14ac:dyDescent="0.2">
      <c r="G8232" s="35"/>
      <c r="H8232" s="35"/>
    </row>
    <row r="8233" spans="7:8" x14ac:dyDescent="0.2">
      <c r="G8233" s="35"/>
      <c r="H8233" s="35"/>
    </row>
    <row r="8234" spans="7:8" x14ac:dyDescent="0.2">
      <c r="G8234" s="35"/>
      <c r="H8234" s="35"/>
    </row>
    <row r="8235" spans="7:8" x14ac:dyDescent="0.2">
      <c r="G8235" s="35"/>
      <c r="H8235" s="35"/>
    </row>
    <row r="8236" spans="7:8" x14ac:dyDescent="0.2">
      <c r="G8236" s="35"/>
      <c r="H8236" s="35"/>
    </row>
    <row r="8237" spans="7:8" x14ac:dyDescent="0.2">
      <c r="G8237" s="35"/>
      <c r="H8237" s="35"/>
    </row>
    <row r="8238" spans="7:8" x14ac:dyDescent="0.2">
      <c r="G8238" s="35"/>
      <c r="H8238" s="35"/>
    </row>
    <row r="8239" spans="7:8" x14ac:dyDescent="0.2">
      <c r="G8239" s="35"/>
      <c r="H8239" s="35"/>
    </row>
    <row r="8240" spans="7:8" x14ac:dyDescent="0.2">
      <c r="G8240" s="35"/>
      <c r="H8240" s="35"/>
    </row>
    <row r="8241" spans="7:8" x14ac:dyDescent="0.2">
      <c r="G8241" s="35"/>
      <c r="H8241" s="35"/>
    </row>
    <row r="8242" spans="7:8" x14ac:dyDescent="0.2">
      <c r="G8242" s="35"/>
      <c r="H8242" s="35"/>
    </row>
    <row r="8243" spans="7:8" x14ac:dyDescent="0.2">
      <c r="G8243" s="35"/>
      <c r="H8243" s="35"/>
    </row>
    <row r="8244" spans="7:8" x14ac:dyDescent="0.2">
      <c r="G8244" s="35"/>
      <c r="H8244" s="35"/>
    </row>
    <row r="8245" spans="7:8" x14ac:dyDescent="0.2">
      <c r="G8245" s="35"/>
      <c r="H8245" s="35"/>
    </row>
    <row r="8246" spans="7:8" x14ac:dyDescent="0.2">
      <c r="G8246" s="35"/>
      <c r="H8246" s="35"/>
    </row>
    <row r="8247" spans="7:8" x14ac:dyDescent="0.2">
      <c r="G8247" s="35"/>
      <c r="H8247" s="35"/>
    </row>
    <row r="8248" spans="7:8" x14ac:dyDescent="0.2">
      <c r="G8248" s="35"/>
      <c r="H8248" s="35"/>
    </row>
    <row r="8249" spans="7:8" x14ac:dyDescent="0.2">
      <c r="G8249" s="35"/>
      <c r="H8249" s="35"/>
    </row>
    <row r="8250" spans="7:8" x14ac:dyDescent="0.2">
      <c r="G8250" s="35"/>
      <c r="H8250" s="35"/>
    </row>
    <row r="8251" spans="7:8" x14ac:dyDescent="0.2">
      <c r="G8251" s="35"/>
      <c r="H8251" s="35"/>
    </row>
    <row r="8252" spans="7:8" x14ac:dyDescent="0.2">
      <c r="G8252" s="35"/>
      <c r="H8252" s="35"/>
    </row>
    <row r="8253" spans="7:8" x14ac:dyDescent="0.2">
      <c r="G8253" s="35"/>
      <c r="H8253" s="35"/>
    </row>
    <row r="8254" spans="7:8" x14ac:dyDescent="0.2">
      <c r="G8254" s="35"/>
      <c r="H8254" s="35"/>
    </row>
    <row r="8255" spans="7:8" x14ac:dyDescent="0.2">
      <c r="G8255" s="35"/>
      <c r="H8255" s="35"/>
    </row>
    <row r="8256" spans="7:8" x14ac:dyDescent="0.2">
      <c r="G8256" s="35"/>
      <c r="H8256" s="35"/>
    </row>
    <row r="8257" spans="7:8" x14ac:dyDescent="0.2">
      <c r="G8257" s="35"/>
      <c r="H8257" s="35"/>
    </row>
    <row r="8258" spans="7:8" x14ac:dyDescent="0.2">
      <c r="G8258" s="35"/>
      <c r="H8258" s="35"/>
    </row>
    <row r="8259" spans="7:8" x14ac:dyDescent="0.2">
      <c r="G8259" s="35"/>
      <c r="H8259" s="35"/>
    </row>
    <row r="8260" spans="7:8" x14ac:dyDescent="0.2">
      <c r="G8260" s="35"/>
      <c r="H8260" s="35"/>
    </row>
    <row r="8261" spans="7:8" x14ac:dyDescent="0.2">
      <c r="G8261" s="35"/>
      <c r="H8261" s="35"/>
    </row>
    <row r="8262" spans="7:8" x14ac:dyDescent="0.2">
      <c r="G8262" s="35"/>
      <c r="H8262" s="35"/>
    </row>
    <row r="8263" spans="7:8" x14ac:dyDescent="0.2">
      <c r="G8263" s="35"/>
      <c r="H8263" s="35"/>
    </row>
    <row r="8264" spans="7:8" x14ac:dyDescent="0.2">
      <c r="G8264" s="35"/>
      <c r="H8264" s="35"/>
    </row>
    <row r="8265" spans="7:8" x14ac:dyDescent="0.2">
      <c r="G8265" s="35"/>
      <c r="H8265" s="35"/>
    </row>
    <row r="8266" spans="7:8" x14ac:dyDescent="0.2">
      <c r="G8266" s="35"/>
      <c r="H8266" s="35"/>
    </row>
    <row r="8267" spans="7:8" x14ac:dyDescent="0.2">
      <c r="G8267" s="35"/>
      <c r="H8267" s="35"/>
    </row>
    <row r="8268" spans="7:8" x14ac:dyDescent="0.2">
      <c r="G8268" s="35"/>
      <c r="H8268" s="35"/>
    </row>
    <row r="8269" spans="7:8" x14ac:dyDescent="0.2">
      <c r="G8269" s="35"/>
      <c r="H8269" s="35"/>
    </row>
    <row r="8270" spans="7:8" x14ac:dyDescent="0.2">
      <c r="G8270" s="35"/>
      <c r="H8270" s="35"/>
    </row>
    <row r="8271" spans="7:8" x14ac:dyDescent="0.2">
      <c r="G8271" s="35"/>
      <c r="H8271" s="35"/>
    </row>
    <row r="8272" spans="7:8" x14ac:dyDescent="0.2">
      <c r="G8272" s="35"/>
      <c r="H8272" s="35"/>
    </row>
    <row r="8273" spans="7:8" x14ac:dyDescent="0.2">
      <c r="G8273" s="35"/>
      <c r="H8273" s="35"/>
    </row>
    <row r="8274" spans="7:8" x14ac:dyDescent="0.2">
      <c r="G8274" s="35"/>
      <c r="H8274" s="35"/>
    </row>
    <row r="8275" spans="7:8" x14ac:dyDescent="0.2">
      <c r="G8275" s="35"/>
      <c r="H8275" s="35"/>
    </row>
    <row r="8276" spans="7:8" x14ac:dyDescent="0.2">
      <c r="G8276" s="35"/>
      <c r="H8276" s="35"/>
    </row>
    <row r="8277" spans="7:8" x14ac:dyDescent="0.2">
      <c r="G8277" s="35"/>
      <c r="H8277" s="35"/>
    </row>
    <row r="8278" spans="7:8" x14ac:dyDescent="0.2">
      <c r="G8278" s="35"/>
      <c r="H8278" s="35"/>
    </row>
    <row r="8279" spans="7:8" x14ac:dyDescent="0.2">
      <c r="G8279" s="35"/>
      <c r="H8279" s="35"/>
    </row>
    <row r="8280" spans="7:8" x14ac:dyDescent="0.2">
      <c r="G8280" s="35"/>
      <c r="H8280" s="35"/>
    </row>
    <row r="8281" spans="7:8" x14ac:dyDescent="0.2">
      <c r="G8281" s="35"/>
      <c r="H8281" s="35"/>
    </row>
    <row r="8282" spans="7:8" x14ac:dyDescent="0.2">
      <c r="G8282" s="35"/>
      <c r="H8282" s="35"/>
    </row>
    <row r="8283" spans="7:8" x14ac:dyDescent="0.2">
      <c r="G8283" s="35"/>
      <c r="H8283" s="35"/>
    </row>
    <row r="8284" spans="7:8" x14ac:dyDescent="0.2">
      <c r="G8284" s="35"/>
      <c r="H8284" s="35"/>
    </row>
    <row r="8285" spans="7:8" x14ac:dyDescent="0.2">
      <c r="G8285" s="35"/>
      <c r="H8285" s="35"/>
    </row>
    <row r="8286" spans="7:8" x14ac:dyDescent="0.2">
      <c r="G8286" s="35"/>
      <c r="H8286" s="35"/>
    </row>
    <row r="8287" spans="7:8" x14ac:dyDescent="0.2">
      <c r="G8287" s="35"/>
      <c r="H8287" s="35"/>
    </row>
    <row r="8288" spans="7:8" x14ac:dyDescent="0.2">
      <c r="G8288" s="35"/>
      <c r="H8288" s="35"/>
    </row>
    <row r="8289" spans="7:8" x14ac:dyDescent="0.2">
      <c r="G8289" s="35"/>
      <c r="H8289" s="35"/>
    </row>
    <row r="8290" spans="7:8" x14ac:dyDescent="0.2">
      <c r="G8290" s="35"/>
      <c r="H8290" s="35"/>
    </row>
    <row r="8291" spans="7:8" x14ac:dyDescent="0.2">
      <c r="G8291" s="35"/>
      <c r="H8291" s="35"/>
    </row>
    <row r="8292" spans="7:8" x14ac:dyDescent="0.2">
      <c r="G8292" s="35"/>
      <c r="H8292" s="35"/>
    </row>
    <row r="8293" spans="7:8" x14ac:dyDescent="0.2">
      <c r="G8293" s="35"/>
      <c r="H8293" s="35"/>
    </row>
    <row r="8294" spans="7:8" x14ac:dyDescent="0.2">
      <c r="G8294" s="35"/>
      <c r="H8294" s="35"/>
    </row>
    <row r="8295" spans="7:8" x14ac:dyDescent="0.2">
      <c r="G8295" s="35"/>
      <c r="H8295" s="35"/>
    </row>
    <row r="8296" spans="7:8" x14ac:dyDescent="0.2">
      <c r="G8296" s="35"/>
      <c r="H8296" s="35"/>
    </row>
    <row r="8297" spans="7:8" x14ac:dyDescent="0.2">
      <c r="G8297" s="35"/>
      <c r="H8297" s="35"/>
    </row>
    <row r="8298" spans="7:8" x14ac:dyDescent="0.2">
      <c r="G8298" s="35"/>
      <c r="H8298" s="35"/>
    </row>
    <row r="8299" spans="7:8" x14ac:dyDescent="0.2">
      <c r="G8299" s="35"/>
      <c r="H8299" s="35"/>
    </row>
    <row r="8300" spans="7:8" x14ac:dyDescent="0.2">
      <c r="G8300" s="35"/>
      <c r="H8300" s="35"/>
    </row>
    <row r="8301" spans="7:8" x14ac:dyDescent="0.2">
      <c r="G8301" s="35"/>
      <c r="H8301" s="35"/>
    </row>
    <row r="8302" spans="7:8" x14ac:dyDescent="0.2">
      <c r="G8302" s="35"/>
      <c r="H8302" s="35"/>
    </row>
    <row r="8303" spans="7:8" x14ac:dyDescent="0.2">
      <c r="G8303" s="35"/>
      <c r="H8303" s="35"/>
    </row>
    <row r="8304" spans="7:8" x14ac:dyDescent="0.2">
      <c r="G8304" s="35"/>
      <c r="H8304" s="35"/>
    </row>
    <row r="8305" spans="7:8" x14ac:dyDescent="0.2">
      <c r="G8305" s="35"/>
      <c r="H8305" s="35"/>
    </row>
    <row r="8306" spans="7:8" x14ac:dyDescent="0.2">
      <c r="G8306" s="35"/>
      <c r="H8306" s="35"/>
    </row>
    <row r="8307" spans="7:8" x14ac:dyDescent="0.2">
      <c r="G8307" s="35"/>
      <c r="H8307" s="35"/>
    </row>
    <row r="8308" spans="7:8" x14ac:dyDescent="0.2">
      <c r="G8308" s="35"/>
      <c r="H8308" s="35"/>
    </row>
    <row r="8309" spans="7:8" x14ac:dyDescent="0.2">
      <c r="G8309" s="35"/>
      <c r="H8309" s="35"/>
    </row>
    <row r="8310" spans="7:8" x14ac:dyDescent="0.2">
      <c r="G8310" s="35"/>
      <c r="H8310" s="35"/>
    </row>
    <row r="8311" spans="7:8" x14ac:dyDescent="0.2">
      <c r="G8311" s="35"/>
      <c r="H8311" s="35"/>
    </row>
    <row r="8312" spans="7:8" x14ac:dyDescent="0.2">
      <c r="G8312" s="35"/>
      <c r="H8312" s="35"/>
    </row>
    <row r="8313" spans="7:8" x14ac:dyDescent="0.2">
      <c r="G8313" s="35"/>
      <c r="H8313" s="35"/>
    </row>
    <row r="8314" spans="7:8" x14ac:dyDescent="0.2">
      <c r="G8314" s="35"/>
      <c r="H8314" s="35"/>
    </row>
    <row r="8315" spans="7:8" x14ac:dyDescent="0.2">
      <c r="G8315" s="35"/>
      <c r="H8315" s="35"/>
    </row>
    <row r="8316" spans="7:8" x14ac:dyDescent="0.2">
      <c r="G8316" s="35"/>
      <c r="H8316" s="35"/>
    </row>
    <row r="8317" spans="7:8" x14ac:dyDescent="0.2">
      <c r="G8317" s="35"/>
      <c r="H8317" s="35"/>
    </row>
    <row r="8318" spans="7:8" x14ac:dyDescent="0.2">
      <c r="G8318" s="35"/>
      <c r="H8318" s="35"/>
    </row>
    <row r="8319" spans="7:8" x14ac:dyDescent="0.2">
      <c r="G8319" s="35"/>
      <c r="H8319" s="35"/>
    </row>
    <row r="8320" spans="7:8" x14ac:dyDescent="0.2">
      <c r="G8320" s="35"/>
      <c r="H8320" s="35"/>
    </row>
    <row r="8321" spans="7:8" x14ac:dyDescent="0.2">
      <c r="G8321" s="35"/>
      <c r="H8321" s="35"/>
    </row>
    <row r="8322" spans="7:8" x14ac:dyDescent="0.2">
      <c r="G8322" s="35"/>
      <c r="H8322" s="35"/>
    </row>
    <row r="8323" spans="7:8" x14ac:dyDescent="0.2">
      <c r="G8323" s="35"/>
      <c r="H8323" s="35"/>
    </row>
    <row r="8324" spans="7:8" x14ac:dyDescent="0.2">
      <c r="G8324" s="35"/>
      <c r="H8324" s="35"/>
    </row>
    <row r="8325" spans="7:8" x14ac:dyDescent="0.2">
      <c r="G8325" s="35"/>
      <c r="H8325" s="35"/>
    </row>
    <row r="8326" spans="7:8" x14ac:dyDescent="0.2">
      <c r="G8326" s="35"/>
      <c r="H8326" s="35"/>
    </row>
    <row r="8327" spans="7:8" x14ac:dyDescent="0.2">
      <c r="G8327" s="35"/>
      <c r="H8327" s="35"/>
    </row>
    <row r="8328" spans="7:8" x14ac:dyDescent="0.2">
      <c r="G8328" s="35"/>
      <c r="H8328" s="35"/>
    </row>
    <row r="8329" spans="7:8" x14ac:dyDescent="0.2">
      <c r="G8329" s="35"/>
      <c r="H8329" s="35"/>
    </row>
    <row r="8330" spans="7:8" x14ac:dyDescent="0.2">
      <c r="G8330" s="35"/>
      <c r="H8330" s="35"/>
    </row>
    <row r="8331" spans="7:8" x14ac:dyDescent="0.2">
      <c r="G8331" s="35"/>
      <c r="H8331" s="35"/>
    </row>
    <row r="8332" spans="7:8" x14ac:dyDescent="0.2">
      <c r="G8332" s="35"/>
      <c r="H8332" s="35"/>
    </row>
    <row r="8333" spans="7:8" x14ac:dyDescent="0.2">
      <c r="G8333" s="35"/>
      <c r="H8333" s="35"/>
    </row>
    <row r="8334" spans="7:8" x14ac:dyDescent="0.2">
      <c r="G8334" s="35"/>
      <c r="H8334" s="35"/>
    </row>
    <row r="8335" spans="7:8" x14ac:dyDescent="0.2">
      <c r="G8335" s="35"/>
      <c r="H8335" s="35"/>
    </row>
    <row r="8336" spans="7:8" x14ac:dyDescent="0.2">
      <c r="G8336" s="35"/>
      <c r="H8336" s="35"/>
    </row>
    <row r="8337" spans="7:8" x14ac:dyDescent="0.2">
      <c r="G8337" s="35"/>
      <c r="H8337" s="35"/>
    </row>
    <row r="8338" spans="7:8" x14ac:dyDescent="0.2">
      <c r="G8338" s="35"/>
      <c r="H8338" s="35"/>
    </row>
    <row r="8339" spans="7:8" x14ac:dyDescent="0.2">
      <c r="G8339" s="35"/>
      <c r="H8339" s="35"/>
    </row>
    <row r="8340" spans="7:8" x14ac:dyDescent="0.2">
      <c r="G8340" s="35"/>
      <c r="H8340" s="35"/>
    </row>
    <row r="8341" spans="7:8" x14ac:dyDescent="0.2">
      <c r="G8341" s="35"/>
      <c r="H8341" s="35"/>
    </row>
    <row r="8342" spans="7:8" x14ac:dyDescent="0.2">
      <c r="G8342" s="35"/>
      <c r="H8342" s="35"/>
    </row>
    <row r="8343" spans="7:8" x14ac:dyDescent="0.2">
      <c r="G8343" s="35"/>
      <c r="H8343" s="35"/>
    </row>
    <row r="8344" spans="7:8" x14ac:dyDescent="0.2">
      <c r="G8344" s="35"/>
      <c r="H8344" s="35"/>
    </row>
    <row r="8345" spans="7:8" x14ac:dyDescent="0.2">
      <c r="G8345" s="35"/>
      <c r="H8345" s="35"/>
    </row>
    <row r="8346" spans="7:8" x14ac:dyDescent="0.2">
      <c r="G8346" s="35"/>
      <c r="H8346" s="35"/>
    </row>
    <row r="8347" spans="7:8" x14ac:dyDescent="0.2">
      <c r="G8347" s="35"/>
      <c r="H8347" s="35"/>
    </row>
    <row r="8348" spans="7:8" x14ac:dyDescent="0.2">
      <c r="G8348" s="35"/>
      <c r="H8348" s="35"/>
    </row>
    <row r="8349" spans="7:8" x14ac:dyDescent="0.2">
      <c r="G8349" s="35"/>
      <c r="H8349" s="35"/>
    </row>
    <row r="8350" spans="7:8" x14ac:dyDescent="0.2">
      <c r="G8350" s="35"/>
      <c r="H8350" s="35"/>
    </row>
    <row r="8351" spans="7:8" x14ac:dyDescent="0.2">
      <c r="G8351" s="35"/>
      <c r="H8351" s="35"/>
    </row>
    <row r="8352" spans="7:8" x14ac:dyDescent="0.2">
      <c r="G8352" s="35"/>
      <c r="H8352" s="35"/>
    </row>
    <row r="8353" spans="7:8" x14ac:dyDescent="0.2">
      <c r="G8353" s="35"/>
      <c r="H8353" s="35"/>
    </row>
    <row r="8354" spans="7:8" x14ac:dyDescent="0.2">
      <c r="G8354" s="35"/>
      <c r="H8354" s="35"/>
    </row>
    <row r="8355" spans="7:8" x14ac:dyDescent="0.2">
      <c r="G8355" s="35"/>
      <c r="H8355" s="35"/>
    </row>
    <row r="8356" spans="7:8" x14ac:dyDescent="0.2">
      <c r="G8356" s="35"/>
      <c r="H8356" s="35"/>
    </row>
    <row r="8357" spans="7:8" x14ac:dyDescent="0.2">
      <c r="G8357" s="35"/>
      <c r="H8357" s="35"/>
    </row>
    <row r="8358" spans="7:8" x14ac:dyDescent="0.2">
      <c r="G8358" s="35"/>
      <c r="H8358" s="35"/>
    </row>
    <row r="8359" spans="7:8" x14ac:dyDescent="0.2">
      <c r="G8359" s="35"/>
      <c r="H8359" s="35"/>
    </row>
    <row r="8360" spans="7:8" x14ac:dyDescent="0.2">
      <c r="G8360" s="35"/>
      <c r="H8360" s="35"/>
    </row>
    <row r="8361" spans="7:8" x14ac:dyDescent="0.2">
      <c r="G8361" s="35"/>
      <c r="H8361" s="35"/>
    </row>
    <row r="8362" spans="7:8" x14ac:dyDescent="0.2">
      <c r="G8362" s="35"/>
      <c r="H8362" s="35"/>
    </row>
    <row r="8363" spans="7:8" x14ac:dyDescent="0.2">
      <c r="G8363" s="35"/>
      <c r="H8363" s="35"/>
    </row>
    <row r="8364" spans="7:8" x14ac:dyDescent="0.2">
      <c r="G8364" s="35"/>
      <c r="H8364" s="35"/>
    </row>
    <row r="8365" spans="7:8" x14ac:dyDescent="0.2">
      <c r="G8365" s="35"/>
      <c r="H8365" s="35"/>
    </row>
    <row r="8366" spans="7:8" x14ac:dyDescent="0.2">
      <c r="G8366" s="35"/>
      <c r="H8366" s="35"/>
    </row>
    <row r="8367" spans="7:8" x14ac:dyDescent="0.2">
      <c r="G8367" s="35"/>
      <c r="H8367" s="35"/>
    </row>
    <row r="8368" spans="7:8" x14ac:dyDescent="0.2">
      <c r="G8368" s="35"/>
      <c r="H8368" s="35"/>
    </row>
    <row r="8369" spans="7:8" x14ac:dyDescent="0.2">
      <c r="G8369" s="35"/>
      <c r="H8369" s="35"/>
    </row>
    <row r="8370" spans="7:8" x14ac:dyDescent="0.2">
      <c r="G8370" s="35"/>
      <c r="H8370" s="35"/>
    </row>
    <row r="8371" spans="7:8" x14ac:dyDescent="0.2">
      <c r="G8371" s="35"/>
      <c r="H8371" s="35"/>
    </row>
    <row r="8372" spans="7:8" x14ac:dyDescent="0.2">
      <c r="G8372" s="35"/>
      <c r="H8372" s="35"/>
    </row>
    <row r="8373" spans="7:8" x14ac:dyDescent="0.2">
      <c r="G8373" s="35"/>
      <c r="H8373" s="35"/>
    </row>
    <row r="8374" spans="7:8" x14ac:dyDescent="0.2">
      <c r="G8374" s="35"/>
      <c r="H8374" s="35"/>
    </row>
    <row r="8375" spans="7:8" x14ac:dyDescent="0.2">
      <c r="G8375" s="35"/>
      <c r="H8375" s="35"/>
    </row>
    <row r="8376" spans="7:8" x14ac:dyDescent="0.2">
      <c r="G8376" s="35"/>
      <c r="H8376" s="35"/>
    </row>
    <row r="8377" spans="7:8" x14ac:dyDescent="0.2">
      <c r="G8377" s="35"/>
      <c r="H8377" s="35"/>
    </row>
    <row r="8378" spans="7:8" x14ac:dyDescent="0.2">
      <c r="G8378" s="35"/>
      <c r="H8378" s="35"/>
    </row>
    <row r="8379" spans="7:8" x14ac:dyDescent="0.2">
      <c r="G8379" s="35"/>
      <c r="H8379" s="35"/>
    </row>
    <row r="8380" spans="7:8" x14ac:dyDescent="0.2">
      <c r="G8380" s="35"/>
      <c r="H8380" s="35"/>
    </row>
    <row r="8381" spans="7:8" x14ac:dyDescent="0.2">
      <c r="G8381" s="35"/>
      <c r="H8381" s="35"/>
    </row>
    <row r="8382" spans="7:8" x14ac:dyDescent="0.2">
      <c r="G8382" s="35"/>
      <c r="H8382" s="35"/>
    </row>
    <row r="8383" spans="7:8" x14ac:dyDescent="0.2">
      <c r="G8383" s="35"/>
      <c r="H8383" s="35"/>
    </row>
    <row r="8384" spans="7:8" x14ac:dyDescent="0.2">
      <c r="G8384" s="35"/>
      <c r="H8384" s="35"/>
    </row>
    <row r="8385" spans="7:8" x14ac:dyDescent="0.2">
      <c r="G8385" s="35"/>
      <c r="H8385" s="35"/>
    </row>
    <row r="8386" spans="7:8" x14ac:dyDescent="0.2">
      <c r="G8386" s="35"/>
      <c r="H8386" s="35"/>
    </row>
    <row r="8387" spans="7:8" x14ac:dyDescent="0.2">
      <c r="G8387" s="35"/>
      <c r="H8387" s="35"/>
    </row>
    <row r="8388" spans="7:8" x14ac:dyDescent="0.2">
      <c r="G8388" s="35"/>
      <c r="H8388" s="35"/>
    </row>
    <row r="8389" spans="7:8" x14ac:dyDescent="0.2">
      <c r="G8389" s="35"/>
      <c r="H8389" s="35"/>
    </row>
    <row r="8390" spans="7:8" x14ac:dyDescent="0.2">
      <c r="G8390" s="35"/>
      <c r="H8390" s="35"/>
    </row>
    <row r="8391" spans="7:8" x14ac:dyDescent="0.2">
      <c r="G8391" s="35"/>
      <c r="H8391" s="35"/>
    </row>
    <row r="8392" spans="7:8" x14ac:dyDescent="0.2">
      <c r="G8392" s="35"/>
      <c r="H8392" s="35"/>
    </row>
    <row r="8393" spans="7:8" x14ac:dyDescent="0.2">
      <c r="G8393" s="35"/>
      <c r="H8393" s="35"/>
    </row>
    <row r="8394" spans="7:8" x14ac:dyDescent="0.2">
      <c r="G8394" s="35"/>
      <c r="H8394" s="35"/>
    </row>
    <row r="8395" spans="7:8" x14ac:dyDescent="0.2">
      <c r="G8395" s="35"/>
      <c r="H8395" s="35"/>
    </row>
    <row r="8396" spans="7:8" x14ac:dyDescent="0.2">
      <c r="G8396" s="35"/>
      <c r="H8396" s="35"/>
    </row>
    <row r="8397" spans="7:8" x14ac:dyDescent="0.2">
      <c r="G8397" s="35"/>
      <c r="H8397" s="35"/>
    </row>
    <row r="8398" spans="7:8" x14ac:dyDescent="0.2">
      <c r="G8398" s="35"/>
      <c r="H8398" s="35"/>
    </row>
    <row r="8399" spans="7:8" x14ac:dyDescent="0.2">
      <c r="G8399" s="35"/>
      <c r="H8399" s="35"/>
    </row>
    <row r="8400" spans="7:8" x14ac:dyDescent="0.2">
      <c r="G8400" s="35"/>
      <c r="H8400" s="35"/>
    </row>
    <row r="8401" spans="7:8" x14ac:dyDescent="0.2">
      <c r="G8401" s="35"/>
      <c r="H8401" s="35"/>
    </row>
    <row r="8402" spans="7:8" x14ac:dyDescent="0.2">
      <c r="G8402" s="35"/>
      <c r="H8402" s="35"/>
    </row>
    <row r="8403" spans="7:8" x14ac:dyDescent="0.2">
      <c r="G8403" s="35"/>
      <c r="H8403" s="35"/>
    </row>
    <row r="8404" spans="7:8" x14ac:dyDescent="0.2">
      <c r="G8404" s="35"/>
      <c r="H8404" s="35"/>
    </row>
    <row r="8405" spans="7:8" x14ac:dyDescent="0.2">
      <c r="G8405" s="35"/>
      <c r="H8405" s="35"/>
    </row>
    <row r="8406" spans="7:8" x14ac:dyDescent="0.2">
      <c r="G8406" s="35"/>
      <c r="H8406" s="35"/>
    </row>
    <row r="8407" spans="7:8" x14ac:dyDescent="0.2">
      <c r="G8407" s="35"/>
      <c r="H8407" s="35"/>
    </row>
    <row r="8408" spans="7:8" x14ac:dyDescent="0.2">
      <c r="G8408" s="35"/>
      <c r="H8408" s="35"/>
    </row>
    <row r="8409" spans="7:8" x14ac:dyDescent="0.2">
      <c r="G8409" s="35"/>
      <c r="H8409" s="35"/>
    </row>
    <row r="8410" spans="7:8" x14ac:dyDescent="0.2">
      <c r="G8410" s="35"/>
      <c r="H8410" s="35"/>
    </row>
    <row r="8411" spans="7:8" x14ac:dyDescent="0.2">
      <c r="G8411" s="35"/>
      <c r="H8411" s="35"/>
    </row>
    <row r="8412" spans="7:8" x14ac:dyDescent="0.2">
      <c r="G8412" s="35"/>
      <c r="H8412" s="35"/>
    </row>
    <row r="8413" spans="7:8" x14ac:dyDescent="0.2">
      <c r="G8413" s="35"/>
      <c r="H8413" s="35"/>
    </row>
    <row r="8414" spans="7:8" x14ac:dyDescent="0.2">
      <c r="G8414" s="35"/>
      <c r="H8414" s="35"/>
    </row>
    <row r="8415" spans="7:8" x14ac:dyDescent="0.2">
      <c r="G8415" s="35"/>
      <c r="H8415" s="35"/>
    </row>
    <row r="8416" spans="7:8" x14ac:dyDescent="0.2">
      <c r="G8416" s="35"/>
      <c r="H8416" s="35"/>
    </row>
    <row r="8417" spans="7:8" x14ac:dyDescent="0.2">
      <c r="G8417" s="35"/>
      <c r="H8417" s="35"/>
    </row>
    <row r="8418" spans="7:8" x14ac:dyDescent="0.2">
      <c r="G8418" s="35"/>
      <c r="H8418" s="35"/>
    </row>
    <row r="8419" spans="7:8" x14ac:dyDescent="0.2">
      <c r="G8419" s="35"/>
      <c r="H8419" s="35"/>
    </row>
    <row r="8420" spans="7:8" x14ac:dyDescent="0.2">
      <c r="G8420" s="35"/>
      <c r="H8420" s="35"/>
    </row>
    <row r="8421" spans="7:8" x14ac:dyDescent="0.2">
      <c r="G8421" s="35"/>
      <c r="H8421" s="35"/>
    </row>
    <row r="8422" spans="7:8" x14ac:dyDescent="0.2">
      <c r="G8422" s="35"/>
      <c r="H8422" s="35"/>
    </row>
    <row r="8423" spans="7:8" x14ac:dyDescent="0.2">
      <c r="G8423" s="35"/>
      <c r="H8423" s="35"/>
    </row>
    <row r="8424" spans="7:8" x14ac:dyDescent="0.2">
      <c r="G8424" s="35"/>
      <c r="H8424" s="35"/>
    </row>
    <row r="8425" spans="7:8" x14ac:dyDescent="0.2">
      <c r="G8425" s="35"/>
      <c r="H8425" s="35"/>
    </row>
    <row r="8426" spans="7:8" x14ac:dyDescent="0.2">
      <c r="G8426" s="35"/>
      <c r="H8426" s="35"/>
    </row>
    <row r="8427" spans="7:8" x14ac:dyDescent="0.2">
      <c r="G8427" s="35"/>
      <c r="H8427" s="35"/>
    </row>
    <row r="8428" spans="7:8" x14ac:dyDescent="0.2">
      <c r="G8428" s="35"/>
      <c r="H8428" s="35"/>
    </row>
    <row r="8429" spans="7:8" x14ac:dyDescent="0.2">
      <c r="G8429" s="35"/>
      <c r="H8429" s="35"/>
    </row>
    <row r="8430" spans="7:8" x14ac:dyDescent="0.2">
      <c r="G8430" s="35"/>
      <c r="H8430" s="35"/>
    </row>
    <row r="8431" spans="7:8" x14ac:dyDescent="0.2">
      <c r="G8431" s="35"/>
      <c r="H8431" s="35"/>
    </row>
    <row r="8432" spans="7:8" x14ac:dyDescent="0.2">
      <c r="G8432" s="35"/>
      <c r="H8432" s="35"/>
    </row>
    <row r="8433" spans="7:8" x14ac:dyDescent="0.2">
      <c r="G8433" s="35"/>
      <c r="H8433" s="35"/>
    </row>
    <row r="8434" spans="7:8" x14ac:dyDescent="0.2">
      <c r="G8434" s="35"/>
      <c r="H8434" s="35"/>
    </row>
    <row r="8435" spans="7:8" x14ac:dyDescent="0.2">
      <c r="G8435" s="35"/>
      <c r="H8435" s="35"/>
    </row>
    <row r="8436" spans="7:8" x14ac:dyDescent="0.2">
      <c r="G8436" s="35"/>
      <c r="H8436" s="35"/>
    </row>
    <row r="8437" spans="7:8" x14ac:dyDescent="0.2">
      <c r="G8437" s="35"/>
      <c r="H8437" s="35"/>
    </row>
    <row r="8438" spans="7:8" x14ac:dyDescent="0.2">
      <c r="G8438" s="35"/>
      <c r="H8438" s="35"/>
    </row>
    <row r="8439" spans="7:8" x14ac:dyDescent="0.2">
      <c r="G8439" s="35"/>
      <c r="H8439" s="35"/>
    </row>
    <row r="8440" spans="7:8" x14ac:dyDescent="0.2">
      <c r="G8440" s="35"/>
      <c r="H8440" s="35"/>
    </row>
    <row r="8441" spans="7:8" x14ac:dyDescent="0.2">
      <c r="G8441" s="35"/>
      <c r="H8441" s="35"/>
    </row>
    <row r="8442" spans="7:8" x14ac:dyDescent="0.2">
      <c r="G8442" s="35"/>
      <c r="H8442" s="35"/>
    </row>
    <row r="8443" spans="7:8" x14ac:dyDescent="0.2">
      <c r="G8443" s="35"/>
      <c r="H8443" s="35"/>
    </row>
    <row r="8444" spans="7:8" x14ac:dyDescent="0.2">
      <c r="G8444" s="35"/>
      <c r="H8444" s="35"/>
    </row>
    <row r="8445" spans="7:8" x14ac:dyDescent="0.2">
      <c r="G8445" s="35"/>
      <c r="H8445" s="35"/>
    </row>
    <row r="8446" spans="7:8" x14ac:dyDescent="0.2">
      <c r="G8446" s="35"/>
      <c r="H8446" s="35"/>
    </row>
    <row r="8447" spans="7:8" x14ac:dyDescent="0.2">
      <c r="G8447" s="35"/>
      <c r="H8447" s="35"/>
    </row>
    <row r="8448" spans="7:8" x14ac:dyDescent="0.2">
      <c r="G8448" s="35"/>
      <c r="H8448" s="35"/>
    </row>
    <row r="8449" spans="7:8" x14ac:dyDescent="0.2">
      <c r="G8449" s="35"/>
      <c r="H8449" s="35"/>
    </row>
    <row r="8450" spans="7:8" x14ac:dyDescent="0.2">
      <c r="G8450" s="35"/>
      <c r="H8450" s="35"/>
    </row>
    <row r="8451" spans="7:8" x14ac:dyDescent="0.2">
      <c r="G8451" s="35"/>
      <c r="H8451" s="35"/>
    </row>
    <row r="8452" spans="7:8" x14ac:dyDescent="0.2">
      <c r="G8452" s="35"/>
      <c r="H8452" s="35"/>
    </row>
    <row r="8453" spans="7:8" x14ac:dyDescent="0.2">
      <c r="G8453" s="35"/>
      <c r="H8453" s="35"/>
    </row>
    <row r="8454" spans="7:8" x14ac:dyDescent="0.2">
      <c r="G8454" s="35"/>
      <c r="H8454" s="35"/>
    </row>
    <row r="8455" spans="7:8" x14ac:dyDescent="0.2">
      <c r="G8455" s="35"/>
      <c r="H8455" s="35"/>
    </row>
    <row r="8456" spans="7:8" x14ac:dyDescent="0.2">
      <c r="G8456" s="35"/>
      <c r="H8456" s="35"/>
    </row>
    <row r="8457" spans="7:8" x14ac:dyDescent="0.2">
      <c r="G8457" s="35"/>
      <c r="H8457" s="35"/>
    </row>
    <row r="8458" spans="7:8" x14ac:dyDescent="0.2">
      <c r="G8458" s="35"/>
      <c r="H8458" s="35"/>
    </row>
    <row r="8459" spans="7:8" x14ac:dyDescent="0.2">
      <c r="G8459" s="35"/>
      <c r="H8459" s="35"/>
    </row>
    <row r="8460" spans="7:8" x14ac:dyDescent="0.2">
      <c r="G8460" s="35"/>
      <c r="H8460" s="35"/>
    </row>
    <row r="8461" spans="7:8" x14ac:dyDescent="0.2">
      <c r="G8461" s="35"/>
      <c r="H8461" s="35"/>
    </row>
    <row r="8462" spans="7:8" x14ac:dyDescent="0.2">
      <c r="G8462" s="35"/>
      <c r="H8462" s="35"/>
    </row>
    <row r="8463" spans="7:8" x14ac:dyDescent="0.2">
      <c r="G8463" s="35"/>
      <c r="H8463" s="35"/>
    </row>
    <row r="8464" spans="7:8" x14ac:dyDescent="0.2">
      <c r="G8464" s="35"/>
      <c r="H8464" s="35"/>
    </row>
    <row r="8465" spans="7:8" x14ac:dyDescent="0.2">
      <c r="G8465" s="35"/>
      <c r="H8465" s="35"/>
    </row>
    <row r="8466" spans="7:8" x14ac:dyDescent="0.2">
      <c r="G8466" s="35"/>
      <c r="H8466" s="35"/>
    </row>
    <row r="8467" spans="7:8" x14ac:dyDescent="0.2">
      <c r="G8467" s="35"/>
      <c r="H8467" s="35"/>
    </row>
    <row r="8468" spans="7:8" x14ac:dyDescent="0.2">
      <c r="G8468" s="35"/>
      <c r="H8468" s="35"/>
    </row>
    <row r="8469" spans="7:8" x14ac:dyDescent="0.2">
      <c r="G8469" s="35"/>
      <c r="H8469" s="35"/>
    </row>
    <row r="8470" spans="7:8" x14ac:dyDescent="0.2">
      <c r="G8470" s="35"/>
      <c r="H8470" s="35"/>
    </row>
    <row r="8471" spans="7:8" x14ac:dyDescent="0.2">
      <c r="G8471" s="35"/>
      <c r="H8471" s="35"/>
    </row>
    <row r="8472" spans="7:8" x14ac:dyDescent="0.2">
      <c r="G8472" s="35"/>
      <c r="H8472" s="35"/>
    </row>
    <row r="8473" spans="7:8" x14ac:dyDescent="0.2">
      <c r="G8473" s="35"/>
      <c r="H8473" s="35"/>
    </row>
    <row r="8474" spans="7:8" x14ac:dyDescent="0.2">
      <c r="G8474" s="35"/>
      <c r="H8474" s="35"/>
    </row>
    <row r="8475" spans="7:8" x14ac:dyDescent="0.2">
      <c r="G8475" s="35"/>
      <c r="H8475" s="35"/>
    </row>
    <row r="8476" spans="7:8" x14ac:dyDescent="0.2">
      <c r="G8476" s="35"/>
      <c r="H8476" s="35"/>
    </row>
    <row r="8477" spans="7:8" x14ac:dyDescent="0.2">
      <c r="G8477" s="35"/>
      <c r="H8477" s="35"/>
    </row>
    <row r="8478" spans="7:8" x14ac:dyDescent="0.2">
      <c r="G8478" s="35"/>
      <c r="H8478" s="35"/>
    </row>
    <row r="8479" spans="7:8" x14ac:dyDescent="0.2">
      <c r="G8479" s="35"/>
      <c r="H8479" s="35"/>
    </row>
    <row r="8480" spans="7:8" x14ac:dyDescent="0.2">
      <c r="G8480" s="35"/>
      <c r="H8480" s="35"/>
    </row>
    <row r="8481" spans="7:8" x14ac:dyDescent="0.2">
      <c r="G8481" s="35"/>
      <c r="H8481" s="35"/>
    </row>
    <row r="8482" spans="7:8" x14ac:dyDescent="0.2">
      <c r="G8482" s="35"/>
      <c r="H8482" s="35"/>
    </row>
    <row r="8483" spans="7:8" x14ac:dyDescent="0.2">
      <c r="G8483" s="35"/>
      <c r="H8483" s="35"/>
    </row>
    <row r="8484" spans="7:8" x14ac:dyDescent="0.2">
      <c r="G8484" s="35"/>
      <c r="H8484" s="35"/>
    </row>
    <row r="8485" spans="7:8" x14ac:dyDescent="0.2">
      <c r="G8485" s="35"/>
      <c r="H8485" s="35"/>
    </row>
    <row r="8486" spans="7:8" x14ac:dyDescent="0.2">
      <c r="G8486" s="35"/>
      <c r="H8486" s="35"/>
    </row>
    <row r="8487" spans="7:8" x14ac:dyDescent="0.2">
      <c r="G8487" s="35"/>
      <c r="H8487" s="35"/>
    </row>
    <row r="8488" spans="7:8" x14ac:dyDescent="0.2">
      <c r="G8488" s="35"/>
      <c r="H8488" s="35"/>
    </row>
    <row r="8489" spans="7:8" x14ac:dyDescent="0.2">
      <c r="G8489" s="35"/>
      <c r="H8489" s="35"/>
    </row>
    <row r="8490" spans="7:8" x14ac:dyDescent="0.2">
      <c r="G8490" s="35"/>
      <c r="H8490" s="35"/>
    </row>
    <row r="8491" spans="7:8" x14ac:dyDescent="0.2">
      <c r="G8491" s="35"/>
      <c r="H8491" s="35"/>
    </row>
    <row r="8492" spans="7:8" x14ac:dyDescent="0.2">
      <c r="G8492" s="35"/>
      <c r="H8492" s="35"/>
    </row>
    <row r="8493" spans="7:8" x14ac:dyDescent="0.2">
      <c r="G8493" s="35"/>
      <c r="H8493" s="35"/>
    </row>
    <row r="8494" spans="7:8" x14ac:dyDescent="0.2">
      <c r="G8494" s="35"/>
      <c r="H8494" s="35"/>
    </row>
    <row r="8495" spans="7:8" x14ac:dyDescent="0.2">
      <c r="G8495" s="35"/>
      <c r="H8495" s="35"/>
    </row>
    <row r="8496" spans="7:8" x14ac:dyDescent="0.2">
      <c r="G8496" s="35"/>
      <c r="H8496" s="35"/>
    </row>
    <row r="8497" spans="7:8" x14ac:dyDescent="0.2">
      <c r="G8497" s="35"/>
      <c r="H8497" s="35"/>
    </row>
    <row r="8498" spans="7:8" x14ac:dyDescent="0.2">
      <c r="G8498" s="35"/>
      <c r="H8498" s="35"/>
    </row>
    <row r="8499" spans="7:8" x14ac:dyDescent="0.2">
      <c r="G8499" s="35"/>
      <c r="H8499" s="35"/>
    </row>
    <row r="8500" spans="7:8" x14ac:dyDescent="0.2">
      <c r="G8500" s="35"/>
      <c r="H8500" s="35"/>
    </row>
    <row r="8501" spans="7:8" x14ac:dyDescent="0.2">
      <c r="G8501" s="35"/>
      <c r="H8501" s="35"/>
    </row>
    <row r="8502" spans="7:8" x14ac:dyDescent="0.2">
      <c r="G8502" s="35"/>
      <c r="H8502" s="35"/>
    </row>
    <row r="8503" spans="7:8" x14ac:dyDescent="0.2">
      <c r="G8503" s="35"/>
      <c r="H8503" s="35"/>
    </row>
    <row r="8504" spans="7:8" x14ac:dyDescent="0.2">
      <c r="G8504" s="35"/>
      <c r="H8504" s="35"/>
    </row>
    <row r="8505" spans="7:8" x14ac:dyDescent="0.2">
      <c r="G8505" s="35"/>
      <c r="H8505" s="35"/>
    </row>
    <row r="8506" spans="7:8" x14ac:dyDescent="0.2">
      <c r="G8506" s="35"/>
      <c r="H8506" s="35"/>
    </row>
    <row r="8507" spans="7:8" x14ac:dyDescent="0.2">
      <c r="G8507" s="35"/>
      <c r="H8507" s="35"/>
    </row>
    <row r="8508" spans="7:8" x14ac:dyDescent="0.2">
      <c r="G8508" s="35"/>
      <c r="H8508" s="35"/>
    </row>
    <row r="8509" spans="7:8" x14ac:dyDescent="0.2">
      <c r="G8509" s="35"/>
      <c r="H8509" s="35"/>
    </row>
    <row r="8510" spans="7:8" x14ac:dyDescent="0.2">
      <c r="G8510" s="35"/>
      <c r="H8510" s="35"/>
    </row>
    <row r="8511" spans="7:8" x14ac:dyDescent="0.2">
      <c r="G8511" s="35"/>
      <c r="H8511" s="35"/>
    </row>
    <row r="8512" spans="7:8" x14ac:dyDescent="0.2">
      <c r="G8512" s="35"/>
      <c r="H8512" s="35"/>
    </row>
    <row r="8513" spans="7:8" x14ac:dyDescent="0.2">
      <c r="G8513" s="35"/>
      <c r="H8513" s="35"/>
    </row>
    <row r="8514" spans="7:8" x14ac:dyDescent="0.2">
      <c r="G8514" s="35"/>
      <c r="H8514" s="35"/>
    </row>
    <row r="8515" spans="7:8" x14ac:dyDescent="0.2">
      <c r="G8515" s="35"/>
      <c r="H8515" s="35"/>
    </row>
    <row r="8516" spans="7:8" x14ac:dyDescent="0.2">
      <c r="G8516" s="35"/>
      <c r="H8516" s="35"/>
    </row>
    <row r="8517" spans="7:8" x14ac:dyDescent="0.2">
      <c r="G8517" s="35"/>
      <c r="H8517" s="35"/>
    </row>
    <row r="8518" spans="7:8" x14ac:dyDescent="0.2">
      <c r="G8518" s="35"/>
      <c r="H8518" s="35"/>
    </row>
    <row r="8519" spans="7:8" x14ac:dyDescent="0.2">
      <c r="G8519" s="35"/>
      <c r="H8519" s="35"/>
    </row>
    <row r="8520" spans="7:8" x14ac:dyDescent="0.2">
      <c r="G8520" s="35"/>
      <c r="H8520" s="35"/>
    </row>
    <row r="8521" spans="7:8" x14ac:dyDescent="0.2">
      <c r="G8521" s="35"/>
      <c r="H8521" s="35"/>
    </row>
    <row r="8522" spans="7:8" x14ac:dyDescent="0.2">
      <c r="G8522" s="35"/>
      <c r="H8522" s="35"/>
    </row>
    <row r="8523" spans="7:8" x14ac:dyDescent="0.2">
      <c r="G8523" s="35"/>
      <c r="H8523" s="35"/>
    </row>
    <row r="8524" spans="7:8" x14ac:dyDescent="0.2">
      <c r="G8524" s="35"/>
      <c r="H8524" s="35"/>
    </row>
    <row r="8525" spans="7:8" x14ac:dyDescent="0.2">
      <c r="G8525" s="35"/>
      <c r="H8525" s="35"/>
    </row>
    <row r="8526" spans="7:8" x14ac:dyDescent="0.2">
      <c r="G8526" s="35"/>
      <c r="H8526" s="35"/>
    </row>
    <row r="8527" spans="7:8" x14ac:dyDescent="0.2">
      <c r="G8527" s="35"/>
      <c r="H8527" s="35"/>
    </row>
    <row r="8528" spans="7:8" x14ac:dyDescent="0.2">
      <c r="G8528" s="35"/>
      <c r="H8528" s="35"/>
    </row>
    <row r="8529" spans="7:8" x14ac:dyDescent="0.2">
      <c r="G8529" s="35"/>
      <c r="H8529" s="35"/>
    </row>
    <row r="8530" spans="7:8" x14ac:dyDescent="0.2">
      <c r="G8530" s="35"/>
      <c r="H8530" s="35"/>
    </row>
    <row r="8531" spans="7:8" x14ac:dyDescent="0.2">
      <c r="G8531" s="35"/>
      <c r="H8531" s="35"/>
    </row>
    <row r="8532" spans="7:8" x14ac:dyDescent="0.2">
      <c r="G8532" s="35"/>
      <c r="H8532" s="35"/>
    </row>
    <row r="8533" spans="7:8" x14ac:dyDescent="0.2">
      <c r="G8533" s="35"/>
      <c r="H8533" s="35"/>
    </row>
    <row r="8534" spans="7:8" x14ac:dyDescent="0.2">
      <c r="G8534" s="35"/>
      <c r="H8534" s="35"/>
    </row>
    <row r="8535" spans="7:8" x14ac:dyDescent="0.2">
      <c r="G8535" s="35"/>
      <c r="H8535" s="35"/>
    </row>
    <row r="8536" spans="7:8" x14ac:dyDescent="0.2">
      <c r="G8536" s="35"/>
      <c r="H8536" s="35"/>
    </row>
    <row r="8537" spans="7:8" x14ac:dyDescent="0.2">
      <c r="G8537" s="35"/>
      <c r="H8537" s="35"/>
    </row>
    <row r="8538" spans="7:8" x14ac:dyDescent="0.2">
      <c r="G8538" s="35"/>
      <c r="H8538" s="35"/>
    </row>
    <row r="8539" spans="7:8" x14ac:dyDescent="0.2">
      <c r="G8539" s="35"/>
      <c r="H8539" s="35"/>
    </row>
    <row r="8540" spans="7:8" x14ac:dyDescent="0.2">
      <c r="G8540" s="35"/>
      <c r="H8540" s="35"/>
    </row>
    <row r="8541" spans="7:8" x14ac:dyDescent="0.2">
      <c r="G8541" s="35"/>
      <c r="H8541" s="35"/>
    </row>
    <row r="8542" spans="7:8" x14ac:dyDescent="0.2">
      <c r="G8542" s="35"/>
      <c r="H8542" s="35"/>
    </row>
    <row r="8543" spans="7:8" x14ac:dyDescent="0.2">
      <c r="G8543" s="35"/>
      <c r="H8543" s="35"/>
    </row>
    <row r="8544" spans="7:8" x14ac:dyDescent="0.2">
      <c r="G8544" s="35"/>
      <c r="H8544" s="35"/>
    </row>
    <row r="8545" spans="7:8" x14ac:dyDescent="0.2">
      <c r="G8545" s="35"/>
      <c r="H8545" s="35"/>
    </row>
    <row r="8546" spans="7:8" x14ac:dyDescent="0.2">
      <c r="G8546" s="35"/>
      <c r="H8546" s="35"/>
    </row>
    <row r="8547" spans="7:8" x14ac:dyDescent="0.2">
      <c r="G8547" s="35"/>
      <c r="H8547" s="35"/>
    </row>
    <row r="8548" spans="7:8" x14ac:dyDescent="0.2">
      <c r="G8548" s="35"/>
      <c r="H8548" s="35"/>
    </row>
    <row r="8549" spans="7:8" x14ac:dyDescent="0.2">
      <c r="G8549" s="35"/>
      <c r="H8549" s="35"/>
    </row>
    <row r="8550" spans="7:8" x14ac:dyDescent="0.2">
      <c r="G8550" s="35"/>
      <c r="H8550" s="35"/>
    </row>
    <row r="8551" spans="7:8" x14ac:dyDescent="0.2">
      <c r="G8551" s="35"/>
      <c r="H8551" s="35"/>
    </row>
    <row r="8552" spans="7:8" x14ac:dyDescent="0.2">
      <c r="G8552" s="35"/>
      <c r="H8552" s="35"/>
    </row>
    <row r="8553" spans="7:8" x14ac:dyDescent="0.2">
      <c r="G8553" s="35"/>
      <c r="H8553" s="35"/>
    </row>
    <row r="8554" spans="7:8" x14ac:dyDescent="0.2">
      <c r="G8554" s="35"/>
      <c r="H8554" s="35"/>
    </row>
    <row r="8555" spans="7:8" x14ac:dyDescent="0.2">
      <c r="G8555" s="35"/>
      <c r="H8555" s="35"/>
    </row>
    <row r="8556" spans="7:8" x14ac:dyDescent="0.2">
      <c r="G8556" s="35"/>
      <c r="H8556" s="35"/>
    </row>
    <row r="8557" spans="7:8" x14ac:dyDescent="0.2">
      <c r="G8557" s="35"/>
      <c r="H8557" s="35"/>
    </row>
    <row r="8558" spans="7:8" x14ac:dyDescent="0.2">
      <c r="G8558" s="35"/>
      <c r="H8558" s="35"/>
    </row>
    <row r="8559" spans="7:8" x14ac:dyDescent="0.2">
      <c r="G8559" s="35"/>
      <c r="H8559" s="35"/>
    </row>
    <row r="8560" spans="7:8" x14ac:dyDescent="0.2">
      <c r="G8560" s="35"/>
      <c r="H8560" s="35"/>
    </row>
    <row r="8561" spans="7:8" x14ac:dyDescent="0.2">
      <c r="G8561" s="35"/>
      <c r="H8561" s="35"/>
    </row>
    <row r="8562" spans="7:8" x14ac:dyDescent="0.2">
      <c r="G8562" s="35"/>
      <c r="H8562" s="35"/>
    </row>
    <row r="8563" spans="7:8" x14ac:dyDescent="0.2">
      <c r="G8563" s="35"/>
      <c r="H8563" s="35"/>
    </row>
    <row r="8564" spans="7:8" x14ac:dyDescent="0.2">
      <c r="G8564" s="35"/>
      <c r="H8564" s="35"/>
    </row>
    <row r="8565" spans="7:8" x14ac:dyDescent="0.2">
      <c r="G8565" s="35"/>
      <c r="H8565" s="35"/>
    </row>
    <row r="8566" spans="7:8" x14ac:dyDescent="0.2">
      <c r="G8566" s="35"/>
      <c r="H8566" s="35"/>
    </row>
    <row r="8567" spans="7:8" x14ac:dyDescent="0.2">
      <c r="G8567" s="35"/>
      <c r="H8567" s="35"/>
    </row>
    <row r="8568" spans="7:8" x14ac:dyDescent="0.2">
      <c r="G8568" s="35"/>
      <c r="H8568" s="35"/>
    </row>
    <row r="8569" spans="7:8" x14ac:dyDescent="0.2">
      <c r="G8569" s="35"/>
      <c r="H8569" s="35"/>
    </row>
    <row r="8570" spans="7:8" x14ac:dyDescent="0.2">
      <c r="G8570" s="35"/>
      <c r="H8570" s="35"/>
    </row>
    <row r="8571" spans="7:8" x14ac:dyDescent="0.2">
      <c r="G8571" s="35"/>
      <c r="H8571" s="35"/>
    </row>
    <row r="8572" spans="7:8" x14ac:dyDescent="0.2">
      <c r="G8572" s="35"/>
      <c r="H8572" s="35"/>
    </row>
    <row r="8573" spans="7:8" x14ac:dyDescent="0.2">
      <c r="G8573" s="35"/>
      <c r="H8573" s="35"/>
    </row>
    <row r="8574" spans="7:8" x14ac:dyDescent="0.2">
      <c r="G8574" s="35"/>
      <c r="H8574" s="35"/>
    </row>
    <row r="8575" spans="7:8" x14ac:dyDescent="0.2">
      <c r="G8575" s="35"/>
      <c r="H8575" s="35"/>
    </row>
    <row r="8576" spans="7:8" x14ac:dyDescent="0.2">
      <c r="G8576" s="35"/>
      <c r="H8576" s="35"/>
    </row>
    <row r="8577" spans="7:8" x14ac:dyDescent="0.2">
      <c r="G8577" s="35"/>
      <c r="H8577" s="35"/>
    </row>
    <row r="8578" spans="7:8" x14ac:dyDescent="0.2">
      <c r="G8578" s="35"/>
      <c r="H8578" s="35"/>
    </row>
    <row r="8579" spans="7:8" x14ac:dyDescent="0.2">
      <c r="G8579" s="35"/>
      <c r="H8579" s="35"/>
    </row>
    <row r="8580" spans="7:8" x14ac:dyDescent="0.2">
      <c r="G8580" s="35"/>
      <c r="H8580" s="35"/>
    </row>
    <row r="8581" spans="7:8" x14ac:dyDescent="0.2">
      <c r="G8581" s="35"/>
      <c r="H8581" s="35"/>
    </row>
    <row r="8582" spans="7:8" x14ac:dyDescent="0.2">
      <c r="G8582" s="35"/>
      <c r="H8582" s="35"/>
    </row>
    <row r="8583" spans="7:8" x14ac:dyDescent="0.2">
      <c r="G8583" s="35"/>
      <c r="H8583" s="35"/>
    </row>
    <row r="8584" spans="7:8" x14ac:dyDescent="0.2">
      <c r="G8584" s="35"/>
      <c r="H8584" s="35"/>
    </row>
    <row r="8585" spans="7:8" x14ac:dyDescent="0.2">
      <c r="G8585" s="35"/>
      <c r="H8585" s="35"/>
    </row>
    <row r="8586" spans="7:8" x14ac:dyDescent="0.2">
      <c r="G8586" s="35"/>
      <c r="H8586" s="35"/>
    </row>
    <row r="8587" spans="7:8" x14ac:dyDescent="0.2">
      <c r="G8587" s="35"/>
      <c r="H8587" s="35"/>
    </row>
    <row r="8588" spans="7:8" x14ac:dyDescent="0.2">
      <c r="G8588" s="35"/>
      <c r="H8588" s="35"/>
    </row>
    <row r="8589" spans="7:8" x14ac:dyDescent="0.2">
      <c r="G8589" s="35"/>
      <c r="H8589" s="35"/>
    </row>
    <row r="8590" spans="7:8" x14ac:dyDescent="0.2">
      <c r="G8590" s="35"/>
      <c r="H8590" s="35"/>
    </row>
    <row r="8591" spans="7:8" x14ac:dyDescent="0.2">
      <c r="G8591" s="35"/>
      <c r="H8591" s="35"/>
    </row>
    <row r="8592" spans="7:8" x14ac:dyDescent="0.2">
      <c r="G8592" s="35"/>
      <c r="H8592" s="35"/>
    </row>
    <row r="8593" spans="7:8" x14ac:dyDescent="0.2">
      <c r="G8593" s="35"/>
      <c r="H8593" s="35"/>
    </row>
    <row r="8594" spans="7:8" x14ac:dyDescent="0.2">
      <c r="G8594" s="35"/>
      <c r="H8594" s="35"/>
    </row>
    <row r="8595" spans="7:8" x14ac:dyDescent="0.2">
      <c r="G8595" s="35"/>
      <c r="H8595" s="35"/>
    </row>
    <row r="8596" spans="7:8" x14ac:dyDescent="0.2">
      <c r="G8596" s="35"/>
      <c r="H8596" s="35"/>
    </row>
    <row r="8597" spans="7:8" x14ac:dyDescent="0.2">
      <c r="G8597" s="35"/>
      <c r="H8597" s="35"/>
    </row>
    <row r="8598" spans="7:8" x14ac:dyDescent="0.2">
      <c r="G8598" s="35"/>
      <c r="H8598" s="35"/>
    </row>
    <row r="8599" spans="7:8" x14ac:dyDescent="0.2">
      <c r="G8599" s="35"/>
      <c r="H8599" s="35"/>
    </row>
    <row r="8600" spans="7:8" x14ac:dyDescent="0.2">
      <c r="G8600" s="35"/>
      <c r="H8600" s="35"/>
    </row>
    <row r="8601" spans="7:8" x14ac:dyDescent="0.2">
      <c r="G8601" s="35"/>
      <c r="H8601" s="35"/>
    </row>
    <row r="8602" spans="7:8" x14ac:dyDescent="0.2">
      <c r="G8602" s="35"/>
      <c r="H8602" s="35"/>
    </row>
    <row r="8603" spans="7:8" x14ac:dyDescent="0.2">
      <c r="G8603" s="35"/>
      <c r="H8603" s="35"/>
    </row>
    <row r="8604" spans="7:8" x14ac:dyDescent="0.2">
      <c r="G8604" s="35"/>
      <c r="H8604" s="35"/>
    </row>
    <row r="8605" spans="7:8" x14ac:dyDescent="0.2">
      <c r="G8605" s="35"/>
      <c r="H8605" s="35"/>
    </row>
    <row r="8606" spans="7:8" x14ac:dyDescent="0.2">
      <c r="G8606" s="35"/>
      <c r="H8606" s="35"/>
    </row>
    <row r="8607" spans="7:8" x14ac:dyDescent="0.2">
      <c r="G8607" s="35"/>
      <c r="H8607" s="35"/>
    </row>
    <row r="8608" spans="7:8" x14ac:dyDescent="0.2">
      <c r="G8608" s="35"/>
      <c r="H8608" s="35"/>
    </row>
    <row r="8609" spans="7:8" x14ac:dyDescent="0.2">
      <c r="G8609" s="35"/>
      <c r="H8609" s="35"/>
    </row>
    <row r="8610" spans="7:8" x14ac:dyDescent="0.2">
      <c r="G8610" s="35"/>
      <c r="H8610" s="35"/>
    </row>
    <row r="8611" spans="7:8" x14ac:dyDescent="0.2">
      <c r="G8611" s="35"/>
      <c r="H8611" s="35"/>
    </row>
    <row r="8612" spans="7:8" x14ac:dyDescent="0.2">
      <c r="G8612" s="35"/>
      <c r="H8612" s="35"/>
    </row>
    <row r="8613" spans="7:8" x14ac:dyDescent="0.2">
      <c r="G8613" s="35"/>
      <c r="H8613" s="35"/>
    </row>
    <row r="8614" spans="7:8" x14ac:dyDescent="0.2">
      <c r="G8614" s="35"/>
      <c r="H8614" s="35"/>
    </row>
    <row r="8615" spans="7:8" x14ac:dyDescent="0.2">
      <c r="G8615" s="35"/>
      <c r="H8615" s="35"/>
    </row>
    <row r="8616" spans="7:8" x14ac:dyDescent="0.2">
      <c r="G8616" s="35"/>
      <c r="H8616" s="35"/>
    </row>
    <row r="8617" spans="7:8" x14ac:dyDescent="0.2">
      <c r="G8617" s="35"/>
      <c r="H8617" s="35"/>
    </row>
    <row r="8618" spans="7:8" x14ac:dyDescent="0.2">
      <c r="G8618" s="35"/>
      <c r="H8618" s="35"/>
    </row>
    <row r="8619" spans="7:8" x14ac:dyDescent="0.2">
      <c r="G8619" s="35"/>
      <c r="H8619" s="35"/>
    </row>
    <row r="8620" spans="7:8" x14ac:dyDescent="0.2">
      <c r="G8620" s="35"/>
      <c r="H8620" s="35"/>
    </row>
    <row r="8621" spans="7:8" x14ac:dyDescent="0.2">
      <c r="G8621" s="35"/>
      <c r="H8621" s="35"/>
    </row>
    <row r="8622" spans="7:8" x14ac:dyDescent="0.2">
      <c r="G8622" s="35"/>
      <c r="H8622" s="35"/>
    </row>
    <row r="8623" spans="7:8" x14ac:dyDescent="0.2">
      <c r="G8623" s="35"/>
      <c r="H8623" s="35"/>
    </row>
    <row r="8624" spans="7:8" x14ac:dyDescent="0.2">
      <c r="G8624" s="35"/>
      <c r="H8624" s="35"/>
    </row>
    <row r="8625" spans="7:8" x14ac:dyDescent="0.2">
      <c r="G8625" s="35"/>
      <c r="H8625" s="35"/>
    </row>
    <row r="8626" spans="7:8" x14ac:dyDescent="0.2">
      <c r="G8626" s="35"/>
      <c r="H8626" s="35"/>
    </row>
    <row r="8627" spans="7:8" x14ac:dyDescent="0.2">
      <c r="G8627" s="35"/>
      <c r="H8627" s="35"/>
    </row>
    <row r="8628" spans="7:8" x14ac:dyDescent="0.2">
      <c r="G8628" s="35"/>
      <c r="H8628" s="35"/>
    </row>
    <row r="8629" spans="7:8" x14ac:dyDescent="0.2">
      <c r="G8629" s="35"/>
      <c r="H8629" s="35"/>
    </row>
    <row r="8630" spans="7:8" x14ac:dyDescent="0.2">
      <c r="G8630" s="35"/>
      <c r="H8630" s="35"/>
    </row>
    <row r="8631" spans="7:8" x14ac:dyDescent="0.2">
      <c r="G8631" s="35"/>
      <c r="H8631" s="35"/>
    </row>
    <row r="8632" spans="7:8" x14ac:dyDescent="0.2">
      <c r="G8632" s="35"/>
      <c r="H8632" s="35"/>
    </row>
    <row r="8633" spans="7:8" x14ac:dyDescent="0.2">
      <c r="G8633" s="35"/>
      <c r="H8633" s="35"/>
    </row>
    <row r="8634" spans="7:8" x14ac:dyDescent="0.2">
      <c r="G8634" s="35"/>
      <c r="H8634" s="35"/>
    </row>
    <row r="8635" spans="7:8" x14ac:dyDescent="0.2">
      <c r="G8635" s="35"/>
      <c r="H8635" s="35"/>
    </row>
    <row r="8636" spans="7:8" x14ac:dyDescent="0.2">
      <c r="G8636" s="35"/>
      <c r="H8636" s="35"/>
    </row>
    <row r="8637" spans="7:8" x14ac:dyDescent="0.2">
      <c r="G8637" s="35"/>
      <c r="H8637" s="35"/>
    </row>
    <row r="8638" spans="7:8" x14ac:dyDescent="0.2">
      <c r="G8638" s="35"/>
      <c r="H8638" s="35"/>
    </row>
    <row r="8639" spans="7:8" x14ac:dyDescent="0.2">
      <c r="G8639" s="35"/>
      <c r="H8639" s="35"/>
    </row>
    <row r="8640" spans="7:8" x14ac:dyDescent="0.2">
      <c r="G8640" s="35"/>
      <c r="H8640" s="35"/>
    </row>
    <row r="8641" spans="7:8" x14ac:dyDescent="0.2">
      <c r="G8641" s="35"/>
      <c r="H8641" s="35"/>
    </row>
    <row r="8642" spans="7:8" x14ac:dyDescent="0.2">
      <c r="G8642" s="35"/>
      <c r="H8642" s="35"/>
    </row>
    <row r="8643" spans="7:8" x14ac:dyDescent="0.2">
      <c r="G8643" s="35"/>
      <c r="H8643" s="35"/>
    </row>
    <row r="8644" spans="7:8" x14ac:dyDescent="0.2">
      <c r="G8644" s="35"/>
      <c r="H8644" s="35"/>
    </row>
    <row r="8645" spans="7:8" x14ac:dyDescent="0.2">
      <c r="G8645" s="35"/>
      <c r="H8645" s="35"/>
    </row>
    <row r="8646" spans="7:8" x14ac:dyDescent="0.2">
      <c r="G8646" s="35"/>
      <c r="H8646" s="35"/>
    </row>
    <row r="8647" spans="7:8" x14ac:dyDescent="0.2">
      <c r="G8647" s="35"/>
      <c r="H8647" s="35"/>
    </row>
    <row r="8648" spans="7:8" x14ac:dyDescent="0.2">
      <c r="G8648" s="35"/>
      <c r="H8648" s="35"/>
    </row>
    <row r="8649" spans="7:8" x14ac:dyDescent="0.2">
      <c r="G8649" s="35"/>
      <c r="H8649" s="35"/>
    </row>
    <row r="8650" spans="7:8" x14ac:dyDescent="0.2">
      <c r="G8650" s="35"/>
      <c r="H8650" s="35"/>
    </row>
    <row r="8651" spans="7:8" x14ac:dyDescent="0.2">
      <c r="G8651" s="35"/>
      <c r="H8651" s="35"/>
    </row>
    <row r="8652" spans="7:8" x14ac:dyDescent="0.2">
      <c r="G8652" s="35"/>
      <c r="H8652" s="35"/>
    </row>
    <row r="8653" spans="7:8" x14ac:dyDescent="0.2">
      <c r="G8653" s="35"/>
      <c r="H8653" s="35"/>
    </row>
    <row r="8654" spans="7:8" x14ac:dyDescent="0.2">
      <c r="G8654" s="35"/>
      <c r="H8654" s="35"/>
    </row>
    <row r="8655" spans="7:8" x14ac:dyDescent="0.2">
      <c r="G8655" s="35"/>
      <c r="H8655" s="35"/>
    </row>
    <row r="8656" spans="7:8" x14ac:dyDescent="0.2">
      <c r="G8656" s="35"/>
      <c r="H8656" s="35"/>
    </row>
    <row r="8657" spans="7:8" x14ac:dyDescent="0.2">
      <c r="G8657" s="35"/>
      <c r="H8657" s="35"/>
    </row>
    <row r="8658" spans="7:8" x14ac:dyDescent="0.2">
      <c r="G8658" s="35"/>
      <c r="H8658" s="35"/>
    </row>
    <row r="8659" spans="7:8" x14ac:dyDescent="0.2">
      <c r="G8659" s="35"/>
      <c r="H8659" s="35"/>
    </row>
    <row r="8660" spans="7:8" x14ac:dyDescent="0.2">
      <c r="G8660" s="35"/>
      <c r="H8660" s="35"/>
    </row>
    <row r="8661" spans="7:8" x14ac:dyDescent="0.2">
      <c r="G8661" s="35"/>
      <c r="H8661" s="35"/>
    </row>
    <row r="8662" spans="7:8" x14ac:dyDescent="0.2">
      <c r="G8662" s="35"/>
      <c r="H8662" s="35"/>
    </row>
    <row r="8663" spans="7:8" x14ac:dyDescent="0.2">
      <c r="G8663" s="35"/>
      <c r="H8663" s="35"/>
    </row>
    <row r="8664" spans="7:8" x14ac:dyDescent="0.2">
      <c r="G8664" s="35"/>
      <c r="H8664" s="35"/>
    </row>
    <row r="8665" spans="7:8" x14ac:dyDescent="0.2">
      <c r="G8665" s="35"/>
      <c r="H8665" s="35"/>
    </row>
    <row r="8666" spans="7:8" x14ac:dyDescent="0.2">
      <c r="G8666" s="35"/>
      <c r="H8666" s="35"/>
    </row>
    <row r="8667" spans="7:8" x14ac:dyDescent="0.2">
      <c r="G8667" s="35"/>
      <c r="H8667" s="35"/>
    </row>
    <row r="8668" spans="7:8" x14ac:dyDescent="0.2">
      <c r="G8668" s="35"/>
      <c r="H8668" s="35"/>
    </row>
    <row r="8669" spans="7:8" x14ac:dyDescent="0.2">
      <c r="G8669" s="35"/>
      <c r="H8669" s="35"/>
    </row>
    <row r="8670" spans="7:8" x14ac:dyDescent="0.2">
      <c r="G8670" s="35"/>
      <c r="H8670" s="35"/>
    </row>
    <row r="8671" spans="7:8" x14ac:dyDescent="0.2">
      <c r="G8671" s="35"/>
      <c r="H8671" s="35"/>
    </row>
    <row r="8672" spans="7:8" x14ac:dyDescent="0.2">
      <c r="G8672" s="35"/>
      <c r="H8672" s="35"/>
    </row>
    <row r="8673" spans="7:8" x14ac:dyDescent="0.2">
      <c r="G8673" s="35"/>
      <c r="H8673" s="35"/>
    </row>
    <row r="8674" spans="7:8" x14ac:dyDescent="0.2">
      <c r="G8674" s="35"/>
      <c r="H8674" s="35"/>
    </row>
    <row r="8675" spans="7:8" x14ac:dyDescent="0.2">
      <c r="G8675" s="35"/>
      <c r="H8675" s="35"/>
    </row>
    <row r="8676" spans="7:8" x14ac:dyDescent="0.2">
      <c r="G8676" s="35"/>
      <c r="H8676" s="35"/>
    </row>
    <row r="8677" spans="7:8" x14ac:dyDescent="0.2">
      <c r="G8677" s="35"/>
      <c r="H8677" s="35"/>
    </row>
    <row r="8678" spans="7:8" x14ac:dyDescent="0.2">
      <c r="G8678" s="35"/>
      <c r="H8678" s="35"/>
    </row>
    <row r="8679" spans="7:8" x14ac:dyDescent="0.2">
      <c r="G8679" s="35"/>
      <c r="H8679" s="35"/>
    </row>
    <row r="8680" spans="7:8" x14ac:dyDescent="0.2">
      <c r="G8680" s="35"/>
      <c r="H8680" s="35"/>
    </row>
    <row r="8681" spans="7:8" x14ac:dyDescent="0.2">
      <c r="G8681" s="35"/>
      <c r="H8681" s="35"/>
    </row>
    <row r="8682" spans="7:8" x14ac:dyDescent="0.2">
      <c r="G8682" s="35"/>
      <c r="H8682" s="35"/>
    </row>
    <row r="8683" spans="7:8" x14ac:dyDescent="0.2">
      <c r="G8683" s="35"/>
      <c r="H8683" s="35"/>
    </row>
    <row r="8684" spans="7:8" x14ac:dyDescent="0.2">
      <c r="G8684" s="35"/>
      <c r="H8684" s="35"/>
    </row>
    <row r="8685" spans="7:8" x14ac:dyDescent="0.2">
      <c r="G8685" s="35"/>
      <c r="H8685" s="35"/>
    </row>
    <row r="8686" spans="7:8" x14ac:dyDescent="0.2">
      <c r="G8686" s="35"/>
      <c r="H8686" s="35"/>
    </row>
    <row r="8687" spans="7:8" x14ac:dyDescent="0.2">
      <c r="G8687" s="35"/>
      <c r="H8687" s="35"/>
    </row>
    <row r="8688" spans="7:8" x14ac:dyDescent="0.2">
      <c r="G8688" s="35"/>
      <c r="H8688" s="35"/>
    </row>
    <row r="8689" spans="7:8" x14ac:dyDescent="0.2">
      <c r="G8689" s="35"/>
      <c r="H8689" s="35"/>
    </row>
    <row r="8690" spans="7:8" x14ac:dyDescent="0.2">
      <c r="G8690" s="35"/>
      <c r="H8690" s="35"/>
    </row>
    <row r="8691" spans="7:8" x14ac:dyDescent="0.2">
      <c r="G8691" s="35"/>
      <c r="H8691" s="35"/>
    </row>
    <row r="8692" spans="7:8" x14ac:dyDescent="0.2">
      <c r="G8692" s="35"/>
      <c r="H8692" s="35"/>
    </row>
    <row r="8693" spans="7:8" x14ac:dyDescent="0.2">
      <c r="G8693" s="35"/>
      <c r="H8693" s="35"/>
    </row>
    <row r="8694" spans="7:8" x14ac:dyDescent="0.2">
      <c r="G8694" s="35"/>
      <c r="H8694" s="35"/>
    </row>
    <row r="8695" spans="7:8" x14ac:dyDescent="0.2">
      <c r="G8695" s="35"/>
      <c r="H8695" s="35"/>
    </row>
    <row r="8696" spans="7:8" x14ac:dyDescent="0.2">
      <c r="G8696" s="35"/>
      <c r="H8696" s="35"/>
    </row>
    <row r="8697" spans="7:8" x14ac:dyDescent="0.2">
      <c r="G8697" s="35"/>
      <c r="H8697" s="35"/>
    </row>
    <row r="8698" spans="7:8" x14ac:dyDescent="0.2">
      <c r="G8698" s="35"/>
      <c r="H8698" s="35"/>
    </row>
    <row r="8699" spans="7:8" x14ac:dyDescent="0.2">
      <c r="G8699" s="35"/>
      <c r="H8699" s="35"/>
    </row>
    <row r="8700" spans="7:8" x14ac:dyDescent="0.2">
      <c r="G8700" s="35"/>
      <c r="H8700" s="35"/>
    </row>
    <row r="8701" spans="7:8" x14ac:dyDescent="0.2">
      <c r="G8701" s="35"/>
      <c r="H8701" s="35"/>
    </row>
    <row r="8702" spans="7:8" x14ac:dyDescent="0.2">
      <c r="G8702" s="35"/>
      <c r="H8702" s="35"/>
    </row>
    <row r="8703" spans="7:8" x14ac:dyDescent="0.2">
      <c r="G8703" s="35"/>
      <c r="H8703" s="35"/>
    </row>
    <row r="8704" spans="7:8" x14ac:dyDescent="0.2">
      <c r="G8704" s="35"/>
      <c r="H8704" s="35"/>
    </row>
    <row r="8705" spans="7:8" x14ac:dyDescent="0.2">
      <c r="G8705" s="35"/>
      <c r="H8705" s="35"/>
    </row>
    <row r="8706" spans="7:8" x14ac:dyDescent="0.2">
      <c r="G8706" s="35"/>
      <c r="H8706" s="35"/>
    </row>
    <row r="8707" spans="7:8" x14ac:dyDescent="0.2">
      <c r="G8707" s="35"/>
      <c r="H8707" s="35"/>
    </row>
    <row r="8708" spans="7:8" x14ac:dyDescent="0.2">
      <c r="G8708" s="35"/>
      <c r="H8708" s="35"/>
    </row>
    <row r="8709" spans="7:8" x14ac:dyDescent="0.2">
      <c r="G8709" s="35"/>
      <c r="H8709" s="35"/>
    </row>
    <row r="8710" spans="7:8" x14ac:dyDescent="0.2">
      <c r="G8710" s="35"/>
      <c r="H8710" s="35"/>
    </row>
    <row r="8711" spans="7:8" x14ac:dyDescent="0.2">
      <c r="G8711" s="35"/>
      <c r="H8711" s="35"/>
    </row>
    <row r="8712" spans="7:8" x14ac:dyDescent="0.2">
      <c r="G8712" s="35"/>
      <c r="H8712" s="35"/>
    </row>
    <row r="8713" spans="7:8" x14ac:dyDescent="0.2">
      <c r="G8713" s="35"/>
      <c r="H8713" s="35"/>
    </row>
    <row r="8714" spans="7:8" x14ac:dyDescent="0.2">
      <c r="G8714" s="35"/>
      <c r="H8714" s="35"/>
    </row>
    <row r="8715" spans="7:8" x14ac:dyDescent="0.2">
      <c r="G8715" s="35"/>
      <c r="H8715" s="35"/>
    </row>
    <row r="8716" spans="7:8" x14ac:dyDescent="0.2">
      <c r="G8716" s="35"/>
      <c r="H8716" s="35"/>
    </row>
    <row r="8717" spans="7:8" x14ac:dyDescent="0.2">
      <c r="G8717" s="35"/>
      <c r="H8717" s="35"/>
    </row>
    <row r="8718" spans="7:8" x14ac:dyDescent="0.2">
      <c r="G8718" s="35"/>
      <c r="H8718" s="35"/>
    </row>
    <row r="8719" spans="7:8" x14ac:dyDescent="0.2">
      <c r="G8719" s="35"/>
      <c r="H8719" s="35"/>
    </row>
    <row r="8720" spans="7:8" x14ac:dyDescent="0.2">
      <c r="G8720" s="35"/>
      <c r="H8720" s="35"/>
    </row>
    <row r="8721" spans="7:8" x14ac:dyDescent="0.2">
      <c r="G8721" s="35"/>
      <c r="H8721" s="35"/>
    </row>
    <row r="8722" spans="7:8" x14ac:dyDescent="0.2">
      <c r="G8722" s="35"/>
      <c r="H8722" s="35"/>
    </row>
    <row r="8723" spans="7:8" x14ac:dyDescent="0.2">
      <c r="G8723" s="35"/>
      <c r="H8723" s="35"/>
    </row>
    <row r="8724" spans="7:8" x14ac:dyDescent="0.2">
      <c r="G8724" s="35"/>
      <c r="H8724" s="35"/>
    </row>
    <row r="8725" spans="7:8" x14ac:dyDescent="0.2">
      <c r="G8725" s="35"/>
      <c r="H8725" s="35"/>
    </row>
    <row r="8726" spans="7:8" x14ac:dyDescent="0.2">
      <c r="G8726" s="35"/>
      <c r="H8726" s="35"/>
    </row>
    <row r="8727" spans="7:8" x14ac:dyDescent="0.2">
      <c r="G8727" s="35"/>
      <c r="H8727" s="35"/>
    </row>
    <row r="8728" spans="7:8" x14ac:dyDescent="0.2">
      <c r="G8728" s="35"/>
      <c r="H8728" s="35"/>
    </row>
    <row r="8729" spans="7:8" x14ac:dyDescent="0.2">
      <c r="G8729" s="35"/>
      <c r="H8729" s="35"/>
    </row>
    <row r="8730" spans="7:8" x14ac:dyDescent="0.2">
      <c r="G8730" s="35"/>
      <c r="H8730" s="35"/>
    </row>
    <row r="8731" spans="7:8" x14ac:dyDescent="0.2">
      <c r="G8731" s="35"/>
      <c r="H8731" s="35"/>
    </row>
    <row r="8732" spans="7:8" x14ac:dyDescent="0.2">
      <c r="G8732" s="35"/>
      <c r="H8732" s="35"/>
    </row>
    <row r="8733" spans="7:8" x14ac:dyDescent="0.2">
      <c r="G8733" s="35"/>
      <c r="H8733" s="35"/>
    </row>
    <row r="8734" spans="7:8" x14ac:dyDescent="0.2">
      <c r="G8734" s="35"/>
      <c r="H8734" s="35"/>
    </row>
    <row r="8735" spans="7:8" x14ac:dyDescent="0.2">
      <c r="G8735" s="35"/>
      <c r="H8735" s="35"/>
    </row>
    <row r="8736" spans="7:8" x14ac:dyDescent="0.2">
      <c r="G8736" s="35"/>
      <c r="H8736" s="35"/>
    </row>
    <row r="8737" spans="7:8" x14ac:dyDescent="0.2">
      <c r="G8737" s="35"/>
      <c r="H8737" s="35"/>
    </row>
    <row r="8738" spans="7:8" x14ac:dyDescent="0.2">
      <c r="G8738" s="35"/>
      <c r="H8738" s="35"/>
    </row>
    <row r="8739" spans="7:8" x14ac:dyDescent="0.2">
      <c r="G8739" s="35"/>
      <c r="H8739" s="35"/>
    </row>
    <row r="8740" spans="7:8" x14ac:dyDescent="0.2">
      <c r="G8740" s="35"/>
      <c r="H8740" s="35"/>
    </row>
    <row r="8741" spans="7:8" x14ac:dyDescent="0.2">
      <c r="G8741" s="35"/>
      <c r="H8741" s="35"/>
    </row>
    <row r="8742" spans="7:8" x14ac:dyDescent="0.2">
      <c r="G8742" s="35"/>
      <c r="H8742" s="35"/>
    </row>
    <row r="8743" spans="7:8" x14ac:dyDescent="0.2">
      <c r="G8743" s="35"/>
      <c r="H8743" s="35"/>
    </row>
    <row r="8744" spans="7:8" x14ac:dyDescent="0.2">
      <c r="G8744" s="35"/>
      <c r="H8744" s="35"/>
    </row>
    <row r="8745" spans="7:8" x14ac:dyDescent="0.2">
      <c r="G8745" s="35"/>
      <c r="H8745" s="35"/>
    </row>
    <row r="8746" spans="7:8" x14ac:dyDescent="0.2">
      <c r="G8746" s="35"/>
      <c r="H8746" s="35"/>
    </row>
    <row r="8747" spans="7:8" x14ac:dyDescent="0.2">
      <c r="G8747" s="35"/>
      <c r="H8747" s="35"/>
    </row>
    <row r="8748" spans="7:8" x14ac:dyDescent="0.2">
      <c r="G8748" s="35"/>
      <c r="H8748" s="35"/>
    </row>
    <row r="8749" spans="7:8" x14ac:dyDescent="0.2">
      <c r="G8749" s="35"/>
      <c r="H8749" s="35"/>
    </row>
    <row r="8750" spans="7:8" x14ac:dyDescent="0.2">
      <c r="G8750" s="35"/>
      <c r="H8750" s="35"/>
    </row>
    <row r="8751" spans="7:8" x14ac:dyDescent="0.2">
      <c r="G8751" s="35"/>
      <c r="H8751" s="35"/>
    </row>
    <row r="8752" spans="7:8" x14ac:dyDescent="0.2">
      <c r="G8752" s="35"/>
      <c r="H8752" s="35"/>
    </row>
    <row r="8753" spans="7:8" x14ac:dyDescent="0.2">
      <c r="G8753" s="35"/>
      <c r="H8753" s="35"/>
    </row>
    <row r="8754" spans="7:8" x14ac:dyDescent="0.2">
      <c r="G8754" s="35"/>
      <c r="H8754" s="35"/>
    </row>
    <row r="8755" spans="7:8" x14ac:dyDescent="0.2">
      <c r="G8755" s="35"/>
      <c r="H8755" s="35"/>
    </row>
    <row r="8756" spans="7:8" x14ac:dyDescent="0.2">
      <c r="G8756" s="35"/>
      <c r="H8756" s="35"/>
    </row>
    <row r="8757" spans="7:8" x14ac:dyDescent="0.2">
      <c r="G8757" s="35"/>
      <c r="H8757" s="35"/>
    </row>
    <row r="8758" spans="7:8" x14ac:dyDescent="0.2">
      <c r="G8758" s="35"/>
      <c r="H8758" s="35"/>
    </row>
    <row r="8759" spans="7:8" x14ac:dyDescent="0.2">
      <c r="G8759" s="35"/>
      <c r="H8759" s="35"/>
    </row>
    <row r="8760" spans="7:8" x14ac:dyDescent="0.2">
      <c r="G8760" s="35"/>
      <c r="H8760" s="35"/>
    </row>
    <row r="8761" spans="7:8" x14ac:dyDescent="0.2">
      <c r="G8761" s="35"/>
      <c r="H8761" s="35"/>
    </row>
    <row r="8762" spans="7:8" x14ac:dyDescent="0.2">
      <c r="G8762" s="35"/>
      <c r="H8762" s="35"/>
    </row>
    <row r="8763" spans="7:8" x14ac:dyDescent="0.2">
      <c r="G8763" s="35"/>
      <c r="H8763" s="35"/>
    </row>
    <row r="8764" spans="7:8" x14ac:dyDescent="0.2">
      <c r="G8764" s="35"/>
      <c r="H8764" s="35"/>
    </row>
    <row r="8765" spans="7:8" x14ac:dyDescent="0.2">
      <c r="G8765" s="35"/>
      <c r="H8765" s="35"/>
    </row>
    <row r="8766" spans="7:8" x14ac:dyDescent="0.2">
      <c r="G8766" s="35"/>
      <c r="H8766" s="35"/>
    </row>
    <row r="8767" spans="7:8" x14ac:dyDescent="0.2">
      <c r="G8767" s="35"/>
      <c r="H8767" s="35"/>
    </row>
    <row r="8768" spans="7:8" x14ac:dyDescent="0.2">
      <c r="G8768" s="35"/>
      <c r="H8768" s="35"/>
    </row>
    <row r="8769" spans="7:8" x14ac:dyDescent="0.2">
      <c r="G8769" s="35"/>
      <c r="H8769" s="35"/>
    </row>
    <row r="8770" spans="7:8" x14ac:dyDescent="0.2">
      <c r="G8770" s="35"/>
      <c r="H8770" s="35"/>
    </row>
    <row r="8771" spans="7:8" x14ac:dyDescent="0.2">
      <c r="G8771" s="35"/>
      <c r="H8771" s="35"/>
    </row>
    <row r="8772" spans="7:8" x14ac:dyDescent="0.2">
      <c r="G8772" s="35"/>
      <c r="H8772" s="35"/>
    </row>
    <row r="8773" spans="7:8" x14ac:dyDescent="0.2">
      <c r="G8773" s="35"/>
      <c r="H8773" s="35"/>
    </row>
    <row r="8774" spans="7:8" x14ac:dyDescent="0.2">
      <c r="G8774" s="35"/>
      <c r="H8774" s="35"/>
    </row>
    <row r="8775" spans="7:8" x14ac:dyDescent="0.2">
      <c r="G8775" s="35"/>
      <c r="H8775" s="35"/>
    </row>
    <row r="8776" spans="7:8" x14ac:dyDescent="0.2">
      <c r="G8776" s="35"/>
      <c r="H8776" s="35"/>
    </row>
    <row r="8777" spans="7:8" x14ac:dyDescent="0.2">
      <c r="G8777" s="35"/>
      <c r="H8777" s="35"/>
    </row>
    <row r="8778" spans="7:8" x14ac:dyDescent="0.2">
      <c r="G8778" s="35"/>
      <c r="H8778" s="35"/>
    </row>
    <row r="8779" spans="7:8" x14ac:dyDescent="0.2">
      <c r="G8779" s="35"/>
      <c r="H8779" s="35"/>
    </row>
    <row r="8780" spans="7:8" x14ac:dyDescent="0.2">
      <c r="G8780" s="35"/>
      <c r="H8780" s="35"/>
    </row>
    <row r="8781" spans="7:8" x14ac:dyDescent="0.2">
      <c r="G8781" s="35"/>
      <c r="H8781" s="35"/>
    </row>
    <row r="8782" spans="7:8" x14ac:dyDescent="0.2">
      <c r="G8782" s="35"/>
      <c r="H8782" s="35"/>
    </row>
    <row r="8783" spans="7:8" x14ac:dyDescent="0.2">
      <c r="G8783" s="35"/>
      <c r="H8783" s="35"/>
    </row>
    <row r="8784" spans="7:8" x14ac:dyDescent="0.2">
      <c r="G8784" s="35"/>
      <c r="H8784" s="35"/>
    </row>
    <row r="8785" spans="7:8" x14ac:dyDescent="0.2">
      <c r="G8785" s="35"/>
      <c r="H8785" s="35"/>
    </row>
    <row r="8786" spans="7:8" x14ac:dyDescent="0.2">
      <c r="G8786" s="35"/>
      <c r="H8786" s="35"/>
    </row>
    <row r="8787" spans="7:8" x14ac:dyDescent="0.2">
      <c r="G8787" s="35"/>
      <c r="H8787" s="35"/>
    </row>
    <row r="8788" spans="7:8" x14ac:dyDescent="0.2">
      <c r="G8788" s="35"/>
      <c r="H8788" s="35"/>
    </row>
    <row r="8789" spans="7:8" x14ac:dyDescent="0.2">
      <c r="G8789" s="35"/>
      <c r="H8789" s="35"/>
    </row>
    <row r="8790" spans="7:8" x14ac:dyDescent="0.2">
      <c r="G8790" s="35"/>
      <c r="H8790" s="35"/>
    </row>
    <row r="8791" spans="7:8" x14ac:dyDescent="0.2">
      <c r="G8791" s="35"/>
      <c r="H8791" s="35"/>
    </row>
    <row r="8792" spans="7:8" x14ac:dyDescent="0.2">
      <c r="G8792" s="35"/>
      <c r="H8792" s="35"/>
    </row>
    <row r="8793" spans="7:8" x14ac:dyDescent="0.2">
      <c r="G8793" s="35"/>
      <c r="H8793" s="35"/>
    </row>
    <row r="8794" spans="7:8" x14ac:dyDescent="0.2">
      <c r="G8794" s="35"/>
      <c r="H8794" s="35"/>
    </row>
    <row r="8795" spans="7:8" x14ac:dyDescent="0.2">
      <c r="G8795" s="35"/>
      <c r="H8795" s="35"/>
    </row>
    <row r="8796" spans="7:8" x14ac:dyDescent="0.2">
      <c r="G8796" s="35"/>
      <c r="H8796" s="35"/>
    </row>
    <row r="8797" spans="7:8" x14ac:dyDescent="0.2">
      <c r="G8797" s="35"/>
      <c r="H8797" s="35"/>
    </row>
    <row r="8798" spans="7:8" x14ac:dyDescent="0.2">
      <c r="G8798" s="35"/>
      <c r="H8798" s="35"/>
    </row>
    <row r="8799" spans="7:8" x14ac:dyDescent="0.2">
      <c r="G8799" s="35"/>
      <c r="H8799" s="35"/>
    </row>
    <row r="8800" spans="7:8" x14ac:dyDescent="0.2">
      <c r="G8800" s="35"/>
      <c r="H8800" s="35"/>
    </row>
    <row r="8801" spans="7:8" x14ac:dyDescent="0.2">
      <c r="G8801" s="35"/>
      <c r="H8801" s="35"/>
    </row>
    <row r="8802" spans="7:8" x14ac:dyDescent="0.2">
      <c r="G8802" s="35"/>
      <c r="H8802" s="35"/>
    </row>
    <row r="8803" spans="7:8" x14ac:dyDescent="0.2">
      <c r="G8803" s="35"/>
      <c r="H8803" s="35"/>
    </row>
    <row r="8804" spans="7:8" x14ac:dyDescent="0.2">
      <c r="G8804" s="35"/>
      <c r="H8804" s="35"/>
    </row>
    <row r="8805" spans="7:8" x14ac:dyDescent="0.2">
      <c r="G8805" s="35"/>
      <c r="H8805" s="35"/>
    </row>
    <row r="8806" spans="7:8" x14ac:dyDescent="0.2">
      <c r="G8806" s="35"/>
      <c r="H8806" s="35"/>
    </row>
    <row r="8807" spans="7:8" x14ac:dyDescent="0.2">
      <c r="G8807" s="35"/>
      <c r="H8807" s="35"/>
    </row>
    <row r="8808" spans="7:8" x14ac:dyDescent="0.2">
      <c r="G8808" s="35"/>
      <c r="H8808" s="35"/>
    </row>
    <row r="8809" spans="7:8" x14ac:dyDescent="0.2">
      <c r="G8809" s="35"/>
      <c r="H8809" s="35"/>
    </row>
    <row r="8810" spans="7:8" x14ac:dyDescent="0.2">
      <c r="G8810" s="35"/>
      <c r="H8810" s="35"/>
    </row>
    <row r="8811" spans="7:8" x14ac:dyDescent="0.2">
      <c r="G8811" s="35"/>
      <c r="H8811" s="35"/>
    </row>
    <row r="8812" spans="7:8" x14ac:dyDescent="0.2">
      <c r="G8812" s="35"/>
      <c r="H8812" s="35"/>
    </row>
    <row r="8813" spans="7:8" x14ac:dyDescent="0.2">
      <c r="G8813" s="35"/>
      <c r="H8813" s="35"/>
    </row>
    <row r="8814" spans="7:8" x14ac:dyDescent="0.2">
      <c r="G8814" s="35"/>
      <c r="H8814" s="35"/>
    </row>
    <row r="8815" spans="7:8" x14ac:dyDescent="0.2">
      <c r="G8815" s="35"/>
      <c r="H8815" s="35"/>
    </row>
    <row r="8816" spans="7:8" x14ac:dyDescent="0.2">
      <c r="G8816" s="35"/>
      <c r="H8816" s="35"/>
    </row>
    <row r="8817" spans="7:8" x14ac:dyDescent="0.2">
      <c r="G8817" s="35"/>
      <c r="H8817" s="35"/>
    </row>
    <row r="8818" spans="7:8" x14ac:dyDescent="0.2">
      <c r="G8818" s="35"/>
      <c r="H8818" s="35"/>
    </row>
    <row r="8819" spans="7:8" x14ac:dyDescent="0.2">
      <c r="G8819" s="35"/>
      <c r="H8819" s="35"/>
    </row>
    <row r="8820" spans="7:8" x14ac:dyDescent="0.2">
      <c r="G8820" s="35"/>
      <c r="H8820" s="35"/>
    </row>
    <row r="8821" spans="7:8" x14ac:dyDescent="0.2">
      <c r="G8821" s="35"/>
      <c r="H8821" s="35"/>
    </row>
    <row r="8822" spans="7:8" x14ac:dyDescent="0.2">
      <c r="G8822" s="35"/>
      <c r="H8822" s="35"/>
    </row>
    <row r="8823" spans="7:8" x14ac:dyDescent="0.2">
      <c r="G8823" s="35"/>
      <c r="H8823" s="35"/>
    </row>
    <row r="8824" spans="7:8" x14ac:dyDescent="0.2">
      <c r="G8824" s="35"/>
      <c r="H8824" s="35"/>
    </row>
    <row r="8825" spans="7:8" x14ac:dyDescent="0.2">
      <c r="G8825" s="35"/>
      <c r="H8825" s="35"/>
    </row>
    <row r="8826" spans="7:8" x14ac:dyDescent="0.2">
      <c r="G8826" s="35"/>
      <c r="H8826" s="35"/>
    </row>
    <row r="8827" spans="7:8" x14ac:dyDescent="0.2">
      <c r="G8827" s="35"/>
      <c r="H8827" s="35"/>
    </row>
    <row r="8828" spans="7:8" x14ac:dyDescent="0.2">
      <c r="G8828" s="35"/>
      <c r="H8828" s="35"/>
    </row>
    <row r="8829" spans="7:8" x14ac:dyDescent="0.2">
      <c r="G8829" s="35"/>
      <c r="H8829" s="35"/>
    </row>
    <row r="8830" spans="7:8" x14ac:dyDescent="0.2">
      <c r="G8830" s="35"/>
      <c r="H8830" s="35"/>
    </row>
    <row r="8831" spans="7:8" x14ac:dyDescent="0.2">
      <c r="G8831" s="35"/>
      <c r="H8831" s="35"/>
    </row>
    <row r="8832" spans="7:8" x14ac:dyDescent="0.2">
      <c r="G8832" s="35"/>
      <c r="H8832" s="35"/>
    </row>
    <row r="8833" spans="7:8" x14ac:dyDescent="0.2">
      <c r="G8833" s="35"/>
      <c r="H8833" s="35"/>
    </row>
    <row r="8834" spans="7:8" x14ac:dyDescent="0.2">
      <c r="G8834" s="35"/>
      <c r="H8834" s="35"/>
    </row>
    <row r="8835" spans="7:8" x14ac:dyDescent="0.2">
      <c r="G8835" s="35"/>
      <c r="H8835" s="35"/>
    </row>
    <row r="8836" spans="7:8" x14ac:dyDescent="0.2">
      <c r="G8836" s="35"/>
      <c r="H8836" s="35"/>
    </row>
    <row r="8837" spans="7:8" x14ac:dyDescent="0.2">
      <c r="G8837" s="35"/>
      <c r="H8837" s="35"/>
    </row>
    <row r="8838" spans="7:8" x14ac:dyDescent="0.2">
      <c r="G8838" s="35"/>
      <c r="H8838" s="35"/>
    </row>
    <row r="8839" spans="7:8" x14ac:dyDescent="0.2">
      <c r="G8839" s="35"/>
      <c r="H8839" s="35"/>
    </row>
    <row r="8840" spans="7:8" x14ac:dyDescent="0.2">
      <c r="G8840" s="35"/>
      <c r="H8840" s="35"/>
    </row>
    <row r="8841" spans="7:8" x14ac:dyDescent="0.2">
      <c r="G8841" s="35"/>
      <c r="H8841" s="35"/>
    </row>
    <row r="8842" spans="7:8" x14ac:dyDescent="0.2">
      <c r="G8842" s="35"/>
      <c r="H8842" s="35"/>
    </row>
    <row r="8843" spans="7:8" x14ac:dyDescent="0.2">
      <c r="G8843" s="35"/>
      <c r="H8843" s="35"/>
    </row>
    <row r="8844" spans="7:8" x14ac:dyDescent="0.2">
      <c r="G8844" s="35"/>
      <c r="H8844" s="35"/>
    </row>
    <row r="8845" spans="7:8" x14ac:dyDescent="0.2">
      <c r="G8845" s="35"/>
      <c r="H8845" s="35"/>
    </row>
    <row r="8846" spans="7:8" x14ac:dyDescent="0.2">
      <c r="G8846" s="35"/>
      <c r="H8846" s="35"/>
    </row>
    <row r="8847" spans="7:8" x14ac:dyDescent="0.2">
      <c r="G8847" s="35"/>
      <c r="H8847" s="35"/>
    </row>
    <row r="8848" spans="7:8" x14ac:dyDescent="0.2">
      <c r="G8848" s="35"/>
      <c r="H8848" s="35"/>
    </row>
    <row r="8849" spans="7:8" x14ac:dyDescent="0.2">
      <c r="G8849" s="35"/>
      <c r="H8849" s="35"/>
    </row>
    <row r="8850" spans="7:8" x14ac:dyDescent="0.2">
      <c r="G8850" s="35"/>
      <c r="H8850" s="35"/>
    </row>
    <row r="8851" spans="7:8" x14ac:dyDescent="0.2">
      <c r="G8851" s="35"/>
      <c r="H8851" s="35"/>
    </row>
    <row r="8852" spans="7:8" x14ac:dyDescent="0.2">
      <c r="G8852" s="35"/>
      <c r="H8852" s="35"/>
    </row>
    <row r="8853" spans="7:8" x14ac:dyDescent="0.2">
      <c r="G8853" s="35"/>
      <c r="H8853" s="35"/>
    </row>
    <row r="8854" spans="7:8" x14ac:dyDescent="0.2">
      <c r="G8854" s="35"/>
      <c r="H8854" s="35"/>
    </row>
    <row r="8855" spans="7:8" x14ac:dyDescent="0.2">
      <c r="G8855" s="35"/>
      <c r="H8855" s="35"/>
    </row>
    <row r="8856" spans="7:8" x14ac:dyDescent="0.2">
      <c r="G8856" s="35"/>
      <c r="H8856" s="35"/>
    </row>
    <row r="8857" spans="7:8" x14ac:dyDescent="0.2">
      <c r="G8857" s="35"/>
      <c r="H8857" s="35"/>
    </row>
    <row r="8858" spans="7:8" x14ac:dyDescent="0.2">
      <c r="G8858" s="35"/>
      <c r="H8858" s="35"/>
    </row>
    <row r="8859" spans="7:8" x14ac:dyDescent="0.2">
      <c r="G8859" s="35"/>
      <c r="H8859" s="35"/>
    </row>
    <row r="8860" spans="7:8" x14ac:dyDescent="0.2">
      <c r="G8860" s="35"/>
      <c r="H8860" s="35"/>
    </row>
    <row r="8861" spans="7:8" x14ac:dyDescent="0.2">
      <c r="G8861" s="35"/>
      <c r="H8861" s="35"/>
    </row>
    <row r="8862" spans="7:8" x14ac:dyDescent="0.2">
      <c r="G8862" s="35"/>
      <c r="H8862" s="35"/>
    </row>
    <row r="8863" spans="7:8" x14ac:dyDescent="0.2">
      <c r="G8863" s="35"/>
      <c r="H8863" s="35"/>
    </row>
    <row r="8864" spans="7:8" x14ac:dyDescent="0.2">
      <c r="G8864" s="35"/>
      <c r="H8864" s="35"/>
    </row>
    <row r="8865" spans="7:8" x14ac:dyDescent="0.2">
      <c r="G8865" s="35"/>
      <c r="H8865" s="35"/>
    </row>
    <row r="8866" spans="7:8" x14ac:dyDescent="0.2">
      <c r="G8866" s="35"/>
      <c r="H8866" s="35"/>
    </row>
    <row r="8867" spans="7:8" x14ac:dyDescent="0.2">
      <c r="G8867" s="35"/>
      <c r="H8867" s="35"/>
    </row>
    <row r="8868" spans="7:8" x14ac:dyDescent="0.2">
      <c r="G8868" s="35"/>
      <c r="H8868" s="35"/>
    </row>
    <row r="8869" spans="7:8" x14ac:dyDescent="0.2">
      <c r="G8869" s="35"/>
      <c r="H8869" s="35"/>
    </row>
    <row r="8870" spans="7:8" x14ac:dyDescent="0.2">
      <c r="G8870" s="35"/>
      <c r="H8870" s="35"/>
    </row>
    <row r="8871" spans="7:8" x14ac:dyDescent="0.2">
      <c r="G8871" s="35"/>
      <c r="H8871" s="35"/>
    </row>
    <row r="8872" spans="7:8" x14ac:dyDescent="0.2">
      <c r="G8872" s="35"/>
      <c r="H8872" s="35"/>
    </row>
    <row r="8873" spans="7:8" x14ac:dyDescent="0.2">
      <c r="G8873" s="35"/>
      <c r="H8873" s="35"/>
    </row>
    <row r="8874" spans="7:8" x14ac:dyDescent="0.2">
      <c r="G8874" s="35"/>
      <c r="H8874" s="35"/>
    </row>
    <row r="8875" spans="7:8" x14ac:dyDescent="0.2">
      <c r="G8875" s="35"/>
      <c r="H8875" s="35"/>
    </row>
    <row r="8876" spans="7:8" x14ac:dyDescent="0.2">
      <c r="G8876" s="35"/>
      <c r="H8876" s="35"/>
    </row>
    <row r="8877" spans="7:8" x14ac:dyDescent="0.2">
      <c r="G8877" s="35"/>
      <c r="H8877" s="35"/>
    </row>
    <row r="8878" spans="7:8" x14ac:dyDescent="0.2">
      <c r="G8878" s="35"/>
      <c r="H8878" s="35"/>
    </row>
    <row r="8879" spans="7:8" x14ac:dyDescent="0.2">
      <c r="G8879" s="35"/>
      <c r="H8879" s="35"/>
    </row>
    <row r="8880" spans="7:8" x14ac:dyDescent="0.2">
      <c r="G8880" s="35"/>
      <c r="H8880" s="35"/>
    </row>
    <row r="8881" spans="7:8" x14ac:dyDescent="0.2">
      <c r="G8881" s="35"/>
      <c r="H8881" s="35"/>
    </row>
    <row r="8882" spans="7:8" x14ac:dyDescent="0.2">
      <c r="G8882" s="35"/>
      <c r="H8882" s="35"/>
    </row>
    <row r="8883" spans="7:8" x14ac:dyDescent="0.2">
      <c r="G8883" s="35"/>
      <c r="H8883" s="35"/>
    </row>
    <row r="8884" spans="7:8" x14ac:dyDescent="0.2">
      <c r="G8884" s="35"/>
      <c r="H8884" s="35"/>
    </row>
    <row r="8885" spans="7:8" x14ac:dyDescent="0.2">
      <c r="G8885" s="35"/>
      <c r="H8885" s="35"/>
    </row>
    <row r="8886" spans="7:8" x14ac:dyDescent="0.2">
      <c r="G8886" s="35"/>
      <c r="H8886" s="35"/>
    </row>
    <row r="8887" spans="7:8" x14ac:dyDescent="0.2">
      <c r="G8887" s="35"/>
      <c r="H8887" s="35"/>
    </row>
    <row r="8888" spans="7:8" x14ac:dyDescent="0.2">
      <c r="G8888" s="35"/>
      <c r="H8888" s="35"/>
    </row>
    <row r="8889" spans="7:8" x14ac:dyDescent="0.2">
      <c r="G8889" s="35"/>
      <c r="H8889" s="35"/>
    </row>
    <row r="8890" spans="7:8" x14ac:dyDescent="0.2">
      <c r="G8890" s="35"/>
      <c r="H8890" s="35"/>
    </row>
    <row r="8891" spans="7:8" x14ac:dyDescent="0.2">
      <c r="G8891" s="35"/>
      <c r="H8891" s="35"/>
    </row>
    <row r="8892" spans="7:8" x14ac:dyDescent="0.2">
      <c r="G8892" s="35"/>
      <c r="H8892" s="35"/>
    </row>
    <row r="8893" spans="7:8" x14ac:dyDescent="0.2">
      <c r="G8893" s="35"/>
      <c r="H8893" s="35"/>
    </row>
    <row r="8894" spans="7:8" x14ac:dyDescent="0.2">
      <c r="G8894" s="35"/>
      <c r="H8894" s="35"/>
    </row>
    <row r="8895" spans="7:8" x14ac:dyDescent="0.2">
      <c r="G8895" s="35"/>
      <c r="H8895" s="35"/>
    </row>
    <row r="8896" spans="7:8" x14ac:dyDescent="0.2">
      <c r="G8896" s="35"/>
      <c r="H8896" s="35"/>
    </row>
    <row r="8897" spans="7:8" x14ac:dyDescent="0.2">
      <c r="G8897" s="35"/>
      <c r="H8897" s="35"/>
    </row>
    <row r="8898" spans="7:8" x14ac:dyDescent="0.2">
      <c r="G8898" s="35"/>
      <c r="H8898" s="35"/>
    </row>
    <row r="8899" spans="7:8" x14ac:dyDescent="0.2">
      <c r="G8899" s="35"/>
      <c r="H8899" s="35"/>
    </row>
    <row r="8900" spans="7:8" x14ac:dyDescent="0.2">
      <c r="G8900" s="35"/>
      <c r="H8900" s="35"/>
    </row>
    <row r="8901" spans="7:8" x14ac:dyDescent="0.2">
      <c r="G8901" s="35"/>
      <c r="H8901" s="35"/>
    </row>
    <row r="8902" spans="7:8" x14ac:dyDescent="0.2">
      <c r="G8902" s="35"/>
      <c r="H8902" s="35"/>
    </row>
    <row r="8903" spans="7:8" x14ac:dyDescent="0.2">
      <c r="G8903" s="35"/>
      <c r="H8903" s="35"/>
    </row>
    <row r="8904" spans="7:8" x14ac:dyDescent="0.2">
      <c r="G8904" s="35"/>
      <c r="H8904" s="35"/>
    </row>
    <row r="8905" spans="7:8" x14ac:dyDescent="0.2">
      <c r="G8905" s="35"/>
      <c r="H8905" s="35"/>
    </row>
    <row r="8906" spans="7:8" x14ac:dyDescent="0.2">
      <c r="G8906" s="35"/>
      <c r="H8906" s="35"/>
    </row>
    <row r="8907" spans="7:8" x14ac:dyDescent="0.2">
      <c r="G8907" s="35"/>
      <c r="H8907" s="35"/>
    </row>
    <row r="8908" spans="7:8" x14ac:dyDescent="0.2">
      <c r="G8908" s="35"/>
      <c r="H8908" s="35"/>
    </row>
    <row r="8909" spans="7:8" x14ac:dyDescent="0.2">
      <c r="G8909" s="35"/>
      <c r="H8909" s="35"/>
    </row>
    <row r="8910" spans="7:8" x14ac:dyDescent="0.2">
      <c r="G8910" s="35"/>
      <c r="H8910" s="35"/>
    </row>
    <row r="8911" spans="7:8" x14ac:dyDescent="0.2">
      <c r="G8911" s="35"/>
      <c r="H8911" s="35"/>
    </row>
    <row r="8912" spans="7:8" x14ac:dyDescent="0.2">
      <c r="G8912" s="35"/>
      <c r="H8912" s="35"/>
    </row>
    <row r="8913" spans="7:8" x14ac:dyDescent="0.2">
      <c r="G8913" s="35"/>
      <c r="H8913" s="35"/>
    </row>
    <row r="8914" spans="7:8" x14ac:dyDescent="0.2">
      <c r="G8914" s="35"/>
      <c r="H8914" s="35"/>
    </row>
    <row r="8915" spans="7:8" x14ac:dyDescent="0.2">
      <c r="G8915" s="35"/>
      <c r="H8915" s="35"/>
    </row>
    <row r="8916" spans="7:8" x14ac:dyDescent="0.2">
      <c r="G8916" s="35"/>
      <c r="H8916" s="35"/>
    </row>
    <row r="8917" spans="7:8" x14ac:dyDescent="0.2">
      <c r="G8917" s="35"/>
      <c r="H8917" s="35"/>
    </row>
    <row r="8918" spans="7:8" x14ac:dyDescent="0.2">
      <c r="G8918" s="35"/>
      <c r="H8918" s="35"/>
    </row>
    <row r="8919" spans="7:8" x14ac:dyDescent="0.2">
      <c r="G8919" s="35"/>
      <c r="H8919" s="35"/>
    </row>
    <row r="8920" spans="7:8" x14ac:dyDescent="0.2">
      <c r="G8920" s="35"/>
      <c r="H8920" s="35"/>
    </row>
    <row r="8921" spans="7:8" x14ac:dyDescent="0.2">
      <c r="G8921" s="35"/>
      <c r="H8921" s="35"/>
    </row>
    <row r="8922" spans="7:8" x14ac:dyDescent="0.2">
      <c r="G8922" s="35"/>
      <c r="H8922" s="35"/>
    </row>
    <row r="8923" spans="7:8" x14ac:dyDescent="0.2">
      <c r="G8923" s="35"/>
      <c r="H8923" s="35"/>
    </row>
    <row r="8924" spans="7:8" x14ac:dyDescent="0.2">
      <c r="G8924" s="35"/>
      <c r="H8924" s="35"/>
    </row>
    <row r="8925" spans="7:8" x14ac:dyDescent="0.2">
      <c r="G8925" s="35"/>
      <c r="H8925" s="35"/>
    </row>
    <row r="8926" spans="7:8" x14ac:dyDescent="0.2">
      <c r="G8926" s="35"/>
      <c r="H8926" s="35"/>
    </row>
    <row r="8927" spans="7:8" x14ac:dyDescent="0.2">
      <c r="G8927" s="35"/>
      <c r="H8927" s="35"/>
    </row>
    <row r="8928" spans="7:8" x14ac:dyDescent="0.2">
      <c r="G8928" s="35"/>
      <c r="H8928" s="35"/>
    </row>
    <row r="8929" spans="7:8" x14ac:dyDescent="0.2">
      <c r="G8929" s="35"/>
      <c r="H8929" s="35"/>
    </row>
    <row r="8930" spans="7:8" x14ac:dyDescent="0.2">
      <c r="G8930" s="35"/>
      <c r="H8930" s="35"/>
    </row>
    <row r="8931" spans="7:8" x14ac:dyDescent="0.2">
      <c r="G8931" s="35"/>
      <c r="H8931" s="35"/>
    </row>
    <row r="8932" spans="7:8" x14ac:dyDescent="0.2">
      <c r="G8932" s="35"/>
      <c r="H8932" s="35"/>
    </row>
    <row r="8933" spans="7:8" x14ac:dyDescent="0.2">
      <c r="G8933" s="35"/>
      <c r="H8933" s="35"/>
    </row>
    <row r="8934" spans="7:8" x14ac:dyDescent="0.2">
      <c r="G8934" s="35"/>
      <c r="H8934" s="35"/>
    </row>
    <row r="8935" spans="7:8" x14ac:dyDescent="0.2">
      <c r="G8935" s="35"/>
      <c r="H8935" s="35"/>
    </row>
    <row r="8936" spans="7:8" x14ac:dyDescent="0.2">
      <c r="G8936" s="35"/>
      <c r="H8936" s="35"/>
    </row>
    <row r="8937" spans="7:8" x14ac:dyDescent="0.2">
      <c r="G8937" s="35"/>
      <c r="H8937" s="35"/>
    </row>
    <row r="8938" spans="7:8" x14ac:dyDescent="0.2">
      <c r="G8938" s="35"/>
      <c r="H8938" s="35"/>
    </row>
    <row r="8939" spans="7:8" x14ac:dyDescent="0.2">
      <c r="G8939" s="35"/>
      <c r="H8939" s="35"/>
    </row>
    <row r="8940" spans="7:8" x14ac:dyDescent="0.2">
      <c r="G8940" s="35"/>
      <c r="H8940" s="35"/>
    </row>
    <row r="8941" spans="7:8" x14ac:dyDescent="0.2">
      <c r="G8941" s="35"/>
      <c r="H8941" s="35"/>
    </row>
    <row r="8942" spans="7:8" x14ac:dyDescent="0.2">
      <c r="G8942" s="35"/>
      <c r="H8942" s="35"/>
    </row>
    <row r="8943" spans="7:8" x14ac:dyDescent="0.2">
      <c r="G8943" s="35"/>
      <c r="H8943" s="35"/>
    </row>
    <row r="8944" spans="7:8" x14ac:dyDescent="0.2">
      <c r="G8944" s="35"/>
      <c r="H8944" s="35"/>
    </row>
    <row r="8945" spans="7:8" x14ac:dyDescent="0.2">
      <c r="G8945" s="35"/>
      <c r="H8945" s="35"/>
    </row>
    <row r="8946" spans="7:8" x14ac:dyDescent="0.2">
      <c r="G8946" s="35"/>
      <c r="H8946" s="35"/>
    </row>
    <row r="8947" spans="7:8" x14ac:dyDescent="0.2">
      <c r="G8947" s="35"/>
      <c r="H8947" s="35"/>
    </row>
    <row r="8948" spans="7:8" x14ac:dyDescent="0.2">
      <c r="G8948" s="35"/>
      <c r="H8948" s="35"/>
    </row>
    <row r="8949" spans="7:8" x14ac:dyDescent="0.2">
      <c r="G8949" s="35"/>
      <c r="H8949" s="35"/>
    </row>
    <row r="8950" spans="7:8" x14ac:dyDescent="0.2">
      <c r="G8950" s="35"/>
      <c r="H8950" s="35"/>
    </row>
    <row r="8951" spans="7:8" x14ac:dyDescent="0.2">
      <c r="G8951" s="35"/>
      <c r="H8951" s="35"/>
    </row>
    <row r="8952" spans="7:8" x14ac:dyDescent="0.2">
      <c r="G8952" s="35"/>
      <c r="H8952" s="35"/>
    </row>
    <row r="8953" spans="7:8" x14ac:dyDescent="0.2">
      <c r="G8953" s="35"/>
      <c r="H8953" s="35"/>
    </row>
    <row r="8954" spans="7:8" x14ac:dyDescent="0.2">
      <c r="G8954" s="35"/>
      <c r="H8954" s="35"/>
    </row>
    <row r="8955" spans="7:8" x14ac:dyDescent="0.2">
      <c r="G8955" s="35"/>
      <c r="H8955" s="35"/>
    </row>
    <row r="8956" spans="7:8" x14ac:dyDescent="0.2">
      <c r="G8956" s="35"/>
      <c r="H8956" s="35"/>
    </row>
    <row r="8957" spans="7:8" x14ac:dyDescent="0.2">
      <c r="G8957" s="35"/>
      <c r="H8957" s="35"/>
    </row>
    <row r="8958" spans="7:8" x14ac:dyDescent="0.2">
      <c r="G8958" s="35"/>
      <c r="H8958" s="35"/>
    </row>
    <row r="8959" spans="7:8" x14ac:dyDescent="0.2">
      <c r="G8959" s="35"/>
      <c r="H8959" s="35"/>
    </row>
    <row r="8960" spans="7:8" x14ac:dyDescent="0.2">
      <c r="G8960" s="35"/>
      <c r="H8960" s="35"/>
    </row>
    <row r="8961" spans="7:8" x14ac:dyDescent="0.2">
      <c r="G8961" s="35"/>
      <c r="H8961" s="35"/>
    </row>
    <row r="8962" spans="7:8" x14ac:dyDescent="0.2">
      <c r="G8962" s="35"/>
      <c r="H8962" s="35"/>
    </row>
    <row r="8963" spans="7:8" x14ac:dyDescent="0.2">
      <c r="G8963" s="35"/>
      <c r="H8963" s="35"/>
    </row>
    <row r="8964" spans="7:8" x14ac:dyDescent="0.2">
      <c r="G8964" s="35"/>
      <c r="H8964" s="35"/>
    </row>
    <row r="8965" spans="7:8" x14ac:dyDescent="0.2">
      <c r="G8965" s="35"/>
      <c r="H8965" s="35"/>
    </row>
    <row r="8966" spans="7:8" x14ac:dyDescent="0.2">
      <c r="G8966" s="35"/>
      <c r="H8966" s="35"/>
    </row>
    <row r="8967" spans="7:8" x14ac:dyDescent="0.2">
      <c r="G8967" s="35"/>
      <c r="H8967" s="35"/>
    </row>
    <row r="8968" spans="7:8" x14ac:dyDescent="0.2">
      <c r="G8968" s="35"/>
      <c r="H8968" s="35"/>
    </row>
    <row r="8969" spans="7:8" x14ac:dyDescent="0.2">
      <c r="G8969" s="35"/>
      <c r="H8969" s="35"/>
    </row>
    <row r="8970" spans="7:8" x14ac:dyDescent="0.2">
      <c r="G8970" s="35"/>
      <c r="H8970" s="35"/>
    </row>
    <row r="8971" spans="7:8" x14ac:dyDescent="0.2">
      <c r="G8971" s="35"/>
      <c r="H8971" s="35"/>
    </row>
    <row r="8972" spans="7:8" x14ac:dyDescent="0.2">
      <c r="G8972" s="35"/>
      <c r="H8972" s="35"/>
    </row>
    <row r="8973" spans="7:8" x14ac:dyDescent="0.2">
      <c r="G8973" s="35"/>
      <c r="H8973" s="35"/>
    </row>
    <row r="8974" spans="7:8" x14ac:dyDescent="0.2">
      <c r="G8974" s="35"/>
      <c r="H8974" s="35"/>
    </row>
    <row r="8975" spans="7:8" x14ac:dyDescent="0.2">
      <c r="G8975" s="35"/>
      <c r="H8975" s="35"/>
    </row>
    <row r="8976" spans="7:8" x14ac:dyDescent="0.2">
      <c r="G8976" s="35"/>
      <c r="H8976" s="35"/>
    </row>
    <row r="8977" spans="7:8" x14ac:dyDescent="0.2">
      <c r="G8977" s="35"/>
      <c r="H8977" s="35"/>
    </row>
    <row r="8978" spans="7:8" x14ac:dyDescent="0.2">
      <c r="G8978" s="35"/>
      <c r="H8978" s="35"/>
    </row>
    <row r="8979" spans="7:8" x14ac:dyDescent="0.2">
      <c r="G8979" s="35"/>
      <c r="H8979" s="35"/>
    </row>
    <row r="8980" spans="7:8" x14ac:dyDescent="0.2">
      <c r="G8980" s="35"/>
      <c r="H8980" s="35"/>
    </row>
    <row r="8981" spans="7:8" x14ac:dyDescent="0.2">
      <c r="G8981" s="35"/>
      <c r="H8981" s="35"/>
    </row>
    <row r="8982" spans="7:8" x14ac:dyDescent="0.2">
      <c r="G8982" s="35"/>
      <c r="H8982" s="35"/>
    </row>
    <row r="8983" spans="7:8" x14ac:dyDescent="0.2">
      <c r="G8983" s="35"/>
      <c r="H8983" s="35"/>
    </row>
    <row r="8984" spans="7:8" x14ac:dyDescent="0.2">
      <c r="G8984" s="35"/>
      <c r="H8984" s="35"/>
    </row>
    <row r="8985" spans="7:8" x14ac:dyDescent="0.2">
      <c r="G8985" s="35"/>
      <c r="H8985" s="35"/>
    </row>
    <row r="8986" spans="7:8" x14ac:dyDescent="0.2">
      <c r="G8986" s="35"/>
      <c r="H8986" s="35"/>
    </row>
    <row r="8987" spans="7:8" x14ac:dyDescent="0.2">
      <c r="G8987" s="35"/>
      <c r="H8987" s="35"/>
    </row>
    <row r="8988" spans="7:8" x14ac:dyDescent="0.2">
      <c r="G8988" s="35"/>
      <c r="H8988" s="35"/>
    </row>
    <row r="8989" spans="7:8" x14ac:dyDescent="0.2">
      <c r="G8989" s="35"/>
      <c r="H8989" s="35"/>
    </row>
    <row r="8990" spans="7:8" x14ac:dyDescent="0.2">
      <c r="G8990" s="35"/>
      <c r="H8990" s="35"/>
    </row>
    <row r="8991" spans="7:8" x14ac:dyDescent="0.2">
      <c r="G8991" s="35"/>
      <c r="H8991" s="35"/>
    </row>
    <row r="8992" spans="7:8" x14ac:dyDescent="0.2">
      <c r="G8992" s="35"/>
      <c r="H8992" s="35"/>
    </row>
    <row r="8993" spans="7:8" x14ac:dyDescent="0.2">
      <c r="G8993" s="35"/>
      <c r="H8993" s="35"/>
    </row>
    <row r="8994" spans="7:8" x14ac:dyDescent="0.2">
      <c r="G8994" s="35"/>
      <c r="H8994" s="35"/>
    </row>
    <row r="8995" spans="7:8" x14ac:dyDescent="0.2">
      <c r="G8995" s="35"/>
      <c r="H8995" s="35"/>
    </row>
    <row r="8996" spans="7:8" x14ac:dyDescent="0.2">
      <c r="G8996" s="35"/>
      <c r="H8996" s="35"/>
    </row>
    <row r="8997" spans="7:8" x14ac:dyDescent="0.2">
      <c r="G8997" s="35"/>
      <c r="H8997" s="35"/>
    </row>
    <row r="8998" spans="7:8" x14ac:dyDescent="0.2">
      <c r="G8998" s="35"/>
      <c r="H8998" s="35"/>
    </row>
    <row r="8999" spans="7:8" x14ac:dyDescent="0.2">
      <c r="G8999" s="35"/>
      <c r="H8999" s="35"/>
    </row>
    <row r="9000" spans="7:8" x14ac:dyDescent="0.2">
      <c r="G9000" s="35"/>
      <c r="H9000" s="35"/>
    </row>
    <row r="9001" spans="7:8" x14ac:dyDescent="0.2">
      <c r="G9001" s="35"/>
      <c r="H9001" s="35"/>
    </row>
    <row r="9002" spans="7:8" x14ac:dyDescent="0.2">
      <c r="G9002" s="35"/>
      <c r="H9002" s="35"/>
    </row>
    <row r="9003" spans="7:8" x14ac:dyDescent="0.2">
      <c r="G9003" s="35"/>
      <c r="H9003" s="35"/>
    </row>
    <row r="9004" spans="7:8" x14ac:dyDescent="0.2">
      <c r="G9004" s="35"/>
      <c r="H9004" s="35"/>
    </row>
    <row r="9005" spans="7:8" x14ac:dyDescent="0.2">
      <c r="G9005" s="35"/>
      <c r="H9005" s="35"/>
    </row>
    <row r="9006" spans="7:8" x14ac:dyDescent="0.2">
      <c r="G9006" s="35"/>
      <c r="H9006" s="35"/>
    </row>
    <row r="9007" spans="7:8" x14ac:dyDescent="0.2">
      <c r="G9007" s="35"/>
      <c r="H9007" s="35"/>
    </row>
    <row r="9008" spans="7:8" x14ac:dyDescent="0.2">
      <c r="G9008" s="35"/>
      <c r="H9008" s="35"/>
    </row>
    <row r="9009" spans="7:8" x14ac:dyDescent="0.2">
      <c r="G9009" s="35"/>
      <c r="H9009" s="35"/>
    </row>
    <row r="9010" spans="7:8" x14ac:dyDescent="0.2">
      <c r="G9010" s="35"/>
      <c r="H9010" s="35"/>
    </row>
    <row r="9011" spans="7:8" x14ac:dyDescent="0.2">
      <c r="G9011" s="35"/>
      <c r="H9011" s="35"/>
    </row>
    <row r="9012" spans="7:8" x14ac:dyDescent="0.2">
      <c r="G9012" s="35"/>
      <c r="H9012" s="35"/>
    </row>
    <row r="9013" spans="7:8" x14ac:dyDescent="0.2">
      <c r="G9013" s="35"/>
      <c r="H9013" s="35"/>
    </row>
    <row r="9014" spans="7:8" x14ac:dyDescent="0.2">
      <c r="G9014" s="35"/>
      <c r="H9014" s="35"/>
    </row>
    <row r="9015" spans="7:8" x14ac:dyDescent="0.2">
      <c r="G9015" s="35"/>
      <c r="H9015" s="35"/>
    </row>
    <row r="9016" spans="7:8" x14ac:dyDescent="0.2">
      <c r="G9016" s="35"/>
      <c r="H9016" s="35"/>
    </row>
    <row r="9017" spans="7:8" x14ac:dyDescent="0.2">
      <c r="G9017" s="35"/>
      <c r="H9017" s="35"/>
    </row>
    <row r="9018" spans="7:8" x14ac:dyDescent="0.2">
      <c r="G9018" s="35"/>
      <c r="H9018" s="35"/>
    </row>
    <row r="9019" spans="7:8" x14ac:dyDescent="0.2">
      <c r="G9019" s="35"/>
      <c r="H9019" s="35"/>
    </row>
    <row r="9020" spans="7:8" x14ac:dyDescent="0.2">
      <c r="G9020" s="35"/>
      <c r="H9020" s="35"/>
    </row>
    <row r="9021" spans="7:8" x14ac:dyDescent="0.2">
      <c r="G9021" s="35"/>
      <c r="H9021" s="35"/>
    </row>
    <row r="9022" spans="7:8" x14ac:dyDescent="0.2">
      <c r="G9022" s="35"/>
      <c r="H9022" s="35"/>
    </row>
    <row r="9023" spans="7:8" x14ac:dyDescent="0.2">
      <c r="G9023" s="35"/>
      <c r="H9023" s="35"/>
    </row>
    <row r="9024" spans="7:8" x14ac:dyDescent="0.2">
      <c r="G9024" s="35"/>
      <c r="H9024" s="35"/>
    </row>
    <row r="9025" spans="7:8" x14ac:dyDescent="0.2">
      <c r="G9025" s="35"/>
      <c r="H9025" s="35"/>
    </row>
    <row r="9026" spans="7:8" x14ac:dyDescent="0.2">
      <c r="G9026" s="35"/>
      <c r="H9026" s="35"/>
    </row>
    <row r="9027" spans="7:8" x14ac:dyDescent="0.2">
      <c r="G9027" s="35"/>
      <c r="H9027" s="35"/>
    </row>
    <row r="9028" spans="7:8" x14ac:dyDescent="0.2">
      <c r="G9028" s="35"/>
      <c r="H9028" s="35"/>
    </row>
    <row r="9029" spans="7:8" x14ac:dyDescent="0.2">
      <c r="G9029" s="35"/>
      <c r="H9029" s="35"/>
    </row>
    <row r="9030" spans="7:8" x14ac:dyDescent="0.2">
      <c r="G9030" s="35"/>
      <c r="H9030" s="35"/>
    </row>
    <row r="9031" spans="7:8" x14ac:dyDescent="0.2">
      <c r="G9031" s="35"/>
      <c r="H9031" s="35"/>
    </row>
    <row r="9032" spans="7:8" x14ac:dyDescent="0.2">
      <c r="G9032" s="35"/>
      <c r="H9032" s="35"/>
    </row>
    <row r="9033" spans="7:8" x14ac:dyDescent="0.2">
      <c r="G9033" s="35"/>
      <c r="H9033" s="35"/>
    </row>
    <row r="9034" spans="7:8" x14ac:dyDescent="0.2">
      <c r="G9034" s="35"/>
      <c r="H9034" s="35"/>
    </row>
    <row r="9035" spans="7:8" x14ac:dyDescent="0.2">
      <c r="G9035" s="35"/>
      <c r="H9035" s="35"/>
    </row>
    <row r="9036" spans="7:8" x14ac:dyDescent="0.2">
      <c r="G9036" s="35"/>
      <c r="H9036" s="35"/>
    </row>
    <row r="9037" spans="7:8" x14ac:dyDescent="0.2">
      <c r="G9037" s="35"/>
      <c r="H9037" s="35"/>
    </row>
    <row r="9038" spans="7:8" x14ac:dyDescent="0.2">
      <c r="G9038" s="35"/>
      <c r="H9038" s="35"/>
    </row>
    <row r="9039" spans="7:8" x14ac:dyDescent="0.2">
      <c r="G9039" s="35"/>
      <c r="H9039" s="35"/>
    </row>
    <row r="9040" spans="7:8" x14ac:dyDescent="0.2">
      <c r="G9040" s="35"/>
      <c r="H9040" s="35"/>
    </row>
    <row r="9041" spans="7:8" x14ac:dyDescent="0.2">
      <c r="G9041" s="35"/>
      <c r="H9041" s="35"/>
    </row>
    <row r="9042" spans="7:8" x14ac:dyDescent="0.2">
      <c r="G9042" s="35"/>
      <c r="H9042" s="35"/>
    </row>
    <row r="9043" spans="7:8" x14ac:dyDescent="0.2">
      <c r="G9043" s="35"/>
      <c r="H9043" s="35"/>
    </row>
    <row r="9044" spans="7:8" x14ac:dyDescent="0.2">
      <c r="G9044" s="35"/>
      <c r="H9044" s="35"/>
    </row>
    <row r="9045" spans="7:8" x14ac:dyDescent="0.2">
      <c r="G9045" s="35"/>
      <c r="H9045" s="35"/>
    </row>
    <row r="9046" spans="7:8" x14ac:dyDescent="0.2">
      <c r="G9046" s="35"/>
      <c r="H9046" s="35"/>
    </row>
    <row r="9047" spans="7:8" x14ac:dyDescent="0.2">
      <c r="G9047" s="35"/>
      <c r="H9047" s="35"/>
    </row>
    <row r="9048" spans="7:8" x14ac:dyDescent="0.2">
      <c r="G9048" s="35"/>
      <c r="H9048" s="35"/>
    </row>
    <row r="9049" spans="7:8" x14ac:dyDescent="0.2">
      <c r="G9049" s="35"/>
      <c r="H9049" s="35"/>
    </row>
    <row r="9050" spans="7:8" x14ac:dyDescent="0.2">
      <c r="G9050" s="35"/>
      <c r="H9050" s="35"/>
    </row>
    <row r="9051" spans="7:8" x14ac:dyDescent="0.2">
      <c r="G9051" s="35"/>
      <c r="H9051" s="35"/>
    </row>
    <row r="9052" spans="7:8" x14ac:dyDescent="0.2">
      <c r="G9052" s="35"/>
      <c r="H9052" s="35"/>
    </row>
    <row r="9053" spans="7:8" x14ac:dyDescent="0.2">
      <c r="G9053" s="35"/>
      <c r="H9053" s="35"/>
    </row>
    <row r="9054" spans="7:8" x14ac:dyDescent="0.2">
      <c r="G9054" s="35"/>
      <c r="H9054" s="35"/>
    </row>
    <row r="9055" spans="7:8" x14ac:dyDescent="0.2">
      <c r="G9055" s="35"/>
      <c r="H9055" s="35"/>
    </row>
    <row r="9056" spans="7:8" x14ac:dyDescent="0.2">
      <c r="G9056" s="35"/>
      <c r="H9056" s="35"/>
    </row>
    <row r="9057" spans="7:8" x14ac:dyDescent="0.2">
      <c r="G9057" s="35"/>
      <c r="H9057" s="35"/>
    </row>
    <row r="9058" spans="7:8" x14ac:dyDescent="0.2">
      <c r="G9058" s="35"/>
      <c r="H9058" s="35"/>
    </row>
    <row r="9059" spans="7:8" x14ac:dyDescent="0.2">
      <c r="G9059" s="35"/>
      <c r="H9059" s="35"/>
    </row>
    <row r="9060" spans="7:8" x14ac:dyDescent="0.2">
      <c r="G9060" s="35"/>
      <c r="H9060" s="35"/>
    </row>
    <row r="9061" spans="7:8" x14ac:dyDescent="0.2">
      <c r="G9061" s="35"/>
      <c r="H9061" s="35"/>
    </row>
    <row r="9062" spans="7:8" x14ac:dyDescent="0.2">
      <c r="G9062" s="35"/>
      <c r="H9062" s="35"/>
    </row>
    <row r="9063" spans="7:8" x14ac:dyDescent="0.2">
      <c r="G9063" s="35"/>
      <c r="H9063" s="35"/>
    </row>
    <row r="9064" spans="7:8" x14ac:dyDescent="0.2">
      <c r="G9064" s="35"/>
      <c r="H9064" s="35"/>
    </row>
    <row r="9065" spans="7:8" x14ac:dyDescent="0.2">
      <c r="G9065" s="35"/>
      <c r="H9065" s="35"/>
    </row>
    <row r="9066" spans="7:8" x14ac:dyDescent="0.2">
      <c r="G9066" s="35"/>
      <c r="H9066" s="35"/>
    </row>
    <row r="9067" spans="7:8" x14ac:dyDescent="0.2">
      <c r="G9067" s="35"/>
      <c r="H9067" s="35"/>
    </row>
    <row r="9068" spans="7:8" x14ac:dyDescent="0.2">
      <c r="G9068" s="35"/>
      <c r="H9068" s="35"/>
    </row>
    <row r="9069" spans="7:8" x14ac:dyDescent="0.2">
      <c r="G9069" s="35"/>
      <c r="H9069" s="35"/>
    </row>
    <row r="9070" spans="7:8" x14ac:dyDescent="0.2">
      <c r="G9070" s="35"/>
      <c r="H9070" s="35"/>
    </row>
    <row r="9071" spans="7:8" x14ac:dyDescent="0.2">
      <c r="G9071" s="35"/>
      <c r="H9071" s="35"/>
    </row>
    <row r="9072" spans="7:8" x14ac:dyDescent="0.2">
      <c r="G9072" s="35"/>
      <c r="H9072" s="35"/>
    </row>
    <row r="9073" spans="7:8" x14ac:dyDescent="0.2">
      <c r="G9073" s="35"/>
      <c r="H9073" s="35"/>
    </row>
    <row r="9074" spans="7:8" x14ac:dyDescent="0.2">
      <c r="G9074" s="35"/>
      <c r="H9074" s="35"/>
    </row>
    <row r="9075" spans="7:8" x14ac:dyDescent="0.2">
      <c r="G9075" s="35"/>
      <c r="H9075" s="35"/>
    </row>
    <row r="9076" spans="7:8" x14ac:dyDescent="0.2">
      <c r="G9076" s="35"/>
      <c r="H9076" s="35"/>
    </row>
    <row r="9077" spans="7:8" x14ac:dyDescent="0.2">
      <c r="G9077" s="35"/>
      <c r="H9077" s="35"/>
    </row>
    <row r="9078" spans="7:8" x14ac:dyDescent="0.2">
      <c r="G9078" s="35"/>
      <c r="H9078" s="35"/>
    </row>
    <row r="9079" spans="7:8" x14ac:dyDescent="0.2">
      <c r="G9079" s="35"/>
      <c r="H9079" s="35"/>
    </row>
    <row r="9080" spans="7:8" x14ac:dyDescent="0.2">
      <c r="G9080" s="35"/>
      <c r="H9080" s="35"/>
    </row>
    <row r="9081" spans="7:8" x14ac:dyDescent="0.2">
      <c r="G9081" s="35"/>
      <c r="H9081" s="35"/>
    </row>
    <row r="9082" spans="7:8" x14ac:dyDescent="0.2">
      <c r="G9082" s="35"/>
      <c r="H9082" s="35"/>
    </row>
    <row r="9083" spans="7:8" x14ac:dyDescent="0.2">
      <c r="G9083" s="35"/>
      <c r="H9083" s="35"/>
    </row>
    <row r="9084" spans="7:8" x14ac:dyDescent="0.2">
      <c r="G9084" s="35"/>
      <c r="H9084" s="35"/>
    </row>
    <row r="9085" spans="7:8" x14ac:dyDescent="0.2">
      <c r="G9085" s="35"/>
      <c r="H9085" s="35"/>
    </row>
    <row r="9086" spans="7:8" x14ac:dyDescent="0.2">
      <c r="G9086" s="35"/>
      <c r="H9086" s="35"/>
    </row>
    <row r="9087" spans="7:8" x14ac:dyDescent="0.2">
      <c r="G9087" s="35"/>
      <c r="H9087" s="35"/>
    </row>
    <row r="9088" spans="7:8" x14ac:dyDescent="0.2">
      <c r="G9088" s="35"/>
      <c r="H9088" s="35"/>
    </row>
    <row r="9089" spans="7:8" x14ac:dyDescent="0.2">
      <c r="G9089" s="35"/>
      <c r="H9089" s="35"/>
    </row>
    <row r="9090" spans="7:8" x14ac:dyDescent="0.2">
      <c r="G9090" s="35"/>
      <c r="H9090" s="35"/>
    </row>
    <row r="9091" spans="7:8" x14ac:dyDescent="0.2">
      <c r="G9091" s="35"/>
      <c r="H9091" s="35"/>
    </row>
    <row r="9092" spans="7:8" x14ac:dyDescent="0.2">
      <c r="G9092" s="35"/>
      <c r="H9092" s="35"/>
    </row>
    <row r="9093" spans="7:8" x14ac:dyDescent="0.2">
      <c r="G9093" s="35"/>
      <c r="H9093" s="35"/>
    </row>
    <row r="9094" spans="7:8" x14ac:dyDescent="0.2">
      <c r="G9094" s="35"/>
      <c r="H9094" s="35"/>
    </row>
    <row r="9095" spans="7:8" x14ac:dyDescent="0.2">
      <c r="G9095" s="35"/>
      <c r="H9095" s="35"/>
    </row>
    <row r="9096" spans="7:8" x14ac:dyDescent="0.2">
      <c r="G9096" s="35"/>
      <c r="H9096" s="35"/>
    </row>
    <row r="9097" spans="7:8" x14ac:dyDescent="0.2">
      <c r="G9097" s="35"/>
      <c r="H9097" s="35"/>
    </row>
    <row r="9098" spans="7:8" x14ac:dyDescent="0.2">
      <c r="G9098" s="35"/>
      <c r="H9098" s="35"/>
    </row>
    <row r="9099" spans="7:8" x14ac:dyDescent="0.2">
      <c r="G9099" s="35"/>
      <c r="H9099" s="35"/>
    </row>
    <row r="9100" spans="7:8" x14ac:dyDescent="0.2">
      <c r="G9100" s="35"/>
      <c r="H9100" s="35"/>
    </row>
    <row r="9101" spans="7:8" x14ac:dyDescent="0.2">
      <c r="G9101" s="35"/>
      <c r="H9101" s="35"/>
    </row>
    <row r="9102" spans="7:8" x14ac:dyDescent="0.2">
      <c r="G9102" s="35"/>
      <c r="H9102" s="35"/>
    </row>
    <row r="9103" spans="7:8" x14ac:dyDescent="0.2">
      <c r="G9103" s="35"/>
      <c r="H9103" s="35"/>
    </row>
    <row r="9104" spans="7:8" x14ac:dyDescent="0.2">
      <c r="G9104" s="35"/>
      <c r="H9104" s="35"/>
    </row>
    <row r="9105" spans="7:8" x14ac:dyDescent="0.2">
      <c r="G9105" s="35"/>
      <c r="H9105" s="35"/>
    </row>
    <row r="9106" spans="7:8" x14ac:dyDescent="0.2">
      <c r="G9106" s="35"/>
      <c r="H9106" s="35"/>
    </row>
    <row r="9107" spans="7:8" x14ac:dyDescent="0.2">
      <c r="G9107" s="35"/>
      <c r="H9107" s="35"/>
    </row>
    <row r="9108" spans="7:8" x14ac:dyDescent="0.2">
      <c r="G9108" s="35"/>
      <c r="H9108" s="35"/>
    </row>
    <row r="9109" spans="7:8" x14ac:dyDescent="0.2">
      <c r="G9109" s="35"/>
      <c r="H9109" s="35"/>
    </row>
    <row r="9110" spans="7:8" x14ac:dyDescent="0.2">
      <c r="G9110" s="35"/>
      <c r="H9110" s="35"/>
    </row>
    <row r="9111" spans="7:8" x14ac:dyDescent="0.2">
      <c r="G9111" s="35"/>
      <c r="H9111" s="35"/>
    </row>
    <row r="9112" spans="7:8" x14ac:dyDescent="0.2">
      <c r="G9112" s="35"/>
      <c r="H9112" s="35"/>
    </row>
    <row r="9113" spans="7:8" x14ac:dyDescent="0.2">
      <c r="G9113" s="35"/>
      <c r="H9113" s="35"/>
    </row>
    <row r="9114" spans="7:8" x14ac:dyDescent="0.2">
      <c r="G9114" s="35"/>
      <c r="H9114" s="35"/>
    </row>
    <row r="9115" spans="7:8" x14ac:dyDescent="0.2">
      <c r="G9115" s="35"/>
      <c r="H9115" s="35"/>
    </row>
    <row r="9116" spans="7:8" x14ac:dyDescent="0.2">
      <c r="G9116" s="35"/>
      <c r="H9116" s="35"/>
    </row>
    <row r="9117" spans="7:8" x14ac:dyDescent="0.2">
      <c r="G9117" s="35"/>
      <c r="H9117" s="35"/>
    </row>
    <row r="9118" spans="7:8" x14ac:dyDescent="0.2">
      <c r="G9118" s="35"/>
      <c r="H9118" s="35"/>
    </row>
    <row r="9119" spans="7:8" x14ac:dyDescent="0.2">
      <c r="G9119" s="35"/>
      <c r="H9119" s="35"/>
    </row>
    <row r="9120" spans="7:8" x14ac:dyDescent="0.2">
      <c r="G9120" s="35"/>
      <c r="H9120" s="35"/>
    </row>
    <row r="9121" spans="7:8" x14ac:dyDescent="0.2">
      <c r="G9121" s="35"/>
      <c r="H9121" s="35"/>
    </row>
    <row r="9122" spans="7:8" x14ac:dyDescent="0.2">
      <c r="G9122" s="35"/>
      <c r="H9122" s="35"/>
    </row>
    <row r="9123" spans="7:8" x14ac:dyDescent="0.2">
      <c r="G9123" s="35"/>
      <c r="H9123" s="35"/>
    </row>
    <row r="9124" spans="7:8" x14ac:dyDescent="0.2">
      <c r="G9124" s="35"/>
      <c r="H9124" s="35"/>
    </row>
    <row r="9125" spans="7:8" x14ac:dyDescent="0.2">
      <c r="G9125" s="35"/>
      <c r="H9125" s="35"/>
    </row>
    <row r="9126" spans="7:8" x14ac:dyDescent="0.2">
      <c r="G9126" s="35"/>
      <c r="H9126" s="35"/>
    </row>
    <row r="9127" spans="7:8" x14ac:dyDescent="0.2">
      <c r="G9127" s="35"/>
      <c r="H9127" s="35"/>
    </row>
    <row r="9128" spans="7:8" x14ac:dyDescent="0.2">
      <c r="G9128" s="35"/>
      <c r="H9128" s="35"/>
    </row>
    <row r="9129" spans="7:8" x14ac:dyDescent="0.2">
      <c r="G9129" s="35"/>
      <c r="H9129" s="35"/>
    </row>
    <row r="9130" spans="7:8" x14ac:dyDescent="0.2">
      <c r="G9130" s="35"/>
      <c r="H9130" s="35"/>
    </row>
    <row r="9131" spans="7:8" x14ac:dyDescent="0.2">
      <c r="G9131" s="35"/>
      <c r="H9131" s="35"/>
    </row>
    <row r="9132" spans="7:8" x14ac:dyDescent="0.2">
      <c r="G9132" s="35"/>
      <c r="H9132" s="35"/>
    </row>
    <row r="9133" spans="7:8" x14ac:dyDescent="0.2">
      <c r="G9133" s="35"/>
      <c r="H9133" s="35"/>
    </row>
    <row r="9134" spans="7:8" x14ac:dyDescent="0.2">
      <c r="G9134" s="35"/>
      <c r="H9134" s="35"/>
    </row>
    <row r="9135" spans="7:8" x14ac:dyDescent="0.2">
      <c r="G9135" s="35"/>
      <c r="H9135" s="35"/>
    </row>
    <row r="9136" spans="7:8" x14ac:dyDescent="0.2">
      <c r="G9136" s="35"/>
      <c r="H9136" s="35"/>
    </row>
    <row r="9137" spans="7:8" x14ac:dyDescent="0.2">
      <c r="G9137" s="35"/>
      <c r="H9137" s="35"/>
    </row>
    <row r="9138" spans="7:8" x14ac:dyDescent="0.2">
      <c r="G9138" s="35"/>
      <c r="H9138" s="35"/>
    </row>
    <row r="9139" spans="7:8" x14ac:dyDescent="0.2">
      <c r="G9139" s="35"/>
      <c r="H9139" s="35"/>
    </row>
    <row r="9140" spans="7:8" x14ac:dyDescent="0.2">
      <c r="G9140" s="35"/>
      <c r="H9140" s="35"/>
    </row>
    <row r="9141" spans="7:8" x14ac:dyDescent="0.2">
      <c r="G9141" s="35"/>
      <c r="H9141" s="35"/>
    </row>
    <row r="9142" spans="7:8" x14ac:dyDescent="0.2">
      <c r="G9142" s="35"/>
      <c r="H9142" s="35"/>
    </row>
    <row r="9143" spans="7:8" x14ac:dyDescent="0.2">
      <c r="G9143" s="35"/>
      <c r="H9143" s="35"/>
    </row>
    <row r="9144" spans="7:8" x14ac:dyDescent="0.2">
      <c r="G9144" s="35"/>
      <c r="H9144" s="35"/>
    </row>
    <row r="9145" spans="7:8" x14ac:dyDescent="0.2">
      <c r="G9145" s="35"/>
      <c r="H9145" s="35"/>
    </row>
    <row r="9146" spans="7:8" x14ac:dyDescent="0.2">
      <c r="G9146" s="35"/>
      <c r="H9146" s="35"/>
    </row>
    <row r="9147" spans="7:8" x14ac:dyDescent="0.2">
      <c r="G9147" s="35"/>
      <c r="H9147" s="35"/>
    </row>
    <row r="9148" spans="7:8" x14ac:dyDescent="0.2">
      <c r="G9148" s="35"/>
      <c r="H9148" s="35"/>
    </row>
    <row r="9149" spans="7:8" x14ac:dyDescent="0.2">
      <c r="G9149" s="35"/>
      <c r="H9149" s="35"/>
    </row>
    <row r="9150" spans="7:8" x14ac:dyDescent="0.2">
      <c r="G9150" s="35"/>
      <c r="H9150" s="35"/>
    </row>
    <row r="9151" spans="7:8" x14ac:dyDescent="0.2">
      <c r="G9151" s="35"/>
      <c r="H9151" s="35"/>
    </row>
    <row r="9152" spans="7:8" x14ac:dyDescent="0.2">
      <c r="G9152" s="35"/>
      <c r="H9152" s="35"/>
    </row>
    <row r="9153" spans="7:8" x14ac:dyDescent="0.2">
      <c r="G9153" s="35"/>
      <c r="H9153" s="35"/>
    </row>
    <row r="9154" spans="7:8" x14ac:dyDescent="0.2">
      <c r="G9154" s="35"/>
      <c r="H9154" s="35"/>
    </row>
    <row r="9155" spans="7:8" x14ac:dyDescent="0.2">
      <c r="G9155" s="35"/>
      <c r="H9155" s="35"/>
    </row>
    <row r="9156" spans="7:8" x14ac:dyDescent="0.2">
      <c r="G9156" s="35"/>
      <c r="H9156" s="35"/>
    </row>
    <row r="9157" spans="7:8" x14ac:dyDescent="0.2">
      <c r="G9157" s="35"/>
      <c r="H9157" s="35"/>
    </row>
    <row r="9158" spans="7:8" x14ac:dyDescent="0.2">
      <c r="G9158" s="35"/>
      <c r="H9158" s="35"/>
    </row>
    <row r="9159" spans="7:8" x14ac:dyDescent="0.2">
      <c r="G9159" s="35"/>
      <c r="H9159" s="35"/>
    </row>
    <row r="9160" spans="7:8" x14ac:dyDescent="0.2">
      <c r="G9160" s="35"/>
      <c r="H9160" s="35"/>
    </row>
    <row r="9161" spans="7:8" x14ac:dyDescent="0.2">
      <c r="G9161" s="35"/>
      <c r="H9161" s="35"/>
    </row>
    <row r="9162" spans="7:8" x14ac:dyDescent="0.2">
      <c r="G9162" s="35"/>
      <c r="H9162" s="35"/>
    </row>
    <row r="9163" spans="7:8" x14ac:dyDescent="0.2">
      <c r="G9163" s="35"/>
      <c r="H9163" s="35"/>
    </row>
    <row r="9164" spans="7:8" x14ac:dyDescent="0.2">
      <c r="G9164" s="35"/>
      <c r="H9164" s="35"/>
    </row>
    <row r="9165" spans="7:8" x14ac:dyDescent="0.2">
      <c r="G9165" s="35"/>
      <c r="H9165" s="35"/>
    </row>
    <row r="9166" spans="7:8" x14ac:dyDescent="0.2">
      <c r="G9166" s="35"/>
      <c r="H9166" s="35"/>
    </row>
    <row r="9167" spans="7:8" x14ac:dyDescent="0.2">
      <c r="G9167" s="35"/>
      <c r="H9167" s="35"/>
    </row>
    <row r="9168" spans="7:8" x14ac:dyDescent="0.2">
      <c r="G9168" s="35"/>
      <c r="H9168" s="35"/>
    </row>
    <row r="9169" spans="7:8" x14ac:dyDescent="0.2">
      <c r="G9169" s="35"/>
      <c r="H9169" s="35"/>
    </row>
    <row r="9170" spans="7:8" x14ac:dyDescent="0.2">
      <c r="G9170" s="35"/>
      <c r="H9170" s="35"/>
    </row>
    <row r="9171" spans="7:8" x14ac:dyDescent="0.2">
      <c r="G9171" s="35"/>
      <c r="H9171" s="35"/>
    </row>
    <row r="9172" spans="7:8" x14ac:dyDescent="0.2">
      <c r="G9172" s="35"/>
      <c r="H9172" s="35"/>
    </row>
    <row r="9173" spans="7:8" x14ac:dyDescent="0.2">
      <c r="G9173" s="35"/>
      <c r="H9173" s="35"/>
    </row>
    <row r="9174" spans="7:8" x14ac:dyDescent="0.2">
      <c r="G9174" s="35"/>
      <c r="H9174" s="35"/>
    </row>
    <row r="9175" spans="7:8" x14ac:dyDescent="0.2">
      <c r="G9175" s="35"/>
      <c r="H9175" s="35"/>
    </row>
    <row r="9176" spans="7:8" x14ac:dyDescent="0.2">
      <c r="G9176" s="35"/>
      <c r="H9176" s="35"/>
    </row>
    <row r="9177" spans="7:8" x14ac:dyDescent="0.2">
      <c r="G9177" s="35"/>
      <c r="H9177" s="35"/>
    </row>
    <row r="9178" spans="7:8" x14ac:dyDescent="0.2">
      <c r="G9178" s="35"/>
      <c r="H9178" s="35"/>
    </row>
    <row r="9179" spans="7:8" x14ac:dyDescent="0.2">
      <c r="G9179" s="35"/>
      <c r="H9179" s="35"/>
    </row>
    <row r="9180" spans="7:8" x14ac:dyDescent="0.2">
      <c r="G9180" s="35"/>
      <c r="H9180" s="35"/>
    </row>
    <row r="9181" spans="7:8" x14ac:dyDescent="0.2">
      <c r="G9181" s="35"/>
      <c r="H9181" s="35"/>
    </row>
    <row r="9182" spans="7:8" x14ac:dyDescent="0.2">
      <c r="G9182" s="35"/>
      <c r="H9182" s="35"/>
    </row>
    <row r="9183" spans="7:8" x14ac:dyDescent="0.2">
      <c r="G9183" s="35"/>
      <c r="H9183" s="35"/>
    </row>
    <row r="9184" spans="7:8" x14ac:dyDescent="0.2">
      <c r="G9184" s="35"/>
      <c r="H9184" s="35"/>
    </row>
    <row r="9185" spans="7:8" x14ac:dyDescent="0.2">
      <c r="G9185" s="35"/>
      <c r="H9185" s="35"/>
    </row>
    <row r="9186" spans="7:8" x14ac:dyDescent="0.2">
      <c r="G9186" s="35"/>
      <c r="H9186" s="35"/>
    </row>
    <row r="9187" spans="7:8" x14ac:dyDescent="0.2">
      <c r="G9187" s="35"/>
      <c r="H9187" s="35"/>
    </row>
    <row r="9188" spans="7:8" x14ac:dyDescent="0.2">
      <c r="G9188" s="35"/>
      <c r="H9188" s="35"/>
    </row>
    <row r="9189" spans="7:8" x14ac:dyDescent="0.2">
      <c r="G9189" s="35"/>
      <c r="H9189" s="35"/>
    </row>
    <row r="9190" spans="7:8" x14ac:dyDescent="0.2">
      <c r="G9190" s="35"/>
      <c r="H9190" s="35"/>
    </row>
    <row r="9191" spans="7:8" x14ac:dyDescent="0.2">
      <c r="G9191" s="35"/>
      <c r="H9191" s="35"/>
    </row>
    <row r="9192" spans="7:8" x14ac:dyDescent="0.2">
      <c r="G9192" s="35"/>
      <c r="H9192" s="35"/>
    </row>
    <row r="9193" spans="7:8" x14ac:dyDescent="0.2">
      <c r="G9193" s="35"/>
      <c r="H9193" s="35"/>
    </row>
    <row r="9194" spans="7:8" x14ac:dyDescent="0.2">
      <c r="G9194" s="35"/>
      <c r="H9194" s="35"/>
    </row>
    <row r="9195" spans="7:8" x14ac:dyDescent="0.2">
      <c r="G9195" s="35"/>
      <c r="H9195" s="35"/>
    </row>
    <row r="9196" spans="7:8" x14ac:dyDescent="0.2">
      <c r="G9196" s="35"/>
      <c r="H9196" s="35"/>
    </row>
    <row r="9197" spans="7:8" x14ac:dyDescent="0.2">
      <c r="G9197" s="35"/>
      <c r="H9197" s="35"/>
    </row>
    <row r="9198" spans="7:8" x14ac:dyDescent="0.2">
      <c r="G9198" s="35"/>
      <c r="H9198" s="35"/>
    </row>
    <row r="9199" spans="7:8" x14ac:dyDescent="0.2">
      <c r="G9199" s="35"/>
      <c r="H9199" s="35"/>
    </row>
    <row r="9200" spans="7:8" x14ac:dyDescent="0.2">
      <c r="G9200" s="35"/>
      <c r="H9200" s="35"/>
    </row>
    <row r="9201" spans="7:8" x14ac:dyDescent="0.2">
      <c r="G9201" s="35"/>
      <c r="H9201" s="35"/>
    </row>
    <row r="9202" spans="7:8" x14ac:dyDescent="0.2">
      <c r="G9202" s="35"/>
      <c r="H9202" s="35"/>
    </row>
    <row r="9203" spans="7:8" x14ac:dyDescent="0.2">
      <c r="G9203" s="35"/>
      <c r="H9203" s="35"/>
    </row>
    <row r="9204" spans="7:8" x14ac:dyDescent="0.2">
      <c r="G9204" s="35"/>
      <c r="H9204" s="35"/>
    </row>
    <row r="9205" spans="7:8" x14ac:dyDescent="0.2">
      <c r="G9205" s="35"/>
      <c r="H9205" s="35"/>
    </row>
    <row r="9206" spans="7:8" x14ac:dyDescent="0.2">
      <c r="G9206" s="35"/>
      <c r="H9206" s="35"/>
    </row>
    <row r="9207" spans="7:8" x14ac:dyDescent="0.2">
      <c r="G9207" s="35"/>
      <c r="H9207" s="35"/>
    </row>
    <row r="9208" spans="7:8" x14ac:dyDescent="0.2">
      <c r="G9208" s="35"/>
      <c r="H9208" s="35"/>
    </row>
    <row r="9209" spans="7:8" x14ac:dyDescent="0.2">
      <c r="G9209" s="35"/>
      <c r="H9209" s="35"/>
    </row>
    <row r="9210" spans="7:8" x14ac:dyDescent="0.2">
      <c r="G9210" s="35"/>
      <c r="H9210" s="35"/>
    </row>
    <row r="9211" spans="7:8" x14ac:dyDescent="0.2">
      <c r="G9211" s="35"/>
      <c r="H9211" s="35"/>
    </row>
    <row r="9212" spans="7:8" x14ac:dyDescent="0.2">
      <c r="G9212" s="35"/>
      <c r="H9212" s="35"/>
    </row>
    <row r="9213" spans="7:8" x14ac:dyDescent="0.2">
      <c r="G9213" s="35"/>
      <c r="H9213" s="35"/>
    </row>
    <row r="9214" spans="7:8" x14ac:dyDescent="0.2">
      <c r="G9214" s="35"/>
      <c r="H9214" s="35"/>
    </row>
    <row r="9215" spans="7:8" x14ac:dyDescent="0.2">
      <c r="G9215" s="35"/>
      <c r="H9215" s="35"/>
    </row>
    <row r="9216" spans="7:8" x14ac:dyDescent="0.2">
      <c r="G9216" s="35"/>
      <c r="H9216" s="35"/>
    </row>
    <row r="9217" spans="7:8" x14ac:dyDescent="0.2">
      <c r="G9217" s="35"/>
      <c r="H9217" s="35"/>
    </row>
    <row r="9218" spans="7:8" x14ac:dyDescent="0.2">
      <c r="G9218" s="35"/>
      <c r="H9218" s="35"/>
    </row>
    <row r="9219" spans="7:8" x14ac:dyDescent="0.2">
      <c r="G9219" s="35"/>
      <c r="H9219" s="35"/>
    </row>
    <row r="9220" spans="7:8" x14ac:dyDescent="0.2">
      <c r="G9220" s="35"/>
      <c r="H9220" s="35"/>
    </row>
    <row r="9221" spans="7:8" x14ac:dyDescent="0.2">
      <c r="G9221" s="35"/>
      <c r="H9221" s="35"/>
    </row>
    <row r="9222" spans="7:8" x14ac:dyDescent="0.2">
      <c r="G9222" s="35"/>
      <c r="H9222" s="35"/>
    </row>
    <row r="9223" spans="7:8" x14ac:dyDescent="0.2">
      <c r="G9223" s="35"/>
      <c r="H9223" s="35"/>
    </row>
    <row r="9224" spans="7:8" x14ac:dyDescent="0.2">
      <c r="G9224" s="35"/>
      <c r="H9224" s="35"/>
    </row>
    <row r="9225" spans="7:8" x14ac:dyDescent="0.2">
      <c r="G9225" s="35"/>
      <c r="H9225" s="35"/>
    </row>
    <row r="9226" spans="7:8" x14ac:dyDescent="0.2">
      <c r="G9226" s="35"/>
      <c r="H9226" s="35"/>
    </row>
    <row r="9227" spans="7:8" x14ac:dyDescent="0.2">
      <c r="G9227" s="35"/>
      <c r="H9227" s="35"/>
    </row>
    <row r="9228" spans="7:8" x14ac:dyDescent="0.2">
      <c r="G9228" s="35"/>
      <c r="H9228" s="35"/>
    </row>
    <row r="9229" spans="7:8" x14ac:dyDescent="0.2">
      <c r="G9229" s="35"/>
      <c r="H9229" s="35"/>
    </row>
    <row r="9230" spans="7:8" x14ac:dyDescent="0.2">
      <c r="G9230" s="35"/>
      <c r="H9230" s="35"/>
    </row>
    <row r="9231" spans="7:8" x14ac:dyDescent="0.2">
      <c r="G9231" s="35"/>
      <c r="H9231" s="35"/>
    </row>
    <row r="9232" spans="7:8" x14ac:dyDescent="0.2">
      <c r="G9232" s="35"/>
      <c r="H9232" s="35"/>
    </row>
    <row r="9233" spans="7:8" x14ac:dyDescent="0.2">
      <c r="G9233" s="35"/>
      <c r="H9233" s="35"/>
    </row>
    <row r="9234" spans="7:8" x14ac:dyDescent="0.2">
      <c r="G9234" s="35"/>
      <c r="H9234" s="35"/>
    </row>
    <row r="9235" spans="7:8" x14ac:dyDescent="0.2">
      <c r="G9235" s="35"/>
      <c r="H9235" s="35"/>
    </row>
    <row r="9236" spans="7:8" x14ac:dyDescent="0.2">
      <c r="G9236" s="35"/>
      <c r="H9236" s="35"/>
    </row>
    <row r="9237" spans="7:8" x14ac:dyDescent="0.2">
      <c r="G9237" s="35"/>
      <c r="H9237" s="35"/>
    </row>
    <row r="9238" spans="7:8" x14ac:dyDescent="0.2">
      <c r="G9238" s="35"/>
      <c r="H9238" s="35"/>
    </row>
    <row r="9239" spans="7:8" x14ac:dyDescent="0.2">
      <c r="G9239" s="35"/>
      <c r="H9239" s="35"/>
    </row>
    <row r="9240" spans="7:8" x14ac:dyDescent="0.2">
      <c r="G9240" s="35"/>
      <c r="H9240" s="35"/>
    </row>
    <row r="9241" spans="7:8" x14ac:dyDescent="0.2">
      <c r="G9241" s="35"/>
      <c r="H9241" s="35"/>
    </row>
    <row r="9242" spans="7:8" x14ac:dyDescent="0.2">
      <c r="G9242" s="35"/>
      <c r="H9242" s="35"/>
    </row>
    <row r="9243" spans="7:8" x14ac:dyDescent="0.2">
      <c r="G9243" s="35"/>
      <c r="H9243" s="35"/>
    </row>
    <row r="9244" spans="7:8" x14ac:dyDescent="0.2">
      <c r="G9244" s="35"/>
      <c r="H9244" s="35"/>
    </row>
    <row r="9245" spans="7:8" x14ac:dyDescent="0.2">
      <c r="G9245" s="35"/>
      <c r="H9245" s="35"/>
    </row>
    <row r="9246" spans="7:8" x14ac:dyDescent="0.2">
      <c r="G9246" s="35"/>
      <c r="H9246" s="35"/>
    </row>
    <row r="9247" spans="7:8" x14ac:dyDescent="0.2">
      <c r="G9247" s="35"/>
      <c r="H9247" s="35"/>
    </row>
    <row r="9248" spans="7:8" x14ac:dyDescent="0.2">
      <c r="G9248" s="35"/>
      <c r="H9248" s="35"/>
    </row>
    <row r="9249" spans="7:8" x14ac:dyDescent="0.2">
      <c r="G9249" s="35"/>
      <c r="H9249" s="35"/>
    </row>
    <row r="9250" spans="7:8" x14ac:dyDescent="0.2">
      <c r="G9250" s="35"/>
      <c r="H9250" s="35"/>
    </row>
    <row r="9251" spans="7:8" x14ac:dyDescent="0.2">
      <c r="G9251" s="35"/>
      <c r="H9251" s="35"/>
    </row>
    <row r="9252" spans="7:8" x14ac:dyDescent="0.2">
      <c r="G9252" s="35"/>
      <c r="H9252" s="35"/>
    </row>
    <row r="9253" spans="7:8" x14ac:dyDescent="0.2">
      <c r="G9253" s="35"/>
      <c r="H9253" s="35"/>
    </row>
    <row r="9254" spans="7:8" x14ac:dyDescent="0.2">
      <c r="G9254" s="35"/>
      <c r="H9254" s="35"/>
    </row>
    <row r="9255" spans="7:8" x14ac:dyDescent="0.2">
      <c r="G9255" s="35"/>
      <c r="H9255" s="35"/>
    </row>
    <row r="9256" spans="7:8" x14ac:dyDescent="0.2">
      <c r="G9256" s="35"/>
      <c r="H9256" s="35"/>
    </row>
    <row r="9257" spans="7:8" x14ac:dyDescent="0.2">
      <c r="G9257" s="35"/>
      <c r="H9257" s="35"/>
    </row>
    <row r="9258" spans="7:8" x14ac:dyDescent="0.2">
      <c r="G9258" s="35"/>
      <c r="H9258" s="35"/>
    </row>
    <row r="9259" spans="7:8" x14ac:dyDescent="0.2">
      <c r="G9259" s="35"/>
      <c r="H9259" s="35"/>
    </row>
    <row r="9260" spans="7:8" x14ac:dyDescent="0.2">
      <c r="G9260" s="35"/>
      <c r="H9260" s="35"/>
    </row>
    <row r="9261" spans="7:8" x14ac:dyDescent="0.2">
      <c r="G9261" s="35"/>
      <c r="H9261" s="35"/>
    </row>
    <row r="9262" spans="7:8" x14ac:dyDescent="0.2">
      <c r="G9262" s="35"/>
      <c r="H9262" s="35"/>
    </row>
    <row r="9263" spans="7:8" x14ac:dyDescent="0.2">
      <c r="G9263" s="35"/>
      <c r="H9263" s="35"/>
    </row>
    <row r="9264" spans="7:8" x14ac:dyDescent="0.2">
      <c r="G9264" s="35"/>
      <c r="H9264" s="35"/>
    </row>
    <row r="9265" spans="7:8" x14ac:dyDescent="0.2">
      <c r="G9265" s="35"/>
      <c r="H9265" s="35"/>
    </row>
    <row r="9266" spans="7:8" x14ac:dyDescent="0.2">
      <c r="G9266" s="35"/>
      <c r="H9266" s="35"/>
    </row>
    <row r="9267" spans="7:8" x14ac:dyDescent="0.2">
      <c r="G9267" s="35"/>
      <c r="H9267" s="35"/>
    </row>
    <row r="9268" spans="7:8" x14ac:dyDescent="0.2">
      <c r="G9268" s="35"/>
      <c r="H9268" s="35"/>
    </row>
    <row r="9269" spans="7:8" x14ac:dyDescent="0.2">
      <c r="G9269" s="35"/>
      <c r="H9269" s="35"/>
    </row>
    <row r="9270" spans="7:8" x14ac:dyDescent="0.2">
      <c r="G9270" s="35"/>
      <c r="H9270" s="35"/>
    </row>
    <row r="9271" spans="7:8" x14ac:dyDescent="0.2">
      <c r="G9271" s="35"/>
      <c r="H9271" s="35"/>
    </row>
    <row r="9272" spans="7:8" x14ac:dyDescent="0.2">
      <c r="G9272" s="35"/>
      <c r="H9272" s="35"/>
    </row>
    <row r="9273" spans="7:8" x14ac:dyDescent="0.2">
      <c r="G9273" s="35"/>
      <c r="H9273" s="35"/>
    </row>
    <row r="9274" spans="7:8" x14ac:dyDescent="0.2">
      <c r="G9274" s="35"/>
      <c r="H9274" s="35"/>
    </row>
    <row r="9275" spans="7:8" x14ac:dyDescent="0.2">
      <c r="G9275" s="35"/>
      <c r="H9275" s="35"/>
    </row>
    <row r="9276" spans="7:8" x14ac:dyDescent="0.2">
      <c r="G9276" s="35"/>
      <c r="H9276" s="35"/>
    </row>
    <row r="9277" spans="7:8" x14ac:dyDescent="0.2">
      <c r="G9277" s="35"/>
      <c r="H9277" s="35"/>
    </row>
    <row r="9278" spans="7:8" x14ac:dyDescent="0.2">
      <c r="G9278" s="35"/>
      <c r="H9278" s="35"/>
    </row>
    <row r="9279" spans="7:8" x14ac:dyDescent="0.2">
      <c r="G9279" s="35"/>
      <c r="H9279" s="35"/>
    </row>
    <row r="9280" spans="7:8" x14ac:dyDescent="0.2">
      <c r="G9280" s="35"/>
      <c r="H9280" s="35"/>
    </row>
    <row r="9281" spans="7:8" x14ac:dyDescent="0.2">
      <c r="G9281" s="35"/>
      <c r="H9281" s="35"/>
    </row>
    <row r="9282" spans="7:8" x14ac:dyDescent="0.2">
      <c r="G9282" s="35"/>
      <c r="H9282" s="35"/>
    </row>
    <row r="9283" spans="7:8" x14ac:dyDescent="0.2">
      <c r="G9283" s="35"/>
      <c r="H9283" s="35"/>
    </row>
    <row r="9284" spans="7:8" x14ac:dyDescent="0.2">
      <c r="G9284" s="35"/>
      <c r="H9284" s="35"/>
    </row>
    <row r="9285" spans="7:8" x14ac:dyDescent="0.2">
      <c r="G9285" s="35"/>
      <c r="H9285" s="35"/>
    </row>
    <row r="9286" spans="7:8" x14ac:dyDescent="0.2">
      <c r="G9286" s="35"/>
      <c r="H9286" s="35"/>
    </row>
    <row r="9287" spans="7:8" x14ac:dyDescent="0.2">
      <c r="G9287" s="35"/>
      <c r="H9287" s="35"/>
    </row>
    <row r="9288" spans="7:8" x14ac:dyDescent="0.2">
      <c r="G9288" s="35"/>
      <c r="H9288" s="35"/>
    </row>
    <row r="9289" spans="7:8" x14ac:dyDescent="0.2">
      <c r="G9289" s="35"/>
      <c r="H9289" s="35"/>
    </row>
    <row r="9290" spans="7:8" x14ac:dyDescent="0.2">
      <c r="G9290" s="35"/>
      <c r="H9290" s="35"/>
    </row>
    <row r="9291" spans="7:8" x14ac:dyDescent="0.2">
      <c r="G9291" s="35"/>
      <c r="H9291" s="35"/>
    </row>
    <row r="9292" spans="7:8" x14ac:dyDescent="0.2">
      <c r="G9292" s="35"/>
      <c r="H9292" s="35"/>
    </row>
    <row r="9293" spans="7:8" x14ac:dyDescent="0.2">
      <c r="G9293" s="35"/>
      <c r="H9293" s="35"/>
    </row>
    <row r="9294" spans="7:8" x14ac:dyDescent="0.2">
      <c r="G9294" s="35"/>
      <c r="H9294" s="35"/>
    </row>
    <row r="9295" spans="7:8" x14ac:dyDescent="0.2">
      <c r="G9295" s="35"/>
      <c r="H9295" s="35"/>
    </row>
    <row r="9296" spans="7:8" x14ac:dyDescent="0.2">
      <c r="G9296" s="35"/>
      <c r="H9296" s="35"/>
    </row>
    <row r="9297" spans="7:8" x14ac:dyDescent="0.2">
      <c r="G9297" s="35"/>
      <c r="H9297" s="35"/>
    </row>
    <row r="9298" spans="7:8" x14ac:dyDescent="0.2">
      <c r="G9298" s="35"/>
      <c r="H9298" s="35"/>
    </row>
    <row r="9299" spans="7:8" x14ac:dyDescent="0.2">
      <c r="G9299" s="35"/>
      <c r="H9299" s="35"/>
    </row>
    <row r="9300" spans="7:8" x14ac:dyDescent="0.2">
      <c r="G9300" s="35"/>
      <c r="H9300" s="35"/>
    </row>
    <row r="9301" spans="7:8" x14ac:dyDescent="0.2">
      <c r="G9301" s="35"/>
      <c r="H9301" s="35"/>
    </row>
    <row r="9302" spans="7:8" x14ac:dyDescent="0.2">
      <c r="G9302" s="35"/>
      <c r="H9302" s="35"/>
    </row>
    <row r="9303" spans="7:8" x14ac:dyDescent="0.2">
      <c r="G9303" s="35"/>
      <c r="H9303" s="35"/>
    </row>
    <row r="9304" spans="7:8" x14ac:dyDescent="0.2">
      <c r="G9304" s="35"/>
      <c r="H9304" s="35"/>
    </row>
    <row r="9305" spans="7:8" x14ac:dyDescent="0.2">
      <c r="G9305" s="35"/>
      <c r="H9305" s="35"/>
    </row>
    <row r="9306" spans="7:8" x14ac:dyDescent="0.2">
      <c r="G9306" s="35"/>
      <c r="H9306" s="35"/>
    </row>
    <row r="9307" spans="7:8" x14ac:dyDescent="0.2">
      <c r="G9307" s="35"/>
      <c r="H9307" s="35"/>
    </row>
    <row r="9308" spans="7:8" x14ac:dyDescent="0.2">
      <c r="G9308" s="35"/>
      <c r="H9308" s="35"/>
    </row>
    <row r="9309" spans="7:8" x14ac:dyDescent="0.2">
      <c r="G9309" s="35"/>
      <c r="H9309" s="35"/>
    </row>
    <row r="9310" spans="7:8" x14ac:dyDescent="0.2">
      <c r="G9310" s="35"/>
      <c r="H9310" s="35"/>
    </row>
    <row r="9311" spans="7:8" x14ac:dyDescent="0.2">
      <c r="G9311" s="35"/>
      <c r="H9311" s="35"/>
    </row>
    <row r="9312" spans="7:8" x14ac:dyDescent="0.2">
      <c r="G9312" s="35"/>
      <c r="H9312" s="35"/>
    </row>
    <row r="9313" spans="7:8" x14ac:dyDescent="0.2">
      <c r="G9313" s="35"/>
      <c r="H9313" s="35"/>
    </row>
    <row r="9314" spans="7:8" x14ac:dyDescent="0.2">
      <c r="G9314" s="35"/>
      <c r="H9314" s="35"/>
    </row>
    <row r="9315" spans="7:8" x14ac:dyDescent="0.2">
      <c r="G9315" s="35"/>
      <c r="H9315" s="35"/>
    </row>
    <row r="9316" spans="7:8" x14ac:dyDescent="0.2">
      <c r="G9316" s="35"/>
      <c r="H9316" s="35"/>
    </row>
    <row r="9317" spans="7:8" x14ac:dyDescent="0.2">
      <c r="G9317" s="35"/>
      <c r="H9317" s="35"/>
    </row>
    <row r="9318" spans="7:8" x14ac:dyDescent="0.2">
      <c r="G9318" s="35"/>
      <c r="H9318" s="35"/>
    </row>
    <row r="9319" spans="7:8" x14ac:dyDescent="0.2">
      <c r="G9319" s="35"/>
      <c r="H9319" s="35"/>
    </row>
    <row r="9320" spans="7:8" x14ac:dyDescent="0.2">
      <c r="G9320" s="35"/>
      <c r="H9320" s="35"/>
    </row>
    <row r="9321" spans="7:8" x14ac:dyDescent="0.2">
      <c r="G9321" s="35"/>
      <c r="H9321" s="35"/>
    </row>
    <row r="9322" spans="7:8" x14ac:dyDescent="0.2">
      <c r="G9322" s="35"/>
      <c r="H9322" s="35"/>
    </row>
    <row r="9323" spans="7:8" x14ac:dyDescent="0.2">
      <c r="G9323" s="35"/>
      <c r="H9323" s="35"/>
    </row>
    <row r="9324" spans="7:8" x14ac:dyDescent="0.2">
      <c r="G9324" s="35"/>
      <c r="H9324" s="35"/>
    </row>
    <row r="9325" spans="7:8" x14ac:dyDescent="0.2">
      <c r="G9325" s="35"/>
      <c r="H9325" s="35"/>
    </row>
    <row r="9326" spans="7:8" x14ac:dyDescent="0.2">
      <c r="G9326" s="35"/>
      <c r="H9326" s="35"/>
    </row>
    <row r="9327" spans="7:8" x14ac:dyDescent="0.2">
      <c r="G9327" s="35"/>
      <c r="H9327" s="35"/>
    </row>
    <row r="9328" spans="7:8" x14ac:dyDescent="0.2">
      <c r="G9328" s="35"/>
      <c r="H9328" s="35"/>
    </row>
    <row r="9329" spans="7:8" x14ac:dyDescent="0.2">
      <c r="G9329" s="35"/>
      <c r="H9329" s="35"/>
    </row>
    <row r="9330" spans="7:8" x14ac:dyDescent="0.2">
      <c r="G9330" s="35"/>
      <c r="H9330" s="35"/>
    </row>
    <row r="9331" spans="7:8" x14ac:dyDescent="0.2">
      <c r="G9331" s="35"/>
      <c r="H9331" s="35"/>
    </row>
    <row r="9332" spans="7:8" x14ac:dyDescent="0.2">
      <c r="G9332" s="35"/>
      <c r="H9332" s="35"/>
    </row>
    <row r="9333" spans="7:8" x14ac:dyDescent="0.2">
      <c r="G9333" s="35"/>
      <c r="H9333" s="35"/>
    </row>
    <row r="9334" spans="7:8" x14ac:dyDescent="0.2">
      <c r="G9334" s="35"/>
      <c r="H9334" s="35"/>
    </row>
    <row r="9335" spans="7:8" x14ac:dyDescent="0.2">
      <c r="G9335" s="35"/>
      <c r="H9335" s="35"/>
    </row>
    <row r="9336" spans="7:8" x14ac:dyDescent="0.2">
      <c r="G9336" s="35"/>
      <c r="H9336" s="35"/>
    </row>
    <row r="9337" spans="7:8" x14ac:dyDescent="0.2">
      <c r="G9337" s="35"/>
      <c r="H9337" s="35"/>
    </row>
    <row r="9338" spans="7:8" x14ac:dyDescent="0.2">
      <c r="G9338" s="35"/>
      <c r="H9338" s="35"/>
    </row>
    <row r="9339" spans="7:8" x14ac:dyDescent="0.2">
      <c r="G9339" s="35"/>
      <c r="H9339" s="35"/>
    </row>
    <row r="9340" spans="7:8" x14ac:dyDescent="0.2">
      <c r="G9340" s="35"/>
      <c r="H9340" s="35"/>
    </row>
    <row r="9341" spans="7:8" x14ac:dyDescent="0.2">
      <c r="G9341" s="35"/>
      <c r="H9341" s="35"/>
    </row>
    <row r="9342" spans="7:8" x14ac:dyDescent="0.2">
      <c r="G9342" s="35"/>
      <c r="H9342" s="35"/>
    </row>
    <row r="9343" spans="7:8" x14ac:dyDescent="0.2">
      <c r="G9343" s="35"/>
      <c r="H9343" s="35"/>
    </row>
    <row r="9344" spans="7:8" x14ac:dyDescent="0.2">
      <c r="G9344" s="35"/>
      <c r="H9344" s="35"/>
    </row>
    <row r="9345" spans="7:8" x14ac:dyDescent="0.2">
      <c r="G9345" s="35"/>
      <c r="H9345" s="35"/>
    </row>
    <row r="9346" spans="7:8" x14ac:dyDescent="0.2">
      <c r="G9346" s="35"/>
      <c r="H9346" s="35"/>
    </row>
    <row r="9347" spans="7:8" x14ac:dyDescent="0.2">
      <c r="G9347" s="35"/>
      <c r="H9347" s="35"/>
    </row>
    <row r="9348" spans="7:8" x14ac:dyDescent="0.2">
      <c r="G9348" s="35"/>
      <c r="H9348" s="35"/>
    </row>
    <row r="9349" spans="7:8" x14ac:dyDescent="0.2">
      <c r="G9349" s="35"/>
      <c r="H9349" s="35"/>
    </row>
    <row r="9350" spans="7:8" x14ac:dyDescent="0.2">
      <c r="G9350" s="35"/>
      <c r="H9350" s="35"/>
    </row>
    <row r="9351" spans="7:8" x14ac:dyDescent="0.2">
      <c r="G9351" s="35"/>
      <c r="H9351" s="35"/>
    </row>
    <row r="9352" spans="7:8" x14ac:dyDescent="0.2">
      <c r="G9352" s="35"/>
      <c r="H9352" s="35"/>
    </row>
    <row r="9353" spans="7:8" x14ac:dyDescent="0.2">
      <c r="G9353" s="35"/>
      <c r="H9353" s="35"/>
    </row>
    <row r="9354" spans="7:8" x14ac:dyDescent="0.2">
      <c r="G9354" s="35"/>
      <c r="H9354" s="35"/>
    </row>
    <row r="9355" spans="7:8" x14ac:dyDescent="0.2">
      <c r="G9355" s="35"/>
      <c r="H9355" s="35"/>
    </row>
    <row r="9356" spans="7:8" x14ac:dyDescent="0.2">
      <c r="G9356" s="35"/>
      <c r="H9356" s="35"/>
    </row>
    <row r="9357" spans="7:8" x14ac:dyDescent="0.2">
      <c r="G9357" s="35"/>
      <c r="H9357" s="35"/>
    </row>
    <row r="9358" spans="7:8" x14ac:dyDescent="0.2">
      <c r="G9358" s="35"/>
      <c r="H9358" s="35"/>
    </row>
    <row r="9359" spans="7:8" x14ac:dyDescent="0.2">
      <c r="G9359" s="35"/>
      <c r="H9359" s="35"/>
    </row>
    <row r="9360" spans="7:8" x14ac:dyDescent="0.2">
      <c r="G9360" s="35"/>
      <c r="H9360" s="35"/>
    </row>
    <row r="9361" spans="7:8" x14ac:dyDescent="0.2">
      <c r="G9361" s="35"/>
      <c r="H9361" s="35"/>
    </row>
    <row r="9362" spans="7:8" x14ac:dyDescent="0.2">
      <c r="G9362" s="35"/>
      <c r="H9362" s="35"/>
    </row>
    <row r="9363" spans="7:8" x14ac:dyDescent="0.2">
      <c r="G9363" s="35"/>
      <c r="H9363" s="35"/>
    </row>
    <row r="9364" spans="7:8" x14ac:dyDescent="0.2">
      <c r="G9364" s="35"/>
      <c r="H9364" s="35"/>
    </row>
    <row r="9365" spans="7:8" x14ac:dyDescent="0.2">
      <c r="G9365" s="35"/>
      <c r="H9365" s="35"/>
    </row>
    <row r="9366" spans="7:8" x14ac:dyDescent="0.2">
      <c r="G9366" s="35"/>
      <c r="H9366" s="35"/>
    </row>
    <row r="9367" spans="7:8" x14ac:dyDescent="0.2">
      <c r="G9367" s="35"/>
      <c r="H9367" s="35"/>
    </row>
    <row r="9368" spans="7:8" x14ac:dyDescent="0.2">
      <c r="G9368" s="35"/>
      <c r="H9368" s="35"/>
    </row>
    <row r="9369" spans="7:8" x14ac:dyDescent="0.2">
      <c r="G9369" s="35"/>
      <c r="H9369" s="35"/>
    </row>
    <row r="9370" spans="7:8" x14ac:dyDescent="0.2">
      <c r="G9370" s="35"/>
      <c r="H9370" s="35"/>
    </row>
    <row r="9371" spans="7:8" x14ac:dyDescent="0.2">
      <c r="G9371" s="35"/>
      <c r="H9371" s="35"/>
    </row>
    <row r="9372" spans="7:8" x14ac:dyDescent="0.2">
      <c r="G9372" s="35"/>
      <c r="H9372" s="35"/>
    </row>
    <row r="9373" spans="7:8" x14ac:dyDescent="0.2">
      <c r="G9373" s="35"/>
      <c r="H9373" s="35"/>
    </row>
    <row r="9374" spans="7:8" x14ac:dyDescent="0.2">
      <c r="G9374" s="35"/>
      <c r="H9374" s="35"/>
    </row>
    <row r="9375" spans="7:8" x14ac:dyDescent="0.2">
      <c r="G9375" s="35"/>
      <c r="H9375" s="35"/>
    </row>
    <row r="9376" spans="7:8" x14ac:dyDescent="0.2">
      <c r="G9376" s="35"/>
      <c r="H9376" s="35"/>
    </row>
    <row r="9377" spans="7:8" x14ac:dyDescent="0.2">
      <c r="G9377" s="35"/>
      <c r="H9377" s="35"/>
    </row>
    <row r="9378" spans="7:8" x14ac:dyDescent="0.2">
      <c r="G9378" s="35"/>
      <c r="H9378" s="35"/>
    </row>
    <row r="9379" spans="7:8" x14ac:dyDescent="0.2">
      <c r="G9379" s="35"/>
      <c r="H9379" s="35"/>
    </row>
    <row r="9380" spans="7:8" x14ac:dyDescent="0.2">
      <c r="G9380" s="35"/>
      <c r="H9380" s="35"/>
    </row>
    <row r="9381" spans="7:8" x14ac:dyDescent="0.2">
      <c r="G9381" s="35"/>
      <c r="H9381" s="35"/>
    </row>
    <row r="9382" spans="7:8" x14ac:dyDescent="0.2">
      <c r="G9382" s="35"/>
      <c r="H9382" s="35"/>
    </row>
    <row r="9383" spans="7:8" x14ac:dyDescent="0.2">
      <c r="G9383" s="35"/>
      <c r="H9383" s="35"/>
    </row>
    <row r="9384" spans="7:8" x14ac:dyDescent="0.2">
      <c r="G9384" s="35"/>
      <c r="H9384" s="35"/>
    </row>
    <row r="9385" spans="7:8" x14ac:dyDescent="0.2">
      <c r="G9385" s="35"/>
      <c r="H9385" s="35"/>
    </row>
    <row r="9386" spans="7:8" x14ac:dyDescent="0.2">
      <c r="G9386" s="35"/>
      <c r="H9386" s="35"/>
    </row>
    <row r="9387" spans="7:8" x14ac:dyDescent="0.2">
      <c r="G9387" s="35"/>
      <c r="H9387" s="35"/>
    </row>
    <row r="9388" spans="7:8" x14ac:dyDescent="0.2">
      <c r="G9388" s="35"/>
      <c r="H9388" s="35"/>
    </row>
    <row r="9389" spans="7:8" x14ac:dyDescent="0.2">
      <c r="G9389" s="35"/>
      <c r="H9389" s="35"/>
    </row>
    <row r="9390" spans="7:8" x14ac:dyDescent="0.2">
      <c r="G9390" s="35"/>
      <c r="H9390" s="35"/>
    </row>
    <row r="9391" spans="7:8" x14ac:dyDescent="0.2">
      <c r="G9391" s="35"/>
      <c r="H9391" s="35"/>
    </row>
    <row r="9392" spans="7:8" x14ac:dyDescent="0.2">
      <c r="G9392" s="35"/>
      <c r="H9392" s="35"/>
    </row>
    <row r="9393" spans="7:8" x14ac:dyDescent="0.2">
      <c r="G9393" s="35"/>
      <c r="H9393" s="35"/>
    </row>
    <row r="9394" spans="7:8" x14ac:dyDescent="0.2">
      <c r="G9394" s="35"/>
      <c r="H9394" s="35"/>
    </row>
    <row r="9395" spans="7:8" x14ac:dyDescent="0.2">
      <c r="G9395" s="35"/>
      <c r="H9395" s="35"/>
    </row>
    <row r="9396" spans="7:8" x14ac:dyDescent="0.2">
      <c r="G9396" s="35"/>
      <c r="H9396" s="35"/>
    </row>
    <row r="9397" spans="7:8" x14ac:dyDescent="0.2">
      <c r="G9397" s="35"/>
      <c r="H9397" s="35"/>
    </row>
    <row r="9398" spans="7:8" x14ac:dyDescent="0.2">
      <c r="G9398" s="35"/>
      <c r="H9398" s="35"/>
    </row>
    <row r="9399" spans="7:8" x14ac:dyDescent="0.2">
      <c r="G9399" s="35"/>
      <c r="H9399" s="35"/>
    </row>
    <row r="9400" spans="7:8" x14ac:dyDescent="0.2">
      <c r="G9400" s="35"/>
      <c r="H9400" s="35"/>
    </row>
    <row r="9401" spans="7:8" x14ac:dyDescent="0.2">
      <c r="G9401" s="35"/>
      <c r="H9401" s="35"/>
    </row>
    <row r="9402" spans="7:8" x14ac:dyDescent="0.2">
      <c r="G9402" s="35"/>
      <c r="H9402" s="35"/>
    </row>
    <row r="9403" spans="7:8" x14ac:dyDescent="0.2">
      <c r="G9403" s="35"/>
      <c r="H9403" s="35"/>
    </row>
    <row r="9404" spans="7:8" x14ac:dyDescent="0.2">
      <c r="G9404" s="35"/>
      <c r="H9404" s="35"/>
    </row>
    <row r="9405" spans="7:8" x14ac:dyDescent="0.2">
      <c r="G9405" s="35"/>
      <c r="H9405" s="35"/>
    </row>
    <row r="9406" spans="7:8" x14ac:dyDescent="0.2">
      <c r="G9406" s="35"/>
      <c r="H9406" s="35"/>
    </row>
    <row r="9407" spans="7:8" x14ac:dyDescent="0.2">
      <c r="G9407" s="35"/>
      <c r="H9407" s="35"/>
    </row>
    <row r="9408" spans="7:8" x14ac:dyDescent="0.2">
      <c r="G9408" s="35"/>
      <c r="H9408" s="35"/>
    </row>
    <row r="9409" spans="7:8" x14ac:dyDescent="0.2">
      <c r="G9409" s="35"/>
      <c r="H9409" s="35"/>
    </row>
    <row r="9410" spans="7:8" x14ac:dyDescent="0.2">
      <c r="G9410" s="35"/>
      <c r="H9410" s="35"/>
    </row>
    <row r="9411" spans="7:8" x14ac:dyDescent="0.2">
      <c r="G9411" s="35"/>
      <c r="H9411" s="35"/>
    </row>
    <row r="9412" spans="7:8" x14ac:dyDescent="0.2">
      <c r="G9412" s="35"/>
      <c r="H9412" s="35"/>
    </row>
    <row r="9413" spans="7:8" x14ac:dyDescent="0.2">
      <c r="G9413" s="35"/>
      <c r="H9413" s="35"/>
    </row>
    <row r="9414" spans="7:8" x14ac:dyDescent="0.2">
      <c r="G9414" s="35"/>
      <c r="H9414" s="35"/>
    </row>
    <row r="9415" spans="7:8" x14ac:dyDescent="0.2">
      <c r="G9415" s="35"/>
      <c r="H9415" s="35"/>
    </row>
    <row r="9416" spans="7:8" x14ac:dyDescent="0.2">
      <c r="G9416" s="35"/>
      <c r="H9416" s="35"/>
    </row>
    <row r="9417" spans="7:8" x14ac:dyDescent="0.2">
      <c r="G9417" s="35"/>
      <c r="H9417" s="35"/>
    </row>
    <row r="9418" spans="7:8" x14ac:dyDescent="0.2">
      <c r="G9418" s="35"/>
      <c r="H9418" s="35"/>
    </row>
    <row r="9419" spans="7:8" x14ac:dyDescent="0.2">
      <c r="G9419" s="35"/>
      <c r="H9419" s="35"/>
    </row>
    <row r="9420" spans="7:8" x14ac:dyDescent="0.2">
      <c r="G9420" s="35"/>
      <c r="H9420" s="35"/>
    </row>
    <row r="9421" spans="7:8" x14ac:dyDescent="0.2">
      <c r="G9421" s="35"/>
      <c r="H9421" s="35"/>
    </row>
    <row r="9422" spans="7:8" x14ac:dyDescent="0.2">
      <c r="G9422" s="35"/>
      <c r="H9422" s="35"/>
    </row>
    <row r="9423" spans="7:8" x14ac:dyDescent="0.2">
      <c r="G9423" s="35"/>
      <c r="H9423" s="35"/>
    </row>
    <row r="9424" spans="7:8" x14ac:dyDescent="0.2">
      <c r="G9424" s="35"/>
      <c r="H9424" s="35"/>
    </row>
    <row r="9425" spans="7:8" x14ac:dyDescent="0.2">
      <c r="G9425" s="35"/>
      <c r="H9425" s="35"/>
    </row>
    <row r="9426" spans="7:8" x14ac:dyDescent="0.2">
      <c r="G9426" s="35"/>
      <c r="H9426" s="35"/>
    </row>
    <row r="9427" spans="7:8" x14ac:dyDescent="0.2">
      <c r="G9427" s="35"/>
      <c r="H9427" s="35"/>
    </row>
    <row r="9428" spans="7:8" x14ac:dyDescent="0.2">
      <c r="G9428" s="35"/>
      <c r="H9428" s="35"/>
    </row>
    <row r="9429" spans="7:8" x14ac:dyDescent="0.2">
      <c r="G9429" s="35"/>
      <c r="H9429" s="35"/>
    </row>
    <row r="9430" spans="7:8" x14ac:dyDescent="0.2">
      <c r="G9430" s="35"/>
      <c r="H9430" s="35"/>
    </row>
    <row r="9431" spans="7:8" x14ac:dyDescent="0.2">
      <c r="G9431" s="35"/>
      <c r="H9431" s="35"/>
    </row>
    <row r="9432" spans="7:8" x14ac:dyDescent="0.2">
      <c r="G9432" s="35"/>
      <c r="H9432" s="35"/>
    </row>
    <row r="9433" spans="7:8" x14ac:dyDescent="0.2">
      <c r="G9433" s="35"/>
      <c r="H9433" s="35"/>
    </row>
    <row r="9434" spans="7:8" x14ac:dyDescent="0.2">
      <c r="G9434" s="35"/>
      <c r="H9434" s="35"/>
    </row>
    <row r="9435" spans="7:8" x14ac:dyDescent="0.2">
      <c r="G9435" s="35"/>
      <c r="H9435" s="35"/>
    </row>
    <row r="9436" spans="7:8" x14ac:dyDescent="0.2">
      <c r="G9436" s="35"/>
      <c r="H9436" s="35"/>
    </row>
    <row r="9437" spans="7:8" x14ac:dyDescent="0.2">
      <c r="G9437" s="35"/>
      <c r="H9437" s="35"/>
    </row>
    <row r="9438" spans="7:8" x14ac:dyDescent="0.2">
      <c r="G9438" s="35"/>
      <c r="H9438" s="35"/>
    </row>
    <row r="9439" spans="7:8" x14ac:dyDescent="0.2">
      <c r="G9439" s="35"/>
      <c r="H9439" s="35"/>
    </row>
    <row r="9440" spans="7:8" x14ac:dyDescent="0.2">
      <c r="G9440" s="35"/>
      <c r="H9440" s="35"/>
    </row>
    <row r="9441" spans="7:8" x14ac:dyDescent="0.2">
      <c r="G9441" s="35"/>
      <c r="H9441" s="35"/>
    </row>
    <row r="9442" spans="7:8" x14ac:dyDescent="0.2">
      <c r="G9442" s="35"/>
      <c r="H9442" s="35"/>
    </row>
    <row r="9443" spans="7:8" x14ac:dyDescent="0.2">
      <c r="G9443" s="35"/>
      <c r="H9443" s="35"/>
    </row>
    <row r="9444" spans="7:8" x14ac:dyDescent="0.2">
      <c r="G9444" s="35"/>
      <c r="H9444" s="35"/>
    </row>
    <row r="9445" spans="7:8" x14ac:dyDescent="0.2">
      <c r="G9445" s="35"/>
      <c r="H9445" s="35"/>
    </row>
    <row r="9446" spans="7:8" x14ac:dyDescent="0.2">
      <c r="G9446" s="35"/>
      <c r="H9446" s="35"/>
    </row>
    <row r="9447" spans="7:8" x14ac:dyDescent="0.2">
      <c r="G9447" s="35"/>
      <c r="H9447" s="35"/>
    </row>
    <row r="9448" spans="7:8" x14ac:dyDescent="0.2">
      <c r="G9448" s="35"/>
      <c r="H9448" s="35"/>
    </row>
    <row r="9449" spans="7:8" x14ac:dyDescent="0.2">
      <c r="G9449" s="35"/>
      <c r="H9449" s="35"/>
    </row>
    <row r="9450" spans="7:8" x14ac:dyDescent="0.2">
      <c r="G9450" s="35"/>
      <c r="H9450" s="35"/>
    </row>
    <row r="9451" spans="7:8" x14ac:dyDescent="0.2">
      <c r="G9451" s="35"/>
      <c r="H9451" s="35"/>
    </row>
    <row r="9452" spans="7:8" x14ac:dyDescent="0.2">
      <c r="G9452" s="35"/>
      <c r="H9452" s="35"/>
    </row>
    <row r="9453" spans="7:8" x14ac:dyDescent="0.2">
      <c r="G9453" s="35"/>
      <c r="H9453" s="35"/>
    </row>
    <row r="9454" spans="7:8" x14ac:dyDescent="0.2">
      <c r="G9454" s="35"/>
      <c r="H9454" s="35"/>
    </row>
    <row r="9455" spans="7:8" x14ac:dyDescent="0.2">
      <c r="G9455" s="35"/>
      <c r="H9455" s="35"/>
    </row>
    <row r="9456" spans="7:8" x14ac:dyDescent="0.2">
      <c r="G9456" s="35"/>
      <c r="H9456" s="35"/>
    </row>
    <row r="9457" spans="7:8" x14ac:dyDescent="0.2">
      <c r="G9457" s="35"/>
      <c r="H9457" s="35"/>
    </row>
    <row r="9458" spans="7:8" x14ac:dyDescent="0.2">
      <c r="G9458" s="35"/>
      <c r="H9458" s="35"/>
    </row>
    <row r="9459" spans="7:8" x14ac:dyDescent="0.2">
      <c r="G9459" s="35"/>
      <c r="H9459" s="35"/>
    </row>
    <row r="9460" spans="7:8" x14ac:dyDescent="0.2">
      <c r="G9460" s="35"/>
      <c r="H9460" s="35"/>
    </row>
    <row r="9461" spans="7:8" x14ac:dyDescent="0.2">
      <c r="G9461" s="35"/>
      <c r="H9461" s="35"/>
    </row>
    <row r="9462" spans="7:8" x14ac:dyDescent="0.2">
      <c r="G9462" s="35"/>
      <c r="H9462" s="35"/>
    </row>
    <row r="9463" spans="7:8" x14ac:dyDescent="0.2">
      <c r="G9463" s="35"/>
      <c r="H9463" s="35"/>
    </row>
    <row r="9464" spans="7:8" x14ac:dyDescent="0.2">
      <c r="G9464" s="35"/>
      <c r="H9464" s="35"/>
    </row>
    <row r="9465" spans="7:8" x14ac:dyDescent="0.2">
      <c r="G9465" s="35"/>
      <c r="H9465" s="35"/>
    </row>
    <row r="9466" spans="7:8" x14ac:dyDescent="0.2">
      <c r="G9466" s="35"/>
      <c r="H9466" s="35"/>
    </row>
    <row r="9467" spans="7:8" x14ac:dyDescent="0.2">
      <c r="G9467" s="35"/>
      <c r="H9467" s="35"/>
    </row>
    <row r="9468" spans="7:8" x14ac:dyDescent="0.2">
      <c r="G9468" s="35"/>
      <c r="H9468" s="35"/>
    </row>
    <row r="9469" spans="7:8" x14ac:dyDescent="0.2">
      <c r="G9469" s="35"/>
      <c r="H9469" s="35"/>
    </row>
    <row r="9470" spans="7:8" x14ac:dyDescent="0.2">
      <c r="G9470" s="35"/>
      <c r="H9470" s="35"/>
    </row>
    <row r="9471" spans="7:8" x14ac:dyDescent="0.2">
      <c r="G9471" s="35"/>
      <c r="H9471" s="35"/>
    </row>
    <row r="9472" spans="7:8" x14ac:dyDescent="0.2">
      <c r="G9472" s="35"/>
      <c r="H9472" s="35"/>
    </row>
    <row r="9473" spans="7:8" x14ac:dyDescent="0.2">
      <c r="G9473" s="35"/>
      <c r="H9473" s="35"/>
    </row>
    <row r="9474" spans="7:8" x14ac:dyDescent="0.2">
      <c r="G9474" s="35"/>
      <c r="H9474" s="35"/>
    </row>
    <row r="9475" spans="7:8" x14ac:dyDescent="0.2">
      <c r="G9475" s="35"/>
      <c r="H9475" s="35"/>
    </row>
    <row r="9476" spans="7:8" x14ac:dyDescent="0.2">
      <c r="G9476" s="35"/>
      <c r="H9476" s="35"/>
    </row>
    <row r="9477" spans="7:8" x14ac:dyDescent="0.2">
      <c r="G9477" s="35"/>
      <c r="H9477" s="35"/>
    </row>
    <row r="9478" spans="7:8" x14ac:dyDescent="0.2">
      <c r="G9478" s="35"/>
      <c r="H9478" s="35"/>
    </row>
    <row r="9479" spans="7:8" x14ac:dyDescent="0.2">
      <c r="G9479" s="35"/>
      <c r="H9479" s="35"/>
    </row>
    <row r="9480" spans="7:8" x14ac:dyDescent="0.2">
      <c r="G9480" s="35"/>
      <c r="H9480" s="35"/>
    </row>
    <row r="9481" spans="7:8" x14ac:dyDescent="0.2">
      <c r="G9481" s="35"/>
      <c r="H9481" s="35"/>
    </row>
    <row r="9482" spans="7:8" x14ac:dyDescent="0.2">
      <c r="G9482" s="35"/>
      <c r="H9482" s="35"/>
    </row>
    <row r="9483" spans="7:8" x14ac:dyDescent="0.2">
      <c r="G9483" s="35"/>
      <c r="H9483" s="35"/>
    </row>
    <row r="9484" spans="7:8" x14ac:dyDescent="0.2">
      <c r="G9484" s="35"/>
      <c r="H9484" s="35"/>
    </row>
    <row r="9485" spans="7:8" x14ac:dyDescent="0.2">
      <c r="G9485" s="35"/>
      <c r="H9485" s="35"/>
    </row>
    <row r="9486" spans="7:8" x14ac:dyDescent="0.2">
      <c r="G9486" s="35"/>
      <c r="H9486" s="35"/>
    </row>
    <row r="9487" spans="7:8" x14ac:dyDescent="0.2">
      <c r="G9487" s="35"/>
      <c r="H9487" s="35"/>
    </row>
    <row r="9488" spans="7:8" x14ac:dyDescent="0.2">
      <c r="G9488" s="35"/>
      <c r="H9488" s="35"/>
    </row>
    <row r="9489" spans="7:8" x14ac:dyDescent="0.2">
      <c r="G9489" s="35"/>
      <c r="H9489" s="35"/>
    </row>
    <row r="9490" spans="7:8" x14ac:dyDescent="0.2">
      <c r="G9490" s="35"/>
      <c r="H9490" s="35"/>
    </row>
    <row r="9491" spans="7:8" x14ac:dyDescent="0.2">
      <c r="G9491" s="35"/>
      <c r="H9491" s="35"/>
    </row>
    <row r="9492" spans="7:8" x14ac:dyDescent="0.2">
      <c r="G9492" s="35"/>
      <c r="H9492" s="35"/>
    </row>
    <row r="9493" spans="7:8" x14ac:dyDescent="0.2">
      <c r="G9493" s="35"/>
      <c r="H9493" s="35"/>
    </row>
    <row r="9494" spans="7:8" x14ac:dyDescent="0.2">
      <c r="G9494" s="35"/>
      <c r="H9494" s="35"/>
    </row>
    <row r="9495" spans="7:8" x14ac:dyDescent="0.2">
      <c r="G9495" s="35"/>
      <c r="H9495" s="35"/>
    </row>
    <row r="9496" spans="7:8" x14ac:dyDescent="0.2">
      <c r="G9496" s="35"/>
      <c r="H9496" s="35"/>
    </row>
    <row r="9497" spans="7:8" x14ac:dyDescent="0.2">
      <c r="G9497" s="35"/>
      <c r="H9497" s="35"/>
    </row>
    <row r="9498" spans="7:8" x14ac:dyDescent="0.2">
      <c r="G9498" s="35"/>
      <c r="H9498" s="35"/>
    </row>
    <row r="9499" spans="7:8" x14ac:dyDescent="0.2">
      <c r="G9499" s="35"/>
      <c r="H9499" s="35"/>
    </row>
    <row r="9500" spans="7:8" x14ac:dyDescent="0.2">
      <c r="G9500" s="35"/>
      <c r="H9500" s="35"/>
    </row>
    <row r="9501" spans="7:8" x14ac:dyDescent="0.2">
      <c r="G9501" s="35"/>
      <c r="H9501" s="35"/>
    </row>
    <row r="9502" spans="7:8" x14ac:dyDescent="0.2">
      <c r="G9502" s="35"/>
      <c r="H9502" s="35"/>
    </row>
    <row r="9503" spans="7:8" x14ac:dyDescent="0.2">
      <c r="G9503" s="35"/>
      <c r="H9503" s="35"/>
    </row>
    <row r="9504" spans="7:8" x14ac:dyDescent="0.2">
      <c r="G9504" s="35"/>
      <c r="H9504" s="35"/>
    </row>
    <row r="9505" spans="7:8" x14ac:dyDescent="0.2">
      <c r="G9505" s="35"/>
      <c r="H9505" s="35"/>
    </row>
    <row r="9506" spans="7:8" x14ac:dyDescent="0.2">
      <c r="G9506" s="35"/>
      <c r="H9506" s="35"/>
    </row>
    <row r="9507" spans="7:8" x14ac:dyDescent="0.2">
      <c r="G9507" s="35"/>
      <c r="H9507" s="35"/>
    </row>
    <row r="9508" spans="7:8" x14ac:dyDescent="0.2">
      <c r="G9508" s="35"/>
      <c r="H9508" s="35"/>
    </row>
    <row r="9509" spans="7:8" x14ac:dyDescent="0.2">
      <c r="G9509" s="35"/>
      <c r="H9509" s="35"/>
    </row>
    <row r="9510" spans="7:8" x14ac:dyDescent="0.2">
      <c r="G9510" s="35"/>
      <c r="H9510" s="35"/>
    </row>
    <row r="9511" spans="7:8" x14ac:dyDescent="0.2">
      <c r="G9511" s="35"/>
      <c r="H9511" s="35"/>
    </row>
    <row r="9512" spans="7:8" x14ac:dyDescent="0.2">
      <c r="G9512" s="35"/>
      <c r="H9512" s="35"/>
    </row>
    <row r="9513" spans="7:8" x14ac:dyDescent="0.2">
      <c r="G9513" s="35"/>
      <c r="H9513" s="35"/>
    </row>
    <row r="9514" spans="7:8" x14ac:dyDescent="0.2">
      <c r="G9514" s="35"/>
      <c r="H9514" s="35"/>
    </row>
    <row r="9515" spans="7:8" x14ac:dyDescent="0.2">
      <c r="G9515" s="35"/>
      <c r="H9515" s="35"/>
    </row>
    <row r="9516" spans="7:8" x14ac:dyDescent="0.2">
      <c r="G9516" s="35"/>
      <c r="H9516" s="35"/>
    </row>
    <row r="9517" spans="7:8" x14ac:dyDescent="0.2">
      <c r="G9517" s="35"/>
      <c r="H9517" s="35"/>
    </row>
    <row r="9518" spans="7:8" x14ac:dyDescent="0.2">
      <c r="G9518" s="35"/>
      <c r="H9518" s="35"/>
    </row>
    <row r="9519" spans="7:8" x14ac:dyDescent="0.2">
      <c r="G9519" s="35"/>
      <c r="H9519" s="35"/>
    </row>
    <row r="9520" spans="7:8" x14ac:dyDescent="0.2">
      <c r="G9520" s="35"/>
      <c r="H9520" s="35"/>
    </row>
    <row r="9521" spans="7:8" x14ac:dyDescent="0.2">
      <c r="G9521" s="35"/>
      <c r="H9521" s="35"/>
    </row>
    <row r="9522" spans="7:8" x14ac:dyDescent="0.2">
      <c r="G9522" s="35"/>
      <c r="H9522" s="35"/>
    </row>
    <row r="9523" spans="7:8" x14ac:dyDescent="0.2">
      <c r="G9523" s="35"/>
      <c r="H9523" s="35"/>
    </row>
    <row r="9524" spans="7:8" x14ac:dyDescent="0.2">
      <c r="G9524" s="35"/>
      <c r="H9524" s="35"/>
    </row>
    <row r="9525" spans="7:8" x14ac:dyDescent="0.2">
      <c r="G9525" s="35"/>
      <c r="H9525" s="35"/>
    </row>
    <row r="9526" spans="7:8" x14ac:dyDescent="0.2">
      <c r="G9526" s="35"/>
      <c r="H9526" s="35"/>
    </row>
    <row r="9527" spans="7:8" x14ac:dyDescent="0.2">
      <c r="G9527" s="35"/>
      <c r="H9527" s="35"/>
    </row>
    <row r="9528" spans="7:8" x14ac:dyDescent="0.2">
      <c r="G9528" s="35"/>
      <c r="H9528" s="35"/>
    </row>
    <row r="9529" spans="7:8" x14ac:dyDescent="0.2">
      <c r="G9529" s="35"/>
      <c r="H9529" s="35"/>
    </row>
    <row r="9530" spans="7:8" x14ac:dyDescent="0.2">
      <c r="G9530" s="35"/>
      <c r="H9530" s="35"/>
    </row>
    <row r="9531" spans="7:8" x14ac:dyDescent="0.2">
      <c r="G9531" s="35"/>
      <c r="H9531" s="35"/>
    </row>
    <row r="9532" spans="7:8" x14ac:dyDescent="0.2">
      <c r="G9532" s="35"/>
      <c r="H9532" s="35"/>
    </row>
    <row r="9533" spans="7:8" x14ac:dyDescent="0.2">
      <c r="G9533" s="35"/>
      <c r="H9533" s="35"/>
    </row>
    <row r="9534" spans="7:8" x14ac:dyDescent="0.2">
      <c r="G9534" s="35"/>
      <c r="H9534" s="35"/>
    </row>
    <row r="9535" spans="7:8" x14ac:dyDescent="0.2">
      <c r="G9535" s="35"/>
      <c r="H9535" s="35"/>
    </row>
    <row r="9536" spans="7:8" x14ac:dyDescent="0.2">
      <c r="G9536" s="35"/>
      <c r="H9536" s="35"/>
    </row>
    <row r="9537" spans="7:8" x14ac:dyDescent="0.2">
      <c r="G9537" s="35"/>
      <c r="H9537" s="35"/>
    </row>
    <row r="9538" spans="7:8" x14ac:dyDescent="0.2">
      <c r="G9538" s="35"/>
      <c r="H9538" s="35"/>
    </row>
    <row r="9539" spans="7:8" x14ac:dyDescent="0.2">
      <c r="G9539" s="35"/>
      <c r="H9539" s="35"/>
    </row>
    <row r="9540" spans="7:8" x14ac:dyDescent="0.2">
      <c r="G9540" s="35"/>
      <c r="H9540" s="35"/>
    </row>
    <row r="9541" spans="7:8" x14ac:dyDescent="0.2">
      <c r="G9541" s="35"/>
      <c r="H9541" s="35"/>
    </row>
    <row r="9542" spans="7:8" x14ac:dyDescent="0.2">
      <c r="G9542" s="35"/>
      <c r="H9542" s="35"/>
    </row>
    <row r="9543" spans="7:8" x14ac:dyDescent="0.2">
      <c r="G9543" s="35"/>
      <c r="H9543" s="35"/>
    </row>
    <row r="9544" spans="7:8" x14ac:dyDescent="0.2">
      <c r="G9544" s="35"/>
      <c r="H9544" s="35"/>
    </row>
    <row r="9545" spans="7:8" x14ac:dyDescent="0.2">
      <c r="G9545" s="35"/>
      <c r="H9545" s="35"/>
    </row>
    <row r="9546" spans="7:8" x14ac:dyDescent="0.2">
      <c r="G9546" s="35"/>
      <c r="H9546" s="35"/>
    </row>
    <row r="9547" spans="7:8" x14ac:dyDescent="0.2">
      <c r="G9547" s="35"/>
      <c r="H9547" s="35"/>
    </row>
    <row r="9548" spans="7:8" x14ac:dyDescent="0.2">
      <c r="G9548" s="35"/>
      <c r="H9548" s="35"/>
    </row>
    <row r="9549" spans="7:8" x14ac:dyDescent="0.2">
      <c r="G9549" s="35"/>
      <c r="H9549" s="35"/>
    </row>
    <row r="9550" spans="7:8" x14ac:dyDescent="0.2">
      <c r="G9550" s="35"/>
      <c r="H9550" s="35"/>
    </row>
    <row r="9551" spans="7:8" x14ac:dyDescent="0.2">
      <c r="G9551" s="35"/>
      <c r="H9551" s="35"/>
    </row>
    <row r="9552" spans="7:8" x14ac:dyDescent="0.2">
      <c r="G9552" s="35"/>
      <c r="H9552" s="35"/>
    </row>
    <row r="9553" spans="7:8" x14ac:dyDescent="0.2">
      <c r="G9553" s="35"/>
      <c r="H9553" s="35"/>
    </row>
    <row r="9554" spans="7:8" x14ac:dyDescent="0.2">
      <c r="G9554" s="35"/>
      <c r="H9554" s="35"/>
    </row>
    <row r="9555" spans="7:8" x14ac:dyDescent="0.2">
      <c r="G9555" s="35"/>
      <c r="H9555" s="35"/>
    </row>
    <row r="9556" spans="7:8" x14ac:dyDescent="0.2">
      <c r="G9556" s="35"/>
      <c r="H9556" s="35"/>
    </row>
    <row r="9557" spans="7:8" x14ac:dyDescent="0.2">
      <c r="G9557" s="35"/>
      <c r="H9557" s="35"/>
    </row>
    <row r="9558" spans="7:8" x14ac:dyDescent="0.2">
      <c r="G9558" s="35"/>
      <c r="H9558" s="35"/>
    </row>
    <row r="9559" spans="7:8" x14ac:dyDescent="0.2">
      <c r="G9559" s="35"/>
      <c r="H9559" s="35"/>
    </row>
    <row r="9560" spans="7:8" x14ac:dyDescent="0.2">
      <c r="G9560" s="35"/>
      <c r="H9560" s="35"/>
    </row>
    <row r="9561" spans="7:8" x14ac:dyDescent="0.2">
      <c r="G9561" s="35"/>
      <c r="H9561" s="35"/>
    </row>
    <row r="9562" spans="7:8" x14ac:dyDescent="0.2">
      <c r="G9562" s="35"/>
      <c r="H9562" s="35"/>
    </row>
    <row r="9563" spans="7:8" x14ac:dyDescent="0.2">
      <c r="G9563" s="35"/>
      <c r="H9563" s="35"/>
    </row>
    <row r="9564" spans="7:8" x14ac:dyDescent="0.2">
      <c r="G9564" s="35"/>
      <c r="H9564" s="35"/>
    </row>
    <row r="9565" spans="7:8" x14ac:dyDescent="0.2">
      <c r="G9565" s="35"/>
      <c r="H9565" s="35"/>
    </row>
    <row r="9566" spans="7:8" x14ac:dyDescent="0.2">
      <c r="G9566" s="35"/>
      <c r="H9566" s="35"/>
    </row>
    <row r="9567" spans="7:8" x14ac:dyDescent="0.2">
      <c r="G9567" s="35"/>
      <c r="H9567" s="35"/>
    </row>
    <row r="9568" spans="7:8" x14ac:dyDescent="0.2">
      <c r="G9568" s="35"/>
      <c r="H9568" s="35"/>
    </row>
    <row r="9569" spans="7:8" x14ac:dyDescent="0.2">
      <c r="G9569" s="35"/>
      <c r="H9569" s="35"/>
    </row>
    <row r="9570" spans="7:8" x14ac:dyDescent="0.2">
      <c r="G9570" s="35"/>
      <c r="H9570" s="35"/>
    </row>
    <row r="9571" spans="7:8" x14ac:dyDescent="0.2">
      <c r="G9571" s="35"/>
      <c r="H9571" s="35"/>
    </row>
    <row r="9572" spans="7:8" x14ac:dyDescent="0.2">
      <c r="G9572" s="35"/>
      <c r="H9572" s="35"/>
    </row>
    <row r="9573" spans="7:8" x14ac:dyDescent="0.2">
      <c r="G9573" s="35"/>
      <c r="H9573" s="35"/>
    </row>
    <row r="9574" spans="7:8" x14ac:dyDescent="0.2">
      <c r="G9574" s="35"/>
      <c r="H9574" s="35"/>
    </row>
    <row r="9575" spans="7:8" x14ac:dyDescent="0.2">
      <c r="G9575" s="35"/>
      <c r="H9575" s="35"/>
    </row>
    <row r="9576" spans="7:8" x14ac:dyDescent="0.2">
      <c r="G9576" s="35"/>
      <c r="H9576" s="35"/>
    </row>
    <row r="9577" spans="7:8" x14ac:dyDescent="0.2">
      <c r="G9577" s="35"/>
      <c r="H9577" s="35"/>
    </row>
    <row r="9578" spans="7:8" x14ac:dyDescent="0.2">
      <c r="G9578" s="35"/>
      <c r="H9578" s="35"/>
    </row>
    <row r="9579" spans="7:8" x14ac:dyDescent="0.2">
      <c r="G9579" s="35"/>
      <c r="H9579" s="35"/>
    </row>
    <row r="9580" spans="7:8" x14ac:dyDescent="0.2">
      <c r="G9580" s="35"/>
      <c r="H9580" s="35"/>
    </row>
    <row r="9581" spans="7:8" x14ac:dyDescent="0.2">
      <c r="G9581" s="35"/>
      <c r="H9581" s="35"/>
    </row>
    <row r="9582" spans="7:8" x14ac:dyDescent="0.2">
      <c r="G9582" s="35"/>
      <c r="H9582" s="35"/>
    </row>
    <row r="9583" spans="7:8" x14ac:dyDescent="0.2">
      <c r="G9583" s="35"/>
      <c r="H9583" s="35"/>
    </row>
    <row r="9584" spans="7:8" x14ac:dyDescent="0.2">
      <c r="G9584" s="35"/>
      <c r="H9584" s="35"/>
    </row>
    <row r="9585" spans="7:8" x14ac:dyDescent="0.2">
      <c r="G9585" s="35"/>
      <c r="H9585" s="35"/>
    </row>
    <row r="9586" spans="7:8" x14ac:dyDescent="0.2">
      <c r="G9586" s="35"/>
      <c r="H9586" s="35"/>
    </row>
    <row r="9587" spans="7:8" x14ac:dyDescent="0.2">
      <c r="G9587" s="35"/>
      <c r="H9587" s="35"/>
    </row>
    <row r="9588" spans="7:8" x14ac:dyDescent="0.2">
      <c r="G9588" s="35"/>
      <c r="H9588" s="35"/>
    </row>
    <row r="9589" spans="7:8" x14ac:dyDescent="0.2">
      <c r="G9589" s="35"/>
      <c r="H9589" s="35"/>
    </row>
    <row r="9590" spans="7:8" x14ac:dyDescent="0.2">
      <c r="G9590" s="35"/>
      <c r="H9590" s="35"/>
    </row>
    <row r="9591" spans="7:8" x14ac:dyDescent="0.2">
      <c r="G9591" s="35"/>
      <c r="H9591" s="35"/>
    </row>
    <row r="9592" spans="7:8" x14ac:dyDescent="0.2">
      <c r="G9592" s="35"/>
      <c r="H9592" s="35"/>
    </row>
    <row r="9593" spans="7:8" x14ac:dyDescent="0.2">
      <c r="G9593" s="35"/>
      <c r="H9593" s="35"/>
    </row>
    <row r="9594" spans="7:8" x14ac:dyDescent="0.2">
      <c r="G9594" s="35"/>
      <c r="H9594" s="35"/>
    </row>
    <row r="9595" spans="7:8" x14ac:dyDescent="0.2">
      <c r="G9595" s="35"/>
      <c r="H9595" s="35"/>
    </row>
    <row r="9596" spans="7:8" x14ac:dyDescent="0.2">
      <c r="G9596" s="35"/>
      <c r="H9596" s="35"/>
    </row>
    <row r="9597" spans="7:8" x14ac:dyDescent="0.2">
      <c r="G9597" s="35"/>
      <c r="H9597" s="35"/>
    </row>
    <row r="9598" spans="7:8" x14ac:dyDescent="0.2">
      <c r="G9598" s="35"/>
      <c r="H9598" s="35"/>
    </row>
    <row r="9599" spans="7:8" x14ac:dyDescent="0.2">
      <c r="G9599" s="35"/>
      <c r="H9599" s="35"/>
    </row>
    <row r="9600" spans="7:8" x14ac:dyDescent="0.2">
      <c r="G9600" s="35"/>
      <c r="H9600" s="35"/>
    </row>
    <row r="9601" spans="7:8" x14ac:dyDescent="0.2">
      <c r="G9601" s="35"/>
      <c r="H9601" s="35"/>
    </row>
    <row r="9602" spans="7:8" x14ac:dyDescent="0.2">
      <c r="G9602" s="35"/>
      <c r="H9602" s="35"/>
    </row>
    <row r="9603" spans="7:8" x14ac:dyDescent="0.2">
      <c r="G9603" s="35"/>
      <c r="H9603" s="35"/>
    </row>
    <row r="9604" spans="7:8" x14ac:dyDescent="0.2">
      <c r="G9604" s="35"/>
      <c r="H9604" s="35"/>
    </row>
    <row r="9605" spans="7:8" x14ac:dyDescent="0.2">
      <c r="G9605" s="35"/>
      <c r="H9605" s="35"/>
    </row>
    <row r="9606" spans="7:8" x14ac:dyDescent="0.2">
      <c r="G9606" s="35"/>
      <c r="H9606" s="35"/>
    </row>
    <row r="9607" spans="7:8" x14ac:dyDescent="0.2">
      <c r="G9607" s="35"/>
      <c r="H9607" s="35"/>
    </row>
    <row r="9608" spans="7:8" x14ac:dyDescent="0.2">
      <c r="G9608" s="35"/>
      <c r="H9608" s="35"/>
    </row>
    <row r="9609" spans="7:8" x14ac:dyDescent="0.2">
      <c r="G9609" s="35"/>
      <c r="H9609" s="35"/>
    </row>
    <row r="9610" spans="7:8" x14ac:dyDescent="0.2">
      <c r="G9610" s="35"/>
      <c r="H9610" s="35"/>
    </row>
    <row r="9611" spans="7:8" x14ac:dyDescent="0.2">
      <c r="G9611" s="35"/>
      <c r="H9611" s="35"/>
    </row>
    <row r="9612" spans="7:8" x14ac:dyDescent="0.2">
      <c r="G9612" s="35"/>
      <c r="H9612" s="35"/>
    </row>
    <row r="9613" spans="7:8" x14ac:dyDescent="0.2">
      <c r="G9613" s="35"/>
      <c r="H9613" s="35"/>
    </row>
    <row r="9614" spans="7:8" x14ac:dyDescent="0.2">
      <c r="G9614" s="35"/>
      <c r="H9614" s="35"/>
    </row>
    <row r="9615" spans="7:8" x14ac:dyDescent="0.2">
      <c r="G9615" s="35"/>
      <c r="H9615" s="35"/>
    </row>
    <row r="9616" spans="7:8" x14ac:dyDescent="0.2">
      <c r="G9616" s="35"/>
      <c r="H9616" s="35"/>
    </row>
    <row r="9617" spans="7:8" x14ac:dyDescent="0.2">
      <c r="G9617" s="35"/>
      <c r="H9617" s="35"/>
    </row>
    <row r="9618" spans="7:8" x14ac:dyDescent="0.2">
      <c r="G9618" s="35"/>
      <c r="H9618" s="35"/>
    </row>
    <row r="9619" spans="7:8" x14ac:dyDescent="0.2">
      <c r="G9619" s="35"/>
      <c r="H9619" s="35"/>
    </row>
    <row r="9620" spans="7:8" x14ac:dyDescent="0.2">
      <c r="G9620" s="35"/>
      <c r="H9620" s="35"/>
    </row>
    <row r="9621" spans="7:8" x14ac:dyDescent="0.2">
      <c r="G9621" s="35"/>
      <c r="H9621" s="35"/>
    </row>
    <row r="9622" spans="7:8" x14ac:dyDescent="0.2">
      <c r="G9622" s="35"/>
      <c r="H9622" s="35"/>
    </row>
    <row r="9623" spans="7:8" x14ac:dyDescent="0.2">
      <c r="G9623" s="35"/>
      <c r="H9623" s="35"/>
    </row>
    <row r="9624" spans="7:8" x14ac:dyDescent="0.2">
      <c r="G9624" s="35"/>
      <c r="H9624" s="35"/>
    </row>
    <row r="9625" spans="7:8" x14ac:dyDescent="0.2">
      <c r="G9625" s="35"/>
      <c r="H9625" s="35"/>
    </row>
    <row r="9626" spans="7:8" x14ac:dyDescent="0.2">
      <c r="G9626" s="35"/>
      <c r="H9626" s="35"/>
    </row>
    <row r="9627" spans="7:8" x14ac:dyDescent="0.2">
      <c r="G9627" s="35"/>
      <c r="H9627" s="35"/>
    </row>
    <row r="9628" spans="7:8" x14ac:dyDescent="0.2">
      <c r="G9628" s="35"/>
      <c r="H9628" s="35"/>
    </row>
    <row r="9629" spans="7:8" x14ac:dyDescent="0.2">
      <c r="G9629" s="35"/>
      <c r="H9629" s="35"/>
    </row>
    <row r="9630" spans="7:8" x14ac:dyDescent="0.2">
      <c r="G9630" s="35"/>
      <c r="H9630" s="35"/>
    </row>
    <row r="9631" spans="7:8" x14ac:dyDescent="0.2">
      <c r="G9631" s="35"/>
      <c r="H9631" s="35"/>
    </row>
    <row r="9632" spans="7:8" x14ac:dyDescent="0.2">
      <c r="G9632" s="35"/>
      <c r="H9632" s="35"/>
    </row>
    <row r="9633" spans="7:8" x14ac:dyDescent="0.2">
      <c r="G9633" s="35"/>
      <c r="H9633" s="35"/>
    </row>
    <row r="9634" spans="7:8" x14ac:dyDescent="0.2">
      <c r="G9634" s="35"/>
      <c r="H9634" s="35"/>
    </row>
    <row r="9635" spans="7:8" x14ac:dyDescent="0.2">
      <c r="G9635" s="35"/>
      <c r="H9635" s="35"/>
    </row>
    <row r="9636" spans="7:8" x14ac:dyDescent="0.2">
      <c r="G9636" s="35"/>
      <c r="H9636" s="35"/>
    </row>
    <row r="9637" spans="7:8" x14ac:dyDescent="0.2">
      <c r="G9637" s="35"/>
      <c r="H9637" s="35"/>
    </row>
    <row r="9638" spans="7:8" x14ac:dyDescent="0.2">
      <c r="G9638" s="35"/>
      <c r="H9638" s="35"/>
    </row>
    <row r="9639" spans="7:8" x14ac:dyDescent="0.2">
      <c r="G9639" s="35"/>
      <c r="H9639" s="35"/>
    </row>
    <row r="9640" spans="7:8" x14ac:dyDescent="0.2">
      <c r="G9640" s="35"/>
      <c r="H9640" s="35"/>
    </row>
    <row r="9641" spans="7:8" x14ac:dyDescent="0.2">
      <c r="G9641" s="35"/>
      <c r="H9641" s="35"/>
    </row>
    <row r="9642" spans="7:8" x14ac:dyDescent="0.2">
      <c r="G9642" s="35"/>
      <c r="H9642" s="35"/>
    </row>
    <row r="9643" spans="7:8" x14ac:dyDescent="0.2">
      <c r="G9643" s="35"/>
      <c r="H9643" s="35"/>
    </row>
    <row r="9644" spans="7:8" x14ac:dyDescent="0.2">
      <c r="G9644" s="35"/>
      <c r="H9644" s="35"/>
    </row>
    <row r="9645" spans="7:8" x14ac:dyDescent="0.2">
      <c r="G9645" s="35"/>
      <c r="H9645" s="35"/>
    </row>
    <row r="9646" spans="7:8" x14ac:dyDescent="0.2">
      <c r="G9646" s="35"/>
      <c r="H9646" s="35"/>
    </row>
    <row r="9647" spans="7:8" x14ac:dyDescent="0.2">
      <c r="G9647" s="35"/>
      <c r="H9647" s="35"/>
    </row>
    <row r="9648" spans="7:8" x14ac:dyDescent="0.2">
      <c r="G9648" s="35"/>
      <c r="H9648" s="35"/>
    </row>
    <row r="9649" spans="7:8" x14ac:dyDescent="0.2">
      <c r="G9649" s="35"/>
      <c r="H9649" s="35"/>
    </row>
    <row r="9650" spans="7:8" x14ac:dyDescent="0.2">
      <c r="G9650" s="35"/>
      <c r="H9650" s="35"/>
    </row>
    <row r="9651" spans="7:8" x14ac:dyDescent="0.2">
      <c r="G9651" s="35"/>
      <c r="H9651" s="35"/>
    </row>
    <row r="9652" spans="7:8" x14ac:dyDescent="0.2">
      <c r="G9652" s="35"/>
      <c r="H9652" s="35"/>
    </row>
    <row r="9653" spans="7:8" x14ac:dyDescent="0.2">
      <c r="G9653" s="35"/>
      <c r="H9653" s="35"/>
    </row>
    <row r="9654" spans="7:8" x14ac:dyDescent="0.2">
      <c r="G9654" s="35"/>
      <c r="H9654" s="35"/>
    </row>
    <row r="9655" spans="7:8" x14ac:dyDescent="0.2">
      <c r="G9655" s="35"/>
      <c r="H9655" s="35"/>
    </row>
    <row r="9656" spans="7:8" x14ac:dyDescent="0.2">
      <c r="G9656" s="35"/>
      <c r="H9656" s="35"/>
    </row>
    <row r="9657" spans="7:8" x14ac:dyDescent="0.2">
      <c r="G9657" s="35"/>
      <c r="H9657" s="35"/>
    </row>
    <row r="9658" spans="7:8" x14ac:dyDescent="0.2">
      <c r="G9658" s="35"/>
      <c r="H9658" s="35"/>
    </row>
    <row r="9659" spans="7:8" x14ac:dyDescent="0.2">
      <c r="G9659" s="35"/>
      <c r="H9659" s="35"/>
    </row>
    <row r="9660" spans="7:8" x14ac:dyDescent="0.2">
      <c r="G9660" s="35"/>
      <c r="H9660" s="35"/>
    </row>
    <row r="9661" spans="7:8" x14ac:dyDescent="0.2">
      <c r="G9661" s="35"/>
      <c r="H9661" s="35"/>
    </row>
    <row r="9662" spans="7:8" x14ac:dyDescent="0.2">
      <c r="G9662" s="35"/>
      <c r="H9662" s="35"/>
    </row>
    <row r="9663" spans="7:8" x14ac:dyDescent="0.2">
      <c r="G9663" s="35"/>
      <c r="H9663" s="35"/>
    </row>
    <row r="9664" spans="7:8" x14ac:dyDescent="0.2">
      <c r="G9664" s="35"/>
      <c r="H9664" s="35"/>
    </row>
    <row r="9665" spans="7:8" x14ac:dyDescent="0.2">
      <c r="G9665" s="35"/>
      <c r="H9665" s="35"/>
    </row>
    <row r="9666" spans="7:8" x14ac:dyDescent="0.2">
      <c r="G9666" s="35"/>
      <c r="H9666" s="35"/>
    </row>
    <row r="9667" spans="7:8" x14ac:dyDescent="0.2">
      <c r="G9667" s="35"/>
      <c r="H9667" s="35"/>
    </row>
    <row r="9668" spans="7:8" x14ac:dyDescent="0.2">
      <c r="G9668" s="35"/>
      <c r="H9668" s="35"/>
    </row>
    <row r="9669" spans="7:8" x14ac:dyDescent="0.2">
      <c r="G9669" s="35"/>
      <c r="H9669" s="35"/>
    </row>
    <row r="9670" spans="7:8" x14ac:dyDescent="0.2">
      <c r="G9670" s="35"/>
      <c r="H9670" s="35"/>
    </row>
    <row r="9671" spans="7:8" x14ac:dyDescent="0.2">
      <c r="G9671" s="35"/>
      <c r="H9671" s="35"/>
    </row>
    <row r="9672" spans="7:8" x14ac:dyDescent="0.2">
      <c r="G9672" s="35"/>
      <c r="H9672" s="35"/>
    </row>
    <row r="9673" spans="7:8" x14ac:dyDescent="0.2">
      <c r="G9673" s="35"/>
      <c r="H9673" s="35"/>
    </row>
    <row r="9674" spans="7:8" x14ac:dyDescent="0.2">
      <c r="G9674" s="35"/>
      <c r="H9674" s="35"/>
    </row>
    <row r="9675" spans="7:8" x14ac:dyDescent="0.2">
      <c r="G9675" s="35"/>
      <c r="H9675" s="35"/>
    </row>
    <row r="9676" spans="7:8" x14ac:dyDescent="0.2">
      <c r="G9676" s="35"/>
      <c r="H9676" s="35"/>
    </row>
    <row r="9677" spans="7:8" x14ac:dyDescent="0.2">
      <c r="G9677" s="35"/>
      <c r="H9677" s="35"/>
    </row>
    <row r="9678" spans="7:8" x14ac:dyDescent="0.2">
      <c r="G9678" s="35"/>
      <c r="H9678" s="35"/>
    </row>
    <row r="9679" spans="7:8" x14ac:dyDescent="0.2">
      <c r="G9679" s="35"/>
      <c r="H9679" s="35"/>
    </row>
    <row r="9680" spans="7:8" x14ac:dyDescent="0.2">
      <c r="G9680" s="35"/>
      <c r="H9680" s="35"/>
    </row>
    <row r="9681" spans="7:8" x14ac:dyDescent="0.2">
      <c r="G9681" s="35"/>
      <c r="H9681" s="35"/>
    </row>
    <row r="9682" spans="7:8" x14ac:dyDescent="0.2">
      <c r="G9682" s="35"/>
      <c r="H9682" s="35"/>
    </row>
    <row r="9683" spans="7:8" x14ac:dyDescent="0.2">
      <c r="G9683" s="35"/>
      <c r="H9683" s="35"/>
    </row>
    <row r="9684" spans="7:8" x14ac:dyDescent="0.2">
      <c r="G9684" s="35"/>
      <c r="H9684" s="35"/>
    </row>
    <row r="9685" spans="7:8" x14ac:dyDescent="0.2">
      <c r="G9685" s="35"/>
      <c r="H9685" s="35"/>
    </row>
    <row r="9686" spans="7:8" x14ac:dyDescent="0.2">
      <c r="G9686" s="35"/>
      <c r="H9686" s="35"/>
    </row>
    <row r="9687" spans="7:8" x14ac:dyDescent="0.2">
      <c r="G9687" s="35"/>
      <c r="H9687" s="35"/>
    </row>
    <row r="9688" spans="7:8" x14ac:dyDescent="0.2">
      <c r="G9688" s="35"/>
      <c r="H9688" s="35"/>
    </row>
    <row r="9689" spans="7:8" x14ac:dyDescent="0.2">
      <c r="G9689" s="35"/>
      <c r="H9689" s="35"/>
    </row>
    <row r="9690" spans="7:8" x14ac:dyDescent="0.2">
      <c r="G9690" s="35"/>
      <c r="H9690" s="35"/>
    </row>
    <row r="9691" spans="7:8" x14ac:dyDescent="0.2">
      <c r="G9691" s="35"/>
      <c r="H9691" s="35"/>
    </row>
    <row r="9692" spans="7:8" x14ac:dyDescent="0.2">
      <c r="G9692" s="35"/>
      <c r="H9692" s="35"/>
    </row>
    <row r="9693" spans="7:8" x14ac:dyDescent="0.2">
      <c r="G9693" s="35"/>
      <c r="H9693" s="35"/>
    </row>
    <row r="9694" spans="7:8" x14ac:dyDescent="0.2">
      <c r="G9694" s="35"/>
      <c r="H9694" s="35"/>
    </row>
    <row r="9695" spans="7:8" x14ac:dyDescent="0.2">
      <c r="G9695" s="35"/>
      <c r="H9695" s="35"/>
    </row>
    <row r="9696" spans="7:8" x14ac:dyDescent="0.2">
      <c r="G9696" s="35"/>
      <c r="H9696" s="35"/>
    </row>
    <row r="9697" spans="7:8" x14ac:dyDescent="0.2">
      <c r="G9697" s="35"/>
      <c r="H9697" s="35"/>
    </row>
    <row r="9698" spans="7:8" x14ac:dyDescent="0.2">
      <c r="G9698" s="35"/>
      <c r="H9698" s="35"/>
    </row>
    <row r="9699" spans="7:8" x14ac:dyDescent="0.2">
      <c r="G9699" s="35"/>
      <c r="H9699" s="35"/>
    </row>
    <row r="9700" spans="7:8" x14ac:dyDescent="0.2">
      <c r="G9700" s="35"/>
      <c r="H9700" s="35"/>
    </row>
    <row r="9701" spans="7:8" x14ac:dyDescent="0.2">
      <c r="G9701" s="35"/>
      <c r="H9701" s="35"/>
    </row>
    <row r="9702" spans="7:8" x14ac:dyDescent="0.2">
      <c r="G9702" s="35"/>
      <c r="H9702" s="35"/>
    </row>
    <row r="9703" spans="7:8" x14ac:dyDescent="0.2">
      <c r="G9703" s="35"/>
      <c r="H9703" s="35"/>
    </row>
    <row r="9704" spans="7:8" x14ac:dyDescent="0.2">
      <c r="G9704" s="35"/>
      <c r="H9704" s="35"/>
    </row>
    <row r="9705" spans="7:8" x14ac:dyDescent="0.2">
      <c r="G9705" s="35"/>
      <c r="H9705" s="35"/>
    </row>
    <row r="9706" spans="7:8" x14ac:dyDescent="0.2">
      <c r="G9706" s="35"/>
      <c r="H9706" s="35"/>
    </row>
    <row r="9707" spans="7:8" x14ac:dyDescent="0.2">
      <c r="G9707" s="35"/>
      <c r="H9707" s="35"/>
    </row>
    <row r="9708" spans="7:8" x14ac:dyDescent="0.2">
      <c r="G9708" s="35"/>
      <c r="H9708" s="35"/>
    </row>
    <row r="9709" spans="7:8" x14ac:dyDescent="0.2">
      <c r="G9709" s="35"/>
      <c r="H9709" s="35"/>
    </row>
    <row r="9710" spans="7:8" x14ac:dyDescent="0.2">
      <c r="G9710" s="35"/>
      <c r="H9710" s="35"/>
    </row>
    <row r="9711" spans="7:8" x14ac:dyDescent="0.2">
      <c r="G9711" s="35"/>
      <c r="H9711" s="35"/>
    </row>
    <row r="9712" spans="7:8" x14ac:dyDescent="0.2">
      <c r="G9712" s="35"/>
      <c r="H9712" s="35"/>
    </row>
    <row r="9713" spans="7:8" x14ac:dyDescent="0.2">
      <c r="G9713" s="35"/>
      <c r="H9713" s="35"/>
    </row>
    <row r="9714" spans="7:8" x14ac:dyDescent="0.2">
      <c r="G9714" s="35"/>
      <c r="H9714" s="35"/>
    </row>
    <row r="9715" spans="7:8" x14ac:dyDescent="0.2">
      <c r="G9715" s="35"/>
      <c r="H9715" s="35"/>
    </row>
    <row r="9716" spans="7:8" x14ac:dyDescent="0.2">
      <c r="G9716" s="35"/>
      <c r="H9716" s="35"/>
    </row>
    <row r="9717" spans="7:8" x14ac:dyDescent="0.2">
      <c r="G9717" s="35"/>
      <c r="H9717" s="35"/>
    </row>
    <row r="9718" spans="7:8" x14ac:dyDescent="0.2">
      <c r="G9718" s="35"/>
      <c r="H9718" s="35"/>
    </row>
    <row r="9719" spans="7:8" x14ac:dyDescent="0.2">
      <c r="G9719" s="35"/>
      <c r="H9719" s="35"/>
    </row>
    <row r="9720" spans="7:8" x14ac:dyDescent="0.2">
      <c r="G9720" s="35"/>
      <c r="H9720" s="35"/>
    </row>
    <row r="9721" spans="7:8" x14ac:dyDescent="0.2">
      <c r="G9721" s="35"/>
      <c r="H9721" s="35"/>
    </row>
    <row r="9722" spans="7:8" x14ac:dyDescent="0.2">
      <c r="G9722" s="35"/>
      <c r="H9722" s="35"/>
    </row>
    <row r="9723" spans="7:8" x14ac:dyDescent="0.2">
      <c r="G9723" s="35"/>
      <c r="H9723" s="35"/>
    </row>
    <row r="9724" spans="7:8" x14ac:dyDescent="0.2">
      <c r="G9724" s="35"/>
      <c r="H9724" s="35"/>
    </row>
    <row r="9725" spans="7:8" x14ac:dyDescent="0.2">
      <c r="G9725" s="35"/>
      <c r="H9725" s="35"/>
    </row>
    <row r="9726" spans="7:8" x14ac:dyDescent="0.2">
      <c r="G9726" s="35"/>
      <c r="H9726" s="35"/>
    </row>
    <row r="9727" spans="7:8" x14ac:dyDescent="0.2">
      <c r="G9727" s="35"/>
      <c r="H9727" s="35"/>
    </row>
    <row r="9728" spans="7:8" x14ac:dyDescent="0.2">
      <c r="G9728" s="35"/>
      <c r="H9728" s="35"/>
    </row>
    <row r="9729" spans="7:8" x14ac:dyDescent="0.2">
      <c r="G9729" s="35"/>
      <c r="H9729" s="35"/>
    </row>
    <row r="9730" spans="7:8" x14ac:dyDescent="0.2">
      <c r="G9730" s="35"/>
      <c r="H9730" s="35"/>
    </row>
    <row r="9731" spans="7:8" x14ac:dyDescent="0.2">
      <c r="G9731" s="35"/>
      <c r="H9731" s="35"/>
    </row>
    <row r="9732" spans="7:8" x14ac:dyDescent="0.2">
      <c r="G9732" s="35"/>
      <c r="H9732" s="35"/>
    </row>
    <row r="9733" spans="7:8" x14ac:dyDescent="0.2">
      <c r="G9733" s="35"/>
      <c r="H9733" s="35"/>
    </row>
    <row r="9734" spans="7:8" x14ac:dyDescent="0.2">
      <c r="G9734" s="35"/>
      <c r="H9734" s="35"/>
    </row>
    <row r="9735" spans="7:8" x14ac:dyDescent="0.2">
      <c r="G9735" s="35"/>
      <c r="H9735" s="35"/>
    </row>
    <row r="9736" spans="7:8" x14ac:dyDescent="0.2">
      <c r="G9736" s="35"/>
      <c r="H9736" s="35"/>
    </row>
    <row r="9737" spans="7:8" x14ac:dyDescent="0.2">
      <c r="G9737" s="35"/>
      <c r="H9737" s="35"/>
    </row>
    <row r="9738" spans="7:8" x14ac:dyDescent="0.2">
      <c r="G9738" s="35"/>
      <c r="H9738" s="35"/>
    </row>
    <row r="9739" spans="7:8" x14ac:dyDescent="0.2">
      <c r="G9739" s="35"/>
      <c r="H9739" s="35"/>
    </row>
    <row r="9740" spans="7:8" x14ac:dyDescent="0.2">
      <c r="G9740" s="35"/>
      <c r="H9740" s="35"/>
    </row>
    <row r="9741" spans="7:8" x14ac:dyDescent="0.2">
      <c r="G9741" s="35"/>
      <c r="H9741" s="35"/>
    </row>
    <row r="9742" spans="7:8" x14ac:dyDescent="0.2">
      <c r="G9742" s="35"/>
      <c r="H9742" s="35"/>
    </row>
    <row r="9743" spans="7:8" x14ac:dyDescent="0.2">
      <c r="G9743" s="35"/>
      <c r="H9743" s="35"/>
    </row>
    <row r="9744" spans="7:8" x14ac:dyDescent="0.2">
      <c r="G9744" s="35"/>
      <c r="H9744" s="35"/>
    </row>
    <row r="9745" spans="7:8" x14ac:dyDescent="0.2">
      <c r="G9745" s="35"/>
      <c r="H9745" s="35"/>
    </row>
    <row r="9746" spans="7:8" x14ac:dyDescent="0.2">
      <c r="G9746" s="35"/>
      <c r="H9746" s="35"/>
    </row>
    <row r="9747" spans="7:8" x14ac:dyDescent="0.2">
      <c r="G9747" s="35"/>
      <c r="H9747" s="35"/>
    </row>
    <row r="9748" spans="7:8" x14ac:dyDescent="0.2">
      <c r="G9748" s="35"/>
      <c r="H9748" s="35"/>
    </row>
    <row r="9749" spans="7:8" x14ac:dyDescent="0.2">
      <c r="G9749" s="35"/>
      <c r="H9749" s="35"/>
    </row>
    <row r="9750" spans="7:8" x14ac:dyDescent="0.2">
      <c r="G9750" s="35"/>
      <c r="H9750" s="35"/>
    </row>
    <row r="9751" spans="7:8" x14ac:dyDescent="0.2">
      <c r="G9751" s="35"/>
      <c r="H9751" s="35"/>
    </row>
    <row r="9752" spans="7:8" x14ac:dyDescent="0.2">
      <c r="G9752" s="35"/>
      <c r="H9752" s="35"/>
    </row>
    <row r="9753" spans="7:8" x14ac:dyDescent="0.2">
      <c r="G9753" s="35"/>
      <c r="H9753" s="35"/>
    </row>
    <row r="9754" spans="7:8" x14ac:dyDescent="0.2">
      <c r="G9754" s="35"/>
      <c r="H9754" s="35"/>
    </row>
    <row r="9755" spans="7:8" x14ac:dyDescent="0.2">
      <c r="G9755" s="35"/>
      <c r="H9755" s="35"/>
    </row>
    <row r="9756" spans="7:8" x14ac:dyDescent="0.2">
      <c r="G9756" s="35"/>
      <c r="H9756" s="35"/>
    </row>
    <row r="9757" spans="7:8" x14ac:dyDescent="0.2">
      <c r="G9757" s="35"/>
      <c r="H9757" s="35"/>
    </row>
    <row r="9758" spans="7:8" x14ac:dyDescent="0.2">
      <c r="G9758" s="35"/>
      <c r="H9758" s="35"/>
    </row>
    <row r="9759" spans="7:8" x14ac:dyDescent="0.2">
      <c r="G9759" s="35"/>
      <c r="H9759" s="35"/>
    </row>
    <row r="9760" spans="7:8" x14ac:dyDescent="0.2">
      <c r="G9760" s="35"/>
      <c r="H9760" s="35"/>
    </row>
    <row r="9761" spans="7:8" x14ac:dyDescent="0.2">
      <c r="G9761" s="35"/>
      <c r="H9761" s="35"/>
    </row>
    <row r="9762" spans="7:8" x14ac:dyDescent="0.2">
      <c r="G9762" s="35"/>
      <c r="H9762" s="35"/>
    </row>
    <row r="9763" spans="7:8" x14ac:dyDescent="0.2">
      <c r="G9763" s="35"/>
      <c r="H9763" s="35"/>
    </row>
    <row r="9764" spans="7:8" x14ac:dyDescent="0.2">
      <c r="G9764" s="35"/>
      <c r="H9764" s="35"/>
    </row>
    <row r="9765" spans="7:8" x14ac:dyDescent="0.2">
      <c r="G9765" s="35"/>
      <c r="H9765" s="35"/>
    </row>
    <row r="9766" spans="7:8" x14ac:dyDescent="0.2">
      <c r="G9766" s="35"/>
      <c r="H9766" s="35"/>
    </row>
    <row r="9767" spans="7:8" x14ac:dyDescent="0.2">
      <c r="G9767" s="35"/>
      <c r="H9767" s="35"/>
    </row>
    <row r="9768" spans="7:8" x14ac:dyDescent="0.2">
      <c r="G9768" s="35"/>
      <c r="H9768" s="35"/>
    </row>
    <row r="9769" spans="7:8" x14ac:dyDescent="0.2">
      <c r="G9769" s="35"/>
      <c r="H9769" s="35"/>
    </row>
    <row r="9770" spans="7:8" x14ac:dyDescent="0.2">
      <c r="G9770" s="35"/>
      <c r="H9770" s="35"/>
    </row>
    <row r="9771" spans="7:8" x14ac:dyDescent="0.2">
      <c r="G9771" s="35"/>
      <c r="H9771" s="35"/>
    </row>
    <row r="9772" spans="7:8" x14ac:dyDescent="0.2">
      <c r="G9772" s="35"/>
      <c r="H9772" s="35"/>
    </row>
    <row r="9773" spans="7:8" x14ac:dyDescent="0.2">
      <c r="G9773" s="35"/>
      <c r="H9773" s="35"/>
    </row>
    <row r="9774" spans="7:8" x14ac:dyDescent="0.2">
      <c r="G9774" s="35"/>
      <c r="H9774" s="35"/>
    </row>
    <row r="9775" spans="7:8" x14ac:dyDescent="0.2">
      <c r="G9775" s="35"/>
      <c r="H9775" s="35"/>
    </row>
    <row r="9776" spans="7:8" x14ac:dyDescent="0.2">
      <c r="G9776" s="35"/>
      <c r="H9776" s="35"/>
    </row>
    <row r="9777" spans="7:8" x14ac:dyDescent="0.2">
      <c r="G9777" s="35"/>
      <c r="H9777" s="35"/>
    </row>
    <row r="9778" spans="7:8" x14ac:dyDescent="0.2">
      <c r="G9778" s="35"/>
      <c r="H9778" s="35"/>
    </row>
    <row r="9779" spans="7:8" x14ac:dyDescent="0.2">
      <c r="G9779" s="35"/>
      <c r="H9779" s="35"/>
    </row>
    <row r="9780" spans="7:8" x14ac:dyDescent="0.2">
      <c r="G9780" s="35"/>
      <c r="H9780" s="35"/>
    </row>
    <row r="9781" spans="7:8" x14ac:dyDescent="0.2">
      <c r="G9781" s="35"/>
      <c r="H9781" s="35"/>
    </row>
    <row r="9782" spans="7:8" x14ac:dyDescent="0.2">
      <c r="G9782" s="35"/>
      <c r="H9782" s="35"/>
    </row>
    <row r="9783" spans="7:8" x14ac:dyDescent="0.2">
      <c r="G9783" s="35"/>
      <c r="H9783" s="35"/>
    </row>
    <row r="9784" spans="7:8" x14ac:dyDescent="0.2">
      <c r="G9784" s="35"/>
      <c r="H9784" s="35"/>
    </row>
    <row r="9785" spans="7:8" x14ac:dyDescent="0.2">
      <c r="G9785" s="35"/>
      <c r="H9785" s="35"/>
    </row>
    <row r="9786" spans="7:8" x14ac:dyDescent="0.2">
      <c r="G9786" s="35"/>
      <c r="H9786" s="35"/>
    </row>
    <row r="9787" spans="7:8" x14ac:dyDescent="0.2">
      <c r="G9787" s="35"/>
      <c r="H9787" s="35"/>
    </row>
    <row r="9788" spans="7:8" x14ac:dyDescent="0.2">
      <c r="G9788" s="35"/>
      <c r="H9788" s="35"/>
    </row>
    <row r="9789" spans="7:8" x14ac:dyDescent="0.2">
      <c r="G9789" s="35"/>
      <c r="H9789" s="35"/>
    </row>
    <row r="9790" spans="7:8" x14ac:dyDescent="0.2">
      <c r="G9790" s="35"/>
      <c r="H9790" s="35"/>
    </row>
    <row r="9791" spans="7:8" x14ac:dyDescent="0.2">
      <c r="G9791" s="35"/>
      <c r="H9791" s="35"/>
    </row>
    <row r="9792" spans="7:8" x14ac:dyDescent="0.2">
      <c r="G9792" s="35"/>
      <c r="H9792" s="35"/>
    </row>
    <row r="9793" spans="7:8" x14ac:dyDescent="0.2">
      <c r="G9793" s="35"/>
      <c r="H9793" s="35"/>
    </row>
    <row r="9794" spans="7:8" x14ac:dyDescent="0.2">
      <c r="G9794" s="35"/>
      <c r="H9794" s="35"/>
    </row>
    <row r="9795" spans="7:8" x14ac:dyDescent="0.2">
      <c r="G9795" s="35"/>
      <c r="H9795" s="35"/>
    </row>
    <row r="9796" spans="7:8" x14ac:dyDescent="0.2">
      <c r="G9796" s="35"/>
      <c r="H9796" s="35"/>
    </row>
    <row r="9797" spans="7:8" x14ac:dyDescent="0.2">
      <c r="G9797" s="35"/>
      <c r="H9797" s="35"/>
    </row>
    <row r="9798" spans="7:8" x14ac:dyDescent="0.2">
      <c r="G9798" s="35"/>
      <c r="H9798" s="35"/>
    </row>
    <row r="9799" spans="7:8" x14ac:dyDescent="0.2">
      <c r="G9799" s="35"/>
      <c r="H9799" s="35"/>
    </row>
    <row r="9800" spans="7:8" x14ac:dyDescent="0.2">
      <c r="G9800" s="35"/>
      <c r="H9800" s="35"/>
    </row>
    <row r="9801" spans="7:8" x14ac:dyDescent="0.2">
      <c r="G9801" s="35"/>
      <c r="H9801" s="35"/>
    </row>
    <row r="9802" spans="7:8" x14ac:dyDescent="0.2">
      <c r="G9802" s="35"/>
      <c r="H9802" s="35"/>
    </row>
    <row r="9803" spans="7:8" x14ac:dyDescent="0.2">
      <c r="G9803" s="35"/>
      <c r="H9803" s="35"/>
    </row>
    <row r="9804" spans="7:8" x14ac:dyDescent="0.2">
      <c r="G9804" s="35"/>
      <c r="H9804" s="35"/>
    </row>
    <row r="9805" spans="7:8" x14ac:dyDescent="0.2">
      <c r="G9805" s="35"/>
      <c r="H9805" s="35"/>
    </row>
    <row r="9806" spans="7:8" x14ac:dyDescent="0.2">
      <c r="G9806" s="35"/>
      <c r="H9806" s="35"/>
    </row>
    <row r="9807" spans="7:8" x14ac:dyDescent="0.2">
      <c r="G9807" s="35"/>
      <c r="H9807" s="35"/>
    </row>
    <row r="9808" spans="7:8" x14ac:dyDescent="0.2">
      <c r="G9808" s="35"/>
      <c r="H9808" s="35"/>
    </row>
    <row r="9809" spans="7:8" x14ac:dyDescent="0.2">
      <c r="G9809" s="35"/>
      <c r="H9809" s="35"/>
    </row>
    <row r="9810" spans="7:8" x14ac:dyDescent="0.2">
      <c r="G9810" s="35"/>
      <c r="H9810" s="35"/>
    </row>
    <row r="9811" spans="7:8" x14ac:dyDescent="0.2">
      <c r="G9811" s="35"/>
      <c r="H9811" s="35"/>
    </row>
    <row r="9812" spans="7:8" x14ac:dyDescent="0.2">
      <c r="G9812" s="35"/>
      <c r="H9812" s="35"/>
    </row>
    <row r="9813" spans="7:8" x14ac:dyDescent="0.2">
      <c r="G9813" s="35"/>
      <c r="H9813" s="35"/>
    </row>
    <row r="9814" spans="7:8" x14ac:dyDescent="0.2">
      <c r="G9814" s="35"/>
      <c r="H9814" s="35"/>
    </row>
    <row r="9815" spans="7:8" x14ac:dyDescent="0.2">
      <c r="G9815" s="35"/>
      <c r="H9815" s="35"/>
    </row>
    <row r="9816" spans="7:8" x14ac:dyDescent="0.2">
      <c r="G9816" s="35"/>
      <c r="H9816" s="35"/>
    </row>
    <row r="9817" spans="7:8" x14ac:dyDescent="0.2">
      <c r="G9817" s="35"/>
      <c r="H9817" s="35"/>
    </row>
    <row r="9818" spans="7:8" x14ac:dyDescent="0.2">
      <c r="G9818" s="35"/>
      <c r="H9818" s="35"/>
    </row>
    <row r="9819" spans="7:8" x14ac:dyDescent="0.2">
      <c r="G9819" s="35"/>
      <c r="H9819" s="35"/>
    </row>
    <row r="9820" spans="7:8" x14ac:dyDescent="0.2">
      <c r="G9820" s="35"/>
      <c r="H9820" s="35"/>
    </row>
    <row r="9821" spans="7:8" x14ac:dyDescent="0.2">
      <c r="G9821" s="35"/>
      <c r="H9821" s="35"/>
    </row>
    <row r="9822" spans="7:8" x14ac:dyDescent="0.2">
      <c r="G9822" s="35"/>
      <c r="H9822" s="35"/>
    </row>
    <row r="9823" spans="7:8" x14ac:dyDescent="0.2">
      <c r="G9823" s="35"/>
      <c r="H9823" s="35"/>
    </row>
    <row r="9824" spans="7:8" x14ac:dyDescent="0.2">
      <c r="G9824" s="35"/>
      <c r="H9824" s="35"/>
    </row>
    <row r="9825" spans="7:8" x14ac:dyDescent="0.2">
      <c r="G9825" s="35"/>
      <c r="H9825" s="35"/>
    </row>
    <row r="9826" spans="7:8" x14ac:dyDescent="0.2">
      <c r="G9826" s="35"/>
      <c r="H9826" s="35"/>
    </row>
    <row r="9827" spans="7:8" x14ac:dyDescent="0.2">
      <c r="G9827" s="35"/>
      <c r="H9827" s="35"/>
    </row>
    <row r="9828" spans="7:8" x14ac:dyDescent="0.2">
      <c r="G9828" s="35"/>
      <c r="H9828" s="35"/>
    </row>
    <row r="9829" spans="7:8" x14ac:dyDescent="0.2">
      <c r="G9829" s="35"/>
      <c r="H9829" s="35"/>
    </row>
    <row r="9830" spans="7:8" x14ac:dyDescent="0.2">
      <c r="G9830" s="35"/>
      <c r="H9830" s="35"/>
    </row>
    <row r="9831" spans="7:8" x14ac:dyDescent="0.2">
      <c r="G9831" s="35"/>
      <c r="H9831" s="35"/>
    </row>
    <row r="9832" spans="7:8" x14ac:dyDescent="0.2">
      <c r="G9832" s="35"/>
      <c r="H9832" s="35"/>
    </row>
    <row r="9833" spans="7:8" x14ac:dyDescent="0.2">
      <c r="G9833" s="35"/>
      <c r="H9833" s="35"/>
    </row>
    <row r="9834" spans="7:8" x14ac:dyDescent="0.2">
      <c r="G9834" s="35"/>
      <c r="H9834" s="35"/>
    </row>
    <row r="9835" spans="7:8" x14ac:dyDescent="0.2">
      <c r="G9835" s="35"/>
      <c r="H9835" s="35"/>
    </row>
    <row r="9836" spans="7:8" x14ac:dyDescent="0.2">
      <c r="G9836" s="35"/>
      <c r="H9836" s="35"/>
    </row>
    <row r="9837" spans="7:8" x14ac:dyDescent="0.2">
      <c r="G9837" s="35"/>
      <c r="H9837" s="35"/>
    </row>
    <row r="9838" spans="7:8" x14ac:dyDescent="0.2">
      <c r="G9838" s="35"/>
      <c r="H9838" s="35"/>
    </row>
    <row r="9839" spans="7:8" x14ac:dyDescent="0.2">
      <c r="G9839" s="35"/>
      <c r="H9839" s="35"/>
    </row>
    <row r="9840" spans="7:8" x14ac:dyDescent="0.2">
      <c r="G9840" s="35"/>
      <c r="H9840" s="35"/>
    </row>
    <row r="9841" spans="7:8" x14ac:dyDescent="0.2">
      <c r="G9841" s="35"/>
      <c r="H9841" s="35"/>
    </row>
    <row r="9842" spans="7:8" x14ac:dyDescent="0.2">
      <c r="G9842" s="35"/>
      <c r="H9842" s="35"/>
    </row>
    <row r="9843" spans="7:8" x14ac:dyDescent="0.2">
      <c r="G9843" s="35"/>
      <c r="H9843" s="35"/>
    </row>
    <row r="9844" spans="7:8" x14ac:dyDescent="0.2">
      <c r="G9844" s="35"/>
      <c r="H9844" s="35"/>
    </row>
    <row r="9845" spans="7:8" x14ac:dyDescent="0.2">
      <c r="G9845" s="35"/>
      <c r="H9845" s="35"/>
    </row>
    <row r="9846" spans="7:8" x14ac:dyDescent="0.2">
      <c r="G9846" s="35"/>
      <c r="H9846" s="35"/>
    </row>
    <row r="9847" spans="7:8" x14ac:dyDescent="0.2">
      <c r="G9847" s="35"/>
      <c r="H9847" s="35"/>
    </row>
    <row r="9848" spans="7:8" x14ac:dyDescent="0.2">
      <c r="G9848" s="35"/>
      <c r="H9848" s="35"/>
    </row>
    <row r="9849" spans="7:8" x14ac:dyDescent="0.2">
      <c r="G9849" s="35"/>
      <c r="H9849" s="35"/>
    </row>
    <row r="9850" spans="7:8" x14ac:dyDescent="0.2">
      <c r="G9850" s="35"/>
      <c r="H9850" s="35"/>
    </row>
    <row r="9851" spans="7:8" x14ac:dyDescent="0.2">
      <c r="G9851" s="35"/>
      <c r="H9851" s="35"/>
    </row>
    <row r="9852" spans="7:8" x14ac:dyDescent="0.2">
      <c r="G9852" s="35"/>
      <c r="H9852" s="35"/>
    </row>
    <row r="9853" spans="7:8" x14ac:dyDescent="0.2">
      <c r="G9853" s="35"/>
      <c r="H9853" s="35"/>
    </row>
    <row r="9854" spans="7:8" x14ac:dyDescent="0.2">
      <c r="G9854" s="35"/>
      <c r="H9854" s="35"/>
    </row>
    <row r="9855" spans="7:8" x14ac:dyDescent="0.2">
      <c r="G9855" s="35"/>
      <c r="H9855" s="35"/>
    </row>
    <row r="9856" spans="7:8" x14ac:dyDescent="0.2">
      <c r="G9856" s="35"/>
      <c r="H9856" s="35"/>
    </row>
    <row r="9857" spans="7:8" x14ac:dyDescent="0.2">
      <c r="G9857" s="35"/>
      <c r="H9857" s="35"/>
    </row>
    <row r="9858" spans="7:8" x14ac:dyDescent="0.2">
      <c r="G9858" s="35"/>
      <c r="H9858" s="35"/>
    </row>
    <row r="9859" spans="7:8" x14ac:dyDescent="0.2">
      <c r="G9859" s="35"/>
      <c r="H9859" s="35"/>
    </row>
    <row r="9860" spans="7:8" x14ac:dyDescent="0.2">
      <c r="G9860" s="35"/>
      <c r="H9860" s="35"/>
    </row>
    <row r="9861" spans="7:8" x14ac:dyDescent="0.2">
      <c r="G9861" s="35"/>
      <c r="H9861" s="35"/>
    </row>
    <row r="9862" spans="7:8" x14ac:dyDescent="0.2">
      <c r="G9862" s="35"/>
      <c r="H9862" s="35"/>
    </row>
    <row r="9863" spans="7:8" x14ac:dyDescent="0.2">
      <c r="G9863" s="35"/>
      <c r="H9863" s="35"/>
    </row>
    <row r="9864" spans="7:8" x14ac:dyDescent="0.2">
      <c r="G9864" s="35"/>
      <c r="H9864" s="35"/>
    </row>
    <row r="9865" spans="7:8" x14ac:dyDescent="0.2">
      <c r="G9865" s="35"/>
      <c r="H9865" s="35"/>
    </row>
    <row r="9866" spans="7:8" x14ac:dyDescent="0.2">
      <c r="G9866" s="35"/>
      <c r="H9866" s="35"/>
    </row>
    <row r="9867" spans="7:8" x14ac:dyDescent="0.2">
      <c r="G9867" s="35"/>
      <c r="H9867" s="35"/>
    </row>
    <row r="9868" spans="7:8" x14ac:dyDescent="0.2">
      <c r="G9868" s="35"/>
      <c r="H9868" s="35"/>
    </row>
    <row r="9869" spans="7:8" x14ac:dyDescent="0.2">
      <c r="G9869" s="35"/>
      <c r="H9869" s="35"/>
    </row>
    <row r="9870" spans="7:8" x14ac:dyDescent="0.2">
      <c r="G9870" s="35"/>
      <c r="H9870" s="35"/>
    </row>
    <row r="9871" spans="7:8" x14ac:dyDescent="0.2">
      <c r="G9871" s="35"/>
      <c r="H9871" s="35"/>
    </row>
    <row r="9872" spans="7:8" x14ac:dyDescent="0.2">
      <c r="G9872" s="35"/>
      <c r="H9872" s="35"/>
    </row>
    <row r="9873" spans="7:8" x14ac:dyDescent="0.2">
      <c r="G9873" s="35"/>
      <c r="H9873" s="35"/>
    </row>
    <row r="9874" spans="7:8" x14ac:dyDescent="0.2">
      <c r="G9874" s="35"/>
      <c r="H9874" s="35"/>
    </row>
    <row r="9875" spans="7:8" x14ac:dyDescent="0.2">
      <c r="G9875" s="35"/>
      <c r="H9875" s="35"/>
    </row>
    <row r="9876" spans="7:8" x14ac:dyDescent="0.2">
      <c r="G9876" s="35"/>
      <c r="H9876" s="35"/>
    </row>
    <row r="9877" spans="7:8" x14ac:dyDescent="0.2">
      <c r="G9877" s="35"/>
      <c r="H9877" s="35"/>
    </row>
    <row r="9878" spans="7:8" x14ac:dyDescent="0.2">
      <c r="G9878" s="35"/>
      <c r="H9878" s="35"/>
    </row>
    <row r="9879" spans="7:8" x14ac:dyDescent="0.2">
      <c r="G9879" s="35"/>
      <c r="H9879" s="35"/>
    </row>
    <row r="9880" spans="7:8" x14ac:dyDescent="0.2">
      <c r="G9880" s="35"/>
      <c r="H9880" s="35"/>
    </row>
    <row r="9881" spans="7:8" x14ac:dyDescent="0.2">
      <c r="G9881" s="35"/>
      <c r="H9881" s="35"/>
    </row>
    <row r="9882" spans="7:8" x14ac:dyDescent="0.2">
      <c r="G9882" s="35"/>
      <c r="H9882" s="35"/>
    </row>
    <row r="9883" spans="7:8" x14ac:dyDescent="0.2">
      <c r="G9883" s="35"/>
      <c r="H9883" s="35"/>
    </row>
    <row r="9884" spans="7:8" x14ac:dyDescent="0.2">
      <c r="G9884" s="35"/>
      <c r="H9884" s="35"/>
    </row>
    <row r="9885" spans="7:8" x14ac:dyDescent="0.2">
      <c r="G9885" s="35"/>
      <c r="H9885" s="35"/>
    </row>
    <row r="9886" spans="7:8" x14ac:dyDescent="0.2">
      <c r="G9886" s="35"/>
      <c r="H9886" s="35"/>
    </row>
    <row r="9887" spans="7:8" x14ac:dyDescent="0.2">
      <c r="G9887" s="35"/>
      <c r="H9887" s="35"/>
    </row>
    <row r="9888" spans="7:8" x14ac:dyDescent="0.2">
      <c r="G9888" s="35"/>
      <c r="H9888" s="35"/>
    </row>
    <row r="9889" spans="7:8" x14ac:dyDescent="0.2">
      <c r="G9889" s="35"/>
      <c r="H9889" s="35"/>
    </row>
    <row r="9890" spans="7:8" x14ac:dyDescent="0.2">
      <c r="G9890" s="35"/>
      <c r="H9890" s="35"/>
    </row>
    <row r="9891" spans="7:8" x14ac:dyDescent="0.2">
      <c r="G9891" s="35"/>
      <c r="H9891" s="35"/>
    </row>
    <row r="9892" spans="7:8" x14ac:dyDescent="0.2">
      <c r="G9892" s="35"/>
      <c r="H9892" s="35"/>
    </row>
    <row r="9893" spans="7:8" x14ac:dyDescent="0.2">
      <c r="G9893" s="35"/>
      <c r="H9893" s="35"/>
    </row>
    <row r="9894" spans="7:8" x14ac:dyDescent="0.2">
      <c r="G9894" s="35"/>
      <c r="H9894" s="35"/>
    </row>
    <row r="9895" spans="7:8" x14ac:dyDescent="0.2">
      <c r="G9895" s="35"/>
      <c r="H9895" s="35"/>
    </row>
    <row r="9896" spans="7:8" x14ac:dyDescent="0.2">
      <c r="G9896" s="35"/>
      <c r="H9896" s="35"/>
    </row>
    <row r="9897" spans="7:8" x14ac:dyDescent="0.2">
      <c r="G9897" s="35"/>
      <c r="H9897" s="35"/>
    </row>
    <row r="9898" spans="7:8" x14ac:dyDescent="0.2">
      <c r="G9898" s="35"/>
      <c r="H9898" s="35"/>
    </row>
    <row r="9899" spans="7:8" x14ac:dyDescent="0.2">
      <c r="G9899" s="35"/>
      <c r="H9899" s="35"/>
    </row>
    <row r="9900" spans="7:8" x14ac:dyDescent="0.2">
      <c r="G9900" s="35"/>
      <c r="H9900" s="35"/>
    </row>
    <row r="9901" spans="7:8" x14ac:dyDescent="0.2">
      <c r="G9901" s="35"/>
      <c r="H9901" s="35"/>
    </row>
    <row r="9902" spans="7:8" x14ac:dyDescent="0.2">
      <c r="G9902" s="35"/>
      <c r="H9902" s="35"/>
    </row>
    <row r="9903" spans="7:8" x14ac:dyDescent="0.2">
      <c r="G9903" s="35"/>
      <c r="H9903" s="35"/>
    </row>
    <row r="9904" spans="7:8" x14ac:dyDescent="0.2">
      <c r="G9904" s="35"/>
      <c r="H9904" s="35"/>
    </row>
    <row r="9905" spans="7:8" x14ac:dyDescent="0.2">
      <c r="G9905" s="35"/>
      <c r="H9905" s="35"/>
    </row>
    <row r="9906" spans="7:8" x14ac:dyDescent="0.2">
      <c r="G9906" s="35"/>
      <c r="H9906" s="35"/>
    </row>
    <row r="9907" spans="7:8" x14ac:dyDescent="0.2">
      <c r="G9907" s="35"/>
      <c r="H9907" s="35"/>
    </row>
    <row r="9908" spans="7:8" x14ac:dyDescent="0.2">
      <c r="G9908" s="35"/>
      <c r="H9908" s="35"/>
    </row>
    <row r="9909" spans="7:8" x14ac:dyDescent="0.2">
      <c r="G9909" s="35"/>
      <c r="H9909" s="35"/>
    </row>
    <row r="9910" spans="7:8" x14ac:dyDescent="0.2">
      <c r="G9910" s="35"/>
      <c r="H9910" s="35"/>
    </row>
    <row r="9911" spans="7:8" x14ac:dyDescent="0.2">
      <c r="G9911" s="35"/>
      <c r="H9911" s="35"/>
    </row>
    <row r="9912" spans="7:8" x14ac:dyDescent="0.2">
      <c r="G9912" s="35"/>
      <c r="H9912" s="35"/>
    </row>
    <row r="9913" spans="7:8" x14ac:dyDescent="0.2">
      <c r="G9913" s="35"/>
      <c r="H9913" s="35"/>
    </row>
    <row r="9914" spans="7:8" x14ac:dyDescent="0.2">
      <c r="G9914" s="35"/>
      <c r="H9914" s="35"/>
    </row>
    <row r="9915" spans="7:8" x14ac:dyDescent="0.2">
      <c r="G9915" s="35"/>
      <c r="H9915" s="35"/>
    </row>
    <row r="9916" spans="7:8" x14ac:dyDescent="0.2">
      <c r="G9916" s="35"/>
      <c r="H9916" s="35"/>
    </row>
    <row r="9917" spans="7:8" x14ac:dyDescent="0.2">
      <c r="G9917" s="35"/>
      <c r="H9917" s="35"/>
    </row>
    <row r="9918" spans="7:8" x14ac:dyDescent="0.2">
      <c r="G9918" s="35"/>
      <c r="H9918" s="35"/>
    </row>
    <row r="9919" spans="7:8" x14ac:dyDescent="0.2">
      <c r="G9919" s="35"/>
      <c r="H9919" s="35"/>
    </row>
    <row r="9920" spans="7:8" x14ac:dyDescent="0.2">
      <c r="G9920" s="35"/>
      <c r="H9920" s="35"/>
    </row>
    <row r="9921" spans="7:8" x14ac:dyDescent="0.2">
      <c r="G9921" s="35"/>
      <c r="H9921" s="35"/>
    </row>
    <row r="9922" spans="7:8" x14ac:dyDescent="0.2">
      <c r="G9922" s="35"/>
      <c r="H9922" s="35"/>
    </row>
    <row r="9923" spans="7:8" x14ac:dyDescent="0.2">
      <c r="G9923" s="35"/>
      <c r="H9923" s="35"/>
    </row>
    <row r="9924" spans="7:8" x14ac:dyDescent="0.2">
      <c r="G9924" s="35"/>
      <c r="H9924" s="35"/>
    </row>
    <row r="9925" spans="7:8" x14ac:dyDescent="0.2">
      <c r="G9925" s="35"/>
      <c r="H9925" s="35"/>
    </row>
    <row r="9926" spans="7:8" x14ac:dyDescent="0.2">
      <c r="G9926" s="35"/>
      <c r="H9926" s="35"/>
    </row>
    <row r="9927" spans="7:8" x14ac:dyDescent="0.2">
      <c r="G9927" s="35"/>
      <c r="H9927" s="35"/>
    </row>
    <row r="9928" spans="7:8" x14ac:dyDescent="0.2">
      <c r="G9928" s="35"/>
      <c r="H9928" s="35"/>
    </row>
    <row r="9929" spans="7:8" x14ac:dyDescent="0.2">
      <c r="G9929" s="35"/>
      <c r="H9929" s="35"/>
    </row>
    <row r="9930" spans="7:8" x14ac:dyDescent="0.2">
      <c r="G9930" s="35"/>
      <c r="H9930" s="35"/>
    </row>
    <row r="9931" spans="7:8" x14ac:dyDescent="0.2">
      <c r="G9931" s="35"/>
      <c r="H9931" s="35"/>
    </row>
    <row r="9932" spans="7:8" x14ac:dyDescent="0.2">
      <c r="G9932" s="35"/>
      <c r="H9932" s="35"/>
    </row>
    <row r="9933" spans="7:8" x14ac:dyDescent="0.2">
      <c r="G9933" s="35"/>
      <c r="H9933" s="35"/>
    </row>
    <row r="9934" spans="7:8" x14ac:dyDescent="0.2">
      <c r="G9934" s="35"/>
      <c r="H9934" s="35"/>
    </row>
    <row r="9935" spans="7:8" x14ac:dyDescent="0.2">
      <c r="G9935" s="35"/>
      <c r="H9935" s="35"/>
    </row>
    <row r="9936" spans="7:8" x14ac:dyDescent="0.2">
      <c r="G9936" s="35"/>
      <c r="H9936" s="35"/>
    </row>
    <row r="9937" spans="7:8" x14ac:dyDescent="0.2">
      <c r="G9937" s="35"/>
      <c r="H9937" s="35"/>
    </row>
    <row r="9938" spans="7:8" x14ac:dyDescent="0.2">
      <c r="G9938" s="35"/>
      <c r="H9938" s="35"/>
    </row>
    <row r="9939" spans="7:8" x14ac:dyDescent="0.2">
      <c r="G9939" s="35"/>
      <c r="H9939" s="35"/>
    </row>
    <row r="9940" spans="7:8" x14ac:dyDescent="0.2">
      <c r="G9940" s="35"/>
      <c r="H9940" s="35"/>
    </row>
    <row r="9941" spans="7:8" x14ac:dyDescent="0.2">
      <c r="G9941" s="35"/>
      <c r="H9941" s="35"/>
    </row>
    <row r="9942" spans="7:8" x14ac:dyDescent="0.2">
      <c r="G9942" s="35"/>
      <c r="H9942" s="35"/>
    </row>
    <row r="9943" spans="7:8" x14ac:dyDescent="0.2">
      <c r="G9943" s="35"/>
      <c r="H9943" s="35"/>
    </row>
    <row r="9944" spans="7:8" x14ac:dyDescent="0.2">
      <c r="G9944" s="35"/>
      <c r="H9944" s="35"/>
    </row>
    <row r="9945" spans="7:8" x14ac:dyDescent="0.2">
      <c r="G9945" s="35"/>
      <c r="H9945" s="35"/>
    </row>
    <row r="9946" spans="7:8" x14ac:dyDescent="0.2">
      <c r="G9946" s="35"/>
      <c r="H9946" s="35"/>
    </row>
    <row r="9947" spans="7:8" x14ac:dyDescent="0.2">
      <c r="G9947" s="35"/>
      <c r="H9947" s="35"/>
    </row>
    <row r="9948" spans="7:8" x14ac:dyDescent="0.2">
      <c r="G9948" s="35"/>
      <c r="H9948" s="35"/>
    </row>
    <row r="9949" spans="7:8" x14ac:dyDescent="0.2">
      <c r="G9949" s="35"/>
      <c r="H9949" s="35"/>
    </row>
    <row r="9950" spans="7:8" x14ac:dyDescent="0.2">
      <c r="G9950" s="35"/>
      <c r="H9950" s="35"/>
    </row>
    <row r="9951" spans="7:8" x14ac:dyDescent="0.2">
      <c r="G9951" s="35"/>
      <c r="H9951" s="35"/>
    </row>
    <row r="9952" spans="7:8" x14ac:dyDescent="0.2">
      <c r="G9952" s="35"/>
      <c r="H9952" s="35"/>
    </row>
    <row r="9953" spans="7:8" x14ac:dyDescent="0.2">
      <c r="G9953" s="35"/>
      <c r="H9953" s="35"/>
    </row>
    <row r="9954" spans="7:8" x14ac:dyDescent="0.2">
      <c r="G9954" s="35"/>
      <c r="H9954" s="35"/>
    </row>
    <row r="9955" spans="7:8" x14ac:dyDescent="0.2">
      <c r="G9955" s="35"/>
      <c r="H9955" s="35"/>
    </row>
    <row r="9956" spans="7:8" x14ac:dyDescent="0.2">
      <c r="G9956" s="35"/>
      <c r="H9956" s="35"/>
    </row>
    <row r="9957" spans="7:8" x14ac:dyDescent="0.2">
      <c r="G9957" s="35"/>
      <c r="H9957" s="35"/>
    </row>
    <row r="9958" spans="7:8" x14ac:dyDescent="0.2">
      <c r="G9958" s="35"/>
      <c r="H9958" s="35"/>
    </row>
    <row r="9959" spans="7:8" x14ac:dyDescent="0.2">
      <c r="G9959" s="35"/>
      <c r="H9959" s="35"/>
    </row>
    <row r="9960" spans="7:8" x14ac:dyDescent="0.2">
      <c r="G9960" s="35"/>
      <c r="H9960" s="35"/>
    </row>
    <row r="9961" spans="7:8" x14ac:dyDescent="0.2">
      <c r="G9961" s="35"/>
      <c r="H9961" s="35"/>
    </row>
    <row r="9962" spans="7:8" x14ac:dyDescent="0.2">
      <c r="G9962" s="35"/>
      <c r="H9962" s="35"/>
    </row>
    <row r="9963" spans="7:8" x14ac:dyDescent="0.2">
      <c r="G9963" s="35"/>
      <c r="H9963" s="35"/>
    </row>
    <row r="9964" spans="7:8" x14ac:dyDescent="0.2">
      <c r="G9964" s="35"/>
      <c r="H9964" s="35"/>
    </row>
    <row r="9965" spans="7:8" x14ac:dyDescent="0.2">
      <c r="G9965" s="35"/>
      <c r="H9965" s="35"/>
    </row>
    <row r="9966" spans="7:8" x14ac:dyDescent="0.2">
      <c r="G9966" s="35"/>
      <c r="H9966" s="35"/>
    </row>
    <row r="9967" spans="7:8" x14ac:dyDescent="0.2">
      <c r="G9967" s="35"/>
      <c r="H9967" s="35"/>
    </row>
    <row r="9968" spans="7:8" x14ac:dyDescent="0.2">
      <c r="G9968" s="35"/>
      <c r="H9968" s="35"/>
    </row>
    <row r="9969" spans="7:8" x14ac:dyDescent="0.2">
      <c r="G9969" s="35"/>
      <c r="H9969" s="35"/>
    </row>
    <row r="9970" spans="7:8" x14ac:dyDescent="0.2">
      <c r="G9970" s="35"/>
      <c r="H9970" s="35"/>
    </row>
    <row r="9971" spans="7:8" x14ac:dyDescent="0.2">
      <c r="G9971" s="35"/>
      <c r="H9971" s="35"/>
    </row>
    <row r="9972" spans="7:8" x14ac:dyDescent="0.2">
      <c r="G9972" s="35"/>
      <c r="H9972" s="35"/>
    </row>
    <row r="9973" spans="7:8" x14ac:dyDescent="0.2">
      <c r="G9973" s="35"/>
      <c r="H9973" s="35"/>
    </row>
    <row r="9974" spans="7:8" x14ac:dyDescent="0.2">
      <c r="G9974" s="35"/>
      <c r="H9974" s="35"/>
    </row>
    <row r="9975" spans="7:8" x14ac:dyDescent="0.2">
      <c r="G9975" s="35"/>
      <c r="H9975" s="35"/>
    </row>
    <row r="9976" spans="7:8" x14ac:dyDescent="0.2">
      <c r="G9976" s="35"/>
      <c r="H9976" s="35"/>
    </row>
    <row r="9977" spans="7:8" x14ac:dyDescent="0.2">
      <c r="G9977" s="35"/>
      <c r="H9977" s="35"/>
    </row>
    <row r="9978" spans="7:8" x14ac:dyDescent="0.2">
      <c r="G9978" s="35"/>
      <c r="H9978" s="35"/>
    </row>
    <row r="9979" spans="7:8" x14ac:dyDescent="0.2">
      <c r="G9979" s="35"/>
      <c r="H9979" s="35"/>
    </row>
    <row r="9980" spans="7:8" x14ac:dyDescent="0.2">
      <c r="G9980" s="35"/>
      <c r="H9980" s="35"/>
    </row>
    <row r="9981" spans="7:8" x14ac:dyDescent="0.2">
      <c r="G9981" s="35"/>
      <c r="H9981" s="35"/>
    </row>
    <row r="9982" spans="7:8" x14ac:dyDescent="0.2">
      <c r="G9982" s="35"/>
      <c r="H9982" s="35"/>
    </row>
    <row r="9983" spans="7:8" x14ac:dyDescent="0.2">
      <c r="G9983" s="35"/>
      <c r="H9983" s="35"/>
    </row>
    <row r="9984" spans="7:8" x14ac:dyDescent="0.2">
      <c r="G9984" s="35"/>
      <c r="H9984" s="35"/>
    </row>
    <row r="9985" spans="7:8" x14ac:dyDescent="0.2">
      <c r="G9985" s="35"/>
      <c r="H9985" s="35"/>
    </row>
    <row r="9986" spans="7:8" x14ac:dyDescent="0.2">
      <c r="G9986" s="35"/>
      <c r="H9986" s="35"/>
    </row>
    <row r="9987" spans="7:8" x14ac:dyDescent="0.2">
      <c r="G9987" s="35"/>
      <c r="H9987" s="35"/>
    </row>
    <row r="9988" spans="7:8" x14ac:dyDescent="0.2">
      <c r="G9988" s="35"/>
      <c r="H9988" s="35"/>
    </row>
    <row r="9989" spans="7:8" x14ac:dyDescent="0.2">
      <c r="G9989" s="35"/>
      <c r="H9989" s="35"/>
    </row>
    <row r="9990" spans="7:8" x14ac:dyDescent="0.2">
      <c r="G9990" s="35"/>
      <c r="H9990" s="35"/>
    </row>
    <row r="9991" spans="7:8" x14ac:dyDescent="0.2">
      <c r="G9991" s="35"/>
      <c r="H9991" s="35"/>
    </row>
    <row r="9992" spans="7:8" x14ac:dyDescent="0.2">
      <c r="G9992" s="35"/>
      <c r="H9992" s="35"/>
    </row>
    <row r="9993" spans="7:8" x14ac:dyDescent="0.2">
      <c r="G9993" s="35"/>
      <c r="H9993" s="35"/>
    </row>
    <row r="9994" spans="7:8" x14ac:dyDescent="0.2">
      <c r="G9994" s="35"/>
      <c r="H9994" s="35"/>
    </row>
    <row r="9995" spans="7:8" x14ac:dyDescent="0.2">
      <c r="G9995" s="35"/>
      <c r="H9995" s="35"/>
    </row>
    <row r="9996" spans="7:8" x14ac:dyDescent="0.2">
      <c r="G9996" s="35"/>
      <c r="H9996" s="35"/>
    </row>
    <row r="9997" spans="7:8" x14ac:dyDescent="0.2">
      <c r="G9997" s="35"/>
      <c r="H9997" s="35"/>
    </row>
    <row r="9998" spans="7:8" x14ac:dyDescent="0.2">
      <c r="G9998" s="35"/>
      <c r="H9998" s="35"/>
    </row>
    <row r="9999" spans="7:8" x14ac:dyDescent="0.2">
      <c r="G9999" s="35"/>
      <c r="H9999" s="35"/>
    </row>
    <row r="10000" spans="7:8" x14ac:dyDescent="0.2">
      <c r="G10000" s="35"/>
      <c r="H10000" s="35"/>
    </row>
    <row r="10001" spans="7:8" x14ac:dyDescent="0.2">
      <c r="G10001" s="35"/>
      <c r="H10001" s="35"/>
    </row>
    <row r="10002" spans="7:8" x14ac:dyDescent="0.2">
      <c r="G10002" s="35"/>
      <c r="H10002" s="35"/>
    </row>
    <row r="10003" spans="7:8" x14ac:dyDescent="0.2">
      <c r="G10003" s="35"/>
      <c r="H10003" s="35"/>
    </row>
    <row r="10004" spans="7:8" x14ac:dyDescent="0.2">
      <c r="G10004" s="35"/>
      <c r="H10004" s="35"/>
    </row>
    <row r="10005" spans="7:8" x14ac:dyDescent="0.2">
      <c r="G10005" s="35"/>
      <c r="H10005" s="35"/>
    </row>
    <row r="10006" spans="7:8" x14ac:dyDescent="0.2">
      <c r="G10006" s="35"/>
      <c r="H10006" s="35"/>
    </row>
    <row r="10007" spans="7:8" x14ac:dyDescent="0.2">
      <c r="G10007" s="35"/>
      <c r="H10007" s="35"/>
    </row>
    <row r="10008" spans="7:8" x14ac:dyDescent="0.2">
      <c r="G10008" s="35"/>
      <c r="H10008" s="35"/>
    </row>
    <row r="10009" spans="7:8" x14ac:dyDescent="0.2">
      <c r="G10009" s="35"/>
      <c r="H10009" s="35"/>
    </row>
    <row r="10010" spans="7:8" x14ac:dyDescent="0.2">
      <c r="G10010" s="35"/>
      <c r="H10010" s="35"/>
    </row>
    <row r="10011" spans="7:8" x14ac:dyDescent="0.2">
      <c r="G10011" s="35"/>
      <c r="H10011" s="35"/>
    </row>
    <row r="10012" spans="7:8" x14ac:dyDescent="0.2">
      <c r="G10012" s="35"/>
      <c r="H10012" s="35"/>
    </row>
    <row r="10013" spans="7:8" x14ac:dyDescent="0.2">
      <c r="G10013" s="35"/>
      <c r="H10013" s="35"/>
    </row>
    <row r="10014" spans="7:8" x14ac:dyDescent="0.2">
      <c r="G10014" s="35"/>
      <c r="H10014" s="35"/>
    </row>
    <row r="10015" spans="7:8" x14ac:dyDescent="0.2">
      <c r="G10015" s="35"/>
      <c r="H10015" s="35"/>
    </row>
    <row r="10016" spans="7:8" x14ac:dyDescent="0.2">
      <c r="G10016" s="35"/>
      <c r="H10016" s="35"/>
    </row>
    <row r="10017" spans="7:8" x14ac:dyDescent="0.2">
      <c r="G10017" s="35"/>
      <c r="H10017" s="35"/>
    </row>
    <row r="10018" spans="7:8" x14ac:dyDescent="0.2">
      <c r="G10018" s="35"/>
      <c r="H10018" s="35"/>
    </row>
    <row r="10019" spans="7:8" x14ac:dyDescent="0.2">
      <c r="G10019" s="35"/>
      <c r="H10019" s="35"/>
    </row>
    <row r="10020" spans="7:8" x14ac:dyDescent="0.2">
      <c r="G10020" s="35"/>
      <c r="H10020" s="35"/>
    </row>
    <row r="10021" spans="7:8" x14ac:dyDescent="0.2">
      <c r="G10021" s="35"/>
      <c r="H10021" s="35"/>
    </row>
    <row r="10022" spans="7:8" x14ac:dyDescent="0.2">
      <c r="G10022" s="35"/>
      <c r="H10022" s="35"/>
    </row>
    <row r="10023" spans="7:8" x14ac:dyDescent="0.2">
      <c r="G10023" s="35"/>
      <c r="H10023" s="35"/>
    </row>
    <row r="10024" spans="7:8" x14ac:dyDescent="0.2">
      <c r="G10024" s="35"/>
      <c r="H10024" s="35"/>
    </row>
    <row r="10025" spans="7:8" x14ac:dyDescent="0.2">
      <c r="G10025" s="35"/>
      <c r="H10025" s="35"/>
    </row>
    <row r="10026" spans="7:8" x14ac:dyDescent="0.2">
      <c r="G10026" s="35"/>
      <c r="H10026" s="35"/>
    </row>
    <row r="10027" spans="7:8" x14ac:dyDescent="0.2">
      <c r="G10027" s="35"/>
      <c r="H10027" s="35"/>
    </row>
    <row r="10028" spans="7:8" x14ac:dyDescent="0.2">
      <c r="G10028" s="35"/>
      <c r="H10028" s="35"/>
    </row>
    <row r="10029" spans="7:8" x14ac:dyDescent="0.2">
      <c r="G10029" s="35"/>
      <c r="H10029" s="35"/>
    </row>
    <row r="10030" spans="7:8" x14ac:dyDescent="0.2">
      <c r="G10030" s="35"/>
      <c r="H10030" s="35"/>
    </row>
    <row r="10031" spans="7:8" x14ac:dyDescent="0.2">
      <c r="G10031" s="35"/>
      <c r="H10031" s="35"/>
    </row>
    <row r="10032" spans="7:8" x14ac:dyDescent="0.2">
      <c r="G10032" s="35"/>
      <c r="H10032" s="35"/>
    </row>
    <row r="10033" spans="7:8" x14ac:dyDescent="0.2">
      <c r="G10033" s="35"/>
      <c r="H10033" s="35"/>
    </row>
    <row r="10034" spans="7:8" x14ac:dyDescent="0.2">
      <c r="G10034" s="35"/>
      <c r="H10034" s="35"/>
    </row>
    <row r="10035" spans="7:8" x14ac:dyDescent="0.2">
      <c r="G10035" s="35"/>
      <c r="H10035" s="35"/>
    </row>
    <row r="10036" spans="7:8" x14ac:dyDescent="0.2">
      <c r="G10036" s="35"/>
      <c r="H10036" s="35"/>
    </row>
    <row r="10037" spans="7:8" x14ac:dyDescent="0.2">
      <c r="G10037" s="35"/>
      <c r="H10037" s="35"/>
    </row>
    <row r="10038" spans="7:8" x14ac:dyDescent="0.2">
      <c r="G10038" s="35"/>
      <c r="H10038" s="35"/>
    </row>
    <row r="10039" spans="7:8" x14ac:dyDescent="0.2">
      <c r="G10039" s="35"/>
      <c r="H10039" s="35"/>
    </row>
    <row r="10040" spans="7:8" x14ac:dyDescent="0.2">
      <c r="G10040" s="35"/>
      <c r="H10040" s="35"/>
    </row>
    <row r="10041" spans="7:8" x14ac:dyDescent="0.2">
      <c r="G10041" s="35"/>
      <c r="H10041" s="35"/>
    </row>
    <row r="10042" spans="7:8" x14ac:dyDescent="0.2">
      <c r="G10042" s="35"/>
      <c r="H10042" s="35"/>
    </row>
    <row r="10043" spans="7:8" x14ac:dyDescent="0.2">
      <c r="G10043" s="35"/>
      <c r="H10043" s="35"/>
    </row>
    <row r="10044" spans="7:8" x14ac:dyDescent="0.2">
      <c r="G10044" s="35"/>
      <c r="H10044" s="35"/>
    </row>
    <row r="10045" spans="7:8" x14ac:dyDescent="0.2">
      <c r="G10045" s="35"/>
      <c r="H10045" s="35"/>
    </row>
    <row r="10046" spans="7:8" x14ac:dyDescent="0.2">
      <c r="G10046" s="35"/>
      <c r="H10046" s="35"/>
    </row>
    <row r="10047" spans="7:8" x14ac:dyDescent="0.2">
      <c r="G10047" s="35"/>
      <c r="H10047" s="35"/>
    </row>
    <row r="10048" spans="7:8" x14ac:dyDescent="0.2">
      <c r="G10048" s="35"/>
      <c r="H10048" s="35"/>
    </row>
    <row r="10049" spans="7:8" x14ac:dyDescent="0.2">
      <c r="G10049" s="35"/>
      <c r="H10049" s="35"/>
    </row>
    <row r="10050" spans="7:8" x14ac:dyDescent="0.2">
      <c r="G10050" s="35"/>
      <c r="H10050" s="35"/>
    </row>
    <row r="10051" spans="7:8" x14ac:dyDescent="0.2">
      <c r="G10051" s="35"/>
      <c r="H10051" s="35"/>
    </row>
    <row r="10052" spans="7:8" x14ac:dyDescent="0.2">
      <c r="G10052" s="35"/>
      <c r="H10052" s="35"/>
    </row>
    <row r="10053" spans="7:8" x14ac:dyDescent="0.2">
      <c r="G10053" s="35"/>
      <c r="H10053" s="35"/>
    </row>
    <row r="10054" spans="7:8" x14ac:dyDescent="0.2">
      <c r="G10054" s="35"/>
      <c r="H10054" s="35"/>
    </row>
    <row r="10055" spans="7:8" x14ac:dyDescent="0.2">
      <c r="G10055" s="35"/>
      <c r="H10055" s="35"/>
    </row>
    <row r="10056" spans="7:8" x14ac:dyDescent="0.2">
      <c r="G10056" s="35"/>
      <c r="H10056" s="35"/>
    </row>
    <row r="10057" spans="7:8" x14ac:dyDescent="0.2">
      <c r="G10057" s="35"/>
      <c r="H10057" s="35"/>
    </row>
    <row r="10058" spans="7:8" x14ac:dyDescent="0.2">
      <c r="G10058" s="35"/>
      <c r="H10058" s="35"/>
    </row>
    <row r="10059" spans="7:8" x14ac:dyDescent="0.2">
      <c r="G10059" s="35"/>
      <c r="H10059" s="35"/>
    </row>
    <row r="10060" spans="7:8" x14ac:dyDescent="0.2">
      <c r="G10060" s="35"/>
      <c r="H10060" s="35"/>
    </row>
    <row r="10061" spans="7:8" x14ac:dyDescent="0.2">
      <c r="G10061" s="35"/>
      <c r="H10061" s="35"/>
    </row>
    <row r="10062" spans="7:8" x14ac:dyDescent="0.2">
      <c r="G10062" s="35"/>
      <c r="H10062" s="35"/>
    </row>
    <row r="10063" spans="7:8" x14ac:dyDescent="0.2">
      <c r="G10063" s="35"/>
      <c r="H10063" s="35"/>
    </row>
    <row r="10064" spans="7:8" x14ac:dyDescent="0.2">
      <c r="G10064" s="35"/>
      <c r="H10064" s="35"/>
    </row>
    <row r="10065" spans="7:8" x14ac:dyDescent="0.2">
      <c r="G10065" s="35"/>
      <c r="H10065" s="35"/>
    </row>
    <row r="10066" spans="7:8" x14ac:dyDescent="0.2">
      <c r="G10066" s="35"/>
      <c r="H10066" s="35"/>
    </row>
    <row r="10067" spans="7:8" x14ac:dyDescent="0.2">
      <c r="G10067" s="35"/>
      <c r="H10067" s="35"/>
    </row>
    <row r="10068" spans="7:8" x14ac:dyDescent="0.2">
      <c r="G10068" s="35"/>
      <c r="H10068" s="35"/>
    </row>
    <row r="10069" spans="7:8" x14ac:dyDescent="0.2">
      <c r="G10069" s="35"/>
      <c r="H10069" s="35"/>
    </row>
    <row r="10070" spans="7:8" x14ac:dyDescent="0.2">
      <c r="G10070" s="35"/>
      <c r="H10070" s="35"/>
    </row>
    <row r="10071" spans="7:8" x14ac:dyDescent="0.2">
      <c r="G10071" s="35"/>
      <c r="H10071" s="35"/>
    </row>
    <row r="10072" spans="7:8" x14ac:dyDescent="0.2">
      <c r="G10072" s="35"/>
      <c r="H10072" s="35"/>
    </row>
    <row r="10073" spans="7:8" x14ac:dyDescent="0.2">
      <c r="G10073" s="35"/>
      <c r="H10073" s="35"/>
    </row>
    <row r="10074" spans="7:8" x14ac:dyDescent="0.2">
      <c r="G10074" s="35"/>
      <c r="H10074" s="35"/>
    </row>
    <row r="10075" spans="7:8" x14ac:dyDescent="0.2">
      <c r="G10075" s="35"/>
      <c r="H10075" s="35"/>
    </row>
    <row r="10076" spans="7:8" x14ac:dyDescent="0.2">
      <c r="G10076" s="35"/>
      <c r="H10076" s="35"/>
    </row>
    <row r="10077" spans="7:8" x14ac:dyDescent="0.2">
      <c r="G10077" s="35"/>
      <c r="H10077" s="35"/>
    </row>
    <row r="10078" spans="7:8" x14ac:dyDescent="0.2">
      <c r="G10078" s="35"/>
      <c r="H10078" s="35"/>
    </row>
    <row r="10079" spans="7:8" x14ac:dyDescent="0.2">
      <c r="G10079" s="35"/>
      <c r="H10079" s="35"/>
    </row>
    <row r="10080" spans="7:8" x14ac:dyDescent="0.2">
      <c r="G10080" s="35"/>
      <c r="H10080" s="35"/>
    </row>
    <row r="10081" spans="7:8" x14ac:dyDescent="0.2">
      <c r="G10081" s="35"/>
      <c r="H10081" s="35"/>
    </row>
    <row r="10082" spans="7:8" x14ac:dyDescent="0.2">
      <c r="G10082" s="35"/>
      <c r="H10082" s="35"/>
    </row>
    <row r="10083" spans="7:8" x14ac:dyDescent="0.2">
      <c r="G10083" s="35"/>
      <c r="H10083" s="35"/>
    </row>
    <row r="10084" spans="7:8" x14ac:dyDescent="0.2">
      <c r="G10084" s="35"/>
      <c r="H10084" s="35"/>
    </row>
    <row r="10085" spans="7:8" x14ac:dyDescent="0.2">
      <c r="G10085" s="35"/>
      <c r="H10085" s="35"/>
    </row>
    <row r="10086" spans="7:8" x14ac:dyDescent="0.2">
      <c r="G10086" s="35"/>
      <c r="H10086" s="35"/>
    </row>
    <row r="10087" spans="7:8" x14ac:dyDescent="0.2">
      <c r="G10087" s="35"/>
      <c r="H10087" s="35"/>
    </row>
    <row r="10088" spans="7:8" x14ac:dyDescent="0.2">
      <c r="G10088" s="35"/>
      <c r="H10088" s="35"/>
    </row>
    <row r="10089" spans="7:8" x14ac:dyDescent="0.2">
      <c r="G10089" s="35"/>
      <c r="H10089" s="35"/>
    </row>
    <row r="10090" spans="7:8" x14ac:dyDescent="0.2">
      <c r="G10090" s="35"/>
      <c r="H10090" s="35"/>
    </row>
    <row r="10091" spans="7:8" x14ac:dyDescent="0.2">
      <c r="G10091" s="35"/>
      <c r="H10091" s="35"/>
    </row>
    <row r="10092" spans="7:8" x14ac:dyDescent="0.2">
      <c r="G10092" s="35"/>
      <c r="H10092" s="35"/>
    </row>
    <row r="10093" spans="7:8" x14ac:dyDescent="0.2">
      <c r="G10093" s="35"/>
      <c r="H10093" s="35"/>
    </row>
    <row r="10094" spans="7:8" x14ac:dyDescent="0.2">
      <c r="G10094" s="35"/>
      <c r="H10094" s="35"/>
    </row>
    <row r="10095" spans="7:8" x14ac:dyDescent="0.2">
      <c r="G10095" s="35"/>
      <c r="H10095" s="35"/>
    </row>
    <row r="10096" spans="7:8" x14ac:dyDescent="0.2">
      <c r="G10096" s="35"/>
      <c r="H10096" s="35"/>
    </row>
    <row r="10097" spans="7:8" x14ac:dyDescent="0.2">
      <c r="G10097" s="35"/>
      <c r="H10097" s="35"/>
    </row>
    <row r="10098" spans="7:8" x14ac:dyDescent="0.2">
      <c r="G10098" s="35"/>
      <c r="H10098" s="35"/>
    </row>
    <row r="10099" spans="7:8" x14ac:dyDescent="0.2">
      <c r="G10099" s="35"/>
      <c r="H10099" s="35"/>
    </row>
    <row r="10100" spans="7:8" x14ac:dyDescent="0.2">
      <c r="G10100" s="35"/>
      <c r="H10100" s="35"/>
    </row>
    <row r="10101" spans="7:8" x14ac:dyDescent="0.2">
      <c r="G10101" s="35"/>
      <c r="H10101" s="35"/>
    </row>
    <row r="10102" spans="7:8" x14ac:dyDescent="0.2">
      <c r="G10102" s="35"/>
      <c r="H10102" s="35"/>
    </row>
    <row r="10103" spans="7:8" x14ac:dyDescent="0.2">
      <c r="G10103" s="35"/>
      <c r="H10103" s="35"/>
    </row>
    <row r="10104" spans="7:8" x14ac:dyDescent="0.2">
      <c r="G10104" s="35"/>
      <c r="H10104" s="35"/>
    </row>
    <row r="10105" spans="7:8" x14ac:dyDescent="0.2">
      <c r="G10105" s="35"/>
      <c r="H10105" s="35"/>
    </row>
    <row r="10106" spans="7:8" x14ac:dyDescent="0.2">
      <c r="G10106" s="35"/>
      <c r="H10106" s="35"/>
    </row>
    <row r="10107" spans="7:8" x14ac:dyDescent="0.2">
      <c r="G10107" s="35"/>
      <c r="H10107" s="35"/>
    </row>
    <row r="10108" spans="7:8" x14ac:dyDescent="0.2">
      <c r="G10108" s="35"/>
      <c r="H10108" s="35"/>
    </row>
    <row r="10109" spans="7:8" x14ac:dyDescent="0.2">
      <c r="G10109" s="35"/>
      <c r="H10109" s="35"/>
    </row>
    <row r="10110" spans="7:8" x14ac:dyDescent="0.2">
      <c r="G10110" s="35"/>
      <c r="H10110" s="35"/>
    </row>
    <row r="10111" spans="7:8" x14ac:dyDescent="0.2">
      <c r="G10111" s="35"/>
      <c r="H10111" s="35"/>
    </row>
    <row r="10112" spans="7:8" x14ac:dyDescent="0.2">
      <c r="G10112" s="35"/>
      <c r="H10112" s="35"/>
    </row>
    <row r="10113" spans="7:8" x14ac:dyDescent="0.2">
      <c r="G10113" s="35"/>
      <c r="H10113" s="35"/>
    </row>
    <row r="10114" spans="7:8" x14ac:dyDescent="0.2">
      <c r="G10114" s="35"/>
      <c r="H10114" s="35"/>
    </row>
    <row r="10115" spans="7:8" x14ac:dyDescent="0.2">
      <c r="G10115" s="35"/>
      <c r="H10115" s="35"/>
    </row>
    <row r="10116" spans="7:8" x14ac:dyDescent="0.2">
      <c r="G10116" s="35"/>
      <c r="H10116" s="35"/>
    </row>
    <row r="10117" spans="7:8" x14ac:dyDescent="0.2">
      <c r="G10117" s="35"/>
      <c r="H10117" s="35"/>
    </row>
    <row r="10118" spans="7:8" x14ac:dyDescent="0.2">
      <c r="G10118" s="35"/>
      <c r="H10118" s="35"/>
    </row>
    <row r="10119" spans="7:8" x14ac:dyDescent="0.2">
      <c r="G10119" s="35"/>
      <c r="H10119" s="35"/>
    </row>
    <row r="10120" spans="7:8" x14ac:dyDescent="0.2">
      <c r="G10120" s="35"/>
      <c r="H10120" s="35"/>
    </row>
    <row r="10121" spans="7:8" x14ac:dyDescent="0.2">
      <c r="G10121" s="35"/>
      <c r="H10121" s="35"/>
    </row>
    <row r="10122" spans="7:8" x14ac:dyDescent="0.2">
      <c r="G10122" s="35"/>
      <c r="H10122" s="35"/>
    </row>
    <row r="10123" spans="7:8" x14ac:dyDescent="0.2">
      <c r="G10123" s="35"/>
      <c r="H10123" s="35"/>
    </row>
    <row r="10124" spans="7:8" x14ac:dyDescent="0.2">
      <c r="G10124" s="35"/>
      <c r="H10124" s="35"/>
    </row>
    <row r="10125" spans="7:8" x14ac:dyDescent="0.2">
      <c r="G10125" s="35"/>
      <c r="H10125" s="35"/>
    </row>
    <row r="10126" spans="7:8" x14ac:dyDescent="0.2">
      <c r="G10126" s="35"/>
      <c r="H10126" s="35"/>
    </row>
    <row r="10127" spans="7:8" x14ac:dyDescent="0.2">
      <c r="G10127" s="35"/>
      <c r="H10127" s="35"/>
    </row>
    <row r="10128" spans="7:8" x14ac:dyDescent="0.2">
      <c r="G10128" s="35"/>
      <c r="H10128" s="35"/>
    </row>
    <row r="10129" spans="7:8" x14ac:dyDescent="0.2">
      <c r="G10129" s="35"/>
      <c r="H10129" s="35"/>
    </row>
    <row r="10130" spans="7:8" x14ac:dyDescent="0.2">
      <c r="G10130" s="35"/>
      <c r="H10130" s="35"/>
    </row>
    <row r="10131" spans="7:8" x14ac:dyDescent="0.2">
      <c r="G10131" s="35"/>
      <c r="H10131" s="35"/>
    </row>
    <row r="10132" spans="7:8" x14ac:dyDescent="0.2">
      <c r="G10132" s="35"/>
      <c r="H10132" s="35"/>
    </row>
    <row r="10133" spans="7:8" x14ac:dyDescent="0.2">
      <c r="G10133" s="35"/>
      <c r="H10133" s="35"/>
    </row>
    <row r="10134" spans="7:8" x14ac:dyDescent="0.2">
      <c r="G10134" s="35"/>
      <c r="H10134" s="35"/>
    </row>
    <row r="10135" spans="7:8" x14ac:dyDescent="0.2">
      <c r="G10135" s="35"/>
      <c r="H10135" s="35"/>
    </row>
    <row r="10136" spans="7:8" x14ac:dyDescent="0.2">
      <c r="G10136" s="35"/>
      <c r="H10136" s="35"/>
    </row>
    <row r="10137" spans="7:8" x14ac:dyDescent="0.2">
      <c r="G10137" s="35"/>
      <c r="H10137" s="35"/>
    </row>
    <row r="10138" spans="7:8" x14ac:dyDescent="0.2">
      <c r="G10138" s="35"/>
      <c r="H10138" s="35"/>
    </row>
    <row r="10139" spans="7:8" x14ac:dyDescent="0.2">
      <c r="G10139" s="35"/>
      <c r="H10139" s="35"/>
    </row>
    <row r="10140" spans="7:8" x14ac:dyDescent="0.2">
      <c r="G10140" s="35"/>
      <c r="H10140" s="35"/>
    </row>
    <row r="10141" spans="7:8" x14ac:dyDescent="0.2">
      <c r="G10141" s="35"/>
      <c r="H10141" s="35"/>
    </row>
    <row r="10142" spans="7:8" x14ac:dyDescent="0.2">
      <c r="G10142" s="35"/>
      <c r="H10142" s="35"/>
    </row>
    <row r="10143" spans="7:8" x14ac:dyDescent="0.2">
      <c r="G10143" s="35"/>
      <c r="H10143" s="35"/>
    </row>
    <row r="10144" spans="7:8" x14ac:dyDescent="0.2">
      <c r="G10144" s="35"/>
      <c r="H10144" s="35"/>
    </row>
    <row r="10145" spans="7:8" x14ac:dyDescent="0.2">
      <c r="G10145" s="35"/>
      <c r="H10145" s="35"/>
    </row>
    <row r="10146" spans="7:8" x14ac:dyDescent="0.2">
      <c r="G10146" s="35"/>
      <c r="H10146" s="35"/>
    </row>
    <row r="10147" spans="7:8" x14ac:dyDescent="0.2">
      <c r="G10147" s="35"/>
      <c r="H10147" s="35"/>
    </row>
    <row r="10148" spans="7:8" x14ac:dyDescent="0.2">
      <c r="G10148" s="35"/>
      <c r="H10148" s="35"/>
    </row>
    <row r="10149" spans="7:8" x14ac:dyDescent="0.2">
      <c r="G10149" s="35"/>
      <c r="H10149" s="35"/>
    </row>
    <row r="10150" spans="7:8" x14ac:dyDescent="0.2">
      <c r="G10150" s="35"/>
      <c r="H10150" s="35"/>
    </row>
    <row r="10151" spans="7:8" x14ac:dyDescent="0.2">
      <c r="G10151" s="35"/>
      <c r="H10151" s="35"/>
    </row>
    <row r="10152" spans="7:8" x14ac:dyDescent="0.2">
      <c r="G10152" s="35"/>
      <c r="H10152" s="35"/>
    </row>
    <row r="10153" spans="7:8" x14ac:dyDescent="0.2">
      <c r="G10153" s="35"/>
      <c r="H10153" s="35"/>
    </row>
    <row r="10154" spans="7:8" x14ac:dyDescent="0.2">
      <c r="G10154" s="35"/>
      <c r="H10154" s="35"/>
    </row>
    <row r="10155" spans="7:8" x14ac:dyDescent="0.2">
      <c r="G10155" s="35"/>
      <c r="H10155" s="35"/>
    </row>
    <row r="10156" spans="7:8" x14ac:dyDescent="0.2">
      <c r="G10156" s="35"/>
      <c r="H10156" s="35"/>
    </row>
    <row r="10157" spans="7:8" x14ac:dyDescent="0.2">
      <c r="G10157" s="35"/>
      <c r="H10157" s="35"/>
    </row>
    <row r="10158" spans="7:8" x14ac:dyDescent="0.2">
      <c r="G10158" s="35"/>
      <c r="H10158" s="35"/>
    </row>
    <row r="10159" spans="7:8" x14ac:dyDescent="0.2">
      <c r="G10159" s="35"/>
      <c r="H10159" s="35"/>
    </row>
    <row r="10160" spans="7:8" x14ac:dyDescent="0.2">
      <c r="G10160" s="35"/>
      <c r="H10160" s="35"/>
    </row>
    <row r="10161" spans="7:8" x14ac:dyDescent="0.2">
      <c r="G10161" s="35"/>
      <c r="H10161" s="35"/>
    </row>
    <row r="10162" spans="7:8" x14ac:dyDescent="0.2">
      <c r="G10162" s="35"/>
      <c r="H10162" s="35"/>
    </row>
    <row r="10163" spans="7:8" x14ac:dyDescent="0.2">
      <c r="G10163" s="35"/>
      <c r="H10163" s="35"/>
    </row>
    <row r="10164" spans="7:8" x14ac:dyDescent="0.2">
      <c r="G10164" s="35"/>
      <c r="H10164" s="35"/>
    </row>
    <row r="10165" spans="7:8" x14ac:dyDescent="0.2">
      <c r="G10165" s="35"/>
      <c r="H10165" s="35"/>
    </row>
    <row r="10166" spans="7:8" x14ac:dyDescent="0.2">
      <c r="G10166" s="35"/>
      <c r="H10166" s="35"/>
    </row>
    <row r="10167" spans="7:8" x14ac:dyDescent="0.2">
      <c r="G10167" s="35"/>
      <c r="H10167" s="35"/>
    </row>
    <row r="10168" spans="7:8" x14ac:dyDescent="0.2">
      <c r="G10168" s="35"/>
      <c r="H10168" s="35"/>
    </row>
    <row r="10169" spans="7:8" x14ac:dyDescent="0.2">
      <c r="G10169" s="35"/>
      <c r="H10169" s="35"/>
    </row>
    <row r="10170" spans="7:8" x14ac:dyDescent="0.2">
      <c r="G10170" s="35"/>
      <c r="H10170" s="35"/>
    </row>
    <row r="10171" spans="7:8" x14ac:dyDescent="0.2">
      <c r="G10171" s="35"/>
      <c r="H10171" s="35"/>
    </row>
    <row r="10172" spans="7:8" x14ac:dyDescent="0.2">
      <c r="G10172" s="35"/>
      <c r="H10172" s="35"/>
    </row>
    <row r="10173" spans="7:8" x14ac:dyDescent="0.2">
      <c r="G10173" s="35"/>
      <c r="H10173" s="35"/>
    </row>
    <row r="10174" spans="7:8" x14ac:dyDescent="0.2">
      <c r="G10174" s="35"/>
      <c r="H10174" s="35"/>
    </row>
    <row r="10175" spans="7:8" x14ac:dyDescent="0.2">
      <c r="G10175" s="35"/>
      <c r="H10175" s="35"/>
    </row>
    <row r="10176" spans="7:8" x14ac:dyDescent="0.2">
      <c r="G10176" s="35"/>
      <c r="H10176" s="35"/>
    </row>
    <row r="10177" spans="7:8" x14ac:dyDescent="0.2">
      <c r="G10177" s="35"/>
      <c r="H10177" s="35"/>
    </row>
    <row r="10178" spans="7:8" x14ac:dyDescent="0.2">
      <c r="G10178" s="35"/>
      <c r="H10178" s="35"/>
    </row>
    <row r="10179" spans="7:8" x14ac:dyDescent="0.2">
      <c r="G10179" s="35"/>
      <c r="H10179" s="35"/>
    </row>
    <row r="10180" spans="7:8" x14ac:dyDescent="0.2">
      <c r="G10180" s="35"/>
      <c r="H10180" s="35"/>
    </row>
    <row r="10181" spans="7:8" x14ac:dyDescent="0.2">
      <c r="G10181" s="35"/>
      <c r="H10181" s="35"/>
    </row>
    <row r="10182" spans="7:8" x14ac:dyDescent="0.2">
      <c r="G10182" s="35"/>
      <c r="H10182" s="35"/>
    </row>
    <row r="10183" spans="7:8" x14ac:dyDescent="0.2">
      <c r="G10183" s="35"/>
      <c r="H10183" s="35"/>
    </row>
    <row r="10184" spans="7:8" x14ac:dyDescent="0.2">
      <c r="G10184" s="35"/>
      <c r="H10184" s="35"/>
    </row>
    <row r="10185" spans="7:8" x14ac:dyDescent="0.2">
      <c r="G10185" s="35"/>
      <c r="H10185" s="35"/>
    </row>
    <row r="10186" spans="7:8" x14ac:dyDescent="0.2">
      <c r="G10186" s="35"/>
      <c r="H10186" s="35"/>
    </row>
    <row r="10187" spans="7:8" x14ac:dyDescent="0.2">
      <c r="G10187" s="35"/>
      <c r="H10187" s="35"/>
    </row>
    <row r="10188" spans="7:8" x14ac:dyDescent="0.2">
      <c r="G10188" s="35"/>
      <c r="H10188" s="35"/>
    </row>
    <row r="10189" spans="7:8" x14ac:dyDescent="0.2">
      <c r="G10189" s="35"/>
      <c r="H10189" s="35"/>
    </row>
    <row r="10190" spans="7:8" x14ac:dyDescent="0.2">
      <c r="G10190" s="35"/>
      <c r="H10190" s="35"/>
    </row>
    <row r="10191" spans="7:8" x14ac:dyDescent="0.2">
      <c r="G10191" s="35"/>
      <c r="H10191" s="35"/>
    </row>
    <row r="10192" spans="7:8" x14ac:dyDescent="0.2">
      <c r="G10192" s="35"/>
      <c r="H10192" s="35"/>
    </row>
    <row r="10193" spans="7:8" x14ac:dyDescent="0.2">
      <c r="G10193" s="35"/>
      <c r="H10193" s="35"/>
    </row>
    <row r="10194" spans="7:8" x14ac:dyDescent="0.2">
      <c r="G10194" s="35"/>
      <c r="H10194" s="35"/>
    </row>
    <row r="10195" spans="7:8" x14ac:dyDescent="0.2">
      <c r="G10195" s="35"/>
      <c r="H10195" s="35"/>
    </row>
    <row r="10196" spans="7:8" x14ac:dyDescent="0.2">
      <c r="G10196" s="35"/>
      <c r="H10196" s="35"/>
    </row>
    <row r="10197" spans="7:8" x14ac:dyDescent="0.2">
      <c r="G10197" s="35"/>
      <c r="H10197" s="35"/>
    </row>
    <row r="10198" spans="7:8" x14ac:dyDescent="0.2">
      <c r="G10198" s="35"/>
      <c r="H10198" s="35"/>
    </row>
    <row r="10199" spans="7:8" x14ac:dyDescent="0.2">
      <c r="G10199" s="35"/>
      <c r="H10199" s="35"/>
    </row>
    <row r="10200" spans="7:8" x14ac:dyDescent="0.2">
      <c r="G10200" s="35"/>
      <c r="H10200" s="35"/>
    </row>
    <row r="10201" spans="7:8" x14ac:dyDescent="0.2">
      <c r="G10201" s="35"/>
      <c r="H10201" s="35"/>
    </row>
    <row r="10202" spans="7:8" x14ac:dyDescent="0.2">
      <c r="G10202" s="35"/>
      <c r="H10202" s="35"/>
    </row>
    <row r="10203" spans="7:8" x14ac:dyDescent="0.2">
      <c r="G10203" s="35"/>
      <c r="H10203" s="35"/>
    </row>
    <row r="10204" spans="7:8" x14ac:dyDescent="0.2">
      <c r="G10204" s="35"/>
      <c r="H10204" s="35"/>
    </row>
    <row r="10205" spans="7:8" x14ac:dyDescent="0.2">
      <c r="G10205" s="35"/>
      <c r="H10205" s="35"/>
    </row>
    <row r="10206" spans="7:8" x14ac:dyDescent="0.2">
      <c r="G10206" s="35"/>
      <c r="H10206" s="35"/>
    </row>
    <row r="10207" spans="7:8" x14ac:dyDescent="0.2">
      <c r="G10207" s="35"/>
      <c r="H10207" s="35"/>
    </row>
    <row r="10208" spans="7:8" x14ac:dyDescent="0.2">
      <c r="G10208" s="35"/>
      <c r="H10208" s="35"/>
    </row>
    <row r="10209" spans="7:8" x14ac:dyDescent="0.2">
      <c r="G10209" s="35"/>
      <c r="H10209" s="35"/>
    </row>
    <row r="10210" spans="7:8" x14ac:dyDescent="0.2">
      <c r="G10210" s="35"/>
      <c r="H10210" s="35"/>
    </row>
    <row r="10211" spans="7:8" x14ac:dyDescent="0.2">
      <c r="G10211" s="35"/>
      <c r="H10211" s="35"/>
    </row>
    <row r="10212" spans="7:8" x14ac:dyDescent="0.2">
      <c r="G10212" s="35"/>
      <c r="H10212" s="35"/>
    </row>
    <row r="10213" spans="7:8" x14ac:dyDescent="0.2">
      <c r="G10213" s="35"/>
      <c r="H10213" s="35"/>
    </row>
    <row r="10214" spans="7:8" x14ac:dyDescent="0.2">
      <c r="G10214" s="35"/>
      <c r="H10214" s="35"/>
    </row>
    <row r="10215" spans="7:8" x14ac:dyDescent="0.2">
      <c r="G10215" s="35"/>
      <c r="H10215" s="35"/>
    </row>
    <row r="10216" spans="7:8" x14ac:dyDescent="0.2">
      <c r="G10216" s="35"/>
      <c r="H10216" s="35"/>
    </row>
    <row r="10217" spans="7:8" x14ac:dyDescent="0.2">
      <c r="G10217" s="35"/>
      <c r="H10217" s="35"/>
    </row>
    <row r="10218" spans="7:8" x14ac:dyDescent="0.2">
      <c r="G10218" s="35"/>
      <c r="H10218" s="35"/>
    </row>
    <row r="10219" spans="7:8" x14ac:dyDescent="0.2">
      <c r="G10219" s="35"/>
      <c r="H10219" s="35"/>
    </row>
    <row r="10220" spans="7:8" x14ac:dyDescent="0.2">
      <c r="G10220" s="35"/>
      <c r="H10220" s="35"/>
    </row>
    <row r="10221" spans="7:8" x14ac:dyDescent="0.2">
      <c r="G10221" s="35"/>
      <c r="H10221" s="35"/>
    </row>
    <row r="10222" spans="7:8" x14ac:dyDescent="0.2">
      <c r="G10222" s="35"/>
      <c r="H10222" s="35"/>
    </row>
    <row r="10223" spans="7:8" x14ac:dyDescent="0.2">
      <c r="G10223" s="35"/>
      <c r="H10223" s="35"/>
    </row>
    <row r="10224" spans="7:8" x14ac:dyDescent="0.2">
      <c r="G10224" s="35"/>
      <c r="H10224" s="35"/>
    </row>
    <row r="10225" spans="7:8" x14ac:dyDescent="0.2">
      <c r="G10225" s="35"/>
      <c r="H10225" s="35"/>
    </row>
    <row r="10226" spans="7:8" x14ac:dyDescent="0.2">
      <c r="G10226" s="35"/>
      <c r="H10226" s="35"/>
    </row>
    <row r="10227" spans="7:8" x14ac:dyDescent="0.2">
      <c r="G10227" s="35"/>
      <c r="H10227" s="35"/>
    </row>
    <row r="10228" spans="7:8" x14ac:dyDescent="0.2">
      <c r="G10228" s="35"/>
      <c r="H10228" s="35"/>
    </row>
    <row r="10229" spans="7:8" x14ac:dyDescent="0.2">
      <c r="G10229" s="35"/>
      <c r="H10229" s="35"/>
    </row>
    <row r="10230" spans="7:8" x14ac:dyDescent="0.2">
      <c r="G10230" s="35"/>
      <c r="H10230" s="35"/>
    </row>
    <row r="10231" spans="7:8" x14ac:dyDescent="0.2">
      <c r="G10231" s="35"/>
      <c r="H10231" s="35"/>
    </row>
    <row r="10232" spans="7:8" x14ac:dyDescent="0.2">
      <c r="G10232" s="35"/>
      <c r="H10232" s="35"/>
    </row>
    <row r="10233" spans="7:8" x14ac:dyDescent="0.2">
      <c r="G10233" s="35"/>
      <c r="H10233" s="35"/>
    </row>
    <row r="10234" spans="7:8" x14ac:dyDescent="0.2">
      <c r="G10234" s="35"/>
      <c r="H10234" s="35"/>
    </row>
    <row r="10235" spans="7:8" x14ac:dyDescent="0.2">
      <c r="G10235" s="35"/>
      <c r="H10235" s="35"/>
    </row>
    <row r="10236" spans="7:8" x14ac:dyDescent="0.2">
      <c r="G10236" s="35"/>
      <c r="H10236" s="35"/>
    </row>
    <row r="10237" spans="7:8" x14ac:dyDescent="0.2">
      <c r="G10237" s="35"/>
      <c r="H10237" s="35"/>
    </row>
    <row r="10238" spans="7:8" x14ac:dyDescent="0.2">
      <c r="G10238" s="35"/>
      <c r="H10238" s="35"/>
    </row>
    <row r="10239" spans="7:8" x14ac:dyDescent="0.2">
      <c r="G10239" s="35"/>
      <c r="H10239" s="35"/>
    </row>
    <row r="10240" spans="7:8" x14ac:dyDescent="0.2">
      <c r="G10240" s="35"/>
      <c r="H10240" s="35"/>
    </row>
    <row r="10241" spans="7:8" x14ac:dyDescent="0.2">
      <c r="G10241" s="35"/>
      <c r="H10241" s="35"/>
    </row>
    <row r="10242" spans="7:8" x14ac:dyDescent="0.2">
      <c r="G10242" s="35"/>
      <c r="H10242" s="35"/>
    </row>
    <row r="10243" spans="7:8" x14ac:dyDescent="0.2">
      <c r="G10243" s="35"/>
      <c r="H10243" s="35"/>
    </row>
    <row r="10244" spans="7:8" x14ac:dyDescent="0.2">
      <c r="G10244" s="35"/>
      <c r="H10244" s="35"/>
    </row>
    <row r="10245" spans="7:8" x14ac:dyDescent="0.2">
      <c r="G10245" s="35"/>
      <c r="H10245" s="35"/>
    </row>
    <row r="10246" spans="7:8" x14ac:dyDescent="0.2">
      <c r="G10246" s="35"/>
      <c r="H10246" s="35"/>
    </row>
    <row r="10247" spans="7:8" x14ac:dyDescent="0.2">
      <c r="G10247" s="35"/>
      <c r="H10247" s="35"/>
    </row>
    <row r="10248" spans="7:8" x14ac:dyDescent="0.2">
      <c r="G10248" s="35"/>
      <c r="H10248" s="35"/>
    </row>
    <row r="10249" spans="7:8" x14ac:dyDescent="0.2">
      <c r="G10249" s="35"/>
      <c r="H10249" s="35"/>
    </row>
    <row r="10250" spans="7:8" x14ac:dyDescent="0.2">
      <c r="G10250" s="35"/>
      <c r="H10250" s="35"/>
    </row>
    <row r="10251" spans="7:8" x14ac:dyDescent="0.2">
      <c r="G10251" s="35"/>
      <c r="H10251" s="35"/>
    </row>
    <row r="10252" spans="7:8" x14ac:dyDescent="0.2">
      <c r="G10252" s="35"/>
      <c r="H10252" s="35"/>
    </row>
    <row r="10253" spans="7:8" x14ac:dyDescent="0.2">
      <c r="G10253" s="35"/>
      <c r="H10253" s="35"/>
    </row>
    <row r="10254" spans="7:8" x14ac:dyDescent="0.2">
      <c r="G10254" s="35"/>
      <c r="H10254" s="35"/>
    </row>
    <row r="10255" spans="7:8" x14ac:dyDescent="0.2">
      <c r="G10255" s="35"/>
      <c r="H10255" s="35"/>
    </row>
    <row r="10256" spans="7:8" x14ac:dyDescent="0.2">
      <c r="G10256" s="35"/>
      <c r="H10256" s="35"/>
    </row>
    <row r="10257" spans="7:8" x14ac:dyDescent="0.2">
      <c r="G10257" s="35"/>
      <c r="H10257" s="35"/>
    </row>
    <row r="10258" spans="7:8" x14ac:dyDescent="0.2">
      <c r="G10258" s="35"/>
      <c r="H10258" s="35"/>
    </row>
    <row r="10259" spans="7:8" x14ac:dyDescent="0.2">
      <c r="G10259" s="35"/>
      <c r="H10259" s="35"/>
    </row>
    <row r="10260" spans="7:8" x14ac:dyDescent="0.2">
      <c r="G10260" s="35"/>
      <c r="H10260" s="35"/>
    </row>
    <row r="10261" spans="7:8" x14ac:dyDescent="0.2">
      <c r="G10261" s="35"/>
      <c r="H10261" s="35"/>
    </row>
    <row r="10262" spans="7:8" x14ac:dyDescent="0.2">
      <c r="G10262" s="35"/>
      <c r="H10262" s="35"/>
    </row>
    <row r="10263" spans="7:8" x14ac:dyDescent="0.2">
      <c r="G10263" s="35"/>
      <c r="H10263" s="35"/>
    </row>
    <row r="10264" spans="7:8" x14ac:dyDescent="0.2">
      <c r="G10264" s="35"/>
      <c r="H10264" s="35"/>
    </row>
    <row r="10265" spans="7:8" x14ac:dyDescent="0.2">
      <c r="G10265" s="35"/>
      <c r="H10265" s="35"/>
    </row>
    <row r="10266" spans="7:8" x14ac:dyDescent="0.2">
      <c r="G10266" s="35"/>
      <c r="H10266" s="35"/>
    </row>
    <row r="10267" spans="7:8" x14ac:dyDescent="0.2">
      <c r="G10267" s="35"/>
      <c r="H10267" s="35"/>
    </row>
    <row r="10268" spans="7:8" x14ac:dyDescent="0.2">
      <c r="G10268" s="35"/>
      <c r="H10268" s="35"/>
    </row>
    <row r="10269" spans="7:8" x14ac:dyDescent="0.2">
      <c r="G10269" s="35"/>
      <c r="H10269" s="35"/>
    </row>
    <row r="10270" spans="7:8" x14ac:dyDescent="0.2">
      <c r="G10270" s="35"/>
      <c r="H10270" s="35"/>
    </row>
    <row r="10271" spans="7:8" x14ac:dyDescent="0.2">
      <c r="G10271" s="35"/>
      <c r="H10271" s="35"/>
    </row>
    <row r="10272" spans="7:8" x14ac:dyDescent="0.2">
      <c r="G10272" s="35"/>
      <c r="H10272" s="35"/>
    </row>
    <row r="10273" spans="7:8" x14ac:dyDescent="0.2">
      <c r="G10273" s="35"/>
      <c r="H10273" s="35"/>
    </row>
    <row r="10274" spans="7:8" x14ac:dyDescent="0.2">
      <c r="G10274" s="35"/>
      <c r="H10274" s="35"/>
    </row>
    <row r="10275" spans="7:8" x14ac:dyDescent="0.2">
      <c r="G10275" s="35"/>
      <c r="H10275" s="35"/>
    </row>
    <row r="10276" spans="7:8" x14ac:dyDescent="0.2">
      <c r="G10276" s="35"/>
      <c r="H10276" s="35"/>
    </row>
    <row r="10277" spans="7:8" x14ac:dyDescent="0.2">
      <c r="G10277" s="35"/>
      <c r="H10277" s="35"/>
    </row>
    <row r="10278" spans="7:8" x14ac:dyDescent="0.2">
      <c r="G10278" s="35"/>
      <c r="H10278" s="35"/>
    </row>
    <row r="10279" spans="7:8" x14ac:dyDescent="0.2">
      <c r="G10279" s="35"/>
      <c r="H10279" s="35"/>
    </row>
    <row r="10280" spans="7:8" x14ac:dyDescent="0.2">
      <c r="G10280" s="35"/>
      <c r="H10280" s="35"/>
    </row>
    <row r="10281" spans="7:8" x14ac:dyDescent="0.2">
      <c r="G10281" s="35"/>
      <c r="H10281" s="35"/>
    </row>
    <row r="10282" spans="7:8" x14ac:dyDescent="0.2">
      <c r="G10282" s="35"/>
      <c r="H10282" s="35"/>
    </row>
    <row r="10283" spans="7:8" x14ac:dyDescent="0.2">
      <c r="G10283" s="35"/>
      <c r="H10283" s="35"/>
    </row>
    <row r="10284" spans="7:8" x14ac:dyDescent="0.2">
      <c r="G10284" s="35"/>
      <c r="H10284" s="35"/>
    </row>
    <row r="10285" spans="7:8" x14ac:dyDescent="0.2">
      <c r="G10285" s="35"/>
      <c r="H10285" s="35"/>
    </row>
    <row r="10286" spans="7:8" x14ac:dyDescent="0.2">
      <c r="G10286" s="35"/>
      <c r="H10286" s="35"/>
    </row>
    <row r="10287" spans="7:8" x14ac:dyDescent="0.2">
      <c r="G10287" s="35"/>
      <c r="H10287" s="35"/>
    </row>
    <row r="10288" spans="7:8" x14ac:dyDescent="0.2">
      <c r="G10288" s="35"/>
      <c r="H10288" s="35"/>
    </row>
    <row r="10289" spans="7:8" x14ac:dyDescent="0.2">
      <c r="G10289" s="35"/>
      <c r="H10289" s="35"/>
    </row>
    <row r="10290" spans="7:8" x14ac:dyDescent="0.2">
      <c r="G10290" s="35"/>
      <c r="H10290" s="35"/>
    </row>
    <row r="10291" spans="7:8" x14ac:dyDescent="0.2">
      <c r="G10291" s="35"/>
      <c r="H10291" s="35"/>
    </row>
    <row r="10292" spans="7:8" x14ac:dyDescent="0.2">
      <c r="G10292" s="35"/>
      <c r="H10292" s="35"/>
    </row>
    <row r="10293" spans="7:8" x14ac:dyDescent="0.2">
      <c r="G10293" s="35"/>
      <c r="H10293" s="35"/>
    </row>
    <row r="10294" spans="7:8" x14ac:dyDescent="0.2">
      <c r="G10294" s="35"/>
      <c r="H10294" s="35"/>
    </row>
    <row r="10295" spans="7:8" x14ac:dyDescent="0.2">
      <c r="G10295" s="35"/>
      <c r="H10295" s="35"/>
    </row>
    <row r="10296" spans="7:8" x14ac:dyDescent="0.2">
      <c r="G10296" s="35"/>
      <c r="H10296" s="35"/>
    </row>
    <row r="10297" spans="7:8" x14ac:dyDescent="0.2">
      <c r="G10297" s="35"/>
      <c r="H10297" s="35"/>
    </row>
    <row r="10298" spans="7:8" x14ac:dyDescent="0.2">
      <c r="G10298" s="35"/>
      <c r="H10298" s="35"/>
    </row>
    <row r="10299" spans="7:8" x14ac:dyDescent="0.2">
      <c r="G10299" s="35"/>
      <c r="H10299" s="35"/>
    </row>
    <row r="10300" spans="7:8" x14ac:dyDescent="0.2">
      <c r="G10300" s="35"/>
      <c r="H10300" s="35"/>
    </row>
    <row r="10301" spans="7:8" x14ac:dyDescent="0.2">
      <c r="G10301" s="35"/>
      <c r="H10301" s="35"/>
    </row>
    <row r="10302" spans="7:8" x14ac:dyDescent="0.2">
      <c r="G10302" s="35"/>
      <c r="H10302" s="35"/>
    </row>
    <row r="10303" spans="7:8" x14ac:dyDescent="0.2">
      <c r="G10303" s="35"/>
      <c r="H10303" s="35"/>
    </row>
    <row r="10304" spans="7:8" x14ac:dyDescent="0.2">
      <c r="G10304" s="35"/>
      <c r="H10304" s="35"/>
    </row>
    <row r="10305" spans="7:8" x14ac:dyDescent="0.2">
      <c r="G10305" s="35"/>
      <c r="H10305" s="35"/>
    </row>
    <row r="10306" spans="7:8" x14ac:dyDescent="0.2">
      <c r="G10306" s="35"/>
      <c r="H10306" s="35"/>
    </row>
    <row r="10307" spans="7:8" x14ac:dyDescent="0.2">
      <c r="G10307" s="35"/>
      <c r="H10307" s="35"/>
    </row>
    <row r="10308" spans="7:8" x14ac:dyDescent="0.2">
      <c r="G10308" s="35"/>
      <c r="H10308" s="35"/>
    </row>
    <row r="10309" spans="7:8" x14ac:dyDescent="0.2">
      <c r="G10309" s="35"/>
      <c r="H10309" s="35"/>
    </row>
    <row r="10310" spans="7:8" x14ac:dyDescent="0.2">
      <c r="G10310" s="35"/>
      <c r="H10310" s="35"/>
    </row>
    <row r="10311" spans="7:8" x14ac:dyDescent="0.2">
      <c r="G10311" s="35"/>
      <c r="H10311" s="35"/>
    </row>
    <row r="10312" spans="7:8" x14ac:dyDescent="0.2">
      <c r="G10312" s="35"/>
      <c r="H10312" s="35"/>
    </row>
    <row r="10313" spans="7:8" x14ac:dyDescent="0.2">
      <c r="G10313" s="35"/>
      <c r="H10313" s="35"/>
    </row>
    <row r="10314" spans="7:8" x14ac:dyDescent="0.2">
      <c r="G10314" s="35"/>
      <c r="H10314" s="35"/>
    </row>
    <row r="10315" spans="7:8" x14ac:dyDescent="0.2">
      <c r="G10315" s="35"/>
      <c r="H10315" s="35"/>
    </row>
    <row r="10316" spans="7:8" x14ac:dyDescent="0.2">
      <c r="G10316" s="35"/>
      <c r="H10316" s="35"/>
    </row>
    <row r="10317" spans="7:8" x14ac:dyDescent="0.2">
      <c r="G10317" s="35"/>
      <c r="H10317" s="35"/>
    </row>
    <row r="10318" spans="7:8" x14ac:dyDescent="0.2">
      <c r="G10318" s="35"/>
      <c r="H10318" s="35"/>
    </row>
    <row r="10319" spans="7:8" x14ac:dyDescent="0.2">
      <c r="G10319" s="35"/>
      <c r="H10319" s="35"/>
    </row>
    <row r="10320" spans="7:8" x14ac:dyDescent="0.2">
      <c r="G10320" s="35"/>
      <c r="H10320" s="35"/>
    </row>
    <row r="10321" spans="7:8" x14ac:dyDescent="0.2">
      <c r="G10321" s="35"/>
      <c r="H10321" s="35"/>
    </row>
    <row r="10322" spans="7:8" x14ac:dyDescent="0.2">
      <c r="G10322" s="35"/>
      <c r="H10322" s="35"/>
    </row>
    <row r="10323" spans="7:8" x14ac:dyDescent="0.2">
      <c r="G10323" s="35"/>
      <c r="H10323" s="35"/>
    </row>
    <row r="10324" spans="7:8" x14ac:dyDescent="0.2">
      <c r="G10324" s="35"/>
      <c r="H10324" s="35"/>
    </row>
    <row r="10325" spans="7:8" x14ac:dyDescent="0.2">
      <c r="G10325" s="35"/>
      <c r="H10325" s="35"/>
    </row>
    <row r="10326" spans="7:8" x14ac:dyDescent="0.2">
      <c r="G10326" s="35"/>
      <c r="H10326" s="35"/>
    </row>
    <row r="10327" spans="7:8" x14ac:dyDescent="0.2">
      <c r="G10327" s="35"/>
      <c r="H10327" s="35"/>
    </row>
    <row r="10328" spans="7:8" x14ac:dyDescent="0.2">
      <c r="G10328" s="35"/>
      <c r="H10328" s="35"/>
    </row>
    <row r="10329" spans="7:8" x14ac:dyDescent="0.2">
      <c r="G10329" s="35"/>
      <c r="H10329" s="35"/>
    </row>
    <row r="10330" spans="7:8" x14ac:dyDescent="0.2">
      <c r="G10330" s="35"/>
      <c r="H10330" s="35"/>
    </row>
    <row r="10331" spans="7:8" x14ac:dyDescent="0.2">
      <c r="G10331" s="35"/>
      <c r="H10331" s="35"/>
    </row>
    <row r="10332" spans="7:8" x14ac:dyDescent="0.2">
      <c r="G10332" s="35"/>
      <c r="H10332" s="35"/>
    </row>
    <row r="10333" spans="7:8" x14ac:dyDescent="0.2">
      <c r="G10333" s="35"/>
      <c r="H10333" s="35"/>
    </row>
    <row r="10334" spans="7:8" x14ac:dyDescent="0.2">
      <c r="G10334" s="35"/>
      <c r="H10334" s="35"/>
    </row>
    <row r="10335" spans="7:8" x14ac:dyDescent="0.2">
      <c r="G10335" s="35"/>
      <c r="H10335" s="35"/>
    </row>
    <row r="10336" spans="7:8" x14ac:dyDescent="0.2">
      <c r="G10336" s="35"/>
      <c r="H10336" s="35"/>
    </row>
    <row r="10337" spans="7:8" x14ac:dyDescent="0.2">
      <c r="G10337" s="35"/>
      <c r="H10337" s="35"/>
    </row>
    <row r="10338" spans="7:8" x14ac:dyDescent="0.2">
      <c r="G10338" s="35"/>
      <c r="H10338" s="35"/>
    </row>
    <row r="10339" spans="7:8" x14ac:dyDescent="0.2">
      <c r="G10339" s="35"/>
      <c r="H10339" s="35"/>
    </row>
    <row r="10340" spans="7:8" x14ac:dyDescent="0.2">
      <c r="G10340" s="35"/>
      <c r="H10340" s="35"/>
    </row>
    <row r="10341" spans="7:8" x14ac:dyDescent="0.2">
      <c r="G10341" s="35"/>
      <c r="H10341" s="35"/>
    </row>
    <row r="10342" spans="7:8" x14ac:dyDescent="0.2">
      <c r="G10342" s="35"/>
      <c r="H10342" s="35"/>
    </row>
    <row r="10343" spans="7:8" x14ac:dyDescent="0.2">
      <c r="G10343" s="35"/>
      <c r="H10343" s="35"/>
    </row>
    <row r="10344" spans="7:8" x14ac:dyDescent="0.2">
      <c r="G10344" s="35"/>
      <c r="H10344" s="35"/>
    </row>
    <row r="10345" spans="7:8" x14ac:dyDescent="0.2">
      <c r="G10345" s="35"/>
      <c r="H10345" s="35"/>
    </row>
    <row r="10346" spans="7:8" x14ac:dyDescent="0.2">
      <c r="G10346" s="35"/>
      <c r="H10346" s="35"/>
    </row>
    <row r="10347" spans="7:8" x14ac:dyDescent="0.2">
      <c r="G10347" s="35"/>
      <c r="H10347" s="35"/>
    </row>
    <row r="10348" spans="7:8" x14ac:dyDescent="0.2">
      <c r="G10348" s="35"/>
      <c r="H10348" s="35"/>
    </row>
    <row r="10349" spans="7:8" x14ac:dyDescent="0.2">
      <c r="G10349" s="35"/>
      <c r="H10349" s="35"/>
    </row>
    <row r="10350" spans="7:8" x14ac:dyDescent="0.2">
      <c r="G10350" s="35"/>
      <c r="H10350" s="35"/>
    </row>
    <row r="10351" spans="7:8" x14ac:dyDescent="0.2">
      <c r="G10351" s="35"/>
      <c r="H10351" s="35"/>
    </row>
    <row r="10352" spans="7:8" x14ac:dyDescent="0.2">
      <c r="G10352" s="35"/>
      <c r="H10352" s="35"/>
    </row>
    <row r="10353" spans="7:8" x14ac:dyDescent="0.2">
      <c r="G10353" s="35"/>
      <c r="H10353" s="35"/>
    </row>
    <row r="10354" spans="7:8" x14ac:dyDescent="0.2">
      <c r="G10354" s="35"/>
      <c r="H10354" s="35"/>
    </row>
    <row r="10355" spans="7:8" x14ac:dyDescent="0.2">
      <c r="G10355" s="35"/>
      <c r="H10355" s="35"/>
    </row>
    <row r="10356" spans="7:8" x14ac:dyDescent="0.2">
      <c r="G10356" s="35"/>
      <c r="H10356" s="35"/>
    </row>
    <row r="10357" spans="7:8" x14ac:dyDescent="0.2">
      <c r="G10357" s="35"/>
      <c r="H10357" s="35"/>
    </row>
    <row r="10358" spans="7:8" x14ac:dyDescent="0.2">
      <c r="G10358" s="35"/>
      <c r="H10358" s="35"/>
    </row>
    <row r="10359" spans="7:8" x14ac:dyDescent="0.2">
      <c r="G10359" s="35"/>
      <c r="H10359" s="35"/>
    </row>
    <row r="10360" spans="7:8" x14ac:dyDescent="0.2">
      <c r="G10360" s="35"/>
      <c r="H10360" s="35"/>
    </row>
    <row r="10361" spans="7:8" x14ac:dyDescent="0.2">
      <c r="G10361" s="35"/>
      <c r="H10361" s="35"/>
    </row>
    <row r="10362" spans="7:8" x14ac:dyDescent="0.2">
      <c r="G10362" s="35"/>
      <c r="H10362" s="35"/>
    </row>
    <row r="10363" spans="7:8" x14ac:dyDescent="0.2">
      <c r="G10363" s="35"/>
      <c r="H10363" s="35"/>
    </row>
    <row r="10364" spans="7:8" x14ac:dyDescent="0.2">
      <c r="G10364" s="35"/>
      <c r="H10364" s="35"/>
    </row>
    <row r="10365" spans="7:8" x14ac:dyDescent="0.2">
      <c r="G10365" s="35"/>
      <c r="H10365" s="35"/>
    </row>
    <row r="10366" spans="7:8" x14ac:dyDescent="0.2">
      <c r="G10366" s="35"/>
      <c r="H10366" s="35"/>
    </row>
    <row r="10367" spans="7:8" x14ac:dyDescent="0.2">
      <c r="G10367" s="35"/>
      <c r="H10367" s="35"/>
    </row>
    <row r="10368" spans="7:8" x14ac:dyDescent="0.2">
      <c r="G10368" s="35"/>
      <c r="H10368" s="35"/>
    </row>
    <row r="10369" spans="7:8" x14ac:dyDescent="0.2">
      <c r="G10369" s="35"/>
      <c r="H10369" s="35"/>
    </row>
    <row r="10370" spans="7:8" x14ac:dyDescent="0.2">
      <c r="G10370" s="35"/>
      <c r="H10370" s="35"/>
    </row>
    <row r="10371" spans="7:8" x14ac:dyDescent="0.2">
      <c r="G10371" s="35"/>
      <c r="H10371" s="35"/>
    </row>
    <row r="10372" spans="7:8" x14ac:dyDescent="0.2">
      <c r="G10372" s="35"/>
      <c r="H10372" s="35"/>
    </row>
    <row r="10373" spans="7:8" x14ac:dyDescent="0.2">
      <c r="G10373" s="35"/>
      <c r="H10373" s="35"/>
    </row>
    <row r="10374" spans="7:8" x14ac:dyDescent="0.2">
      <c r="G10374" s="35"/>
      <c r="H10374" s="35"/>
    </row>
    <row r="10375" spans="7:8" x14ac:dyDescent="0.2">
      <c r="G10375" s="35"/>
      <c r="H10375" s="35"/>
    </row>
    <row r="10376" spans="7:8" x14ac:dyDescent="0.2">
      <c r="G10376" s="35"/>
      <c r="H10376" s="35"/>
    </row>
    <row r="10377" spans="7:8" x14ac:dyDescent="0.2">
      <c r="G10377" s="35"/>
      <c r="H10377" s="35"/>
    </row>
    <row r="10378" spans="7:8" x14ac:dyDescent="0.2">
      <c r="G10378" s="35"/>
      <c r="H10378" s="35"/>
    </row>
    <row r="10379" spans="7:8" x14ac:dyDescent="0.2">
      <c r="G10379" s="35"/>
      <c r="H10379" s="35"/>
    </row>
    <row r="10380" spans="7:8" x14ac:dyDescent="0.2">
      <c r="G10380" s="35"/>
      <c r="H10380" s="35"/>
    </row>
    <row r="10381" spans="7:8" x14ac:dyDescent="0.2">
      <c r="G10381" s="35"/>
      <c r="H10381" s="35"/>
    </row>
    <row r="10382" spans="7:8" x14ac:dyDescent="0.2">
      <c r="G10382" s="35"/>
      <c r="H10382" s="35"/>
    </row>
    <row r="10383" spans="7:8" x14ac:dyDescent="0.2">
      <c r="G10383" s="35"/>
      <c r="H10383" s="35"/>
    </row>
    <row r="10384" spans="7:8" x14ac:dyDescent="0.2">
      <c r="G10384" s="35"/>
      <c r="H10384" s="35"/>
    </row>
    <row r="10385" spans="7:8" x14ac:dyDescent="0.2">
      <c r="G10385" s="35"/>
      <c r="H10385" s="35"/>
    </row>
    <row r="10386" spans="7:8" x14ac:dyDescent="0.2">
      <c r="G10386" s="35"/>
      <c r="H10386" s="35"/>
    </row>
    <row r="10387" spans="7:8" x14ac:dyDescent="0.2">
      <c r="G10387" s="35"/>
      <c r="H10387" s="35"/>
    </row>
    <row r="10388" spans="7:8" x14ac:dyDescent="0.2">
      <c r="G10388" s="35"/>
      <c r="H10388" s="35"/>
    </row>
    <row r="10389" spans="7:8" x14ac:dyDescent="0.2">
      <c r="G10389" s="35"/>
      <c r="H10389" s="35"/>
    </row>
    <row r="10390" spans="7:8" x14ac:dyDescent="0.2">
      <c r="G10390" s="35"/>
      <c r="H10390" s="35"/>
    </row>
    <row r="10391" spans="7:8" x14ac:dyDescent="0.2">
      <c r="G10391" s="35"/>
      <c r="H10391" s="35"/>
    </row>
    <row r="10392" spans="7:8" x14ac:dyDescent="0.2">
      <c r="G10392" s="35"/>
      <c r="H10392" s="35"/>
    </row>
    <row r="10393" spans="7:8" x14ac:dyDescent="0.2">
      <c r="G10393" s="35"/>
      <c r="H10393" s="35"/>
    </row>
    <row r="10394" spans="7:8" x14ac:dyDescent="0.2">
      <c r="G10394" s="35"/>
      <c r="H10394" s="35"/>
    </row>
    <row r="10395" spans="7:8" x14ac:dyDescent="0.2">
      <c r="G10395" s="35"/>
      <c r="H10395" s="35"/>
    </row>
    <row r="10396" spans="7:8" x14ac:dyDescent="0.2">
      <c r="G10396" s="35"/>
      <c r="H10396" s="35"/>
    </row>
    <row r="10397" spans="7:8" x14ac:dyDescent="0.2">
      <c r="G10397" s="35"/>
      <c r="H10397" s="35"/>
    </row>
    <row r="10398" spans="7:8" x14ac:dyDescent="0.2">
      <c r="G10398" s="35"/>
      <c r="H10398" s="35"/>
    </row>
    <row r="10399" spans="7:8" x14ac:dyDescent="0.2">
      <c r="G10399" s="35"/>
      <c r="H10399" s="35"/>
    </row>
    <row r="10400" spans="7:8" x14ac:dyDescent="0.2">
      <c r="G10400" s="35"/>
      <c r="H10400" s="35"/>
    </row>
    <row r="10401" spans="7:8" x14ac:dyDescent="0.2">
      <c r="G10401" s="35"/>
      <c r="H10401" s="35"/>
    </row>
    <row r="10402" spans="7:8" x14ac:dyDescent="0.2">
      <c r="G10402" s="35"/>
      <c r="H10402" s="35"/>
    </row>
    <row r="10403" spans="7:8" x14ac:dyDescent="0.2">
      <c r="G10403" s="35"/>
      <c r="H10403" s="35"/>
    </row>
    <row r="10404" spans="7:8" x14ac:dyDescent="0.2">
      <c r="G10404" s="35"/>
      <c r="H10404" s="35"/>
    </row>
    <row r="10405" spans="7:8" x14ac:dyDescent="0.2">
      <c r="G10405" s="35"/>
      <c r="H10405" s="35"/>
    </row>
    <row r="10406" spans="7:8" x14ac:dyDescent="0.2">
      <c r="G10406" s="35"/>
      <c r="H10406" s="35"/>
    </row>
    <row r="10407" spans="7:8" x14ac:dyDescent="0.2">
      <c r="G10407" s="35"/>
      <c r="H10407" s="35"/>
    </row>
    <row r="10408" spans="7:8" x14ac:dyDescent="0.2">
      <c r="G10408" s="35"/>
      <c r="H10408" s="35"/>
    </row>
    <row r="10409" spans="7:8" x14ac:dyDescent="0.2">
      <c r="G10409" s="35"/>
      <c r="H10409" s="35"/>
    </row>
    <row r="10410" spans="7:8" x14ac:dyDescent="0.2">
      <c r="G10410" s="35"/>
      <c r="H10410" s="35"/>
    </row>
    <row r="10411" spans="7:8" x14ac:dyDescent="0.2">
      <c r="G10411" s="35"/>
      <c r="H10411" s="35"/>
    </row>
    <row r="10412" spans="7:8" x14ac:dyDescent="0.2">
      <c r="G10412" s="35"/>
      <c r="H10412" s="35"/>
    </row>
    <row r="10413" spans="7:8" x14ac:dyDescent="0.2">
      <c r="G10413" s="35"/>
      <c r="H10413" s="35"/>
    </row>
    <row r="10414" spans="7:8" x14ac:dyDescent="0.2">
      <c r="G10414" s="35"/>
      <c r="H10414" s="35"/>
    </row>
    <row r="10415" spans="7:8" x14ac:dyDescent="0.2">
      <c r="G10415" s="35"/>
      <c r="H10415" s="35"/>
    </row>
    <row r="10416" spans="7:8" x14ac:dyDescent="0.2">
      <c r="G10416" s="35"/>
      <c r="H10416" s="35"/>
    </row>
    <row r="10417" spans="7:8" x14ac:dyDescent="0.2">
      <c r="G10417" s="35"/>
      <c r="H10417" s="35"/>
    </row>
    <row r="10418" spans="7:8" x14ac:dyDescent="0.2">
      <c r="G10418" s="35"/>
      <c r="H10418" s="35"/>
    </row>
    <row r="10419" spans="7:8" x14ac:dyDescent="0.2">
      <c r="G10419" s="35"/>
      <c r="H10419" s="35"/>
    </row>
    <row r="10420" spans="7:8" x14ac:dyDescent="0.2">
      <c r="G10420" s="35"/>
      <c r="H10420" s="35"/>
    </row>
    <row r="10421" spans="7:8" x14ac:dyDescent="0.2">
      <c r="G10421" s="35"/>
      <c r="H10421" s="35"/>
    </row>
    <row r="10422" spans="7:8" x14ac:dyDescent="0.2">
      <c r="G10422" s="35"/>
      <c r="H10422" s="35"/>
    </row>
    <row r="10423" spans="7:8" x14ac:dyDescent="0.2">
      <c r="G10423" s="35"/>
      <c r="H10423" s="35"/>
    </row>
    <row r="10424" spans="7:8" x14ac:dyDescent="0.2">
      <c r="G10424" s="35"/>
      <c r="H10424" s="35"/>
    </row>
    <row r="10425" spans="7:8" x14ac:dyDescent="0.2">
      <c r="G10425" s="35"/>
      <c r="H10425" s="35"/>
    </row>
    <row r="10426" spans="7:8" x14ac:dyDescent="0.2">
      <c r="G10426" s="35"/>
      <c r="H10426" s="35"/>
    </row>
    <row r="10427" spans="7:8" x14ac:dyDescent="0.2">
      <c r="G10427" s="35"/>
      <c r="H10427" s="35"/>
    </row>
    <row r="10428" spans="7:8" x14ac:dyDescent="0.2">
      <c r="G10428" s="35"/>
      <c r="H10428" s="35"/>
    </row>
    <row r="10429" spans="7:8" x14ac:dyDescent="0.2">
      <c r="G10429" s="35"/>
      <c r="H10429" s="35"/>
    </row>
    <row r="10430" spans="7:8" x14ac:dyDescent="0.2">
      <c r="G10430" s="35"/>
      <c r="H10430" s="35"/>
    </row>
    <row r="10431" spans="7:8" x14ac:dyDescent="0.2">
      <c r="G10431" s="35"/>
      <c r="H10431" s="35"/>
    </row>
    <row r="10432" spans="7:8" x14ac:dyDescent="0.2">
      <c r="G10432" s="35"/>
      <c r="H10432" s="35"/>
    </row>
    <row r="10433" spans="7:8" x14ac:dyDescent="0.2">
      <c r="G10433" s="35"/>
      <c r="H10433" s="35"/>
    </row>
    <row r="10434" spans="7:8" x14ac:dyDescent="0.2">
      <c r="G10434" s="35"/>
      <c r="H10434" s="35"/>
    </row>
    <row r="10435" spans="7:8" x14ac:dyDescent="0.2">
      <c r="G10435" s="35"/>
      <c r="H10435" s="35"/>
    </row>
    <row r="10436" spans="7:8" x14ac:dyDescent="0.2">
      <c r="G10436" s="35"/>
      <c r="H10436" s="35"/>
    </row>
    <row r="10437" spans="7:8" x14ac:dyDescent="0.2">
      <c r="G10437" s="35"/>
      <c r="H10437" s="35"/>
    </row>
    <row r="10438" spans="7:8" x14ac:dyDescent="0.2">
      <c r="G10438" s="35"/>
      <c r="H10438" s="35"/>
    </row>
    <row r="10439" spans="7:8" x14ac:dyDescent="0.2">
      <c r="G10439" s="35"/>
      <c r="H10439" s="35"/>
    </row>
    <row r="10440" spans="7:8" x14ac:dyDescent="0.2">
      <c r="G10440" s="35"/>
      <c r="H10440" s="35"/>
    </row>
    <row r="10441" spans="7:8" x14ac:dyDescent="0.2">
      <c r="G10441" s="35"/>
      <c r="H10441" s="35"/>
    </row>
    <row r="10442" spans="7:8" x14ac:dyDescent="0.2">
      <c r="G10442" s="35"/>
      <c r="H10442" s="35"/>
    </row>
    <row r="10443" spans="7:8" x14ac:dyDescent="0.2">
      <c r="G10443" s="35"/>
      <c r="H10443" s="35"/>
    </row>
    <row r="10444" spans="7:8" x14ac:dyDescent="0.2">
      <c r="G10444" s="35"/>
      <c r="H10444" s="35"/>
    </row>
    <row r="10445" spans="7:8" x14ac:dyDescent="0.2">
      <c r="G10445" s="35"/>
      <c r="H10445" s="35"/>
    </row>
    <row r="10446" spans="7:8" x14ac:dyDescent="0.2">
      <c r="G10446" s="35"/>
      <c r="H10446" s="35"/>
    </row>
    <row r="10447" spans="7:8" x14ac:dyDescent="0.2">
      <c r="G10447" s="35"/>
      <c r="H10447" s="35"/>
    </row>
    <row r="10448" spans="7:8" x14ac:dyDescent="0.2">
      <c r="G10448" s="35"/>
      <c r="H10448" s="35"/>
    </row>
    <row r="10449" spans="7:8" x14ac:dyDescent="0.2">
      <c r="G10449" s="35"/>
      <c r="H10449" s="35"/>
    </row>
    <row r="10450" spans="7:8" x14ac:dyDescent="0.2">
      <c r="G10450" s="35"/>
      <c r="H10450" s="35"/>
    </row>
    <row r="10451" spans="7:8" x14ac:dyDescent="0.2">
      <c r="G10451" s="35"/>
      <c r="H10451" s="35"/>
    </row>
    <row r="10452" spans="7:8" x14ac:dyDescent="0.2">
      <c r="G10452" s="35"/>
      <c r="H10452" s="35"/>
    </row>
    <row r="10453" spans="7:8" x14ac:dyDescent="0.2">
      <c r="G10453" s="35"/>
      <c r="H10453" s="35"/>
    </row>
    <row r="10454" spans="7:8" x14ac:dyDescent="0.2">
      <c r="G10454" s="35"/>
      <c r="H10454" s="35"/>
    </row>
    <row r="10455" spans="7:8" x14ac:dyDescent="0.2">
      <c r="G10455" s="35"/>
      <c r="H10455" s="35"/>
    </row>
    <row r="10456" spans="7:8" x14ac:dyDescent="0.2">
      <c r="G10456" s="35"/>
      <c r="H10456" s="35"/>
    </row>
    <row r="10457" spans="7:8" x14ac:dyDescent="0.2">
      <c r="G10457" s="35"/>
      <c r="H10457" s="35"/>
    </row>
    <row r="10458" spans="7:8" x14ac:dyDescent="0.2">
      <c r="G10458" s="35"/>
      <c r="H10458" s="35"/>
    </row>
    <row r="10459" spans="7:8" x14ac:dyDescent="0.2">
      <c r="G10459" s="35"/>
      <c r="H10459" s="35"/>
    </row>
    <row r="10460" spans="7:8" x14ac:dyDescent="0.2">
      <c r="G10460" s="35"/>
      <c r="H10460" s="35"/>
    </row>
    <row r="10461" spans="7:8" x14ac:dyDescent="0.2">
      <c r="G10461" s="35"/>
      <c r="H10461" s="35"/>
    </row>
    <row r="10462" spans="7:8" x14ac:dyDescent="0.2">
      <c r="G10462" s="35"/>
      <c r="H10462" s="35"/>
    </row>
    <row r="10463" spans="7:8" x14ac:dyDescent="0.2">
      <c r="G10463" s="35"/>
      <c r="H10463" s="35"/>
    </row>
    <row r="10464" spans="7:8" x14ac:dyDescent="0.2">
      <c r="G10464" s="35"/>
      <c r="H10464" s="35"/>
    </row>
    <row r="10465" spans="7:8" x14ac:dyDescent="0.2">
      <c r="G10465" s="35"/>
      <c r="H10465" s="35"/>
    </row>
    <row r="10466" spans="7:8" x14ac:dyDescent="0.2">
      <c r="G10466" s="35"/>
      <c r="H10466" s="35"/>
    </row>
    <row r="10467" spans="7:8" x14ac:dyDescent="0.2">
      <c r="G10467" s="35"/>
      <c r="H10467" s="35"/>
    </row>
    <row r="10468" spans="7:8" x14ac:dyDescent="0.2">
      <c r="G10468" s="35"/>
      <c r="H10468" s="35"/>
    </row>
    <row r="10469" spans="7:8" x14ac:dyDescent="0.2">
      <c r="G10469" s="35"/>
      <c r="H10469" s="35"/>
    </row>
    <row r="10470" spans="7:8" x14ac:dyDescent="0.2">
      <c r="G10470" s="35"/>
      <c r="H10470" s="35"/>
    </row>
    <row r="10471" spans="7:8" x14ac:dyDescent="0.2">
      <c r="G10471" s="35"/>
      <c r="H10471" s="35"/>
    </row>
    <row r="10472" spans="7:8" x14ac:dyDescent="0.2">
      <c r="G10472" s="35"/>
      <c r="H10472" s="35"/>
    </row>
    <row r="10473" spans="7:8" x14ac:dyDescent="0.2">
      <c r="G10473" s="35"/>
      <c r="H10473" s="35"/>
    </row>
    <row r="10474" spans="7:8" x14ac:dyDescent="0.2">
      <c r="G10474" s="35"/>
      <c r="H10474" s="35"/>
    </row>
    <row r="10475" spans="7:8" x14ac:dyDescent="0.2">
      <c r="G10475" s="35"/>
      <c r="H10475" s="35"/>
    </row>
    <row r="10476" spans="7:8" x14ac:dyDescent="0.2">
      <c r="G10476" s="35"/>
      <c r="H10476" s="35"/>
    </row>
    <row r="10477" spans="7:8" x14ac:dyDescent="0.2">
      <c r="G10477" s="35"/>
      <c r="H10477" s="35"/>
    </row>
    <row r="10478" spans="7:8" x14ac:dyDescent="0.2">
      <c r="G10478" s="35"/>
      <c r="H10478" s="35"/>
    </row>
    <row r="10479" spans="7:8" x14ac:dyDescent="0.2">
      <c r="G10479" s="35"/>
      <c r="H10479" s="35"/>
    </row>
    <row r="10480" spans="7:8" x14ac:dyDescent="0.2">
      <c r="G10480" s="35"/>
      <c r="H10480" s="35"/>
    </row>
    <row r="10481" spans="7:8" x14ac:dyDescent="0.2">
      <c r="G10481" s="35"/>
      <c r="H10481" s="35"/>
    </row>
    <row r="10482" spans="7:8" x14ac:dyDescent="0.2">
      <c r="G10482" s="35"/>
      <c r="H10482" s="35"/>
    </row>
    <row r="10483" spans="7:8" x14ac:dyDescent="0.2">
      <c r="G10483" s="35"/>
      <c r="H10483" s="35"/>
    </row>
    <row r="10484" spans="7:8" x14ac:dyDescent="0.2">
      <c r="G10484" s="35"/>
      <c r="H10484" s="35"/>
    </row>
    <row r="10485" spans="7:8" x14ac:dyDescent="0.2">
      <c r="G10485" s="35"/>
      <c r="H10485" s="35"/>
    </row>
    <row r="10486" spans="7:8" x14ac:dyDescent="0.2">
      <c r="G10486" s="35"/>
      <c r="H10486" s="35"/>
    </row>
    <row r="10487" spans="7:8" x14ac:dyDescent="0.2">
      <c r="G10487" s="35"/>
      <c r="H10487" s="35"/>
    </row>
    <row r="10488" spans="7:8" x14ac:dyDescent="0.2">
      <c r="G10488" s="35"/>
      <c r="H10488" s="35"/>
    </row>
    <row r="10489" spans="7:8" x14ac:dyDescent="0.2">
      <c r="G10489" s="35"/>
      <c r="H10489" s="35"/>
    </row>
    <row r="10490" spans="7:8" x14ac:dyDescent="0.2">
      <c r="G10490" s="35"/>
      <c r="H10490" s="35"/>
    </row>
    <row r="10491" spans="7:8" x14ac:dyDescent="0.2">
      <c r="G10491" s="35"/>
      <c r="H10491" s="35"/>
    </row>
    <row r="10492" spans="7:8" x14ac:dyDescent="0.2">
      <c r="G10492" s="35"/>
      <c r="H10492" s="35"/>
    </row>
    <row r="10493" spans="7:8" x14ac:dyDescent="0.2">
      <c r="G10493" s="35"/>
      <c r="H10493" s="35"/>
    </row>
    <row r="10494" spans="7:8" x14ac:dyDescent="0.2">
      <c r="G10494" s="35"/>
      <c r="H10494" s="35"/>
    </row>
    <row r="10495" spans="7:8" x14ac:dyDescent="0.2">
      <c r="G10495" s="35"/>
      <c r="H10495" s="35"/>
    </row>
    <row r="10496" spans="7:8" x14ac:dyDescent="0.2">
      <c r="G10496" s="35"/>
      <c r="H10496" s="35"/>
    </row>
    <row r="10497" spans="7:8" x14ac:dyDescent="0.2">
      <c r="G10497" s="35"/>
      <c r="H10497" s="35"/>
    </row>
    <row r="10498" spans="7:8" x14ac:dyDescent="0.2">
      <c r="G10498" s="35"/>
      <c r="H10498" s="35"/>
    </row>
    <row r="10499" spans="7:8" x14ac:dyDescent="0.2">
      <c r="G10499" s="35"/>
      <c r="H10499" s="35"/>
    </row>
    <row r="10500" spans="7:8" x14ac:dyDescent="0.2">
      <c r="G10500" s="35"/>
      <c r="H10500" s="35"/>
    </row>
    <row r="10501" spans="7:8" x14ac:dyDescent="0.2">
      <c r="G10501" s="35"/>
      <c r="H10501" s="35"/>
    </row>
    <row r="10502" spans="7:8" x14ac:dyDescent="0.2">
      <c r="G10502" s="35"/>
      <c r="H10502" s="35"/>
    </row>
    <row r="10503" spans="7:8" x14ac:dyDescent="0.2">
      <c r="G10503" s="35"/>
      <c r="H10503" s="35"/>
    </row>
    <row r="10504" spans="7:8" x14ac:dyDescent="0.2">
      <c r="G10504" s="35"/>
      <c r="H10504" s="35"/>
    </row>
    <row r="10505" spans="7:8" x14ac:dyDescent="0.2">
      <c r="G10505" s="35"/>
      <c r="H10505" s="35"/>
    </row>
    <row r="10506" spans="7:8" x14ac:dyDescent="0.2">
      <c r="G10506" s="35"/>
      <c r="H10506" s="35"/>
    </row>
    <row r="10507" spans="7:8" x14ac:dyDescent="0.2">
      <c r="G10507" s="35"/>
      <c r="H10507" s="35"/>
    </row>
    <row r="10508" spans="7:8" x14ac:dyDescent="0.2">
      <c r="G10508" s="35"/>
      <c r="H10508" s="35"/>
    </row>
    <row r="10509" spans="7:8" x14ac:dyDescent="0.2">
      <c r="G10509" s="35"/>
      <c r="H10509" s="35"/>
    </row>
    <row r="10510" spans="7:8" x14ac:dyDescent="0.2">
      <c r="G10510" s="35"/>
      <c r="H10510" s="35"/>
    </row>
    <row r="10511" spans="7:8" x14ac:dyDescent="0.2">
      <c r="G10511" s="35"/>
      <c r="H10511" s="35"/>
    </row>
    <row r="10512" spans="7:8" x14ac:dyDescent="0.2">
      <c r="G10512" s="35"/>
      <c r="H10512" s="35"/>
    </row>
    <row r="10513" spans="7:8" x14ac:dyDescent="0.2">
      <c r="G10513" s="35"/>
      <c r="H10513" s="35"/>
    </row>
    <row r="10514" spans="7:8" x14ac:dyDescent="0.2">
      <c r="G10514" s="35"/>
      <c r="H10514" s="35"/>
    </row>
    <row r="10515" spans="7:8" x14ac:dyDescent="0.2">
      <c r="G10515" s="35"/>
      <c r="H10515" s="35"/>
    </row>
    <row r="10516" spans="7:8" x14ac:dyDescent="0.2">
      <c r="G10516" s="35"/>
      <c r="H10516" s="35"/>
    </row>
    <row r="10517" spans="7:8" x14ac:dyDescent="0.2">
      <c r="G10517" s="35"/>
      <c r="H10517" s="35"/>
    </row>
    <row r="10518" spans="7:8" x14ac:dyDescent="0.2">
      <c r="G10518" s="35"/>
      <c r="H10518" s="35"/>
    </row>
    <row r="10519" spans="7:8" x14ac:dyDescent="0.2">
      <c r="G10519" s="35"/>
      <c r="H10519" s="35"/>
    </row>
    <row r="10520" spans="7:8" x14ac:dyDescent="0.2">
      <c r="G10520" s="35"/>
      <c r="H10520" s="35"/>
    </row>
    <row r="10521" spans="7:8" x14ac:dyDescent="0.2">
      <c r="G10521" s="35"/>
      <c r="H10521" s="35"/>
    </row>
    <row r="10522" spans="7:8" x14ac:dyDescent="0.2">
      <c r="G10522" s="35"/>
      <c r="H10522" s="35"/>
    </row>
    <row r="10523" spans="7:8" x14ac:dyDescent="0.2">
      <c r="G10523" s="35"/>
      <c r="H10523" s="35"/>
    </row>
    <row r="10524" spans="7:8" x14ac:dyDescent="0.2">
      <c r="G10524" s="35"/>
      <c r="H10524" s="35"/>
    </row>
    <row r="10525" spans="7:8" x14ac:dyDescent="0.2">
      <c r="G10525" s="35"/>
      <c r="H10525" s="35"/>
    </row>
    <row r="10526" spans="7:8" x14ac:dyDescent="0.2">
      <c r="G10526" s="35"/>
      <c r="H10526" s="35"/>
    </row>
    <row r="10527" spans="7:8" x14ac:dyDescent="0.2">
      <c r="G10527" s="35"/>
      <c r="H10527" s="35"/>
    </row>
    <row r="10528" spans="7:8" x14ac:dyDescent="0.2">
      <c r="G10528" s="35"/>
      <c r="H10528" s="35"/>
    </row>
    <row r="10529" spans="7:8" x14ac:dyDescent="0.2">
      <c r="G10529" s="35"/>
      <c r="H10529" s="35"/>
    </row>
    <row r="10530" spans="7:8" x14ac:dyDescent="0.2">
      <c r="G10530" s="35"/>
      <c r="H10530" s="35"/>
    </row>
    <row r="10531" spans="7:8" x14ac:dyDescent="0.2">
      <c r="G10531" s="35"/>
      <c r="H10531" s="35"/>
    </row>
    <row r="10532" spans="7:8" x14ac:dyDescent="0.2">
      <c r="G10532" s="35"/>
      <c r="H10532" s="35"/>
    </row>
    <row r="10533" spans="7:8" x14ac:dyDescent="0.2">
      <c r="G10533" s="35"/>
      <c r="H10533" s="35"/>
    </row>
    <row r="10534" spans="7:8" x14ac:dyDescent="0.2">
      <c r="G10534" s="35"/>
      <c r="H10534" s="35"/>
    </row>
    <row r="10535" spans="7:8" x14ac:dyDescent="0.2">
      <c r="G10535" s="35"/>
      <c r="H10535" s="35"/>
    </row>
    <row r="10536" spans="7:8" x14ac:dyDescent="0.2">
      <c r="G10536" s="35"/>
      <c r="H10536" s="35"/>
    </row>
    <row r="10537" spans="7:8" x14ac:dyDescent="0.2">
      <c r="G10537" s="35"/>
      <c r="H10537" s="35"/>
    </row>
    <row r="10538" spans="7:8" x14ac:dyDescent="0.2">
      <c r="G10538" s="35"/>
      <c r="H10538" s="35"/>
    </row>
    <row r="10539" spans="7:8" x14ac:dyDescent="0.2">
      <c r="G10539" s="35"/>
      <c r="H10539" s="35"/>
    </row>
    <row r="10540" spans="7:8" x14ac:dyDescent="0.2">
      <c r="G10540" s="35"/>
      <c r="H10540" s="35"/>
    </row>
    <row r="10541" spans="7:8" x14ac:dyDescent="0.2">
      <c r="G10541" s="35"/>
      <c r="H10541" s="35"/>
    </row>
    <row r="10542" spans="7:8" x14ac:dyDescent="0.2">
      <c r="G10542" s="35"/>
      <c r="H10542" s="35"/>
    </row>
    <row r="10543" spans="7:8" x14ac:dyDescent="0.2">
      <c r="G10543" s="35"/>
      <c r="H10543" s="35"/>
    </row>
    <row r="10544" spans="7:8" x14ac:dyDescent="0.2">
      <c r="G10544" s="35"/>
      <c r="H10544" s="35"/>
    </row>
    <row r="10545" spans="7:8" x14ac:dyDescent="0.2">
      <c r="G10545" s="35"/>
      <c r="H10545" s="35"/>
    </row>
    <row r="10546" spans="7:8" x14ac:dyDescent="0.2">
      <c r="G10546" s="35"/>
      <c r="H10546" s="35"/>
    </row>
    <row r="10547" spans="7:8" x14ac:dyDescent="0.2">
      <c r="G10547" s="35"/>
      <c r="H10547" s="35"/>
    </row>
    <row r="10548" spans="7:8" x14ac:dyDescent="0.2">
      <c r="G10548" s="35"/>
      <c r="H10548" s="35"/>
    </row>
    <row r="10549" spans="7:8" x14ac:dyDescent="0.2">
      <c r="G10549" s="35"/>
      <c r="H10549" s="35"/>
    </row>
    <row r="10550" spans="7:8" x14ac:dyDescent="0.2">
      <c r="G10550" s="35"/>
      <c r="H10550" s="35"/>
    </row>
    <row r="10551" spans="7:8" x14ac:dyDescent="0.2">
      <c r="G10551" s="35"/>
      <c r="H10551" s="35"/>
    </row>
    <row r="10552" spans="7:8" x14ac:dyDescent="0.2">
      <c r="G10552" s="35"/>
      <c r="H10552" s="35"/>
    </row>
    <row r="10553" spans="7:8" x14ac:dyDescent="0.2">
      <c r="G10553" s="35"/>
      <c r="H10553" s="35"/>
    </row>
    <row r="10554" spans="7:8" x14ac:dyDescent="0.2">
      <c r="G10554" s="35"/>
      <c r="H10554" s="35"/>
    </row>
    <row r="10555" spans="7:8" x14ac:dyDescent="0.2">
      <c r="G10555" s="35"/>
      <c r="H10555" s="35"/>
    </row>
    <row r="10556" spans="7:8" x14ac:dyDescent="0.2">
      <c r="G10556" s="35"/>
      <c r="H10556" s="35"/>
    </row>
    <row r="10557" spans="7:8" x14ac:dyDescent="0.2">
      <c r="G10557" s="35"/>
      <c r="H10557" s="35"/>
    </row>
    <row r="10558" spans="7:8" x14ac:dyDescent="0.2">
      <c r="G10558" s="35"/>
      <c r="H10558" s="35"/>
    </row>
    <row r="10559" spans="7:8" x14ac:dyDescent="0.2">
      <c r="G10559" s="35"/>
      <c r="H10559" s="35"/>
    </row>
    <row r="10560" spans="7:8" x14ac:dyDescent="0.2">
      <c r="G10560" s="35"/>
      <c r="H10560" s="35"/>
    </row>
    <row r="10561" spans="7:8" x14ac:dyDescent="0.2">
      <c r="G10561" s="35"/>
      <c r="H10561" s="35"/>
    </row>
    <row r="10562" spans="7:8" x14ac:dyDescent="0.2">
      <c r="G10562" s="35"/>
      <c r="H10562" s="35"/>
    </row>
    <row r="10563" spans="7:8" x14ac:dyDescent="0.2">
      <c r="G10563" s="35"/>
      <c r="H10563" s="35"/>
    </row>
    <row r="10564" spans="7:8" x14ac:dyDescent="0.2">
      <c r="G10564" s="35"/>
      <c r="H10564" s="35"/>
    </row>
    <row r="10565" spans="7:8" x14ac:dyDescent="0.2">
      <c r="G10565" s="35"/>
      <c r="H10565" s="35"/>
    </row>
    <row r="10566" spans="7:8" x14ac:dyDescent="0.2">
      <c r="G10566" s="35"/>
      <c r="H10566" s="35"/>
    </row>
    <row r="10567" spans="7:8" x14ac:dyDescent="0.2">
      <c r="G10567" s="35"/>
      <c r="H10567" s="35"/>
    </row>
    <row r="10568" spans="7:8" x14ac:dyDescent="0.2">
      <c r="G10568" s="35"/>
      <c r="H10568" s="35"/>
    </row>
    <row r="10569" spans="7:8" x14ac:dyDescent="0.2">
      <c r="G10569" s="35"/>
      <c r="H10569" s="35"/>
    </row>
    <row r="10570" spans="7:8" x14ac:dyDescent="0.2">
      <c r="G10570" s="35"/>
      <c r="H10570" s="35"/>
    </row>
    <row r="10571" spans="7:8" x14ac:dyDescent="0.2">
      <c r="G10571" s="35"/>
      <c r="H10571" s="35"/>
    </row>
    <row r="10572" spans="7:8" x14ac:dyDescent="0.2">
      <c r="G10572" s="35"/>
      <c r="H10572" s="35"/>
    </row>
    <row r="10573" spans="7:8" x14ac:dyDescent="0.2">
      <c r="G10573" s="35"/>
      <c r="H10573" s="35"/>
    </row>
    <row r="10574" spans="7:8" x14ac:dyDescent="0.2">
      <c r="G10574" s="35"/>
      <c r="H10574" s="35"/>
    </row>
    <row r="10575" spans="7:8" x14ac:dyDescent="0.2">
      <c r="G10575" s="35"/>
      <c r="H10575" s="35"/>
    </row>
    <row r="10576" spans="7:8" x14ac:dyDescent="0.2">
      <c r="G10576" s="35"/>
      <c r="H10576" s="35"/>
    </row>
    <row r="10577" spans="7:8" x14ac:dyDescent="0.2">
      <c r="G10577" s="35"/>
      <c r="H10577" s="35"/>
    </row>
    <row r="10578" spans="7:8" x14ac:dyDescent="0.2">
      <c r="G10578" s="35"/>
      <c r="H10578" s="35"/>
    </row>
    <row r="10579" spans="7:8" x14ac:dyDescent="0.2">
      <c r="G10579" s="35"/>
      <c r="H10579" s="35"/>
    </row>
    <row r="10580" spans="7:8" x14ac:dyDescent="0.2">
      <c r="G10580" s="35"/>
      <c r="H10580" s="35"/>
    </row>
    <row r="10581" spans="7:8" x14ac:dyDescent="0.2">
      <c r="G10581" s="35"/>
      <c r="H10581" s="35"/>
    </row>
    <row r="10582" spans="7:8" x14ac:dyDescent="0.2">
      <c r="G10582" s="35"/>
      <c r="H10582" s="35"/>
    </row>
    <row r="10583" spans="7:8" x14ac:dyDescent="0.2">
      <c r="G10583" s="35"/>
      <c r="H10583" s="35"/>
    </row>
    <row r="10584" spans="7:8" x14ac:dyDescent="0.2">
      <c r="G10584" s="35"/>
      <c r="H10584" s="35"/>
    </row>
    <row r="10585" spans="7:8" x14ac:dyDescent="0.2">
      <c r="G10585" s="35"/>
      <c r="H10585" s="35"/>
    </row>
    <row r="10586" spans="7:8" x14ac:dyDescent="0.2">
      <c r="G10586" s="35"/>
      <c r="H10586" s="35"/>
    </row>
    <row r="10587" spans="7:8" x14ac:dyDescent="0.2">
      <c r="G10587" s="35"/>
      <c r="H10587" s="35"/>
    </row>
    <row r="10588" spans="7:8" x14ac:dyDescent="0.2">
      <c r="G10588" s="35"/>
      <c r="H10588" s="35"/>
    </row>
    <row r="10589" spans="7:8" x14ac:dyDescent="0.2">
      <c r="G10589" s="35"/>
      <c r="H10589" s="35"/>
    </row>
    <row r="10590" spans="7:8" x14ac:dyDescent="0.2">
      <c r="G10590" s="35"/>
      <c r="H10590" s="35"/>
    </row>
    <row r="10591" spans="7:8" x14ac:dyDescent="0.2">
      <c r="G10591" s="35"/>
      <c r="H10591" s="35"/>
    </row>
    <row r="10592" spans="7:8" x14ac:dyDescent="0.2">
      <c r="G10592" s="35"/>
      <c r="H10592" s="35"/>
    </row>
    <row r="10593" spans="7:8" x14ac:dyDescent="0.2">
      <c r="G10593" s="35"/>
      <c r="H10593" s="35"/>
    </row>
    <row r="10594" spans="7:8" x14ac:dyDescent="0.2">
      <c r="G10594" s="35"/>
      <c r="H10594" s="35"/>
    </row>
    <row r="10595" spans="7:8" x14ac:dyDescent="0.2">
      <c r="G10595" s="35"/>
      <c r="H10595" s="35"/>
    </row>
    <row r="10596" spans="7:8" x14ac:dyDescent="0.2">
      <c r="G10596" s="35"/>
      <c r="H10596" s="35"/>
    </row>
    <row r="10597" spans="7:8" x14ac:dyDescent="0.2">
      <c r="G10597" s="35"/>
      <c r="H10597" s="35"/>
    </row>
    <row r="10598" spans="7:8" x14ac:dyDescent="0.2">
      <c r="G10598" s="35"/>
      <c r="H10598" s="35"/>
    </row>
    <row r="10599" spans="7:8" x14ac:dyDescent="0.2">
      <c r="G10599" s="35"/>
      <c r="H10599" s="35"/>
    </row>
    <row r="10600" spans="7:8" x14ac:dyDescent="0.2">
      <c r="G10600" s="35"/>
      <c r="H10600" s="35"/>
    </row>
    <row r="10601" spans="7:8" x14ac:dyDescent="0.2">
      <c r="G10601" s="35"/>
      <c r="H10601" s="35"/>
    </row>
    <row r="10602" spans="7:8" x14ac:dyDescent="0.2">
      <c r="G10602" s="35"/>
      <c r="H10602" s="35"/>
    </row>
    <row r="10603" spans="7:8" x14ac:dyDescent="0.2">
      <c r="G10603" s="35"/>
      <c r="H10603" s="35"/>
    </row>
    <row r="10604" spans="7:8" x14ac:dyDescent="0.2">
      <c r="G10604" s="35"/>
      <c r="H10604" s="35"/>
    </row>
    <row r="10605" spans="7:8" x14ac:dyDescent="0.2">
      <c r="G10605" s="35"/>
      <c r="H10605" s="35"/>
    </row>
    <row r="10606" spans="7:8" x14ac:dyDescent="0.2">
      <c r="G10606" s="35"/>
      <c r="H10606" s="35"/>
    </row>
    <row r="10607" spans="7:8" x14ac:dyDescent="0.2">
      <c r="G10607" s="35"/>
      <c r="H10607" s="35"/>
    </row>
    <row r="10608" spans="7:8" x14ac:dyDescent="0.2">
      <c r="G10608" s="35"/>
      <c r="H10608" s="35"/>
    </row>
    <row r="10609" spans="7:8" x14ac:dyDescent="0.2">
      <c r="G10609" s="35"/>
      <c r="H10609" s="35"/>
    </row>
    <row r="10610" spans="7:8" x14ac:dyDescent="0.2">
      <c r="G10610" s="35"/>
      <c r="H10610" s="35"/>
    </row>
    <row r="10611" spans="7:8" x14ac:dyDescent="0.2">
      <c r="G10611" s="35"/>
      <c r="H10611" s="35"/>
    </row>
    <row r="10612" spans="7:8" x14ac:dyDescent="0.2">
      <c r="G10612" s="35"/>
      <c r="H10612" s="35"/>
    </row>
    <row r="10613" spans="7:8" x14ac:dyDescent="0.2">
      <c r="G10613" s="35"/>
      <c r="H10613" s="35"/>
    </row>
    <row r="10614" spans="7:8" x14ac:dyDescent="0.2">
      <c r="G10614" s="35"/>
      <c r="H10614" s="35"/>
    </row>
    <row r="10615" spans="7:8" x14ac:dyDescent="0.2">
      <c r="G10615" s="35"/>
      <c r="H10615" s="35"/>
    </row>
    <row r="10616" spans="7:8" x14ac:dyDescent="0.2">
      <c r="G10616" s="35"/>
      <c r="H10616" s="35"/>
    </row>
    <row r="10617" spans="7:8" x14ac:dyDescent="0.2">
      <c r="G10617" s="35"/>
      <c r="H10617" s="35"/>
    </row>
    <row r="10618" spans="7:8" x14ac:dyDescent="0.2">
      <c r="G10618" s="35"/>
      <c r="H10618" s="35"/>
    </row>
    <row r="10619" spans="7:8" x14ac:dyDescent="0.2">
      <c r="G10619" s="35"/>
      <c r="H10619" s="35"/>
    </row>
    <row r="10620" spans="7:8" x14ac:dyDescent="0.2">
      <c r="G10620" s="35"/>
      <c r="H10620" s="35"/>
    </row>
    <row r="10621" spans="7:8" x14ac:dyDescent="0.2">
      <c r="G10621" s="35"/>
      <c r="H10621" s="35"/>
    </row>
    <row r="10622" spans="7:8" x14ac:dyDescent="0.2">
      <c r="G10622" s="35"/>
      <c r="H10622" s="35"/>
    </row>
    <row r="10623" spans="7:8" x14ac:dyDescent="0.2">
      <c r="G10623" s="35"/>
      <c r="H10623" s="35"/>
    </row>
    <row r="10624" spans="7:8" x14ac:dyDescent="0.2">
      <c r="G10624" s="35"/>
      <c r="H10624" s="35"/>
    </row>
    <row r="10625" spans="7:8" x14ac:dyDescent="0.2">
      <c r="G10625" s="35"/>
      <c r="H10625" s="35"/>
    </row>
    <row r="10626" spans="7:8" x14ac:dyDescent="0.2">
      <c r="G10626" s="35"/>
      <c r="H10626" s="35"/>
    </row>
    <row r="10627" spans="7:8" x14ac:dyDescent="0.2">
      <c r="G10627" s="35"/>
      <c r="H10627" s="35"/>
    </row>
    <row r="10628" spans="7:8" x14ac:dyDescent="0.2">
      <c r="G10628" s="35"/>
      <c r="H10628" s="35"/>
    </row>
    <row r="10629" spans="7:8" x14ac:dyDescent="0.2">
      <c r="G10629" s="35"/>
      <c r="H10629" s="35"/>
    </row>
    <row r="10630" spans="7:8" x14ac:dyDescent="0.2">
      <c r="G10630" s="35"/>
      <c r="H10630" s="35"/>
    </row>
    <row r="10631" spans="7:8" x14ac:dyDescent="0.2">
      <c r="G10631" s="35"/>
      <c r="H10631" s="35"/>
    </row>
    <row r="10632" spans="7:8" x14ac:dyDescent="0.2">
      <c r="G10632" s="35"/>
      <c r="H10632" s="35"/>
    </row>
    <row r="10633" spans="7:8" x14ac:dyDescent="0.2">
      <c r="G10633" s="35"/>
      <c r="H10633" s="35"/>
    </row>
    <row r="10634" spans="7:8" x14ac:dyDescent="0.2">
      <c r="G10634" s="35"/>
      <c r="H10634" s="35"/>
    </row>
    <row r="10635" spans="7:8" x14ac:dyDescent="0.2">
      <c r="G10635" s="35"/>
      <c r="H10635" s="35"/>
    </row>
    <row r="10636" spans="7:8" x14ac:dyDescent="0.2">
      <c r="G10636" s="35"/>
      <c r="H10636" s="35"/>
    </row>
    <row r="10637" spans="7:8" x14ac:dyDescent="0.2">
      <c r="G10637" s="35"/>
      <c r="H10637" s="35"/>
    </row>
    <row r="10638" spans="7:8" x14ac:dyDescent="0.2">
      <c r="G10638" s="35"/>
      <c r="H10638" s="35"/>
    </row>
    <row r="10639" spans="7:8" x14ac:dyDescent="0.2">
      <c r="G10639" s="35"/>
      <c r="H10639" s="35"/>
    </row>
    <row r="10640" spans="7:8" x14ac:dyDescent="0.2">
      <c r="G10640" s="35"/>
      <c r="H10640" s="35"/>
    </row>
    <row r="10641" spans="7:8" x14ac:dyDescent="0.2">
      <c r="G10641" s="35"/>
      <c r="H10641" s="35"/>
    </row>
    <row r="10642" spans="7:8" x14ac:dyDescent="0.2">
      <c r="G10642" s="35"/>
      <c r="H10642" s="35"/>
    </row>
    <row r="10643" spans="7:8" x14ac:dyDescent="0.2">
      <c r="G10643" s="35"/>
      <c r="H10643" s="35"/>
    </row>
    <row r="10644" spans="7:8" x14ac:dyDescent="0.2">
      <c r="G10644" s="35"/>
      <c r="H10644" s="35"/>
    </row>
    <row r="10645" spans="7:8" x14ac:dyDescent="0.2">
      <c r="G10645" s="35"/>
      <c r="H10645" s="35"/>
    </row>
    <row r="10646" spans="7:8" x14ac:dyDescent="0.2">
      <c r="G10646" s="35"/>
      <c r="H10646" s="35"/>
    </row>
    <row r="10647" spans="7:8" x14ac:dyDescent="0.2">
      <c r="G10647" s="35"/>
      <c r="H10647" s="35"/>
    </row>
    <row r="10648" spans="7:8" x14ac:dyDescent="0.2">
      <c r="G10648" s="35"/>
      <c r="H10648" s="35"/>
    </row>
    <row r="10649" spans="7:8" x14ac:dyDescent="0.2">
      <c r="G10649" s="35"/>
      <c r="H10649" s="35"/>
    </row>
    <row r="10650" spans="7:8" x14ac:dyDescent="0.2">
      <c r="G10650" s="35"/>
      <c r="H10650" s="35"/>
    </row>
    <row r="10651" spans="7:8" x14ac:dyDescent="0.2">
      <c r="G10651" s="35"/>
      <c r="H10651" s="35"/>
    </row>
    <row r="10652" spans="7:8" x14ac:dyDescent="0.2">
      <c r="G10652" s="35"/>
      <c r="H10652" s="35"/>
    </row>
    <row r="10653" spans="7:8" x14ac:dyDescent="0.2">
      <c r="G10653" s="35"/>
      <c r="H10653" s="35"/>
    </row>
    <row r="10654" spans="7:8" x14ac:dyDescent="0.2">
      <c r="G10654" s="35"/>
      <c r="H10654" s="35"/>
    </row>
    <row r="10655" spans="7:8" x14ac:dyDescent="0.2">
      <c r="G10655" s="35"/>
      <c r="H10655" s="35"/>
    </row>
    <row r="10656" spans="7:8" x14ac:dyDescent="0.2">
      <c r="G10656" s="35"/>
      <c r="H10656" s="35"/>
    </row>
    <row r="10657" spans="7:8" x14ac:dyDescent="0.2">
      <c r="G10657" s="35"/>
      <c r="H10657" s="35"/>
    </row>
    <row r="10658" spans="7:8" x14ac:dyDescent="0.2">
      <c r="G10658" s="35"/>
      <c r="H10658" s="35"/>
    </row>
    <row r="10659" spans="7:8" x14ac:dyDescent="0.2">
      <c r="G10659" s="35"/>
      <c r="H10659" s="35"/>
    </row>
    <row r="10660" spans="7:8" x14ac:dyDescent="0.2">
      <c r="G10660" s="35"/>
      <c r="H10660" s="35"/>
    </row>
    <row r="10661" spans="7:8" x14ac:dyDescent="0.2">
      <c r="G10661" s="35"/>
      <c r="H10661" s="35"/>
    </row>
    <row r="10662" spans="7:8" x14ac:dyDescent="0.2">
      <c r="G10662" s="35"/>
      <c r="H10662" s="35"/>
    </row>
    <row r="10663" spans="7:8" x14ac:dyDescent="0.2">
      <c r="G10663" s="35"/>
      <c r="H10663" s="35"/>
    </row>
    <row r="10664" spans="7:8" x14ac:dyDescent="0.2">
      <c r="G10664" s="35"/>
      <c r="H10664" s="35"/>
    </row>
    <row r="10665" spans="7:8" x14ac:dyDescent="0.2">
      <c r="G10665" s="35"/>
      <c r="H10665" s="35"/>
    </row>
    <row r="10666" spans="7:8" x14ac:dyDescent="0.2">
      <c r="G10666" s="35"/>
      <c r="H10666" s="35"/>
    </row>
    <row r="10667" spans="7:8" x14ac:dyDescent="0.2">
      <c r="G10667" s="35"/>
      <c r="H10667" s="35"/>
    </row>
    <row r="10668" spans="7:8" x14ac:dyDescent="0.2">
      <c r="G10668" s="35"/>
      <c r="H10668" s="35"/>
    </row>
    <row r="10669" spans="7:8" x14ac:dyDescent="0.2">
      <c r="G10669" s="35"/>
      <c r="H10669" s="35"/>
    </row>
    <row r="10670" spans="7:8" x14ac:dyDescent="0.2">
      <c r="G10670" s="35"/>
      <c r="H10670" s="35"/>
    </row>
    <row r="10671" spans="7:8" x14ac:dyDescent="0.2">
      <c r="G10671" s="35"/>
      <c r="H10671" s="35"/>
    </row>
    <row r="10672" spans="7:8" x14ac:dyDescent="0.2">
      <c r="G10672" s="35"/>
      <c r="H10672" s="35"/>
    </row>
    <row r="10673" spans="7:8" x14ac:dyDescent="0.2">
      <c r="G10673" s="35"/>
      <c r="H10673" s="35"/>
    </row>
    <row r="10674" spans="7:8" x14ac:dyDescent="0.2">
      <c r="G10674" s="35"/>
      <c r="H10674" s="35"/>
    </row>
    <row r="10675" spans="7:8" x14ac:dyDescent="0.2">
      <c r="G10675" s="35"/>
      <c r="H10675" s="35"/>
    </row>
    <row r="10676" spans="7:8" x14ac:dyDescent="0.2">
      <c r="G10676" s="35"/>
      <c r="H10676" s="35"/>
    </row>
    <row r="10677" spans="7:8" x14ac:dyDescent="0.2">
      <c r="G10677" s="35"/>
      <c r="H10677" s="35"/>
    </row>
    <row r="10678" spans="7:8" x14ac:dyDescent="0.2">
      <c r="G10678" s="35"/>
      <c r="H10678" s="35"/>
    </row>
    <row r="10679" spans="7:8" x14ac:dyDescent="0.2">
      <c r="G10679" s="35"/>
      <c r="H10679" s="35"/>
    </row>
    <row r="10680" spans="7:8" x14ac:dyDescent="0.2">
      <c r="G10680" s="35"/>
      <c r="H10680" s="35"/>
    </row>
    <row r="10681" spans="7:8" x14ac:dyDescent="0.2">
      <c r="G10681" s="35"/>
      <c r="H10681" s="35"/>
    </row>
    <row r="10682" spans="7:8" x14ac:dyDescent="0.2">
      <c r="G10682" s="35"/>
      <c r="H10682" s="35"/>
    </row>
    <row r="10683" spans="7:8" x14ac:dyDescent="0.2">
      <c r="G10683" s="35"/>
      <c r="H10683" s="35"/>
    </row>
    <row r="10684" spans="7:8" x14ac:dyDescent="0.2">
      <c r="G10684" s="35"/>
      <c r="H10684" s="35"/>
    </row>
    <row r="10685" spans="7:8" x14ac:dyDescent="0.2">
      <c r="G10685" s="35"/>
      <c r="H10685" s="35"/>
    </row>
    <row r="10686" spans="7:8" x14ac:dyDescent="0.2">
      <c r="G10686" s="35"/>
      <c r="H10686" s="35"/>
    </row>
    <row r="10687" spans="7:8" x14ac:dyDescent="0.2">
      <c r="G10687" s="35"/>
      <c r="H10687" s="35"/>
    </row>
    <row r="10688" spans="7:8" x14ac:dyDescent="0.2">
      <c r="G10688" s="35"/>
      <c r="H10688" s="35"/>
    </row>
    <row r="10689" spans="7:8" x14ac:dyDescent="0.2">
      <c r="G10689" s="35"/>
      <c r="H10689" s="35"/>
    </row>
    <row r="10690" spans="7:8" x14ac:dyDescent="0.2">
      <c r="G10690" s="35"/>
      <c r="H10690" s="35"/>
    </row>
    <row r="10691" spans="7:8" x14ac:dyDescent="0.2">
      <c r="G10691" s="35"/>
      <c r="H10691" s="35"/>
    </row>
    <row r="10692" spans="7:8" x14ac:dyDescent="0.2">
      <c r="G10692" s="35"/>
      <c r="H10692" s="35"/>
    </row>
    <row r="10693" spans="7:8" x14ac:dyDescent="0.2">
      <c r="G10693" s="35"/>
      <c r="H10693" s="35"/>
    </row>
    <row r="10694" spans="7:8" x14ac:dyDescent="0.2">
      <c r="G10694" s="35"/>
      <c r="H10694" s="35"/>
    </row>
    <row r="10695" spans="7:8" x14ac:dyDescent="0.2">
      <c r="G10695" s="35"/>
      <c r="H10695" s="35"/>
    </row>
    <row r="10696" spans="7:8" x14ac:dyDescent="0.2">
      <c r="G10696" s="35"/>
      <c r="H10696" s="35"/>
    </row>
    <row r="10697" spans="7:8" x14ac:dyDescent="0.2">
      <c r="G10697" s="35"/>
      <c r="H10697" s="35"/>
    </row>
    <row r="10698" spans="7:8" x14ac:dyDescent="0.2">
      <c r="G10698" s="35"/>
      <c r="H10698" s="35"/>
    </row>
    <row r="10699" spans="7:8" x14ac:dyDescent="0.2">
      <c r="G10699" s="35"/>
      <c r="H10699" s="35"/>
    </row>
    <row r="10700" spans="7:8" x14ac:dyDescent="0.2">
      <c r="G10700" s="35"/>
      <c r="H10700" s="35"/>
    </row>
    <row r="10701" spans="7:8" x14ac:dyDescent="0.2">
      <c r="G10701" s="35"/>
      <c r="H10701" s="35"/>
    </row>
    <row r="10702" spans="7:8" x14ac:dyDescent="0.2">
      <c r="G10702" s="35"/>
      <c r="H10702" s="35"/>
    </row>
    <row r="10703" spans="7:8" x14ac:dyDescent="0.2">
      <c r="G10703" s="35"/>
      <c r="H10703" s="35"/>
    </row>
    <row r="10704" spans="7:8" x14ac:dyDescent="0.2">
      <c r="G10704" s="35"/>
      <c r="H10704" s="35"/>
    </row>
    <row r="10705" spans="7:8" x14ac:dyDescent="0.2">
      <c r="G10705" s="35"/>
      <c r="H10705" s="35"/>
    </row>
    <row r="10706" spans="7:8" x14ac:dyDescent="0.2">
      <c r="G10706" s="35"/>
      <c r="H10706" s="35"/>
    </row>
    <row r="10707" spans="7:8" x14ac:dyDescent="0.2">
      <c r="G10707" s="35"/>
      <c r="H10707" s="35"/>
    </row>
    <row r="10708" spans="7:8" x14ac:dyDescent="0.2">
      <c r="G10708" s="35"/>
      <c r="H10708" s="35"/>
    </row>
    <row r="10709" spans="7:8" x14ac:dyDescent="0.2">
      <c r="G10709" s="35"/>
      <c r="H10709" s="35"/>
    </row>
    <row r="10710" spans="7:8" x14ac:dyDescent="0.2">
      <c r="G10710" s="35"/>
      <c r="H10710" s="35"/>
    </row>
    <row r="10711" spans="7:8" x14ac:dyDescent="0.2">
      <c r="G10711" s="35"/>
      <c r="H10711" s="35"/>
    </row>
    <row r="10712" spans="7:8" x14ac:dyDescent="0.2">
      <c r="G10712" s="35"/>
      <c r="H10712" s="35"/>
    </row>
    <row r="10713" spans="7:8" x14ac:dyDescent="0.2">
      <c r="G10713" s="35"/>
      <c r="H10713" s="35"/>
    </row>
    <row r="10714" spans="7:8" x14ac:dyDescent="0.2">
      <c r="G10714" s="35"/>
      <c r="H10714" s="35"/>
    </row>
    <row r="10715" spans="7:8" x14ac:dyDescent="0.2">
      <c r="G10715" s="35"/>
      <c r="H10715" s="35"/>
    </row>
    <row r="10716" spans="7:8" x14ac:dyDescent="0.2">
      <c r="G10716" s="35"/>
      <c r="H10716" s="35"/>
    </row>
    <row r="10717" spans="7:8" x14ac:dyDescent="0.2">
      <c r="G10717" s="35"/>
      <c r="H10717" s="35"/>
    </row>
    <row r="10718" spans="7:8" x14ac:dyDescent="0.2">
      <c r="G10718" s="35"/>
      <c r="H10718" s="35"/>
    </row>
    <row r="10719" spans="7:8" x14ac:dyDescent="0.2">
      <c r="G10719" s="35"/>
      <c r="H10719" s="35"/>
    </row>
    <row r="10720" spans="7:8" x14ac:dyDescent="0.2">
      <c r="G10720" s="35"/>
      <c r="H10720" s="35"/>
    </row>
    <row r="10721" spans="7:8" x14ac:dyDescent="0.2">
      <c r="G10721" s="35"/>
      <c r="H10721" s="35"/>
    </row>
    <row r="10722" spans="7:8" x14ac:dyDescent="0.2">
      <c r="G10722" s="35"/>
      <c r="H10722" s="35"/>
    </row>
    <row r="10723" spans="7:8" x14ac:dyDescent="0.2">
      <c r="G10723" s="35"/>
      <c r="H10723" s="35"/>
    </row>
    <row r="10724" spans="7:8" x14ac:dyDescent="0.2">
      <c r="G10724" s="35"/>
      <c r="H10724" s="35"/>
    </row>
    <row r="10725" spans="7:8" x14ac:dyDescent="0.2">
      <c r="G10725" s="35"/>
      <c r="H10725" s="35"/>
    </row>
    <row r="10726" spans="7:8" x14ac:dyDescent="0.2">
      <c r="G10726" s="35"/>
      <c r="H10726" s="35"/>
    </row>
    <row r="10727" spans="7:8" x14ac:dyDescent="0.2">
      <c r="G10727" s="35"/>
      <c r="H10727" s="35"/>
    </row>
    <row r="10728" spans="7:8" x14ac:dyDescent="0.2">
      <c r="G10728" s="35"/>
      <c r="H10728" s="35"/>
    </row>
    <row r="10729" spans="7:8" x14ac:dyDescent="0.2">
      <c r="G10729" s="35"/>
      <c r="H10729" s="35"/>
    </row>
    <row r="10730" spans="7:8" x14ac:dyDescent="0.2">
      <c r="G10730" s="35"/>
      <c r="H10730" s="35"/>
    </row>
    <row r="10731" spans="7:8" x14ac:dyDescent="0.2">
      <c r="G10731" s="35"/>
      <c r="H10731" s="35"/>
    </row>
    <row r="10732" spans="7:8" x14ac:dyDescent="0.2">
      <c r="G10732" s="35"/>
      <c r="H10732" s="35"/>
    </row>
    <row r="10733" spans="7:8" x14ac:dyDescent="0.2">
      <c r="G10733" s="35"/>
      <c r="H10733" s="35"/>
    </row>
    <row r="10734" spans="7:8" x14ac:dyDescent="0.2">
      <c r="G10734" s="35"/>
      <c r="H10734" s="35"/>
    </row>
    <row r="10735" spans="7:8" x14ac:dyDescent="0.2">
      <c r="G10735" s="35"/>
      <c r="H10735" s="35"/>
    </row>
    <row r="10736" spans="7:8" x14ac:dyDescent="0.2">
      <c r="G10736" s="35"/>
      <c r="H10736" s="35"/>
    </row>
    <row r="10737" spans="7:8" x14ac:dyDescent="0.2">
      <c r="G10737" s="35"/>
      <c r="H10737" s="35"/>
    </row>
    <row r="10738" spans="7:8" x14ac:dyDescent="0.2">
      <c r="G10738" s="35"/>
      <c r="H10738" s="35"/>
    </row>
    <row r="10739" spans="7:8" x14ac:dyDescent="0.2">
      <c r="G10739" s="35"/>
      <c r="H10739" s="35"/>
    </row>
    <row r="10740" spans="7:8" x14ac:dyDescent="0.2">
      <c r="G10740" s="35"/>
      <c r="H10740" s="35"/>
    </row>
    <row r="10741" spans="7:8" x14ac:dyDescent="0.2">
      <c r="G10741" s="35"/>
      <c r="H10741" s="35"/>
    </row>
    <row r="10742" spans="7:8" x14ac:dyDescent="0.2">
      <c r="G10742" s="35"/>
      <c r="H10742" s="35"/>
    </row>
    <row r="10743" spans="7:8" x14ac:dyDescent="0.2">
      <c r="G10743" s="35"/>
      <c r="H10743" s="35"/>
    </row>
    <row r="10744" spans="7:8" x14ac:dyDescent="0.2">
      <c r="G10744" s="35"/>
      <c r="H10744" s="35"/>
    </row>
    <row r="10745" spans="7:8" x14ac:dyDescent="0.2">
      <c r="G10745" s="35"/>
      <c r="H10745" s="35"/>
    </row>
    <row r="10746" spans="7:8" x14ac:dyDescent="0.2">
      <c r="G10746" s="35"/>
      <c r="H10746" s="35"/>
    </row>
    <row r="10747" spans="7:8" x14ac:dyDescent="0.2">
      <c r="G10747" s="35"/>
      <c r="H10747" s="35"/>
    </row>
    <row r="10748" spans="7:8" x14ac:dyDescent="0.2">
      <c r="G10748" s="35"/>
      <c r="H10748" s="35"/>
    </row>
    <row r="10749" spans="7:8" x14ac:dyDescent="0.2">
      <c r="G10749" s="35"/>
      <c r="H10749" s="35"/>
    </row>
    <row r="10750" spans="7:8" x14ac:dyDescent="0.2">
      <c r="G10750" s="35"/>
      <c r="H10750" s="35"/>
    </row>
    <row r="10751" spans="7:8" x14ac:dyDescent="0.2">
      <c r="G10751" s="35"/>
      <c r="H10751" s="35"/>
    </row>
    <row r="10752" spans="7:8" x14ac:dyDescent="0.2">
      <c r="G10752" s="35"/>
      <c r="H10752" s="35"/>
    </row>
    <row r="10753" spans="7:8" x14ac:dyDescent="0.2">
      <c r="G10753" s="35"/>
      <c r="H10753" s="35"/>
    </row>
    <row r="10754" spans="7:8" x14ac:dyDescent="0.2">
      <c r="G10754" s="35"/>
      <c r="H10754" s="35"/>
    </row>
    <row r="10755" spans="7:8" x14ac:dyDescent="0.2">
      <c r="G10755" s="35"/>
      <c r="H10755" s="35"/>
    </row>
    <row r="10756" spans="7:8" x14ac:dyDescent="0.2">
      <c r="G10756" s="35"/>
      <c r="H10756" s="35"/>
    </row>
    <row r="10757" spans="7:8" x14ac:dyDescent="0.2">
      <c r="G10757" s="35"/>
      <c r="H10757" s="35"/>
    </row>
    <row r="10758" spans="7:8" x14ac:dyDescent="0.2">
      <c r="G10758" s="35"/>
      <c r="H10758" s="35"/>
    </row>
    <row r="10759" spans="7:8" x14ac:dyDescent="0.2">
      <c r="G10759" s="35"/>
      <c r="H10759" s="35"/>
    </row>
    <row r="10760" spans="7:8" x14ac:dyDescent="0.2">
      <c r="G10760" s="35"/>
      <c r="H10760" s="35"/>
    </row>
    <row r="10761" spans="7:8" x14ac:dyDescent="0.2">
      <c r="G10761" s="35"/>
      <c r="H10761" s="35"/>
    </row>
    <row r="10762" spans="7:8" x14ac:dyDescent="0.2">
      <c r="G10762" s="35"/>
      <c r="H10762" s="35"/>
    </row>
    <row r="10763" spans="7:8" x14ac:dyDescent="0.2">
      <c r="G10763" s="35"/>
      <c r="H10763" s="35"/>
    </row>
    <row r="10764" spans="7:8" x14ac:dyDescent="0.2">
      <c r="G10764" s="35"/>
      <c r="H10764" s="35"/>
    </row>
    <row r="10765" spans="7:8" x14ac:dyDescent="0.2">
      <c r="G10765" s="35"/>
      <c r="H10765" s="35"/>
    </row>
    <row r="10766" spans="7:8" x14ac:dyDescent="0.2">
      <c r="G10766" s="35"/>
      <c r="H10766" s="35"/>
    </row>
    <row r="10767" spans="7:8" x14ac:dyDescent="0.2">
      <c r="G10767" s="35"/>
      <c r="H10767" s="35"/>
    </row>
    <row r="10768" spans="7:8" x14ac:dyDescent="0.2">
      <c r="G10768" s="35"/>
      <c r="H10768" s="35"/>
    </row>
    <row r="10769" spans="7:8" x14ac:dyDescent="0.2">
      <c r="G10769" s="35"/>
      <c r="H10769" s="35"/>
    </row>
    <row r="10770" spans="7:8" x14ac:dyDescent="0.2">
      <c r="G10770" s="35"/>
      <c r="H10770" s="35"/>
    </row>
    <row r="10771" spans="7:8" x14ac:dyDescent="0.2">
      <c r="G10771" s="35"/>
      <c r="H10771" s="35"/>
    </row>
    <row r="10772" spans="7:8" x14ac:dyDescent="0.2">
      <c r="G10772" s="35"/>
      <c r="H10772" s="35"/>
    </row>
    <row r="10773" spans="7:8" x14ac:dyDescent="0.2">
      <c r="G10773" s="35"/>
      <c r="H10773" s="35"/>
    </row>
    <row r="10774" spans="7:8" x14ac:dyDescent="0.2">
      <c r="G10774" s="35"/>
      <c r="H10774" s="35"/>
    </row>
    <row r="10775" spans="7:8" x14ac:dyDescent="0.2">
      <c r="G10775" s="35"/>
      <c r="H10775" s="35"/>
    </row>
    <row r="10776" spans="7:8" x14ac:dyDescent="0.2">
      <c r="G10776" s="35"/>
      <c r="H10776" s="35"/>
    </row>
    <row r="10777" spans="7:8" x14ac:dyDescent="0.2">
      <c r="G10777" s="35"/>
      <c r="H10777" s="35"/>
    </row>
    <row r="10778" spans="7:8" x14ac:dyDescent="0.2">
      <c r="G10778" s="35"/>
      <c r="H10778" s="35"/>
    </row>
    <row r="10779" spans="7:8" x14ac:dyDescent="0.2">
      <c r="G10779" s="35"/>
      <c r="H10779" s="35"/>
    </row>
    <row r="10780" spans="7:8" x14ac:dyDescent="0.2">
      <c r="G10780" s="35"/>
      <c r="H10780" s="35"/>
    </row>
    <row r="10781" spans="7:8" x14ac:dyDescent="0.2">
      <c r="G10781" s="35"/>
      <c r="H10781" s="35"/>
    </row>
    <row r="10782" spans="7:8" x14ac:dyDescent="0.2">
      <c r="G10782" s="35"/>
      <c r="H10782" s="35"/>
    </row>
    <row r="10783" spans="7:8" x14ac:dyDescent="0.2">
      <c r="G10783" s="35"/>
      <c r="H10783" s="35"/>
    </row>
    <row r="10784" spans="7:8" x14ac:dyDescent="0.2">
      <c r="G10784" s="35"/>
      <c r="H10784" s="35"/>
    </row>
    <row r="10785" spans="7:8" x14ac:dyDescent="0.2">
      <c r="G10785" s="35"/>
      <c r="H10785" s="35"/>
    </row>
    <row r="10786" spans="7:8" x14ac:dyDescent="0.2">
      <c r="G10786" s="35"/>
      <c r="H10786" s="35"/>
    </row>
    <row r="10787" spans="7:8" x14ac:dyDescent="0.2">
      <c r="G10787" s="35"/>
      <c r="H10787" s="35"/>
    </row>
    <row r="10788" spans="7:8" x14ac:dyDescent="0.2">
      <c r="G10788" s="35"/>
      <c r="H10788" s="35"/>
    </row>
    <row r="10789" spans="7:8" x14ac:dyDescent="0.2">
      <c r="G10789" s="35"/>
      <c r="H10789" s="35"/>
    </row>
    <row r="10790" spans="7:8" x14ac:dyDescent="0.2">
      <c r="G10790" s="35"/>
      <c r="H10790" s="35"/>
    </row>
    <row r="10791" spans="7:8" x14ac:dyDescent="0.2">
      <c r="G10791" s="35"/>
      <c r="H10791" s="35"/>
    </row>
    <row r="10792" spans="7:8" x14ac:dyDescent="0.2">
      <c r="G10792" s="35"/>
      <c r="H10792" s="35"/>
    </row>
    <row r="10793" spans="7:8" x14ac:dyDescent="0.2">
      <c r="G10793" s="35"/>
      <c r="H10793" s="35"/>
    </row>
    <row r="10794" spans="7:8" x14ac:dyDescent="0.2">
      <c r="G10794" s="35"/>
      <c r="H10794" s="35"/>
    </row>
    <row r="10795" spans="7:8" x14ac:dyDescent="0.2">
      <c r="G10795" s="35"/>
      <c r="H10795" s="35"/>
    </row>
    <row r="10796" spans="7:8" x14ac:dyDescent="0.2">
      <c r="G10796" s="35"/>
      <c r="H10796" s="35"/>
    </row>
    <row r="10797" spans="7:8" x14ac:dyDescent="0.2">
      <c r="G10797" s="35"/>
      <c r="H10797" s="35"/>
    </row>
    <row r="10798" spans="7:8" x14ac:dyDescent="0.2">
      <c r="G10798" s="35"/>
      <c r="H10798" s="35"/>
    </row>
    <row r="10799" spans="7:8" x14ac:dyDescent="0.2">
      <c r="G10799" s="35"/>
      <c r="H10799" s="35"/>
    </row>
    <row r="10800" spans="7:8" x14ac:dyDescent="0.2">
      <c r="G10800" s="35"/>
      <c r="H10800" s="35"/>
    </row>
    <row r="10801" spans="7:8" x14ac:dyDescent="0.2">
      <c r="G10801" s="35"/>
      <c r="H10801" s="35"/>
    </row>
    <row r="10802" spans="7:8" x14ac:dyDescent="0.2">
      <c r="G10802" s="35"/>
      <c r="H10802" s="35"/>
    </row>
    <row r="10803" spans="7:8" x14ac:dyDescent="0.2">
      <c r="G10803" s="35"/>
      <c r="H10803" s="35"/>
    </row>
    <row r="10804" spans="7:8" x14ac:dyDescent="0.2">
      <c r="G10804" s="35"/>
      <c r="H10804" s="35"/>
    </row>
    <row r="10805" spans="7:8" x14ac:dyDescent="0.2">
      <c r="G10805" s="35"/>
      <c r="H10805" s="35"/>
    </row>
    <row r="10806" spans="7:8" x14ac:dyDescent="0.2">
      <c r="G10806" s="35"/>
      <c r="H10806" s="35"/>
    </row>
    <row r="10807" spans="7:8" x14ac:dyDescent="0.2">
      <c r="G10807" s="35"/>
      <c r="H10807" s="35"/>
    </row>
    <row r="10808" spans="7:8" x14ac:dyDescent="0.2">
      <c r="G10808" s="35"/>
      <c r="H10808" s="35"/>
    </row>
    <row r="10809" spans="7:8" x14ac:dyDescent="0.2">
      <c r="G10809" s="35"/>
      <c r="H10809" s="35"/>
    </row>
    <row r="10810" spans="7:8" x14ac:dyDescent="0.2">
      <c r="G10810" s="35"/>
      <c r="H10810" s="35"/>
    </row>
    <row r="10811" spans="7:8" x14ac:dyDescent="0.2">
      <c r="G10811" s="35"/>
      <c r="H10811" s="35"/>
    </row>
    <row r="10812" spans="7:8" x14ac:dyDescent="0.2">
      <c r="G10812" s="35"/>
      <c r="H10812" s="35"/>
    </row>
    <row r="10813" spans="7:8" x14ac:dyDescent="0.2">
      <c r="G10813" s="35"/>
      <c r="H10813" s="35"/>
    </row>
    <row r="10814" spans="7:8" x14ac:dyDescent="0.2">
      <c r="G10814" s="35"/>
      <c r="H10814" s="35"/>
    </row>
    <row r="10815" spans="7:8" x14ac:dyDescent="0.2">
      <c r="G10815" s="35"/>
      <c r="H10815" s="35"/>
    </row>
    <row r="10816" spans="7:8" x14ac:dyDescent="0.2">
      <c r="G10816" s="35"/>
      <c r="H10816" s="35"/>
    </row>
    <row r="10817" spans="7:8" x14ac:dyDescent="0.2">
      <c r="G10817" s="35"/>
      <c r="H10817" s="35"/>
    </row>
    <row r="10818" spans="7:8" x14ac:dyDescent="0.2">
      <c r="G10818" s="35"/>
      <c r="H10818" s="35"/>
    </row>
    <row r="10819" spans="7:8" x14ac:dyDescent="0.2">
      <c r="G10819" s="35"/>
      <c r="H10819" s="35"/>
    </row>
    <row r="10820" spans="7:8" x14ac:dyDescent="0.2">
      <c r="G10820" s="35"/>
      <c r="H10820" s="35"/>
    </row>
    <row r="10821" spans="7:8" x14ac:dyDescent="0.2">
      <c r="G10821" s="35"/>
      <c r="H10821" s="35"/>
    </row>
    <row r="10822" spans="7:8" x14ac:dyDescent="0.2">
      <c r="G10822" s="35"/>
      <c r="H10822" s="35"/>
    </row>
    <row r="10823" spans="7:8" x14ac:dyDescent="0.2">
      <c r="G10823" s="35"/>
      <c r="H10823" s="35"/>
    </row>
    <row r="10824" spans="7:8" x14ac:dyDescent="0.2">
      <c r="G10824" s="35"/>
      <c r="H10824" s="35"/>
    </row>
    <row r="10825" spans="7:8" x14ac:dyDescent="0.2">
      <c r="G10825" s="35"/>
      <c r="H10825" s="35"/>
    </row>
    <row r="10826" spans="7:8" x14ac:dyDescent="0.2">
      <c r="G10826" s="35"/>
      <c r="H10826" s="35"/>
    </row>
    <row r="10827" spans="7:8" x14ac:dyDescent="0.2">
      <c r="G10827" s="35"/>
      <c r="H10827" s="35"/>
    </row>
    <row r="10828" spans="7:8" x14ac:dyDescent="0.2">
      <c r="G10828" s="35"/>
      <c r="H10828" s="35"/>
    </row>
    <row r="10829" spans="7:8" x14ac:dyDescent="0.2">
      <c r="G10829" s="35"/>
      <c r="H10829" s="35"/>
    </row>
    <row r="10830" spans="7:8" x14ac:dyDescent="0.2">
      <c r="G10830" s="35"/>
      <c r="H10830" s="35"/>
    </row>
    <row r="10831" spans="7:8" x14ac:dyDescent="0.2">
      <c r="G10831" s="35"/>
      <c r="H10831" s="35"/>
    </row>
    <row r="10832" spans="7:8" x14ac:dyDescent="0.2">
      <c r="G10832" s="35"/>
      <c r="H10832" s="35"/>
    </row>
    <row r="10833" spans="7:8" x14ac:dyDescent="0.2">
      <c r="G10833" s="35"/>
      <c r="H10833" s="35"/>
    </row>
    <row r="10834" spans="7:8" x14ac:dyDescent="0.2">
      <c r="G10834" s="35"/>
      <c r="H10834" s="35"/>
    </row>
    <row r="10835" spans="7:8" x14ac:dyDescent="0.2">
      <c r="G10835" s="35"/>
      <c r="H10835" s="35"/>
    </row>
    <row r="10836" spans="7:8" x14ac:dyDescent="0.2">
      <c r="G10836" s="35"/>
      <c r="H10836" s="35"/>
    </row>
    <row r="10837" spans="7:8" x14ac:dyDescent="0.2">
      <c r="G10837" s="35"/>
      <c r="H10837" s="35"/>
    </row>
    <row r="10838" spans="7:8" x14ac:dyDescent="0.2">
      <c r="G10838" s="35"/>
      <c r="H10838" s="35"/>
    </row>
    <row r="10839" spans="7:8" x14ac:dyDescent="0.2">
      <c r="G10839" s="35"/>
      <c r="H10839" s="35"/>
    </row>
    <row r="10840" spans="7:8" x14ac:dyDescent="0.2">
      <c r="G10840" s="35"/>
      <c r="H10840" s="35"/>
    </row>
    <row r="10841" spans="7:8" x14ac:dyDescent="0.2">
      <c r="G10841" s="35"/>
      <c r="H10841" s="35"/>
    </row>
    <row r="10842" spans="7:8" x14ac:dyDescent="0.2">
      <c r="G10842" s="35"/>
      <c r="H10842" s="35"/>
    </row>
    <row r="10843" spans="7:8" x14ac:dyDescent="0.2">
      <c r="G10843" s="35"/>
      <c r="H10843" s="35"/>
    </row>
    <row r="10844" spans="7:8" x14ac:dyDescent="0.2">
      <c r="G10844" s="35"/>
      <c r="H10844" s="35"/>
    </row>
    <row r="10845" spans="7:8" x14ac:dyDescent="0.2">
      <c r="G10845" s="35"/>
      <c r="H10845" s="35"/>
    </row>
    <row r="10846" spans="7:8" x14ac:dyDescent="0.2">
      <c r="G10846" s="35"/>
      <c r="H10846" s="35"/>
    </row>
    <row r="10847" spans="7:8" x14ac:dyDescent="0.2">
      <c r="G10847" s="35"/>
      <c r="H10847" s="35"/>
    </row>
    <row r="10848" spans="7:8" x14ac:dyDescent="0.2">
      <c r="G10848" s="35"/>
      <c r="H10848" s="35"/>
    </row>
    <row r="10849" spans="7:8" x14ac:dyDescent="0.2">
      <c r="G10849" s="35"/>
      <c r="H10849" s="35"/>
    </row>
    <row r="10850" spans="7:8" x14ac:dyDescent="0.2">
      <c r="G10850" s="35"/>
      <c r="H10850" s="35"/>
    </row>
    <row r="10851" spans="7:8" x14ac:dyDescent="0.2">
      <c r="G10851" s="35"/>
      <c r="H10851" s="35"/>
    </row>
    <row r="10852" spans="7:8" x14ac:dyDescent="0.2">
      <c r="G10852" s="35"/>
      <c r="H10852" s="35"/>
    </row>
    <row r="10853" spans="7:8" x14ac:dyDescent="0.2">
      <c r="G10853" s="35"/>
      <c r="H10853" s="35"/>
    </row>
    <row r="10854" spans="7:8" x14ac:dyDescent="0.2">
      <c r="G10854" s="35"/>
      <c r="H10854" s="35"/>
    </row>
    <row r="10855" spans="7:8" x14ac:dyDescent="0.2">
      <c r="G10855" s="35"/>
      <c r="H10855" s="35"/>
    </row>
    <row r="10856" spans="7:8" x14ac:dyDescent="0.2">
      <c r="G10856" s="35"/>
      <c r="H10856" s="35"/>
    </row>
    <row r="10857" spans="7:8" x14ac:dyDescent="0.2">
      <c r="G10857" s="35"/>
      <c r="H10857" s="35"/>
    </row>
    <row r="10858" spans="7:8" x14ac:dyDescent="0.2">
      <c r="G10858" s="35"/>
      <c r="H10858" s="35"/>
    </row>
    <row r="10859" spans="7:8" x14ac:dyDescent="0.2">
      <c r="G10859" s="35"/>
      <c r="H10859" s="35"/>
    </row>
    <row r="10860" spans="7:8" x14ac:dyDescent="0.2">
      <c r="G10860" s="35"/>
      <c r="H10860" s="35"/>
    </row>
    <row r="10861" spans="7:8" x14ac:dyDescent="0.2">
      <c r="G10861" s="35"/>
      <c r="H10861" s="35"/>
    </row>
    <row r="10862" spans="7:8" x14ac:dyDescent="0.2">
      <c r="G10862" s="35"/>
      <c r="H10862" s="35"/>
    </row>
    <row r="10863" spans="7:8" x14ac:dyDescent="0.2">
      <c r="G10863" s="35"/>
      <c r="H10863" s="35"/>
    </row>
    <row r="10864" spans="7:8" x14ac:dyDescent="0.2">
      <c r="G10864" s="35"/>
      <c r="H10864" s="35"/>
    </row>
    <row r="10865" spans="7:8" x14ac:dyDescent="0.2">
      <c r="G10865" s="35"/>
      <c r="H10865" s="35"/>
    </row>
    <row r="10866" spans="7:8" x14ac:dyDescent="0.2">
      <c r="G10866" s="35"/>
      <c r="H10866" s="35"/>
    </row>
    <row r="10867" spans="7:8" x14ac:dyDescent="0.2">
      <c r="G10867" s="35"/>
      <c r="H10867" s="35"/>
    </row>
    <row r="10868" spans="7:8" x14ac:dyDescent="0.2">
      <c r="G10868" s="35"/>
      <c r="H10868" s="35"/>
    </row>
    <row r="10869" spans="7:8" x14ac:dyDescent="0.2">
      <c r="G10869" s="35"/>
      <c r="H10869" s="35"/>
    </row>
    <row r="10870" spans="7:8" x14ac:dyDescent="0.2">
      <c r="G10870" s="35"/>
      <c r="H10870" s="35"/>
    </row>
    <row r="10871" spans="7:8" x14ac:dyDescent="0.2">
      <c r="G10871" s="35"/>
      <c r="H10871" s="35"/>
    </row>
    <row r="10872" spans="7:8" x14ac:dyDescent="0.2">
      <c r="G10872" s="35"/>
      <c r="H10872" s="35"/>
    </row>
    <row r="10873" spans="7:8" x14ac:dyDescent="0.2">
      <c r="G10873" s="35"/>
      <c r="H10873" s="35"/>
    </row>
    <row r="10874" spans="7:8" x14ac:dyDescent="0.2">
      <c r="G10874" s="35"/>
      <c r="H10874" s="35"/>
    </row>
    <row r="10875" spans="7:8" x14ac:dyDescent="0.2">
      <c r="G10875" s="35"/>
      <c r="H10875" s="35"/>
    </row>
    <row r="10876" spans="7:8" x14ac:dyDescent="0.2">
      <c r="G10876" s="35"/>
      <c r="H10876" s="35"/>
    </row>
    <row r="10877" spans="7:8" x14ac:dyDescent="0.2">
      <c r="G10877" s="35"/>
      <c r="H10877" s="35"/>
    </row>
    <row r="10878" spans="7:8" x14ac:dyDescent="0.2">
      <c r="G10878" s="35"/>
      <c r="H10878" s="35"/>
    </row>
    <row r="10879" spans="7:8" x14ac:dyDescent="0.2">
      <c r="G10879" s="35"/>
      <c r="H10879" s="35"/>
    </row>
    <row r="10880" spans="7:8" x14ac:dyDescent="0.2">
      <c r="G10880" s="35"/>
      <c r="H10880" s="35"/>
    </row>
    <row r="10881" spans="7:8" x14ac:dyDescent="0.2">
      <c r="G10881" s="35"/>
      <c r="H10881" s="35"/>
    </row>
    <row r="10882" spans="7:8" x14ac:dyDescent="0.2">
      <c r="G10882" s="35"/>
      <c r="H10882" s="35"/>
    </row>
    <row r="10883" spans="7:8" x14ac:dyDescent="0.2">
      <c r="G10883" s="35"/>
      <c r="H10883" s="35"/>
    </row>
    <row r="10884" spans="7:8" x14ac:dyDescent="0.2">
      <c r="G10884" s="35"/>
      <c r="H10884" s="35"/>
    </row>
    <row r="10885" spans="7:8" x14ac:dyDescent="0.2">
      <c r="G10885" s="35"/>
      <c r="H10885" s="35"/>
    </row>
    <row r="10886" spans="7:8" x14ac:dyDescent="0.2">
      <c r="G10886" s="35"/>
      <c r="H10886" s="35"/>
    </row>
    <row r="10887" spans="7:8" x14ac:dyDescent="0.2">
      <c r="G10887" s="35"/>
      <c r="H10887" s="35"/>
    </row>
    <row r="10888" spans="7:8" x14ac:dyDescent="0.2">
      <c r="G10888" s="35"/>
      <c r="H10888" s="35"/>
    </row>
    <row r="10889" spans="7:8" x14ac:dyDescent="0.2">
      <c r="G10889" s="35"/>
      <c r="H10889" s="35"/>
    </row>
    <row r="10890" spans="7:8" x14ac:dyDescent="0.2">
      <c r="G10890" s="35"/>
      <c r="H10890" s="35"/>
    </row>
    <row r="10891" spans="7:8" x14ac:dyDescent="0.2">
      <c r="G10891" s="35"/>
      <c r="H10891" s="35"/>
    </row>
    <row r="10892" spans="7:8" x14ac:dyDescent="0.2">
      <c r="G10892" s="35"/>
      <c r="H10892" s="35"/>
    </row>
    <row r="10893" spans="7:8" x14ac:dyDescent="0.2">
      <c r="G10893" s="35"/>
      <c r="H10893" s="35"/>
    </row>
    <row r="10894" spans="7:8" x14ac:dyDescent="0.2">
      <c r="G10894" s="35"/>
      <c r="H10894" s="35"/>
    </row>
    <row r="10895" spans="7:8" x14ac:dyDescent="0.2">
      <c r="G10895" s="35"/>
      <c r="H10895" s="35"/>
    </row>
    <row r="10896" spans="7:8" x14ac:dyDescent="0.2">
      <c r="G10896" s="35"/>
      <c r="H10896" s="35"/>
    </row>
    <row r="10897" spans="7:8" x14ac:dyDescent="0.2">
      <c r="G10897" s="35"/>
      <c r="H10897" s="35"/>
    </row>
    <row r="10898" spans="7:8" x14ac:dyDescent="0.2">
      <c r="G10898" s="35"/>
      <c r="H10898" s="35"/>
    </row>
    <row r="10899" spans="7:8" x14ac:dyDescent="0.2">
      <c r="G10899" s="35"/>
      <c r="H10899" s="35"/>
    </row>
    <row r="10900" spans="7:8" x14ac:dyDescent="0.2">
      <c r="G10900" s="35"/>
      <c r="H10900" s="35"/>
    </row>
    <row r="10901" spans="7:8" x14ac:dyDescent="0.2">
      <c r="G10901" s="35"/>
      <c r="H10901" s="35"/>
    </row>
    <row r="10902" spans="7:8" x14ac:dyDescent="0.2">
      <c r="G10902" s="35"/>
      <c r="H10902" s="35"/>
    </row>
    <row r="10903" spans="7:8" x14ac:dyDescent="0.2">
      <c r="G10903" s="35"/>
      <c r="H10903" s="35"/>
    </row>
    <row r="10904" spans="7:8" x14ac:dyDescent="0.2">
      <c r="G10904" s="35"/>
      <c r="H10904" s="35"/>
    </row>
    <row r="10905" spans="7:8" x14ac:dyDescent="0.2">
      <c r="G10905" s="35"/>
      <c r="H10905" s="35"/>
    </row>
    <row r="10906" spans="7:8" x14ac:dyDescent="0.2">
      <c r="G10906" s="35"/>
      <c r="H10906" s="35"/>
    </row>
    <row r="10907" spans="7:8" x14ac:dyDescent="0.2">
      <c r="G10907" s="35"/>
      <c r="H10907" s="35"/>
    </row>
    <row r="10908" spans="7:8" x14ac:dyDescent="0.2">
      <c r="G10908" s="35"/>
      <c r="H10908" s="35"/>
    </row>
    <row r="10909" spans="7:8" x14ac:dyDescent="0.2">
      <c r="G10909" s="35"/>
      <c r="H10909" s="35"/>
    </row>
    <row r="10910" spans="7:8" x14ac:dyDescent="0.2">
      <c r="G10910" s="35"/>
      <c r="H10910" s="35"/>
    </row>
    <row r="10911" spans="7:8" x14ac:dyDescent="0.2">
      <c r="G10911" s="35"/>
      <c r="H10911" s="35"/>
    </row>
    <row r="10912" spans="7:8" x14ac:dyDescent="0.2">
      <c r="G10912" s="35"/>
      <c r="H10912" s="35"/>
    </row>
    <row r="10913" spans="7:8" x14ac:dyDescent="0.2">
      <c r="G10913" s="35"/>
      <c r="H10913" s="35"/>
    </row>
    <row r="10914" spans="7:8" x14ac:dyDescent="0.2">
      <c r="G10914" s="35"/>
      <c r="H10914" s="35"/>
    </row>
    <row r="10915" spans="7:8" x14ac:dyDescent="0.2">
      <c r="G10915" s="35"/>
      <c r="H10915" s="35"/>
    </row>
    <row r="10916" spans="7:8" x14ac:dyDescent="0.2">
      <c r="G10916" s="35"/>
      <c r="H10916" s="35"/>
    </row>
    <row r="10917" spans="7:8" x14ac:dyDescent="0.2">
      <c r="G10917" s="35"/>
      <c r="H10917" s="35"/>
    </row>
    <row r="10918" spans="7:8" x14ac:dyDescent="0.2">
      <c r="G10918" s="35"/>
      <c r="H10918" s="35"/>
    </row>
    <row r="10919" spans="7:8" x14ac:dyDescent="0.2">
      <c r="G10919" s="35"/>
      <c r="H10919" s="35"/>
    </row>
    <row r="10920" spans="7:8" x14ac:dyDescent="0.2">
      <c r="G10920" s="35"/>
      <c r="H10920" s="35"/>
    </row>
    <row r="10921" spans="7:8" x14ac:dyDescent="0.2">
      <c r="G10921" s="35"/>
      <c r="H10921" s="35"/>
    </row>
    <row r="10922" spans="7:8" x14ac:dyDescent="0.2">
      <c r="G10922" s="35"/>
      <c r="H10922" s="35"/>
    </row>
    <row r="10923" spans="7:8" x14ac:dyDescent="0.2">
      <c r="G10923" s="35"/>
      <c r="H10923" s="35"/>
    </row>
    <row r="10924" spans="7:8" x14ac:dyDescent="0.2">
      <c r="G10924" s="35"/>
      <c r="H10924" s="35"/>
    </row>
    <row r="10925" spans="7:8" x14ac:dyDescent="0.2">
      <c r="G10925" s="35"/>
      <c r="H10925" s="35"/>
    </row>
    <row r="10926" spans="7:8" x14ac:dyDescent="0.2">
      <c r="G10926" s="35"/>
      <c r="H10926" s="35"/>
    </row>
    <row r="10927" spans="7:8" x14ac:dyDescent="0.2">
      <c r="G10927" s="35"/>
      <c r="H10927" s="35"/>
    </row>
    <row r="10928" spans="7:8" x14ac:dyDescent="0.2">
      <c r="G10928" s="35"/>
      <c r="H10928" s="35"/>
    </row>
    <row r="10929" spans="7:8" x14ac:dyDescent="0.2">
      <c r="G10929" s="35"/>
      <c r="H10929" s="35"/>
    </row>
    <row r="10930" spans="7:8" x14ac:dyDescent="0.2">
      <c r="G10930" s="35"/>
      <c r="H10930" s="35"/>
    </row>
    <row r="10931" spans="7:8" x14ac:dyDescent="0.2">
      <c r="G10931" s="35"/>
      <c r="H10931" s="35"/>
    </row>
    <row r="10932" spans="7:8" x14ac:dyDescent="0.2">
      <c r="G10932" s="35"/>
      <c r="H10932" s="35"/>
    </row>
    <row r="10933" spans="7:8" x14ac:dyDescent="0.2">
      <c r="G10933" s="35"/>
      <c r="H10933" s="35"/>
    </row>
    <row r="10934" spans="7:8" x14ac:dyDescent="0.2">
      <c r="G10934" s="35"/>
      <c r="H10934" s="35"/>
    </row>
    <row r="10935" spans="7:8" x14ac:dyDescent="0.2">
      <c r="G10935" s="35"/>
      <c r="H10935" s="35"/>
    </row>
    <row r="10936" spans="7:8" x14ac:dyDescent="0.2">
      <c r="G10936" s="35"/>
      <c r="H10936" s="35"/>
    </row>
    <row r="10937" spans="7:8" x14ac:dyDescent="0.2">
      <c r="G10937" s="35"/>
      <c r="H10937" s="35"/>
    </row>
    <row r="10938" spans="7:8" x14ac:dyDescent="0.2">
      <c r="G10938" s="35"/>
      <c r="H10938" s="35"/>
    </row>
    <row r="10939" spans="7:8" x14ac:dyDescent="0.2">
      <c r="G10939" s="35"/>
      <c r="H10939" s="35"/>
    </row>
    <row r="10940" spans="7:8" x14ac:dyDescent="0.2">
      <c r="G10940" s="35"/>
      <c r="H10940" s="35"/>
    </row>
    <row r="10941" spans="7:8" x14ac:dyDescent="0.2">
      <c r="G10941" s="35"/>
      <c r="H10941" s="35"/>
    </row>
    <row r="10942" spans="7:8" x14ac:dyDescent="0.2">
      <c r="G10942" s="35"/>
      <c r="H10942" s="35"/>
    </row>
    <row r="10943" spans="7:8" x14ac:dyDescent="0.2">
      <c r="G10943" s="35"/>
      <c r="H10943" s="35"/>
    </row>
    <row r="10944" spans="7:8" x14ac:dyDescent="0.2">
      <c r="G10944" s="35"/>
      <c r="H10944" s="35"/>
    </row>
    <row r="10945" spans="7:8" x14ac:dyDescent="0.2">
      <c r="G10945" s="35"/>
      <c r="H10945" s="35"/>
    </row>
    <row r="10946" spans="7:8" x14ac:dyDescent="0.2">
      <c r="G10946" s="35"/>
      <c r="H10946" s="35"/>
    </row>
    <row r="10947" spans="7:8" x14ac:dyDescent="0.2">
      <c r="G10947" s="35"/>
      <c r="H10947" s="35"/>
    </row>
    <row r="10948" spans="7:8" x14ac:dyDescent="0.2">
      <c r="G10948" s="35"/>
      <c r="H10948" s="35"/>
    </row>
    <row r="10949" spans="7:8" x14ac:dyDescent="0.2">
      <c r="G10949" s="35"/>
      <c r="H10949" s="35"/>
    </row>
    <row r="10950" spans="7:8" x14ac:dyDescent="0.2">
      <c r="G10950" s="35"/>
      <c r="H10950" s="35"/>
    </row>
    <row r="10951" spans="7:8" x14ac:dyDescent="0.2">
      <c r="G10951" s="35"/>
      <c r="H10951" s="35"/>
    </row>
    <row r="10952" spans="7:8" x14ac:dyDescent="0.2">
      <c r="G10952" s="35"/>
      <c r="H10952" s="35"/>
    </row>
    <row r="10953" spans="7:8" x14ac:dyDescent="0.2">
      <c r="G10953" s="35"/>
      <c r="H10953" s="35"/>
    </row>
    <row r="10954" spans="7:8" x14ac:dyDescent="0.2">
      <c r="G10954" s="35"/>
      <c r="H10954" s="35"/>
    </row>
    <row r="10955" spans="7:8" x14ac:dyDescent="0.2">
      <c r="G10955" s="35"/>
      <c r="H10955" s="35"/>
    </row>
    <row r="10956" spans="7:8" x14ac:dyDescent="0.2">
      <c r="G10956" s="35"/>
      <c r="H10956" s="35"/>
    </row>
    <row r="10957" spans="7:8" x14ac:dyDescent="0.2">
      <c r="G10957" s="35"/>
      <c r="H10957" s="35"/>
    </row>
    <row r="10958" spans="7:8" x14ac:dyDescent="0.2">
      <c r="G10958" s="35"/>
      <c r="H10958" s="35"/>
    </row>
    <row r="10959" spans="7:8" x14ac:dyDescent="0.2">
      <c r="G10959" s="35"/>
      <c r="H10959" s="35"/>
    </row>
    <row r="10960" spans="7:8" x14ac:dyDescent="0.2">
      <c r="G10960" s="35"/>
      <c r="H10960" s="35"/>
    </row>
    <row r="10961" spans="7:8" x14ac:dyDescent="0.2">
      <c r="G10961" s="35"/>
      <c r="H10961" s="35"/>
    </row>
    <row r="10962" spans="7:8" x14ac:dyDescent="0.2">
      <c r="G10962" s="35"/>
      <c r="H10962" s="35"/>
    </row>
    <row r="10963" spans="7:8" x14ac:dyDescent="0.2">
      <c r="G10963" s="35"/>
      <c r="H10963" s="35"/>
    </row>
    <row r="10964" spans="7:8" x14ac:dyDescent="0.2">
      <c r="G10964" s="35"/>
      <c r="H10964" s="35"/>
    </row>
    <row r="10965" spans="7:8" x14ac:dyDescent="0.2">
      <c r="G10965" s="35"/>
      <c r="H10965" s="35"/>
    </row>
    <row r="10966" spans="7:8" x14ac:dyDescent="0.2">
      <c r="G10966" s="35"/>
      <c r="H10966" s="35"/>
    </row>
    <row r="10967" spans="7:8" x14ac:dyDescent="0.2">
      <c r="G10967" s="35"/>
      <c r="H10967" s="35"/>
    </row>
    <row r="10968" spans="7:8" x14ac:dyDescent="0.2">
      <c r="G10968" s="35"/>
      <c r="H10968" s="35"/>
    </row>
    <row r="10969" spans="7:8" x14ac:dyDescent="0.2">
      <c r="G10969" s="35"/>
      <c r="H10969" s="35"/>
    </row>
    <row r="10970" spans="7:8" x14ac:dyDescent="0.2">
      <c r="G10970" s="35"/>
      <c r="H10970" s="35"/>
    </row>
    <row r="10971" spans="7:8" x14ac:dyDescent="0.2">
      <c r="G10971" s="35"/>
      <c r="H10971" s="35"/>
    </row>
    <row r="10972" spans="7:8" x14ac:dyDescent="0.2">
      <c r="G10972" s="35"/>
      <c r="H10972" s="35"/>
    </row>
    <row r="10973" spans="7:8" x14ac:dyDescent="0.2">
      <c r="G10973" s="35"/>
      <c r="H10973" s="35"/>
    </row>
    <row r="10974" spans="7:8" x14ac:dyDescent="0.2">
      <c r="G10974" s="35"/>
      <c r="H10974" s="35"/>
    </row>
    <row r="10975" spans="7:8" x14ac:dyDescent="0.2">
      <c r="G10975" s="35"/>
      <c r="H10975" s="35"/>
    </row>
    <row r="10976" spans="7:8" x14ac:dyDescent="0.2">
      <c r="G10976" s="35"/>
      <c r="H10976" s="35"/>
    </row>
    <row r="10977" spans="7:8" x14ac:dyDescent="0.2">
      <c r="G10977" s="35"/>
      <c r="H10977" s="35"/>
    </row>
    <row r="10978" spans="7:8" x14ac:dyDescent="0.2">
      <c r="G10978" s="35"/>
      <c r="H10978" s="35"/>
    </row>
    <row r="10979" spans="7:8" x14ac:dyDescent="0.2">
      <c r="G10979" s="35"/>
      <c r="H10979" s="35"/>
    </row>
    <row r="10980" spans="7:8" x14ac:dyDescent="0.2">
      <c r="G10980" s="35"/>
      <c r="H10980" s="35"/>
    </row>
    <row r="10981" spans="7:8" x14ac:dyDescent="0.2">
      <c r="G10981" s="35"/>
      <c r="H10981" s="35"/>
    </row>
    <row r="10982" spans="7:8" x14ac:dyDescent="0.2">
      <c r="G10982" s="35"/>
      <c r="H10982" s="35"/>
    </row>
    <row r="10983" spans="7:8" x14ac:dyDescent="0.2">
      <c r="G10983" s="35"/>
      <c r="H10983" s="35"/>
    </row>
    <row r="10984" spans="7:8" x14ac:dyDescent="0.2">
      <c r="G10984" s="35"/>
      <c r="H10984" s="35"/>
    </row>
    <row r="10985" spans="7:8" x14ac:dyDescent="0.2">
      <c r="G10985" s="35"/>
      <c r="H10985" s="35"/>
    </row>
    <row r="10986" spans="7:8" x14ac:dyDescent="0.2">
      <c r="G10986" s="35"/>
      <c r="H10986" s="35"/>
    </row>
    <row r="10987" spans="7:8" x14ac:dyDescent="0.2">
      <c r="G10987" s="35"/>
      <c r="H10987" s="35"/>
    </row>
    <row r="10988" spans="7:8" x14ac:dyDescent="0.2">
      <c r="G10988" s="35"/>
      <c r="H10988" s="35"/>
    </row>
    <row r="10989" spans="7:8" x14ac:dyDescent="0.2">
      <c r="G10989" s="35"/>
      <c r="H10989" s="35"/>
    </row>
    <row r="10990" spans="7:8" x14ac:dyDescent="0.2">
      <c r="G10990" s="35"/>
      <c r="H10990" s="35"/>
    </row>
    <row r="10991" spans="7:8" x14ac:dyDescent="0.2">
      <c r="G10991" s="35"/>
      <c r="H10991" s="35"/>
    </row>
    <row r="10992" spans="7:8" x14ac:dyDescent="0.2">
      <c r="G10992" s="35"/>
      <c r="H10992" s="35"/>
    </row>
    <row r="10993" spans="7:8" x14ac:dyDescent="0.2">
      <c r="G10993" s="35"/>
      <c r="H10993" s="35"/>
    </row>
    <row r="10994" spans="7:8" x14ac:dyDescent="0.2">
      <c r="G10994" s="35"/>
      <c r="H10994" s="35"/>
    </row>
    <row r="10995" spans="7:8" x14ac:dyDescent="0.2">
      <c r="G10995" s="35"/>
      <c r="H10995" s="35"/>
    </row>
    <row r="10996" spans="7:8" x14ac:dyDescent="0.2">
      <c r="G10996" s="35"/>
      <c r="H10996" s="35"/>
    </row>
    <row r="10997" spans="7:8" x14ac:dyDescent="0.2">
      <c r="G10997" s="35"/>
      <c r="H10997" s="35"/>
    </row>
    <row r="10998" spans="7:8" x14ac:dyDescent="0.2">
      <c r="G10998" s="35"/>
      <c r="H10998" s="35"/>
    </row>
    <row r="10999" spans="7:8" x14ac:dyDescent="0.2">
      <c r="G10999" s="35"/>
      <c r="H10999" s="35"/>
    </row>
    <row r="11000" spans="7:8" x14ac:dyDescent="0.2">
      <c r="G11000" s="35"/>
      <c r="H11000" s="35"/>
    </row>
    <row r="11001" spans="7:8" x14ac:dyDescent="0.2">
      <c r="G11001" s="35"/>
      <c r="H11001" s="35"/>
    </row>
    <row r="11002" spans="7:8" x14ac:dyDescent="0.2">
      <c r="G11002" s="35"/>
      <c r="H11002" s="35"/>
    </row>
    <row r="11003" spans="7:8" x14ac:dyDescent="0.2">
      <c r="G11003" s="35"/>
      <c r="H11003" s="35"/>
    </row>
    <row r="11004" spans="7:8" x14ac:dyDescent="0.2">
      <c r="G11004" s="35"/>
      <c r="H11004" s="35"/>
    </row>
    <row r="11005" spans="7:8" x14ac:dyDescent="0.2">
      <c r="G11005" s="35"/>
      <c r="H11005" s="35"/>
    </row>
    <row r="11006" spans="7:8" x14ac:dyDescent="0.2">
      <c r="G11006" s="35"/>
      <c r="H11006" s="35"/>
    </row>
    <row r="11007" spans="7:8" x14ac:dyDescent="0.2">
      <c r="G11007" s="35"/>
      <c r="H11007" s="35"/>
    </row>
    <row r="11008" spans="7:8" x14ac:dyDescent="0.2">
      <c r="G11008" s="35"/>
      <c r="H11008" s="35"/>
    </row>
    <row r="11009" spans="7:8" x14ac:dyDescent="0.2">
      <c r="G11009" s="35"/>
      <c r="H11009" s="35"/>
    </row>
    <row r="11010" spans="7:8" x14ac:dyDescent="0.2">
      <c r="G11010" s="35"/>
      <c r="H11010" s="35"/>
    </row>
    <row r="11011" spans="7:8" x14ac:dyDescent="0.2">
      <c r="G11011" s="35"/>
      <c r="H11011" s="35"/>
    </row>
    <row r="11012" spans="7:8" x14ac:dyDescent="0.2">
      <c r="G11012" s="35"/>
      <c r="H11012" s="35"/>
    </row>
    <row r="11013" spans="7:8" x14ac:dyDescent="0.2">
      <c r="G11013" s="35"/>
      <c r="H11013" s="35"/>
    </row>
    <row r="11014" spans="7:8" x14ac:dyDescent="0.2">
      <c r="G11014" s="35"/>
      <c r="H11014" s="35"/>
    </row>
    <row r="11015" spans="7:8" x14ac:dyDescent="0.2">
      <c r="G11015" s="35"/>
      <c r="H11015" s="35"/>
    </row>
    <row r="11016" spans="7:8" x14ac:dyDescent="0.2">
      <c r="G11016" s="35"/>
      <c r="H11016" s="35"/>
    </row>
    <row r="11017" spans="7:8" x14ac:dyDescent="0.2">
      <c r="G11017" s="35"/>
      <c r="H11017" s="35"/>
    </row>
    <row r="11018" spans="7:8" x14ac:dyDescent="0.2">
      <c r="G11018" s="35"/>
      <c r="H11018" s="35"/>
    </row>
    <row r="11019" spans="7:8" x14ac:dyDescent="0.2">
      <c r="G11019" s="35"/>
      <c r="H11019" s="35"/>
    </row>
    <row r="11020" spans="7:8" x14ac:dyDescent="0.2">
      <c r="G11020" s="35"/>
      <c r="H11020" s="35"/>
    </row>
    <row r="11021" spans="7:8" x14ac:dyDescent="0.2">
      <c r="G11021" s="35"/>
      <c r="H11021" s="35"/>
    </row>
    <row r="11022" spans="7:8" x14ac:dyDescent="0.2">
      <c r="G11022" s="35"/>
      <c r="H11022" s="35"/>
    </row>
    <row r="11023" spans="7:8" x14ac:dyDescent="0.2">
      <c r="G11023" s="35"/>
      <c r="H11023" s="35"/>
    </row>
    <row r="11024" spans="7:8" x14ac:dyDescent="0.2">
      <c r="G11024" s="35"/>
      <c r="H11024" s="35"/>
    </row>
    <row r="11025" spans="7:8" x14ac:dyDescent="0.2">
      <c r="G11025" s="35"/>
      <c r="H11025" s="35"/>
    </row>
    <row r="11026" spans="7:8" x14ac:dyDescent="0.2">
      <c r="G11026" s="35"/>
      <c r="H11026" s="35"/>
    </row>
    <row r="11027" spans="7:8" x14ac:dyDescent="0.2">
      <c r="G11027" s="35"/>
      <c r="H11027" s="35"/>
    </row>
    <row r="11028" spans="7:8" x14ac:dyDescent="0.2">
      <c r="G11028" s="35"/>
      <c r="H11028" s="35"/>
    </row>
    <row r="11029" spans="7:8" x14ac:dyDescent="0.2">
      <c r="G11029" s="35"/>
      <c r="H11029" s="35"/>
    </row>
    <row r="11030" spans="7:8" x14ac:dyDescent="0.2">
      <c r="G11030" s="35"/>
      <c r="H11030" s="35"/>
    </row>
    <row r="11031" spans="7:8" x14ac:dyDescent="0.2">
      <c r="G11031" s="35"/>
      <c r="H11031" s="35"/>
    </row>
    <row r="11032" spans="7:8" x14ac:dyDescent="0.2">
      <c r="G11032" s="35"/>
      <c r="H11032" s="35"/>
    </row>
    <row r="11033" spans="7:8" x14ac:dyDescent="0.2">
      <c r="G11033" s="35"/>
      <c r="H11033" s="35"/>
    </row>
    <row r="11034" spans="7:8" x14ac:dyDescent="0.2">
      <c r="G11034" s="35"/>
      <c r="H11034" s="35"/>
    </row>
    <row r="11035" spans="7:8" x14ac:dyDescent="0.2">
      <c r="G11035" s="35"/>
      <c r="H11035" s="35"/>
    </row>
    <row r="11036" spans="7:8" x14ac:dyDescent="0.2">
      <c r="G11036" s="35"/>
      <c r="H11036" s="35"/>
    </row>
    <row r="11037" spans="7:8" x14ac:dyDescent="0.2">
      <c r="G11037" s="35"/>
      <c r="H11037" s="35"/>
    </row>
    <row r="11038" spans="7:8" x14ac:dyDescent="0.2">
      <c r="G11038" s="35"/>
      <c r="H11038" s="35"/>
    </row>
    <row r="11039" spans="7:8" x14ac:dyDescent="0.2">
      <c r="G11039" s="35"/>
      <c r="H11039" s="35"/>
    </row>
    <row r="11040" spans="7:8" x14ac:dyDescent="0.2">
      <c r="G11040" s="35"/>
      <c r="H11040" s="35"/>
    </row>
    <row r="11041" spans="7:8" x14ac:dyDescent="0.2">
      <c r="G11041" s="35"/>
      <c r="H11041" s="35"/>
    </row>
    <row r="11042" spans="7:8" x14ac:dyDescent="0.2">
      <c r="G11042" s="35"/>
      <c r="H11042" s="35"/>
    </row>
    <row r="11043" spans="7:8" x14ac:dyDescent="0.2">
      <c r="G11043" s="35"/>
      <c r="H11043" s="35"/>
    </row>
    <row r="11044" spans="7:8" x14ac:dyDescent="0.2">
      <c r="G11044" s="35"/>
      <c r="H11044" s="35"/>
    </row>
    <row r="11045" spans="7:8" x14ac:dyDescent="0.2">
      <c r="G11045" s="35"/>
      <c r="H11045" s="35"/>
    </row>
    <row r="11046" spans="7:8" x14ac:dyDescent="0.2">
      <c r="G11046" s="35"/>
      <c r="H11046" s="35"/>
    </row>
    <row r="11047" spans="7:8" x14ac:dyDescent="0.2">
      <c r="G11047" s="35"/>
      <c r="H11047" s="35"/>
    </row>
    <row r="11048" spans="7:8" x14ac:dyDescent="0.2">
      <c r="G11048" s="35"/>
      <c r="H11048" s="35"/>
    </row>
    <row r="11049" spans="7:8" x14ac:dyDescent="0.2">
      <c r="G11049" s="35"/>
      <c r="H11049" s="35"/>
    </row>
    <row r="11050" spans="7:8" x14ac:dyDescent="0.2">
      <c r="G11050" s="35"/>
      <c r="H11050" s="35"/>
    </row>
    <row r="11051" spans="7:8" x14ac:dyDescent="0.2">
      <c r="G11051" s="35"/>
      <c r="H11051" s="35"/>
    </row>
    <row r="11052" spans="7:8" x14ac:dyDescent="0.2">
      <c r="G11052" s="35"/>
      <c r="H11052" s="35"/>
    </row>
    <row r="11053" spans="7:8" x14ac:dyDescent="0.2">
      <c r="G11053" s="35"/>
      <c r="H11053" s="35"/>
    </row>
    <row r="11054" spans="7:8" x14ac:dyDescent="0.2">
      <c r="G11054" s="35"/>
      <c r="H11054" s="35"/>
    </row>
    <row r="11055" spans="7:8" x14ac:dyDescent="0.2">
      <c r="G11055" s="35"/>
      <c r="H11055" s="35"/>
    </row>
    <row r="11056" spans="7:8" x14ac:dyDescent="0.2">
      <c r="G11056" s="35"/>
      <c r="H11056" s="35"/>
    </row>
    <row r="11057" spans="7:8" x14ac:dyDescent="0.2">
      <c r="G11057" s="35"/>
      <c r="H11057" s="35"/>
    </row>
    <row r="11058" spans="7:8" x14ac:dyDescent="0.2">
      <c r="G11058" s="35"/>
      <c r="H11058" s="35"/>
    </row>
    <row r="11059" spans="7:8" x14ac:dyDescent="0.2">
      <c r="G11059" s="35"/>
      <c r="H11059" s="35"/>
    </row>
    <row r="11060" spans="7:8" x14ac:dyDescent="0.2">
      <c r="G11060" s="35"/>
      <c r="H11060" s="35"/>
    </row>
    <row r="11061" spans="7:8" x14ac:dyDescent="0.2">
      <c r="G11061" s="35"/>
      <c r="H11061" s="35"/>
    </row>
    <row r="11062" spans="7:8" x14ac:dyDescent="0.2">
      <c r="G11062" s="35"/>
      <c r="H11062" s="35"/>
    </row>
    <row r="11063" spans="7:8" x14ac:dyDescent="0.2">
      <c r="G11063" s="35"/>
      <c r="H11063" s="35"/>
    </row>
    <row r="11064" spans="7:8" x14ac:dyDescent="0.2">
      <c r="G11064" s="35"/>
      <c r="H11064" s="35"/>
    </row>
    <row r="11065" spans="7:8" x14ac:dyDescent="0.2">
      <c r="G11065" s="35"/>
      <c r="H11065" s="35"/>
    </row>
    <row r="11066" spans="7:8" x14ac:dyDescent="0.2">
      <c r="G11066" s="35"/>
      <c r="H11066" s="35"/>
    </row>
    <row r="11067" spans="7:8" x14ac:dyDescent="0.2">
      <c r="G11067" s="35"/>
      <c r="H11067" s="35"/>
    </row>
    <row r="11068" spans="7:8" x14ac:dyDescent="0.2">
      <c r="G11068" s="35"/>
      <c r="H11068" s="35"/>
    </row>
    <row r="11069" spans="7:8" x14ac:dyDescent="0.2">
      <c r="G11069" s="35"/>
      <c r="H11069" s="35"/>
    </row>
    <row r="11070" spans="7:8" x14ac:dyDescent="0.2">
      <c r="G11070" s="35"/>
      <c r="H11070" s="35"/>
    </row>
    <row r="11071" spans="7:8" x14ac:dyDescent="0.2">
      <c r="G11071" s="35"/>
      <c r="H11071" s="35"/>
    </row>
    <row r="11072" spans="7:8" x14ac:dyDescent="0.2">
      <c r="G11072" s="35"/>
      <c r="H11072" s="35"/>
    </row>
    <row r="11073" spans="7:8" x14ac:dyDescent="0.2">
      <c r="G11073" s="35"/>
      <c r="H11073" s="35"/>
    </row>
    <row r="11074" spans="7:8" x14ac:dyDescent="0.2">
      <c r="G11074" s="35"/>
      <c r="H11074" s="35"/>
    </row>
    <row r="11075" spans="7:8" x14ac:dyDescent="0.2">
      <c r="G11075" s="35"/>
      <c r="H11075" s="35"/>
    </row>
    <row r="11076" spans="7:8" x14ac:dyDescent="0.2">
      <c r="G11076" s="35"/>
      <c r="H11076" s="35"/>
    </row>
    <row r="11077" spans="7:8" x14ac:dyDescent="0.2">
      <c r="G11077" s="35"/>
      <c r="H11077" s="35"/>
    </row>
    <row r="11078" spans="7:8" x14ac:dyDescent="0.2">
      <c r="G11078" s="35"/>
      <c r="H11078" s="35"/>
    </row>
    <row r="11079" spans="7:8" x14ac:dyDescent="0.2">
      <c r="G11079" s="35"/>
      <c r="H11079" s="35"/>
    </row>
    <row r="11080" spans="7:8" x14ac:dyDescent="0.2">
      <c r="G11080" s="35"/>
      <c r="H11080" s="35"/>
    </row>
    <row r="11081" spans="7:8" x14ac:dyDescent="0.2">
      <c r="G11081" s="35"/>
      <c r="H11081" s="35"/>
    </row>
    <row r="11082" spans="7:8" x14ac:dyDescent="0.2">
      <c r="G11082" s="35"/>
      <c r="H11082" s="35"/>
    </row>
    <row r="11083" spans="7:8" x14ac:dyDescent="0.2">
      <c r="G11083" s="35"/>
      <c r="H11083" s="35"/>
    </row>
    <row r="11084" spans="7:8" x14ac:dyDescent="0.2">
      <c r="G11084" s="35"/>
      <c r="H11084" s="35"/>
    </row>
    <row r="11085" spans="7:8" x14ac:dyDescent="0.2">
      <c r="G11085" s="35"/>
      <c r="H11085" s="35"/>
    </row>
    <row r="11086" spans="7:8" x14ac:dyDescent="0.2">
      <c r="G11086" s="35"/>
      <c r="H11086" s="35"/>
    </row>
    <row r="11087" spans="7:8" x14ac:dyDescent="0.2">
      <c r="G11087" s="35"/>
      <c r="H11087" s="35"/>
    </row>
    <row r="11088" spans="7:8" x14ac:dyDescent="0.2">
      <c r="G11088" s="35"/>
      <c r="H11088" s="35"/>
    </row>
    <row r="11089" spans="7:8" x14ac:dyDescent="0.2">
      <c r="G11089" s="35"/>
      <c r="H11089" s="35"/>
    </row>
    <row r="11090" spans="7:8" x14ac:dyDescent="0.2">
      <c r="G11090" s="35"/>
      <c r="H11090" s="35"/>
    </row>
    <row r="11091" spans="7:8" x14ac:dyDescent="0.2">
      <c r="G11091" s="35"/>
      <c r="H11091" s="35"/>
    </row>
    <row r="11092" spans="7:8" x14ac:dyDescent="0.2">
      <c r="G11092" s="35"/>
      <c r="H11092" s="35"/>
    </row>
    <row r="11093" spans="7:8" x14ac:dyDescent="0.2">
      <c r="G11093" s="35"/>
      <c r="H11093" s="35"/>
    </row>
    <row r="11094" spans="7:8" x14ac:dyDescent="0.2">
      <c r="G11094" s="35"/>
      <c r="H11094" s="35"/>
    </row>
    <row r="11095" spans="7:8" x14ac:dyDescent="0.2">
      <c r="G11095" s="35"/>
      <c r="H11095" s="35"/>
    </row>
    <row r="11096" spans="7:8" x14ac:dyDescent="0.2">
      <c r="G11096" s="35"/>
      <c r="H11096" s="35"/>
    </row>
    <row r="11097" spans="7:8" x14ac:dyDescent="0.2">
      <c r="G11097" s="35"/>
      <c r="H11097" s="35"/>
    </row>
    <row r="11098" spans="7:8" x14ac:dyDescent="0.2">
      <c r="G11098" s="35"/>
      <c r="H11098" s="35"/>
    </row>
    <row r="11099" spans="7:8" x14ac:dyDescent="0.2">
      <c r="G11099" s="35"/>
      <c r="H11099" s="35"/>
    </row>
    <row r="11100" spans="7:8" x14ac:dyDescent="0.2">
      <c r="G11100" s="35"/>
      <c r="H11100" s="35"/>
    </row>
    <row r="11101" spans="7:8" x14ac:dyDescent="0.2">
      <c r="G11101" s="35"/>
      <c r="H11101" s="35"/>
    </row>
    <row r="11102" spans="7:8" x14ac:dyDescent="0.2">
      <c r="G11102" s="35"/>
      <c r="H11102" s="35"/>
    </row>
    <row r="11103" spans="7:8" x14ac:dyDescent="0.2">
      <c r="G11103" s="35"/>
      <c r="H11103" s="35"/>
    </row>
    <row r="11104" spans="7:8" x14ac:dyDescent="0.2">
      <c r="G11104" s="35"/>
      <c r="H11104" s="35"/>
    </row>
    <row r="11105" spans="7:8" x14ac:dyDescent="0.2">
      <c r="G11105" s="35"/>
      <c r="H11105" s="35"/>
    </row>
    <row r="11106" spans="7:8" x14ac:dyDescent="0.2">
      <c r="G11106" s="35"/>
      <c r="H11106" s="35"/>
    </row>
    <row r="11107" spans="7:8" x14ac:dyDescent="0.2">
      <c r="G11107" s="35"/>
      <c r="H11107" s="35"/>
    </row>
    <row r="11108" spans="7:8" x14ac:dyDescent="0.2">
      <c r="G11108" s="35"/>
      <c r="H11108" s="35"/>
    </row>
    <row r="11109" spans="7:8" x14ac:dyDescent="0.2">
      <c r="G11109" s="35"/>
      <c r="H11109" s="35"/>
    </row>
    <row r="11110" spans="7:8" x14ac:dyDescent="0.2">
      <c r="G11110" s="35"/>
      <c r="H11110" s="35"/>
    </row>
    <row r="11111" spans="7:8" x14ac:dyDescent="0.2">
      <c r="G11111" s="35"/>
      <c r="H11111" s="35"/>
    </row>
    <row r="11112" spans="7:8" x14ac:dyDescent="0.2">
      <c r="G11112" s="35"/>
      <c r="H11112" s="35"/>
    </row>
    <row r="11113" spans="7:8" x14ac:dyDescent="0.2">
      <c r="G11113" s="35"/>
      <c r="H11113" s="35"/>
    </row>
    <row r="11114" spans="7:8" x14ac:dyDescent="0.2">
      <c r="G11114" s="35"/>
      <c r="H11114" s="35"/>
    </row>
    <row r="11115" spans="7:8" x14ac:dyDescent="0.2">
      <c r="G11115" s="35"/>
      <c r="H11115" s="35"/>
    </row>
    <row r="11116" spans="7:8" x14ac:dyDescent="0.2">
      <c r="G11116" s="35"/>
      <c r="H11116" s="35"/>
    </row>
    <row r="11117" spans="7:8" x14ac:dyDescent="0.2">
      <c r="G11117" s="35"/>
      <c r="H11117" s="35"/>
    </row>
    <row r="11118" spans="7:8" x14ac:dyDescent="0.2">
      <c r="G11118" s="35"/>
      <c r="H11118" s="35"/>
    </row>
    <row r="11119" spans="7:8" x14ac:dyDescent="0.2">
      <c r="G11119" s="35"/>
      <c r="H11119" s="35"/>
    </row>
    <row r="11120" spans="7:8" x14ac:dyDescent="0.2">
      <c r="G11120" s="35"/>
      <c r="H11120" s="35"/>
    </row>
    <row r="11121" spans="7:8" x14ac:dyDescent="0.2">
      <c r="G11121" s="35"/>
      <c r="H11121" s="35"/>
    </row>
    <row r="11122" spans="7:8" x14ac:dyDescent="0.2">
      <c r="G11122" s="35"/>
      <c r="H11122" s="35"/>
    </row>
    <row r="11123" spans="7:8" x14ac:dyDescent="0.2">
      <c r="G11123" s="35"/>
      <c r="H11123" s="35"/>
    </row>
    <row r="11124" spans="7:8" x14ac:dyDescent="0.2">
      <c r="G11124" s="35"/>
      <c r="H11124" s="35"/>
    </row>
    <row r="11125" spans="7:8" x14ac:dyDescent="0.2">
      <c r="G11125" s="35"/>
      <c r="H11125" s="35"/>
    </row>
    <row r="11126" spans="7:8" x14ac:dyDescent="0.2">
      <c r="G11126" s="35"/>
      <c r="H11126" s="35"/>
    </row>
    <row r="11127" spans="7:8" x14ac:dyDescent="0.2">
      <c r="G11127" s="35"/>
      <c r="H11127" s="35"/>
    </row>
    <row r="11128" spans="7:8" x14ac:dyDescent="0.2">
      <c r="G11128" s="35"/>
      <c r="H11128" s="35"/>
    </row>
    <row r="11129" spans="7:8" x14ac:dyDescent="0.2">
      <c r="G11129" s="35"/>
      <c r="H11129" s="35"/>
    </row>
    <row r="11130" spans="7:8" x14ac:dyDescent="0.2">
      <c r="G11130" s="35"/>
      <c r="H11130" s="35"/>
    </row>
    <row r="11131" spans="7:8" x14ac:dyDescent="0.2">
      <c r="G11131" s="35"/>
      <c r="H11131" s="35"/>
    </row>
    <row r="11132" spans="7:8" x14ac:dyDescent="0.2">
      <c r="G11132" s="35"/>
      <c r="H11132" s="35"/>
    </row>
    <row r="11133" spans="7:8" x14ac:dyDescent="0.2">
      <c r="G11133" s="35"/>
      <c r="H11133" s="35"/>
    </row>
    <row r="11134" spans="7:8" x14ac:dyDescent="0.2">
      <c r="G11134" s="35"/>
      <c r="H11134" s="35"/>
    </row>
    <row r="11135" spans="7:8" x14ac:dyDescent="0.2">
      <c r="G11135" s="35"/>
      <c r="H11135" s="35"/>
    </row>
    <row r="11136" spans="7:8" x14ac:dyDescent="0.2">
      <c r="G11136" s="35"/>
      <c r="H11136" s="35"/>
    </row>
    <row r="11137" spans="7:8" x14ac:dyDescent="0.2">
      <c r="G11137" s="35"/>
      <c r="H11137" s="35"/>
    </row>
    <row r="11138" spans="7:8" x14ac:dyDescent="0.2">
      <c r="G11138" s="35"/>
      <c r="H11138" s="35"/>
    </row>
    <row r="11139" spans="7:8" x14ac:dyDescent="0.2">
      <c r="G11139" s="35"/>
      <c r="H11139" s="35"/>
    </row>
    <row r="11140" spans="7:8" x14ac:dyDescent="0.2">
      <c r="G11140" s="35"/>
      <c r="H11140" s="35"/>
    </row>
    <row r="11141" spans="7:8" x14ac:dyDescent="0.2">
      <c r="G11141" s="35"/>
      <c r="H11141" s="35"/>
    </row>
    <row r="11142" spans="7:8" x14ac:dyDescent="0.2">
      <c r="G11142" s="35"/>
      <c r="H11142" s="35"/>
    </row>
    <row r="11143" spans="7:8" x14ac:dyDescent="0.2">
      <c r="G11143" s="35"/>
      <c r="H11143" s="35"/>
    </row>
    <row r="11144" spans="7:8" x14ac:dyDescent="0.2">
      <c r="G11144" s="35"/>
      <c r="H11144" s="35"/>
    </row>
    <row r="11145" spans="7:8" x14ac:dyDescent="0.2">
      <c r="G11145" s="35"/>
      <c r="H11145" s="35"/>
    </row>
    <row r="11146" spans="7:8" x14ac:dyDescent="0.2">
      <c r="G11146" s="35"/>
      <c r="H11146" s="35"/>
    </row>
    <row r="11147" spans="7:8" x14ac:dyDescent="0.2">
      <c r="G11147" s="35"/>
      <c r="H11147" s="35"/>
    </row>
    <row r="11148" spans="7:8" x14ac:dyDescent="0.2">
      <c r="G11148" s="35"/>
      <c r="H11148" s="35"/>
    </row>
    <row r="11149" spans="7:8" x14ac:dyDescent="0.2">
      <c r="G11149" s="35"/>
      <c r="H11149" s="35"/>
    </row>
    <row r="11150" spans="7:8" x14ac:dyDescent="0.2">
      <c r="G11150" s="35"/>
      <c r="H11150" s="35"/>
    </row>
    <row r="11151" spans="7:8" x14ac:dyDescent="0.2">
      <c r="G11151" s="35"/>
      <c r="H11151" s="35"/>
    </row>
    <row r="11152" spans="7:8" x14ac:dyDescent="0.2">
      <c r="G11152" s="35"/>
      <c r="H11152" s="35"/>
    </row>
    <row r="11153" spans="7:8" x14ac:dyDescent="0.2">
      <c r="G11153" s="35"/>
      <c r="H11153" s="35"/>
    </row>
    <row r="11154" spans="7:8" x14ac:dyDescent="0.2">
      <c r="G11154" s="35"/>
      <c r="H11154" s="35"/>
    </row>
    <row r="11155" spans="7:8" x14ac:dyDescent="0.2">
      <c r="G11155" s="35"/>
      <c r="H11155" s="35"/>
    </row>
    <row r="11156" spans="7:8" x14ac:dyDescent="0.2">
      <c r="G11156" s="35"/>
      <c r="H11156" s="35"/>
    </row>
    <row r="11157" spans="7:8" x14ac:dyDescent="0.2">
      <c r="G11157" s="35"/>
      <c r="H11157" s="35"/>
    </row>
    <row r="11158" spans="7:8" x14ac:dyDescent="0.2">
      <c r="G11158" s="35"/>
      <c r="H11158" s="35"/>
    </row>
    <row r="11159" spans="7:8" x14ac:dyDescent="0.2">
      <c r="G11159" s="35"/>
      <c r="H11159" s="35"/>
    </row>
    <row r="11160" spans="7:8" x14ac:dyDescent="0.2">
      <c r="G11160" s="35"/>
      <c r="H11160" s="35"/>
    </row>
    <row r="11161" spans="7:8" x14ac:dyDescent="0.2">
      <c r="G11161" s="35"/>
      <c r="H11161" s="35"/>
    </row>
    <row r="11162" spans="7:8" x14ac:dyDescent="0.2">
      <c r="G11162" s="35"/>
      <c r="H11162" s="35"/>
    </row>
    <row r="11163" spans="7:8" x14ac:dyDescent="0.2">
      <c r="G11163" s="35"/>
      <c r="H11163" s="35"/>
    </row>
    <row r="11164" spans="7:8" x14ac:dyDescent="0.2">
      <c r="G11164" s="35"/>
      <c r="H11164" s="35"/>
    </row>
    <row r="11165" spans="7:8" x14ac:dyDescent="0.2">
      <c r="G11165" s="35"/>
      <c r="H11165" s="35"/>
    </row>
    <row r="11166" spans="7:8" x14ac:dyDescent="0.2">
      <c r="G11166" s="35"/>
      <c r="H11166" s="35"/>
    </row>
    <row r="11167" spans="7:8" x14ac:dyDescent="0.2">
      <c r="G11167" s="35"/>
      <c r="H11167" s="35"/>
    </row>
    <row r="11168" spans="7:8" x14ac:dyDescent="0.2">
      <c r="G11168" s="35"/>
      <c r="H11168" s="35"/>
    </row>
    <row r="11169" spans="7:8" x14ac:dyDescent="0.2">
      <c r="G11169" s="35"/>
      <c r="H11169" s="35"/>
    </row>
    <row r="11170" spans="7:8" x14ac:dyDescent="0.2">
      <c r="G11170" s="35"/>
      <c r="H11170" s="35"/>
    </row>
    <row r="11171" spans="7:8" x14ac:dyDescent="0.2">
      <c r="G11171" s="35"/>
      <c r="H11171" s="35"/>
    </row>
    <row r="11172" spans="7:8" x14ac:dyDescent="0.2">
      <c r="G11172" s="35"/>
      <c r="H11172" s="35"/>
    </row>
    <row r="11173" spans="7:8" x14ac:dyDescent="0.2">
      <c r="G11173" s="35"/>
      <c r="H11173" s="35"/>
    </row>
    <row r="11174" spans="7:8" x14ac:dyDescent="0.2">
      <c r="G11174" s="35"/>
      <c r="H11174" s="35"/>
    </row>
    <row r="11175" spans="7:8" x14ac:dyDescent="0.2">
      <c r="G11175" s="35"/>
      <c r="H11175" s="35"/>
    </row>
    <row r="11176" spans="7:8" x14ac:dyDescent="0.2">
      <c r="G11176" s="35"/>
      <c r="H11176" s="35"/>
    </row>
    <row r="11177" spans="7:8" x14ac:dyDescent="0.2">
      <c r="G11177" s="35"/>
      <c r="H11177" s="35"/>
    </row>
    <row r="11178" spans="7:8" x14ac:dyDescent="0.2">
      <c r="G11178" s="35"/>
      <c r="H11178" s="35"/>
    </row>
    <row r="11179" spans="7:8" x14ac:dyDescent="0.2">
      <c r="G11179" s="35"/>
      <c r="H11179" s="35"/>
    </row>
    <row r="11180" spans="7:8" x14ac:dyDescent="0.2">
      <c r="G11180" s="35"/>
      <c r="H11180" s="35"/>
    </row>
    <row r="11181" spans="7:8" x14ac:dyDescent="0.2">
      <c r="G11181" s="35"/>
      <c r="H11181" s="35"/>
    </row>
    <row r="11182" spans="7:8" x14ac:dyDescent="0.2">
      <c r="G11182" s="35"/>
      <c r="H11182" s="35"/>
    </row>
    <row r="11183" spans="7:8" x14ac:dyDescent="0.2">
      <c r="G11183" s="35"/>
      <c r="H11183" s="35"/>
    </row>
    <row r="11184" spans="7:8" x14ac:dyDescent="0.2">
      <c r="G11184" s="35"/>
      <c r="H11184" s="35"/>
    </row>
    <row r="11185" spans="7:8" x14ac:dyDescent="0.2">
      <c r="G11185" s="35"/>
      <c r="H11185" s="35"/>
    </row>
    <row r="11186" spans="7:8" x14ac:dyDescent="0.2">
      <c r="G11186" s="35"/>
      <c r="H11186" s="35"/>
    </row>
    <row r="11187" spans="7:8" x14ac:dyDescent="0.2">
      <c r="G11187" s="35"/>
      <c r="H11187" s="35"/>
    </row>
    <row r="11188" spans="7:8" x14ac:dyDescent="0.2">
      <c r="G11188" s="35"/>
      <c r="H11188" s="35"/>
    </row>
    <row r="11189" spans="7:8" x14ac:dyDescent="0.2">
      <c r="G11189" s="35"/>
      <c r="H11189" s="35"/>
    </row>
    <row r="11190" spans="7:8" x14ac:dyDescent="0.2">
      <c r="G11190" s="35"/>
      <c r="H11190" s="35"/>
    </row>
    <row r="11191" spans="7:8" x14ac:dyDescent="0.2">
      <c r="G11191" s="35"/>
      <c r="H11191" s="35"/>
    </row>
    <row r="11192" spans="7:8" x14ac:dyDescent="0.2">
      <c r="G11192" s="35"/>
      <c r="H11192" s="35"/>
    </row>
    <row r="11193" spans="7:8" x14ac:dyDescent="0.2">
      <c r="G11193" s="35"/>
      <c r="H11193" s="35"/>
    </row>
    <row r="11194" spans="7:8" x14ac:dyDescent="0.2">
      <c r="G11194" s="35"/>
      <c r="H11194" s="35"/>
    </row>
    <row r="11195" spans="7:8" x14ac:dyDescent="0.2">
      <c r="G11195" s="35"/>
      <c r="H11195" s="35"/>
    </row>
    <row r="11196" spans="7:8" x14ac:dyDescent="0.2">
      <c r="G11196" s="35"/>
      <c r="H11196" s="35"/>
    </row>
    <row r="11197" spans="7:8" x14ac:dyDescent="0.2">
      <c r="G11197" s="35"/>
      <c r="H11197" s="35"/>
    </row>
    <row r="11198" spans="7:8" x14ac:dyDescent="0.2">
      <c r="G11198" s="35"/>
      <c r="H11198" s="35"/>
    </row>
    <row r="11199" spans="7:8" x14ac:dyDescent="0.2">
      <c r="G11199" s="35"/>
      <c r="H11199" s="35"/>
    </row>
    <row r="11200" spans="7:8" x14ac:dyDescent="0.2">
      <c r="G11200" s="35"/>
      <c r="H11200" s="35"/>
    </row>
    <row r="11201" spans="7:8" x14ac:dyDescent="0.2">
      <c r="G11201" s="35"/>
      <c r="H11201" s="35"/>
    </row>
    <row r="11202" spans="7:8" x14ac:dyDescent="0.2">
      <c r="G11202" s="35"/>
      <c r="H11202" s="35"/>
    </row>
    <row r="11203" spans="7:8" x14ac:dyDescent="0.2">
      <c r="G11203" s="35"/>
      <c r="H11203" s="35"/>
    </row>
    <row r="11204" spans="7:8" x14ac:dyDescent="0.2">
      <c r="G11204" s="35"/>
      <c r="H11204" s="35"/>
    </row>
    <row r="11205" spans="7:8" x14ac:dyDescent="0.2">
      <c r="G11205" s="35"/>
      <c r="H11205" s="35"/>
    </row>
    <row r="11206" spans="7:8" x14ac:dyDescent="0.2">
      <c r="G11206" s="35"/>
      <c r="H11206" s="35"/>
    </row>
    <row r="11207" spans="7:8" x14ac:dyDescent="0.2">
      <c r="G11207" s="35"/>
      <c r="H11207" s="35"/>
    </row>
    <row r="11208" spans="7:8" x14ac:dyDescent="0.2">
      <c r="G11208" s="35"/>
      <c r="H11208" s="35"/>
    </row>
    <row r="11209" spans="7:8" x14ac:dyDescent="0.2">
      <c r="G11209" s="35"/>
      <c r="H11209" s="35"/>
    </row>
    <row r="11210" spans="7:8" x14ac:dyDescent="0.2">
      <c r="G11210" s="35"/>
      <c r="H11210" s="35"/>
    </row>
    <row r="11211" spans="7:8" x14ac:dyDescent="0.2">
      <c r="G11211" s="35"/>
      <c r="H11211" s="35"/>
    </row>
    <row r="11212" spans="7:8" x14ac:dyDescent="0.2">
      <c r="G11212" s="35"/>
      <c r="H11212" s="35"/>
    </row>
    <row r="11213" spans="7:8" x14ac:dyDescent="0.2">
      <c r="G11213" s="35"/>
      <c r="H11213" s="35"/>
    </row>
    <row r="11214" spans="7:8" x14ac:dyDescent="0.2">
      <c r="G11214" s="35"/>
      <c r="H11214" s="35"/>
    </row>
    <row r="11215" spans="7:8" x14ac:dyDescent="0.2">
      <c r="G11215" s="35"/>
      <c r="H11215" s="35"/>
    </row>
    <row r="11216" spans="7:8" x14ac:dyDescent="0.2">
      <c r="G11216" s="35"/>
      <c r="H11216" s="35"/>
    </row>
    <row r="11217" spans="7:8" x14ac:dyDescent="0.2">
      <c r="G11217" s="35"/>
      <c r="H11217" s="35"/>
    </row>
    <row r="11218" spans="7:8" x14ac:dyDescent="0.2">
      <c r="G11218" s="35"/>
      <c r="H11218" s="35"/>
    </row>
    <row r="11219" spans="7:8" x14ac:dyDescent="0.2">
      <c r="G11219" s="35"/>
      <c r="H11219" s="35"/>
    </row>
    <row r="11220" spans="7:8" x14ac:dyDescent="0.2">
      <c r="G11220" s="35"/>
      <c r="H11220" s="35"/>
    </row>
    <row r="11221" spans="7:8" x14ac:dyDescent="0.2">
      <c r="G11221" s="35"/>
      <c r="H11221" s="35"/>
    </row>
    <row r="11222" spans="7:8" x14ac:dyDescent="0.2">
      <c r="G11222" s="35"/>
      <c r="H11222" s="35"/>
    </row>
    <row r="11223" spans="7:8" x14ac:dyDescent="0.2">
      <c r="G11223" s="35"/>
      <c r="H11223" s="35"/>
    </row>
    <row r="11224" spans="7:8" x14ac:dyDescent="0.2">
      <c r="G11224" s="35"/>
      <c r="H11224" s="35"/>
    </row>
    <row r="11225" spans="7:8" x14ac:dyDescent="0.2">
      <c r="G11225" s="35"/>
      <c r="H11225" s="35"/>
    </row>
    <row r="11226" spans="7:8" x14ac:dyDescent="0.2">
      <c r="G11226" s="35"/>
      <c r="H11226" s="35"/>
    </row>
    <row r="11227" spans="7:8" x14ac:dyDescent="0.2">
      <c r="G11227" s="35"/>
      <c r="H11227" s="35"/>
    </row>
    <row r="11228" spans="7:8" x14ac:dyDescent="0.2">
      <c r="G11228" s="35"/>
      <c r="H11228" s="35"/>
    </row>
    <row r="11229" spans="7:8" x14ac:dyDescent="0.2">
      <c r="G11229" s="35"/>
      <c r="H11229" s="35"/>
    </row>
    <row r="11230" spans="7:8" x14ac:dyDescent="0.2">
      <c r="G11230" s="35"/>
      <c r="H11230" s="35"/>
    </row>
    <row r="11231" spans="7:8" x14ac:dyDescent="0.2">
      <c r="G11231" s="35"/>
      <c r="H11231" s="35"/>
    </row>
    <row r="11232" spans="7:8" x14ac:dyDescent="0.2">
      <c r="G11232" s="35"/>
      <c r="H11232" s="35"/>
    </row>
    <row r="11233" spans="7:8" x14ac:dyDescent="0.2">
      <c r="G11233" s="35"/>
      <c r="H11233" s="35"/>
    </row>
    <row r="11234" spans="7:8" x14ac:dyDescent="0.2">
      <c r="G11234" s="35"/>
      <c r="H11234" s="35"/>
    </row>
    <row r="11235" spans="7:8" x14ac:dyDescent="0.2">
      <c r="G11235" s="35"/>
      <c r="H11235" s="35"/>
    </row>
    <row r="11236" spans="7:8" x14ac:dyDescent="0.2">
      <c r="G11236" s="35"/>
      <c r="H11236" s="35"/>
    </row>
    <row r="11237" spans="7:8" x14ac:dyDescent="0.2">
      <c r="G11237" s="35"/>
      <c r="H11237" s="35"/>
    </row>
    <row r="11238" spans="7:8" x14ac:dyDescent="0.2">
      <c r="G11238" s="35"/>
      <c r="H11238" s="35"/>
    </row>
    <row r="11239" spans="7:8" x14ac:dyDescent="0.2">
      <c r="G11239" s="35"/>
      <c r="H11239" s="35"/>
    </row>
    <row r="11240" spans="7:8" x14ac:dyDescent="0.2">
      <c r="G11240" s="35"/>
      <c r="H11240" s="35"/>
    </row>
    <row r="11241" spans="7:8" x14ac:dyDescent="0.2">
      <c r="G11241" s="35"/>
      <c r="H11241" s="35"/>
    </row>
    <row r="11242" spans="7:8" x14ac:dyDescent="0.2">
      <c r="G11242" s="35"/>
      <c r="H11242" s="35"/>
    </row>
    <row r="11243" spans="7:8" x14ac:dyDescent="0.2">
      <c r="G11243" s="35"/>
      <c r="H11243" s="35"/>
    </row>
    <row r="11244" spans="7:8" x14ac:dyDescent="0.2">
      <c r="G11244" s="35"/>
      <c r="H11244" s="35"/>
    </row>
    <row r="11245" spans="7:8" x14ac:dyDescent="0.2">
      <c r="G11245" s="35"/>
      <c r="H11245" s="35"/>
    </row>
    <row r="11246" spans="7:8" x14ac:dyDescent="0.2">
      <c r="G11246" s="35"/>
      <c r="H11246" s="35"/>
    </row>
    <row r="11247" spans="7:8" x14ac:dyDescent="0.2">
      <c r="G11247" s="35"/>
      <c r="H11247" s="35"/>
    </row>
    <row r="11248" spans="7:8" x14ac:dyDescent="0.2">
      <c r="G11248" s="35"/>
      <c r="H11248" s="35"/>
    </row>
    <row r="11249" spans="7:8" x14ac:dyDescent="0.2">
      <c r="G11249" s="35"/>
      <c r="H11249" s="35"/>
    </row>
    <row r="11250" spans="7:8" x14ac:dyDescent="0.2">
      <c r="G11250" s="35"/>
      <c r="H11250" s="35"/>
    </row>
    <row r="11251" spans="7:8" x14ac:dyDescent="0.2">
      <c r="G11251" s="35"/>
      <c r="H11251" s="35"/>
    </row>
    <row r="11252" spans="7:8" x14ac:dyDescent="0.2">
      <c r="G11252" s="35"/>
      <c r="H11252" s="35"/>
    </row>
    <row r="11253" spans="7:8" x14ac:dyDescent="0.2">
      <c r="G11253" s="35"/>
      <c r="H11253" s="35"/>
    </row>
    <row r="11254" spans="7:8" x14ac:dyDescent="0.2">
      <c r="G11254" s="35"/>
      <c r="H11254" s="35"/>
    </row>
    <row r="11255" spans="7:8" x14ac:dyDescent="0.2">
      <c r="G11255" s="35"/>
      <c r="H11255" s="35"/>
    </row>
    <row r="11256" spans="7:8" x14ac:dyDescent="0.2">
      <c r="G11256" s="35"/>
      <c r="H11256" s="35"/>
    </row>
    <row r="11257" spans="7:8" x14ac:dyDescent="0.2">
      <c r="G11257" s="35"/>
      <c r="H11257" s="35"/>
    </row>
    <row r="11258" spans="7:8" x14ac:dyDescent="0.2">
      <c r="G11258" s="35"/>
      <c r="H11258" s="35"/>
    </row>
    <row r="11259" spans="7:8" x14ac:dyDescent="0.2">
      <c r="G11259" s="35"/>
      <c r="H11259" s="35"/>
    </row>
    <row r="11260" spans="7:8" x14ac:dyDescent="0.2">
      <c r="G11260" s="35"/>
      <c r="H11260" s="35"/>
    </row>
    <row r="11261" spans="7:8" x14ac:dyDescent="0.2">
      <c r="G11261" s="35"/>
      <c r="H11261" s="35"/>
    </row>
    <row r="11262" spans="7:8" x14ac:dyDescent="0.2">
      <c r="G11262" s="35"/>
      <c r="H11262" s="35"/>
    </row>
    <row r="11263" spans="7:8" x14ac:dyDescent="0.2">
      <c r="G11263" s="35"/>
      <c r="H11263" s="35"/>
    </row>
    <row r="11264" spans="7:8" x14ac:dyDescent="0.2">
      <c r="G11264" s="35"/>
      <c r="H11264" s="35"/>
    </row>
    <row r="11265" spans="7:8" x14ac:dyDescent="0.2">
      <c r="G11265" s="35"/>
      <c r="H11265" s="35"/>
    </row>
    <row r="11266" spans="7:8" x14ac:dyDescent="0.2">
      <c r="G11266" s="35"/>
      <c r="H11266" s="35"/>
    </row>
    <row r="11267" spans="7:8" x14ac:dyDescent="0.2">
      <c r="G11267" s="35"/>
      <c r="H11267" s="35"/>
    </row>
    <row r="11268" spans="7:8" x14ac:dyDescent="0.2">
      <c r="G11268" s="35"/>
      <c r="H11268" s="35"/>
    </row>
    <row r="11269" spans="7:8" x14ac:dyDescent="0.2">
      <c r="G11269" s="35"/>
      <c r="H11269" s="35"/>
    </row>
    <row r="11270" spans="7:8" x14ac:dyDescent="0.2">
      <c r="G11270" s="35"/>
      <c r="H11270" s="35"/>
    </row>
    <row r="11271" spans="7:8" x14ac:dyDescent="0.2">
      <c r="G11271" s="35"/>
      <c r="H11271" s="35"/>
    </row>
    <row r="11272" spans="7:8" x14ac:dyDescent="0.2">
      <c r="G11272" s="35"/>
      <c r="H11272" s="35"/>
    </row>
    <row r="11273" spans="7:8" x14ac:dyDescent="0.2">
      <c r="G11273" s="35"/>
      <c r="H11273" s="35"/>
    </row>
    <row r="11274" spans="7:8" x14ac:dyDescent="0.2">
      <c r="G11274" s="35"/>
      <c r="H11274" s="35"/>
    </row>
    <row r="11275" spans="7:8" x14ac:dyDescent="0.2">
      <c r="G11275" s="35"/>
      <c r="H11275" s="35"/>
    </row>
    <row r="11276" spans="7:8" x14ac:dyDescent="0.2">
      <c r="G11276" s="35"/>
      <c r="H11276" s="35"/>
    </row>
    <row r="11277" spans="7:8" x14ac:dyDescent="0.2">
      <c r="G11277" s="35"/>
      <c r="H11277" s="35"/>
    </row>
    <row r="11278" spans="7:8" x14ac:dyDescent="0.2">
      <c r="G11278" s="35"/>
      <c r="H11278" s="35"/>
    </row>
    <row r="11279" spans="7:8" x14ac:dyDescent="0.2">
      <c r="G11279" s="35"/>
      <c r="H11279" s="35"/>
    </row>
    <row r="11280" spans="7:8" x14ac:dyDescent="0.2">
      <c r="G11280" s="35"/>
      <c r="H11280" s="35"/>
    </row>
    <row r="11281" spans="7:8" x14ac:dyDescent="0.2">
      <c r="G11281" s="35"/>
      <c r="H11281" s="35"/>
    </row>
    <row r="11282" spans="7:8" x14ac:dyDescent="0.2">
      <c r="G11282" s="35"/>
      <c r="H11282" s="35"/>
    </row>
    <row r="11283" spans="7:8" x14ac:dyDescent="0.2">
      <c r="G11283" s="35"/>
      <c r="H11283" s="35"/>
    </row>
    <row r="11284" spans="7:8" x14ac:dyDescent="0.2">
      <c r="G11284" s="35"/>
      <c r="H11284" s="35"/>
    </row>
    <row r="11285" spans="7:8" x14ac:dyDescent="0.2">
      <c r="G11285" s="35"/>
      <c r="H11285" s="35"/>
    </row>
    <row r="11286" spans="7:8" x14ac:dyDescent="0.2">
      <c r="G11286" s="35"/>
      <c r="H11286" s="35"/>
    </row>
    <row r="11287" spans="7:8" x14ac:dyDescent="0.2">
      <c r="G11287" s="35"/>
      <c r="H11287" s="35"/>
    </row>
    <row r="11288" spans="7:8" x14ac:dyDescent="0.2">
      <c r="G11288" s="35"/>
      <c r="H11288" s="35"/>
    </row>
    <row r="11289" spans="7:8" x14ac:dyDescent="0.2">
      <c r="G11289" s="35"/>
      <c r="H11289" s="35"/>
    </row>
    <row r="11290" spans="7:8" x14ac:dyDescent="0.2">
      <c r="G11290" s="35"/>
      <c r="H11290" s="35"/>
    </row>
    <row r="11291" spans="7:8" x14ac:dyDescent="0.2">
      <c r="G11291" s="35"/>
      <c r="H11291" s="35"/>
    </row>
    <row r="11292" spans="7:8" x14ac:dyDescent="0.2">
      <c r="G11292" s="35"/>
      <c r="H11292" s="35"/>
    </row>
    <row r="11293" spans="7:8" x14ac:dyDescent="0.2">
      <c r="G11293" s="35"/>
      <c r="H11293" s="35"/>
    </row>
    <row r="11294" spans="7:8" x14ac:dyDescent="0.2">
      <c r="G11294" s="35"/>
      <c r="H11294" s="35"/>
    </row>
    <row r="11295" spans="7:8" x14ac:dyDescent="0.2">
      <c r="G11295" s="35"/>
      <c r="H11295" s="35"/>
    </row>
    <row r="11296" spans="7:8" x14ac:dyDescent="0.2">
      <c r="G11296" s="35"/>
      <c r="H11296" s="35"/>
    </row>
    <row r="11297" spans="7:8" x14ac:dyDescent="0.2">
      <c r="G11297" s="35"/>
      <c r="H11297" s="35"/>
    </row>
    <row r="11298" spans="7:8" x14ac:dyDescent="0.2">
      <c r="G11298" s="35"/>
      <c r="H11298" s="35"/>
    </row>
    <row r="11299" spans="7:8" x14ac:dyDescent="0.2">
      <c r="G11299" s="35"/>
      <c r="H11299" s="35"/>
    </row>
    <row r="11300" spans="7:8" x14ac:dyDescent="0.2">
      <c r="G11300" s="35"/>
      <c r="H11300" s="35"/>
    </row>
    <row r="11301" spans="7:8" x14ac:dyDescent="0.2">
      <c r="G11301" s="35"/>
      <c r="H11301" s="35"/>
    </row>
    <row r="11302" spans="7:8" x14ac:dyDescent="0.2">
      <c r="G11302" s="35"/>
      <c r="H11302" s="35"/>
    </row>
    <row r="11303" spans="7:8" x14ac:dyDescent="0.2">
      <c r="G11303" s="35"/>
      <c r="H11303" s="35"/>
    </row>
    <row r="11304" spans="7:8" x14ac:dyDescent="0.2">
      <c r="G11304" s="35"/>
      <c r="H11304" s="35"/>
    </row>
    <row r="11305" spans="7:8" x14ac:dyDescent="0.2">
      <c r="G11305" s="35"/>
      <c r="H11305" s="35"/>
    </row>
    <row r="11306" spans="7:8" x14ac:dyDescent="0.2">
      <c r="G11306" s="35"/>
      <c r="H11306" s="35"/>
    </row>
    <row r="11307" spans="7:8" x14ac:dyDescent="0.2">
      <c r="G11307" s="35"/>
      <c r="H11307" s="35"/>
    </row>
    <row r="11308" spans="7:8" x14ac:dyDescent="0.2">
      <c r="G11308" s="35"/>
      <c r="H11308" s="35"/>
    </row>
    <row r="11309" spans="7:8" x14ac:dyDescent="0.2">
      <c r="G11309" s="35"/>
      <c r="H11309" s="35"/>
    </row>
    <row r="11310" spans="7:8" x14ac:dyDescent="0.2">
      <c r="G11310" s="35"/>
      <c r="H11310" s="35"/>
    </row>
    <row r="11311" spans="7:8" x14ac:dyDescent="0.2">
      <c r="G11311" s="35"/>
      <c r="H11311" s="35"/>
    </row>
    <row r="11312" spans="7:8" x14ac:dyDescent="0.2">
      <c r="G11312" s="35"/>
      <c r="H11312" s="35"/>
    </row>
    <row r="11313" spans="7:8" x14ac:dyDescent="0.2">
      <c r="G11313" s="35"/>
      <c r="H11313" s="35"/>
    </row>
    <row r="11314" spans="7:8" x14ac:dyDescent="0.2">
      <c r="G11314" s="35"/>
      <c r="H11314" s="35"/>
    </row>
    <row r="11315" spans="7:8" x14ac:dyDescent="0.2">
      <c r="G11315" s="35"/>
      <c r="H11315" s="35"/>
    </row>
    <row r="11316" spans="7:8" x14ac:dyDescent="0.2">
      <c r="G11316" s="35"/>
      <c r="H11316" s="35"/>
    </row>
    <row r="11317" spans="7:8" x14ac:dyDescent="0.2">
      <c r="G11317" s="35"/>
      <c r="H11317" s="35"/>
    </row>
    <row r="11318" spans="7:8" x14ac:dyDescent="0.2">
      <c r="G11318" s="35"/>
      <c r="H11318" s="35"/>
    </row>
    <row r="11319" spans="7:8" x14ac:dyDescent="0.2">
      <c r="G11319" s="35"/>
      <c r="H11319" s="35"/>
    </row>
    <row r="11320" spans="7:8" x14ac:dyDescent="0.2">
      <c r="G11320" s="35"/>
      <c r="H11320" s="35"/>
    </row>
    <row r="11321" spans="7:8" x14ac:dyDescent="0.2">
      <c r="G11321" s="35"/>
      <c r="H11321" s="35"/>
    </row>
    <row r="11322" spans="7:8" x14ac:dyDescent="0.2">
      <c r="G11322" s="35"/>
      <c r="H11322" s="35"/>
    </row>
    <row r="11323" spans="7:8" x14ac:dyDescent="0.2">
      <c r="G11323" s="35"/>
      <c r="H11323" s="35"/>
    </row>
    <row r="11324" spans="7:8" x14ac:dyDescent="0.2">
      <c r="G11324" s="35"/>
      <c r="H11324" s="35"/>
    </row>
    <row r="11325" spans="7:8" x14ac:dyDescent="0.2">
      <c r="G11325" s="35"/>
      <c r="H11325" s="35"/>
    </row>
    <row r="11326" spans="7:8" x14ac:dyDescent="0.2">
      <c r="G11326" s="35"/>
      <c r="H11326" s="35"/>
    </row>
    <row r="11327" spans="7:8" x14ac:dyDescent="0.2">
      <c r="G11327" s="35"/>
      <c r="H11327" s="35"/>
    </row>
    <row r="11328" spans="7:8" x14ac:dyDescent="0.2">
      <c r="G11328" s="35"/>
      <c r="H11328" s="35"/>
    </row>
    <row r="11329" spans="7:8" x14ac:dyDescent="0.2">
      <c r="G11329" s="35"/>
      <c r="H11329" s="35"/>
    </row>
    <row r="11330" spans="7:8" x14ac:dyDescent="0.2">
      <c r="G11330" s="35"/>
      <c r="H11330" s="35"/>
    </row>
    <row r="11331" spans="7:8" x14ac:dyDescent="0.2">
      <c r="G11331" s="35"/>
      <c r="H11331" s="35"/>
    </row>
    <row r="11332" spans="7:8" x14ac:dyDescent="0.2">
      <c r="G11332" s="35"/>
      <c r="H11332" s="35"/>
    </row>
    <row r="11333" spans="7:8" x14ac:dyDescent="0.2">
      <c r="G11333" s="35"/>
      <c r="H11333" s="35"/>
    </row>
    <row r="11334" spans="7:8" x14ac:dyDescent="0.2">
      <c r="G11334" s="35"/>
      <c r="H11334" s="35"/>
    </row>
    <row r="11335" spans="7:8" x14ac:dyDescent="0.2">
      <c r="G11335" s="35"/>
      <c r="H11335" s="35"/>
    </row>
    <row r="11336" spans="7:8" x14ac:dyDescent="0.2">
      <c r="G11336" s="35"/>
      <c r="H11336" s="35"/>
    </row>
    <row r="11337" spans="7:8" x14ac:dyDescent="0.2">
      <c r="G11337" s="35"/>
      <c r="H11337" s="35"/>
    </row>
    <row r="11338" spans="7:8" x14ac:dyDescent="0.2">
      <c r="G11338" s="35"/>
      <c r="H11338" s="35"/>
    </row>
    <row r="11339" spans="7:8" x14ac:dyDescent="0.2">
      <c r="G11339" s="35"/>
      <c r="H11339" s="35"/>
    </row>
    <row r="11340" spans="7:8" x14ac:dyDescent="0.2">
      <c r="G11340" s="35"/>
      <c r="H11340" s="35"/>
    </row>
    <row r="11341" spans="7:8" x14ac:dyDescent="0.2">
      <c r="G11341" s="35"/>
      <c r="H11341" s="35"/>
    </row>
    <row r="11342" spans="7:8" x14ac:dyDescent="0.2">
      <c r="G11342" s="35"/>
      <c r="H11342" s="35"/>
    </row>
    <row r="11343" spans="7:8" x14ac:dyDescent="0.2">
      <c r="G11343" s="35"/>
      <c r="H11343" s="35"/>
    </row>
    <row r="11344" spans="7:8" x14ac:dyDescent="0.2">
      <c r="G11344" s="35"/>
      <c r="H11344" s="35"/>
    </row>
    <row r="11345" spans="7:8" x14ac:dyDescent="0.2">
      <c r="G11345" s="35"/>
      <c r="H11345" s="35"/>
    </row>
    <row r="11346" spans="7:8" x14ac:dyDescent="0.2">
      <c r="G11346" s="35"/>
      <c r="H11346" s="35"/>
    </row>
    <row r="11347" spans="7:8" x14ac:dyDescent="0.2">
      <c r="G11347" s="35"/>
      <c r="H11347" s="35"/>
    </row>
    <row r="11348" spans="7:8" x14ac:dyDescent="0.2">
      <c r="G11348" s="35"/>
      <c r="H11348" s="35"/>
    </row>
    <row r="11349" spans="7:8" x14ac:dyDescent="0.2">
      <c r="G11349" s="35"/>
      <c r="H11349" s="35"/>
    </row>
    <row r="11350" spans="7:8" x14ac:dyDescent="0.2">
      <c r="G11350" s="35"/>
      <c r="H11350" s="35"/>
    </row>
    <row r="11351" spans="7:8" x14ac:dyDescent="0.2">
      <c r="G11351" s="35"/>
      <c r="H11351" s="35"/>
    </row>
    <row r="11352" spans="7:8" x14ac:dyDescent="0.2">
      <c r="G11352" s="35"/>
      <c r="H11352" s="35"/>
    </row>
    <row r="11353" spans="7:8" x14ac:dyDescent="0.2">
      <c r="G11353" s="35"/>
      <c r="H11353" s="35"/>
    </row>
    <row r="11354" spans="7:8" x14ac:dyDescent="0.2">
      <c r="G11354" s="35"/>
      <c r="H11354" s="35"/>
    </row>
    <row r="11355" spans="7:8" x14ac:dyDescent="0.2">
      <c r="G11355" s="35"/>
      <c r="H11355" s="35"/>
    </row>
    <row r="11356" spans="7:8" x14ac:dyDescent="0.2">
      <c r="G11356" s="35"/>
      <c r="H11356" s="35"/>
    </row>
    <row r="11357" spans="7:8" x14ac:dyDescent="0.2">
      <c r="G11357" s="35"/>
      <c r="H11357" s="35"/>
    </row>
    <row r="11358" spans="7:8" x14ac:dyDescent="0.2">
      <c r="G11358" s="35"/>
      <c r="H11358" s="35"/>
    </row>
    <row r="11359" spans="7:8" x14ac:dyDescent="0.2">
      <c r="G11359" s="35"/>
      <c r="H11359" s="35"/>
    </row>
    <row r="11360" spans="7:8" x14ac:dyDescent="0.2">
      <c r="G11360" s="35"/>
      <c r="H11360" s="35"/>
    </row>
    <row r="11361" spans="7:8" x14ac:dyDescent="0.2">
      <c r="G11361" s="35"/>
      <c r="H11361" s="35"/>
    </row>
    <row r="11362" spans="7:8" x14ac:dyDescent="0.2">
      <c r="G11362" s="35"/>
      <c r="H11362" s="35"/>
    </row>
    <row r="11363" spans="7:8" x14ac:dyDescent="0.2">
      <c r="G11363" s="35"/>
      <c r="H11363" s="35"/>
    </row>
    <row r="11364" spans="7:8" x14ac:dyDescent="0.2">
      <c r="G11364" s="35"/>
      <c r="H11364" s="35"/>
    </row>
    <row r="11365" spans="7:8" x14ac:dyDescent="0.2">
      <c r="G11365" s="35"/>
      <c r="H11365" s="35"/>
    </row>
    <row r="11366" spans="7:8" x14ac:dyDescent="0.2">
      <c r="G11366" s="35"/>
      <c r="H11366" s="35"/>
    </row>
    <row r="11367" spans="7:8" x14ac:dyDescent="0.2">
      <c r="G11367" s="35"/>
      <c r="H11367" s="35"/>
    </row>
    <row r="11368" spans="7:8" x14ac:dyDescent="0.2">
      <c r="G11368" s="35"/>
      <c r="H11368" s="35"/>
    </row>
    <row r="11369" spans="7:8" x14ac:dyDescent="0.2">
      <c r="G11369" s="35"/>
      <c r="H11369" s="35"/>
    </row>
    <row r="11370" spans="7:8" x14ac:dyDescent="0.2">
      <c r="G11370" s="35"/>
      <c r="H11370" s="35"/>
    </row>
    <row r="11371" spans="7:8" x14ac:dyDescent="0.2">
      <c r="G11371" s="35"/>
      <c r="H11371" s="35"/>
    </row>
    <row r="11372" spans="7:8" x14ac:dyDescent="0.2">
      <c r="G11372" s="35"/>
      <c r="H11372" s="35"/>
    </row>
    <row r="11373" spans="7:8" x14ac:dyDescent="0.2">
      <c r="G11373" s="35"/>
      <c r="H11373" s="35"/>
    </row>
    <row r="11374" spans="7:8" x14ac:dyDescent="0.2">
      <c r="G11374" s="35"/>
      <c r="H11374" s="35"/>
    </row>
    <row r="11375" spans="7:8" x14ac:dyDescent="0.2">
      <c r="G11375" s="35"/>
      <c r="H11375" s="35"/>
    </row>
    <row r="11376" spans="7:8" x14ac:dyDescent="0.2">
      <c r="G11376" s="35"/>
      <c r="H11376" s="35"/>
    </row>
    <row r="11377" spans="7:8" x14ac:dyDescent="0.2">
      <c r="G11377" s="35"/>
      <c r="H11377" s="35"/>
    </row>
    <row r="11378" spans="7:8" x14ac:dyDescent="0.2">
      <c r="G11378" s="35"/>
      <c r="H11378" s="35"/>
    </row>
    <row r="11379" spans="7:8" x14ac:dyDescent="0.2">
      <c r="G11379" s="35"/>
      <c r="H11379" s="35"/>
    </row>
    <row r="11380" spans="7:8" x14ac:dyDescent="0.2">
      <c r="G11380" s="35"/>
      <c r="H11380" s="35"/>
    </row>
    <row r="11381" spans="7:8" x14ac:dyDescent="0.2">
      <c r="G11381" s="35"/>
      <c r="H11381" s="35"/>
    </row>
    <row r="11382" spans="7:8" x14ac:dyDescent="0.2">
      <c r="G11382" s="35"/>
      <c r="H11382" s="35"/>
    </row>
    <row r="11383" spans="7:8" x14ac:dyDescent="0.2">
      <c r="G11383" s="35"/>
      <c r="H11383" s="35"/>
    </row>
    <row r="11384" spans="7:8" x14ac:dyDescent="0.2">
      <c r="G11384" s="35"/>
      <c r="H11384" s="35"/>
    </row>
    <row r="11385" spans="7:8" x14ac:dyDescent="0.2">
      <c r="G11385" s="35"/>
      <c r="H11385" s="35"/>
    </row>
    <row r="11386" spans="7:8" x14ac:dyDescent="0.2">
      <c r="G11386" s="35"/>
      <c r="H11386" s="35"/>
    </row>
    <row r="11387" spans="7:8" x14ac:dyDescent="0.2">
      <c r="G11387" s="35"/>
      <c r="H11387" s="35"/>
    </row>
    <row r="11388" spans="7:8" x14ac:dyDescent="0.2">
      <c r="G11388" s="35"/>
      <c r="H11388" s="35"/>
    </row>
    <row r="11389" spans="7:8" x14ac:dyDescent="0.2">
      <c r="G11389" s="35"/>
      <c r="H11389" s="35"/>
    </row>
    <row r="11390" spans="7:8" x14ac:dyDescent="0.2">
      <c r="G11390" s="35"/>
      <c r="H11390" s="35"/>
    </row>
    <row r="11391" spans="7:8" x14ac:dyDescent="0.2">
      <c r="G11391" s="35"/>
      <c r="H11391" s="35"/>
    </row>
    <row r="11392" spans="7:8" x14ac:dyDescent="0.2">
      <c r="G11392" s="35"/>
      <c r="H11392" s="35"/>
    </row>
    <row r="11393" spans="7:8" x14ac:dyDescent="0.2">
      <c r="G11393" s="35"/>
      <c r="H11393" s="35"/>
    </row>
    <row r="11394" spans="7:8" x14ac:dyDescent="0.2">
      <c r="G11394" s="35"/>
      <c r="H11394" s="35"/>
    </row>
    <row r="11395" spans="7:8" x14ac:dyDescent="0.2">
      <c r="G11395" s="35"/>
      <c r="H11395" s="35"/>
    </row>
    <row r="11396" spans="7:8" x14ac:dyDescent="0.2">
      <c r="G11396" s="35"/>
      <c r="H11396" s="35"/>
    </row>
    <row r="11397" spans="7:8" x14ac:dyDescent="0.2">
      <c r="G11397" s="35"/>
      <c r="H11397" s="35"/>
    </row>
    <row r="11398" spans="7:8" x14ac:dyDescent="0.2">
      <c r="G11398" s="35"/>
      <c r="H11398" s="35"/>
    </row>
    <row r="11399" spans="7:8" x14ac:dyDescent="0.2">
      <c r="G11399" s="35"/>
      <c r="H11399" s="35"/>
    </row>
    <row r="11400" spans="7:8" x14ac:dyDescent="0.2">
      <c r="G11400" s="35"/>
      <c r="H11400" s="35"/>
    </row>
    <row r="11401" spans="7:8" x14ac:dyDescent="0.2">
      <c r="G11401" s="35"/>
      <c r="H11401" s="35"/>
    </row>
    <row r="11402" spans="7:8" x14ac:dyDescent="0.2">
      <c r="G11402" s="35"/>
      <c r="H11402" s="35"/>
    </row>
    <row r="11403" spans="7:8" x14ac:dyDescent="0.2">
      <c r="G11403" s="35"/>
      <c r="H11403" s="35"/>
    </row>
    <row r="11404" spans="7:8" x14ac:dyDescent="0.2">
      <c r="G11404" s="35"/>
      <c r="H11404" s="35"/>
    </row>
    <row r="11405" spans="7:8" x14ac:dyDescent="0.2">
      <c r="G11405" s="35"/>
      <c r="H11405" s="35"/>
    </row>
    <row r="11406" spans="7:8" x14ac:dyDescent="0.2">
      <c r="G11406" s="35"/>
      <c r="H11406" s="35"/>
    </row>
    <row r="11407" spans="7:8" x14ac:dyDescent="0.2">
      <c r="G11407" s="35"/>
      <c r="H11407" s="35"/>
    </row>
    <row r="11408" spans="7:8" x14ac:dyDescent="0.2">
      <c r="G11408" s="35"/>
      <c r="H11408" s="35"/>
    </row>
    <row r="11409" spans="7:8" x14ac:dyDescent="0.2">
      <c r="G11409" s="35"/>
      <c r="H11409" s="35"/>
    </row>
    <row r="11410" spans="7:8" x14ac:dyDescent="0.2">
      <c r="G11410" s="35"/>
      <c r="H11410" s="35"/>
    </row>
    <row r="11411" spans="7:8" x14ac:dyDescent="0.2">
      <c r="G11411" s="35"/>
      <c r="H11411" s="35"/>
    </row>
    <row r="11412" spans="7:8" x14ac:dyDescent="0.2">
      <c r="G11412" s="35"/>
      <c r="H11412" s="35"/>
    </row>
    <row r="11413" spans="7:8" x14ac:dyDescent="0.2">
      <c r="G11413" s="35"/>
      <c r="H11413" s="35"/>
    </row>
    <row r="11414" spans="7:8" x14ac:dyDescent="0.2">
      <c r="G11414" s="35"/>
      <c r="H11414" s="35"/>
    </row>
    <row r="11415" spans="7:8" x14ac:dyDescent="0.2">
      <c r="G11415" s="35"/>
      <c r="H11415" s="35"/>
    </row>
    <row r="11416" spans="7:8" x14ac:dyDescent="0.2">
      <c r="G11416" s="35"/>
      <c r="H11416" s="35"/>
    </row>
    <row r="11417" spans="7:8" x14ac:dyDescent="0.2">
      <c r="G11417" s="35"/>
      <c r="H11417" s="35"/>
    </row>
    <row r="11418" spans="7:8" x14ac:dyDescent="0.2">
      <c r="G11418" s="35"/>
      <c r="H11418" s="35"/>
    </row>
    <row r="11419" spans="7:8" x14ac:dyDescent="0.2">
      <c r="G11419" s="35"/>
      <c r="H11419" s="35"/>
    </row>
    <row r="11420" spans="7:8" x14ac:dyDescent="0.2">
      <c r="G11420" s="35"/>
      <c r="H11420" s="35"/>
    </row>
    <row r="11421" spans="7:8" x14ac:dyDescent="0.2">
      <c r="G11421" s="35"/>
      <c r="H11421" s="35"/>
    </row>
    <row r="11422" spans="7:8" x14ac:dyDescent="0.2">
      <c r="G11422" s="35"/>
      <c r="H11422" s="35"/>
    </row>
    <row r="11423" spans="7:8" x14ac:dyDescent="0.2">
      <c r="G11423" s="35"/>
      <c r="H11423" s="35"/>
    </row>
    <row r="11424" spans="7:8" x14ac:dyDescent="0.2">
      <c r="G11424" s="35"/>
      <c r="H11424" s="35"/>
    </row>
    <row r="11425" spans="7:8" x14ac:dyDescent="0.2">
      <c r="G11425" s="35"/>
      <c r="H11425" s="35"/>
    </row>
    <row r="11426" spans="7:8" x14ac:dyDescent="0.2">
      <c r="G11426" s="35"/>
      <c r="H11426" s="35"/>
    </row>
    <row r="11427" spans="7:8" x14ac:dyDescent="0.2">
      <c r="G11427" s="35"/>
      <c r="H11427" s="35"/>
    </row>
    <row r="11428" spans="7:8" x14ac:dyDescent="0.2">
      <c r="G11428" s="35"/>
      <c r="H11428" s="35"/>
    </row>
    <row r="11429" spans="7:8" x14ac:dyDescent="0.2">
      <c r="G11429" s="35"/>
      <c r="H11429" s="35"/>
    </row>
    <row r="11430" spans="7:8" x14ac:dyDescent="0.2">
      <c r="G11430" s="35"/>
      <c r="H11430" s="35"/>
    </row>
    <row r="11431" spans="7:8" x14ac:dyDescent="0.2">
      <c r="G11431" s="35"/>
      <c r="H11431" s="35"/>
    </row>
    <row r="11432" spans="7:8" x14ac:dyDescent="0.2">
      <c r="G11432" s="35"/>
      <c r="H11432" s="35"/>
    </row>
    <row r="11433" spans="7:8" x14ac:dyDescent="0.2">
      <c r="G11433" s="35"/>
      <c r="H11433" s="35"/>
    </row>
    <row r="11434" spans="7:8" x14ac:dyDescent="0.2">
      <c r="G11434" s="35"/>
      <c r="H11434" s="35"/>
    </row>
    <row r="11435" spans="7:8" x14ac:dyDescent="0.2">
      <c r="G11435" s="35"/>
      <c r="H11435" s="35"/>
    </row>
    <row r="11436" spans="7:8" x14ac:dyDescent="0.2">
      <c r="G11436" s="35"/>
      <c r="H11436" s="35"/>
    </row>
    <row r="11437" spans="7:8" x14ac:dyDescent="0.2">
      <c r="G11437" s="35"/>
      <c r="H11437" s="35"/>
    </row>
    <row r="11438" spans="7:8" x14ac:dyDescent="0.2">
      <c r="G11438" s="35"/>
      <c r="H11438" s="35"/>
    </row>
    <row r="11439" spans="7:8" x14ac:dyDescent="0.2">
      <c r="G11439" s="35"/>
      <c r="H11439" s="35"/>
    </row>
    <row r="11440" spans="7:8" x14ac:dyDescent="0.2">
      <c r="G11440" s="35"/>
      <c r="H11440" s="35"/>
    </row>
    <row r="11441" spans="7:8" x14ac:dyDescent="0.2">
      <c r="G11441" s="35"/>
      <c r="H11441" s="35"/>
    </row>
    <row r="11442" spans="7:8" x14ac:dyDescent="0.2">
      <c r="G11442" s="35"/>
      <c r="H11442" s="35"/>
    </row>
    <row r="11443" spans="7:8" x14ac:dyDescent="0.2">
      <c r="G11443" s="35"/>
      <c r="H11443" s="35"/>
    </row>
    <row r="11444" spans="7:8" x14ac:dyDescent="0.2">
      <c r="G11444" s="35"/>
      <c r="H11444" s="35"/>
    </row>
    <row r="11445" spans="7:8" x14ac:dyDescent="0.2">
      <c r="G11445" s="35"/>
      <c r="H11445" s="35"/>
    </row>
    <row r="11446" spans="7:8" x14ac:dyDescent="0.2">
      <c r="G11446" s="35"/>
      <c r="H11446" s="35"/>
    </row>
    <row r="11447" spans="7:8" x14ac:dyDescent="0.2">
      <c r="G11447" s="35"/>
      <c r="H11447" s="35"/>
    </row>
    <row r="11448" spans="7:8" x14ac:dyDescent="0.2">
      <c r="G11448" s="35"/>
      <c r="H11448" s="35"/>
    </row>
    <row r="11449" spans="7:8" x14ac:dyDescent="0.2">
      <c r="G11449" s="35"/>
      <c r="H11449" s="35"/>
    </row>
    <row r="11450" spans="7:8" x14ac:dyDescent="0.2">
      <c r="G11450" s="35"/>
      <c r="H11450" s="35"/>
    </row>
    <row r="11451" spans="7:8" x14ac:dyDescent="0.2">
      <c r="G11451" s="35"/>
      <c r="H11451" s="35"/>
    </row>
    <row r="11452" spans="7:8" x14ac:dyDescent="0.2">
      <c r="G11452" s="35"/>
      <c r="H11452" s="35"/>
    </row>
    <row r="11453" spans="7:8" x14ac:dyDescent="0.2">
      <c r="G11453" s="35"/>
      <c r="H11453" s="35"/>
    </row>
    <row r="11454" spans="7:8" x14ac:dyDescent="0.2">
      <c r="G11454" s="35"/>
      <c r="H11454" s="35"/>
    </row>
    <row r="11455" spans="7:8" x14ac:dyDescent="0.2">
      <c r="G11455" s="35"/>
      <c r="H11455" s="35"/>
    </row>
    <row r="11456" spans="7:8" x14ac:dyDescent="0.2">
      <c r="G11456" s="35"/>
      <c r="H11456" s="35"/>
    </row>
    <row r="11457" spans="7:8" x14ac:dyDescent="0.2">
      <c r="G11457" s="35"/>
      <c r="H11457" s="35"/>
    </row>
    <row r="11458" spans="7:8" x14ac:dyDescent="0.2">
      <c r="G11458" s="35"/>
      <c r="H11458" s="35"/>
    </row>
    <row r="11459" spans="7:8" x14ac:dyDescent="0.2">
      <c r="G11459" s="35"/>
      <c r="H11459" s="35"/>
    </row>
    <row r="11460" spans="7:8" x14ac:dyDescent="0.2">
      <c r="G11460" s="35"/>
      <c r="H11460" s="35"/>
    </row>
    <row r="11461" spans="7:8" x14ac:dyDescent="0.2">
      <c r="G11461" s="35"/>
      <c r="H11461" s="35"/>
    </row>
    <row r="11462" spans="7:8" x14ac:dyDescent="0.2">
      <c r="G11462" s="35"/>
      <c r="H11462" s="35"/>
    </row>
    <row r="11463" spans="7:8" x14ac:dyDescent="0.2">
      <c r="G11463" s="35"/>
      <c r="H11463" s="35"/>
    </row>
    <row r="11464" spans="7:8" x14ac:dyDescent="0.2">
      <c r="G11464" s="35"/>
      <c r="H11464" s="35"/>
    </row>
    <row r="11465" spans="7:8" x14ac:dyDescent="0.2">
      <c r="G11465" s="35"/>
      <c r="H11465" s="35"/>
    </row>
    <row r="11466" spans="7:8" x14ac:dyDescent="0.2">
      <c r="G11466" s="35"/>
      <c r="H11466" s="35"/>
    </row>
    <row r="11467" spans="7:8" x14ac:dyDescent="0.2">
      <c r="G11467" s="35"/>
      <c r="H11467" s="35"/>
    </row>
    <row r="11468" spans="7:8" x14ac:dyDescent="0.2">
      <c r="G11468" s="35"/>
      <c r="H11468" s="35"/>
    </row>
    <row r="11469" spans="7:8" x14ac:dyDescent="0.2">
      <c r="G11469" s="35"/>
      <c r="H11469" s="35"/>
    </row>
    <row r="11470" spans="7:8" x14ac:dyDescent="0.2">
      <c r="G11470" s="35"/>
      <c r="H11470" s="35"/>
    </row>
    <row r="11471" spans="7:8" x14ac:dyDescent="0.2">
      <c r="G11471" s="35"/>
      <c r="H11471" s="35"/>
    </row>
    <row r="11472" spans="7:8" x14ac:dyDescent="0.2">
      <c r="G11472" s="35"/>
      <c r="H11472" s="35"/>
    </row>
    <row r="11473" spans="7:8" x14ac:dyDescent="0.2">
      <c r="G11473" s="35"/>
      <c r="H11473" s="35"/>
    </row>
    <row r="11474" spans="7:8" x14ac:dyDescent="0.2">
      <c r="G11474" s="35"/>
      <c r="H11474" s="35"/>
    </row>
    <row r="11475" spans="7:8" x14ac:dyDescent="0.2">
      <c r="G11475" s="35"/>
      <c r="H11475" s="35"/>
    </row>
    <row r="11476" spans="7:8" x14ac:dyDescent="0.2">
      <c r="G11476" s="35"/>
      <c r="H11476" s="35"/>
    </row>
    <row r="11477" spans="7:8" x14ac:dyDescent="0.2">
      <c r="G11477" s="35"/>
      <c r="H11477" s="35"/>
    </row>
    <row r="11478" spans="7:8" x14ac:dyDescent="0.2">
      <c r="G11478" s="35"/>
      <c r="H11478" s="35"/>
    </row>
    <row r="11479" spans="7:8" x14ac:dyDescent="0.2">
      <c r="G11479" s="35"/>
      <c r="H11479" s="35"/>
    </row>
    <row r="11480" spans="7:8" x14ac:dyDescent="0.2">
      <c r="G11480" s="35"/>
      <c r="H11480" s="35"/>
    </row>
    <row r="11481" spans="7:8" x14ac:dyDescent="0.2">
      <c r="G11481" s="35"/>
      <c r="H11481" s="35"/>
    </row>
    <row r="11482" spans="7:8" x14ac:dyDescent="0.2">
      <c r="G11482" s="35"/>
      <c r="H11482" s="35"/>
    </row>
    <row r="11483" spans="7:8" x14ac:dyDescent="0.2">
      <c r="G11483" s="35"/>
      <c r="H11483" s="35"/>
    </row>
    <row r="11484" spans="7:8" x14ac:dyDescent="0.2">
      <c r="G11484" s="35"/>
      <c r="H11484" s="35"/>
    </row>
    <row r="11485" spans="7:8" x14ac:dyDescent="0.2">
      <c r="G11485" s="35"/>
      <c r="H11485" s="35"/>
    </row>
    <row r="11486" spans="7:8" x14ac:dyDescent="0.2">
      <c r="G11486" s="35"/>
      <c r="H11486" s="35"/>
    </row>
    <row r="11487" spans="7:8" x14ac:dyDescent="0.2">
      <c r="G11487" s="35"/>
      <c r="H11487" s="35"/>
    </row>
    <row r="11488" spans="7:8" x14ac:dyDescent="0.2">
      <c r="G11488" s="35"/>
      <c r="H11488" s="35"/>
    </row>
    <row r="11489" spans="7:8" x14ac:dyDescent="0.2">
      <c r="G11489" s="35"/>
      <c r="H11489" s="35"/>
    </row>
    <row r="11490" spans="7:8" x14ac:dyDescent="0.2">
      <c r="G11490" s="35"/>
      <c r="H11490" s="35"/>
    </row>
    <row r="11491" spans="7:8" x14ac:dyDescent="0.2">
      <c r="G11491" s="35"/>
      <c r="H11491" s="35"/>
    </row>
    <row r="11492" spans="7:8" x14ac:dyDescent="0.2">
      <c r="G11492" s="35"/>
      <c r="H11492" s="35"/>
    </row>
    <row r="11493" spans="7:8" x14ac:dyDescent="0.2">
      <c r="G11493" s="35"/>
      <c r="H11493" s="35"/>
    </row>
    <row r="11494" spans="7:8" x14ac:dyDescent="0.2">
      <c r="G11494" s="35"/>
      <c r="H11494" s="35"/>
    </row>
    <row r="11495" spans="7:8" x14ac:dyDescent="0.2">
      <c r="G11495" s="35"/>
      <c r="H11495" s="35"/>
    </row>
    <row r="11496" spans="7:8" x14ac:dyDescent="0.2">
      <c r="G11496" s="35"/>
      <c r="H11496" s="35"/>
    </row>
    <row r="11497" spans="7:8" x14ac:dyDescent="0.2">
      <c r="G11497" s="35"/>
      <c r="H11497" s="35"/>
    </row>
    <row r="11498" spans="7:8" x14ac:dyDescent="0.2">
      <c r="G11498" s="35"/>
      <c r="H11498" s="35"/>
    </row>
    <row r="11499" spans="7:8" x14ac:dyDescent="0.2">
      <c r="G11499" s="35"/>
      <c r="H11499" s="35"/>
    </row>
    <row r="11500" spans="7:8" x14ac:dyDescent="0.2">
      <c r="G11500" s="35"/>
      <c r="H11500" s="35"/>
    </row>
    <row r="11501" spans="7:8" x14ac:dyDescent="0.2">
      <c r="G11501" s="35"/>
      <c r="H11501" s="35"/>
    </row>
    <row r="11502" spans="7:8" x14ac:dyDescent="0.2">
      <c r="G11502" s="35"/>
      <c r="H11502" s="35"/>
    </row>
    <row r="11503" spans="7:8" x14ac:dyDescent="0.2">
      <c r="G11503" s="35"/>
      <c r="H11503" s="35"/>
    </row>
    <row r="11504" spans="7:8" x14ac:dyDescent="0.2">
      <c r="G11504" s="35"/>
      <c r="H11504" s="35"/>
    </row>
    <row r="11505" spans="7:8" x14ac:dyDescent="0.2">
      <c r="G11505" s="35"/>
      <c r="H11505" s="35"/>
    </row>
    <row r="11506" spans="7:8" x14ac:dyDescent="0.2">
      <c r="G11506" s="35"/>
      <c r="H11506" s="35"/>
    </row>
    <row r="11507" spans="7:8" x14ac:dyDescent="0.2">
      <c r="G11507" s="35"/>
      <c r="H11507" s="35"/>
    </row>
    <row r="11508" spans="7:8" x14ac:dyDescent="0.2">
      <c r="G11508" s="35"/>
      <c r="H11508" s="35"/>
    </row>
    <row r="11509" spans="7:8" x14ac:dyDescent="0.2">
      <c r="G11509" s="35"/>
      <c r="H11509" s="35"/>
    </row>
    <row r="11510" spans="7:8" x14ac:dyDescent="0.2">
      <c r="G11510" s="35"/>
      <c r="H11510" s="35"/>
    </row>
    <row r="11511" spans="7:8" x14ac:dyDescent="0.2">
      <c r="G11511" s="35"/>
      <c r="H11511" s="35"/>
    </row>
    <row r="11512" spans="7:8" x14ac:dyDescent="0.2">
      <c r="G11512" s="35"/>
      <c r="H11512" s="35"/>
    </row>
    <row r="11513" spans="7:8" x14ac:dyDescent="0.2">
      <c r="G11513" s="35"/>
      <c r="H11513" s="35"/>
    </row>
    <row r="11514" spans="7:8" x14ac:dyDescent="0.2">
      <c r="G11514" s="35"/>
      <c r="H11514" s="35"/>
    </row>
    <row r="11515" spans="7:8" x14ac:dyDescent="0.2">
      <c r="G11515" s="35"/>
      <c r="H11515" s="35"/>
    </row>
    <row r="11516" spans="7:8" x14ac:dyDescent="0.2">
      <c r="G11516" s="35"/>
      <c r="H11516" s="35"/>
    </row>
    <row r="11517" spans="7:8" x14ac:dyDescent="0.2">
      <c r="G11517" s="35"/>
      <c r="H11517" s="35"/>
    </row>
    <row r="11518" spans="7:8" x14ac:dyDescent="0.2">
      <c r="G11518" s="35"/>
      <c r="H11518" s="35"/>
    </row>
    <row r="11519" spans="7:8" x14ac:dyDescent="0.2">
      <c r="G11519" s="35"/>
      <c r="H11519" s="35"/>
    </row>
    <row r="11520" spans="7:8" x14ac:dyDescent="0.2">
      <c r="G11520" s="35"/>
      <c r="H11520" s="35"/>
    </row>
    <row r="11521" spans="7:8" x14ac:dyDescent="0.2">
      <c r="G11521" s="35"/>
      <c r="H11521" s="35"/>
    </row>
    <row r="11522" spans="7:8" x14ac:dyDescent="0.2">
      <c r="G11522" s="35"/>
      <c r="H11522" s="35"/>
    </row>
    <row r="11523" spans="7:8" x14ac:dyDescent="0.2">
      <c r="G11523" s="35"/>
      <c r="H11523" s="35"/>
    </row>
    <row r="11524" spans="7:8" x14ac:dyDescent="0.2">
      <c r="G11524" s="35"/>
      <c r="H11524" s="35"/>
    </row>
    <row r="11525" spans="7:8" x14ac:dyDescent="0.2">
      <c r="G11525" s="35"/>
      <c r="H11525" s="35"/>
    </row>
    <row r="11526" spans="7:8" x14ac:dyDescent="0.2">
      <c r="G11526" s="35"/>
      <c r="H11526" s="35"/>
    </row>
    <row r="11527" spans="7:8" x14ac:dyDescent="0.2">
      <c r="G11527" s="35"/>
      <c r="H11527" s="35"/>
    </row>
    <row r="11528" spans="7:8" x14ac:dyDescent="0.2">
      <c r="G11528" s="35"/>
      <c r="H11528" s="35"/>
    </row>
    <row r="11529" spans="7:8" x14ac:dyDescent="0.2">
      <c r="G11529" s="35"/>
      <c r="H11529" s="35"/>
    </row>
    <row r="11530" spans="7:8" x14ac:dyDescent="0.2">
      <c r="G11530" s="35"/>
      <c r="H11530" s="35"/>
    </row>
    <row r="11531" spans="7:8" x14ac:dyDescent="0.2">
      <c r="G11531" s="35"/>
      <c r="H11531" s="35"/>
    </row>
    <row r="11532" spans="7:8" x14ac:dyDescent="0.2">
      <c r="G11532" s="35"/>
      <c r="H11532" s="35"/>
    </row>
    <row r="11533" spans="7:8" x14ac:dyDescent="0.2">
      <c r="G11533" s="35"/>
      <c r="H11533" s="35"/>
    </row>
    <row r="11534" spans="7:8" x14ac:dyDescent="0.2">
      <c r="G11534" s="35"/>
      <c r="H11534" s="35"/>
    </row>
    <row r="11535" spans="7:8" x14ac:dyDescent="0.2">
      <c r="G11535" s="35"/>
      <c r="H11535" s="35"/>
    </row>
    <row r="11536" spans="7:8" x14ac:dyDescent="0.2">
      <c r="G11536" s="35"/>
      <c r="H11536" s="35"/>
    </row>
    <row r="11537" spans="7:8" x14ac:dyDescent="0.2">
      <c r="G11537" s="35"/>
      <c r="H11537" s="35"/>
    </row>
    <row r="11538" spans="7:8" x14ac:dyDescent="0.2">
      <c r="G11538" s="35"/>
      <c r="H11538" s="35"/>
    </row>
    <row r="11539" spans="7:8" x14ac:dyDescent="0.2">
      <c r="G11539" s="35"/>
      <c r="H11539" s="35"/>
    </row>
    <row r="11540" spans="7:8" x14ac:dyDescent="0.2">
      <c r="G11540" s="35"/>
      <c r="H11540" s="35"/>
    </row>
    <row r="11541" spans="7:8" x14ac:dyDescent="0.2">
      <c r="G11541" s="35"/>
      <c r="H11541" s="35"/>
    </row>
    <row r="11542" spans="7:8" x14ac:dyDescent="0.2">
      <c r="G11542" s="35"/>
      <c r="H11542" s="35"/>
    </row>
    <row r="11543" spans="7:8" x14ac:dyDescent="0.2">
      <c r="G11543" s="35"/>
      <c r="H11543" s="35"/>
    </row>
    <row r="11544" spans="7:8" x14ac:dyDescent="0.2">
      <c r="G11544" s="35"/>
      <c r="H11544" s="35"/>
    </row>
    <row r="11545" spans="7:8" x14ac:dyDescent="0.2">
      <c r="G11545" s="35"/>
      <c r="H11545" s="35"/>
    </row>
    <row r="11546" spans="7:8" x14ac:dyDescent="0.2">
      <c r="G11546" s="35"/>
      <c r="H11546" s="35"/>
    </row>
    <row r="11547" spans="7:8" x14ac:dyDescent="0.2">
      <c r="G11547" s="35"/>
      <c r="H11547" s="35"/>
    </row>
    <row r="11548" spans="7:8" x14ac:dyDescent="0.2">
      <c r="G11548" s="35"/>
      <c r="H11548" s="35"/>
    </row>
    <row r="11549" spans="7:8" x14ac:dyDescent="0.2">
      <c r="G11549" s="35"/>
      <c r="H11549" s="35"/>
    </row>
    <row r="11550" spans="7:8" x14ac:dyDescent="0.2">
      <c r="G11550" s="35"/>
      <c r="H11550" s="35"/>
    </row>
    <row r="11551" spans="7:8" x14ac:dyDescent="0.2">
      <c r="G11551" s="35"/>
      <c r="H11551" s="35"/>
    </row>
    <row r="11552" spans="7:8" x14ac:dyDescent="0.2">
      <c r="G11552" s="35"/>
      <c r="H11552" s="35"/>
    </row>
    <row r="11553" spans="7:8" x14ac:dyDescent="0.2">
      <c r="G11553" s="35"/>
      <c r="H11553" s="35"/>
    </row>
    <row r="11554" spans="7:8" x14ac:dyDescent="0.2">
      <c r="G11554" s="35"/>
      <c r="H11554" s="35"/>
    </row>
    <row r="11555" spans="7:8" x14ac:dyDescent="0.2">
      <c r="G11555" s="35"/>
      <c r="H11555" s="35"/>
    </row>
    <row r="11556" spans="7:8" x14ac:dyDescent="0.2">
      <c r="G11556" s="35"/>
      <c r="H11556" s="35"/>
    </row>
    <row r="11557" spans="7:8" x14ac:dyDescent="0.2">
      <c r="G11557" s="35"/>
      <c r="H11557" s="35"/>
    </row>
    <row r="11558" spans="7:8" x14ac:dyDescent="0.2">
      <c r="G11558" s="35"/>
      <c r="H11558" s="35"/>
    </row>
    <row r="11559" spans="7:8" x14ac:dyDescent="0.2">
      <c r="G11559" s="35"/>
      <c r="H11559" s="35"/>
    </row>
    <row r="11560" spans="7:8" x14ac:dyDescent="0.2">
      <c r="G11560" s="35"/>
      <c r="H11560" s="35"/>
    </row>
    <row r="11561" spans="7:8" x14ac:dyDescent="0.2">
      <c r="G11561" s="35"/>
      <c r="H11561" s="35"/>
    </row>
    <row r="11562" spans="7:8" x14ac:dyDescent="0.2">
      <c r="G11562" s="35"/>
      <c r="H11562" s="35"/>
    </row>
    <row r="11563" spans="7:8" x14ac:dyDescent="0.2">
      <c r="G11563" s="35"/>
      <c r="H11563" s="35"/>
    </row>
    <row r="11564" spans="7:8" x14ac:dyDescent="0.2">
      <c r="G11564" s="35"/>
      <c r="H11564" s="35"/>
    </row>
    <row r="11565" spans="7:8" x14ac:dyDescent="0.2">
      <c r="G11565" s="35"/>
      <c r="H11565" s="35"/>
    </row>
    <row r="11566" spans="7:8" x14ac:dyDescent="0.2">
      <c r="G11566" s="35"/>
      <c r="H11566" s="35"/>
    </row>
    <row r="11567" spans="7:8" x14ac:dyDescent="0.2">
      <c r="G11567" s="35"/>
      <c r="H11567" s="35"/>
    </row>
    <row r="11568" spans="7:8" x14ac:dyDescent="0.2">
      <c r="G11568" s="35"/>
      <c r="H11568" s="35"/>
    </row>
    <row r="11569" spans="7:8" x14ac:dyDescent="0.2">
      <c r="G11569" s="35"/>
      <c r="H11569" s="35"/>
    </row>
    <row r="11570" spans="7:8" x14ac:dyDescent="0.2">
      <c r="G11570" s="35"/>
      <c r="H11570" s="35"/>
    </row>
    <row r="11571" spans="7:8" x14ac:dyDescent="0.2">
      <c r="G11571" s="35"/>
      <c r="H11571" s="35"/>
    </row>
    <row r="11572" spans="7:8" x14ac:dyDescent="0.2">
      <c r="G11572" s="35"/>
      <c r="H11572" s="35"/>
    </row>
    <row r="11573" spans="7:8" x14ac:dyDescent="0.2">
      <c r="G11573" s="35"/>
      <c r="H11573" s="35"/>
    </row>
    <row r="11574" spans="7:8" x14ac:dyDescent="0.2">
      <c r="G11574" s="35"/>
      <c r="H11574" s="35"/>
    </row>
    <row r="11575" spans="7:8" x14ac:dyDescent="0.2">
      <c r="G11575" s="35"/>
      <c r="H11575" s="35"/>
    </row>
    <row r="11576" spans="7:8" x14ac:dyDescent="0.2">
      <c r="G11576" s="35"/>
      <c r="H11576" s="35"/>
    </row>
    <row r="11577" spans="7:8" x14ac:dyDescent="0.2">
      <c r="G11577" s="35"/>
      <c r="H11577" s="35"/>
    </row>
    <row r="11578" spans="7:8" x14ac:dyDescent="0.2">
      <c r="G11578" s="35"/>
      <c r="H11578" s="35"/>
    </row>
    <row r="11579" spans="7:8" x14ac:dyDescent="0.2">
      <c r="G11579" s="35"/>
      <c r="H11579" s="35"/>
    </row>
    <row r="11580" spans="7:8" x14ac:dyDescent="0.2">
      <c r="G11580" s="35"/>
      <c r="H11580" s="35"/>
    </row>
    <row r="11581" spans="7:8" x14ac:dyDescent="0.2">
      <c r="G11581" s="35"/>
      <c r="H11581" s="35"/>
    </row>
    <row r="11582" spans="7:8" x14ac:dyDescent="0.2">
      <c r="G11582" s="35"/>
      <c r="H11582" s="35"/>
    </row>
    <row r="11583" spans="7:8" x14ac:dyDescent="0.2">
      <c r="G11583" s="35"/>
      <c r="H11583" s="35"/>
    </row>
    <row r="11584" spans="7:8" x14ac:dyDescent="0.2">
      <c r="G11584" s="35"/>
      <c r="H11584" s="35"/>
    </row>
    <row r="11585" spans="7:8" x14ac:dyDescent="0.2">
      <c r="G11585" s="35"/>
      <c r="H11585" s="35"/>
    </row>
    <row r="11586" spans="7:8" x14ac:dyDescent="0.2">
      <c r="G11586" s="35"/>
      <c r="H11586" s="35"/>
    </row>
    <row r="11587" spans="7:8" x14ac:dyDescent="0.2">
      <c r="G11587" s="35"/>
      <c r="H11587" s="35"/>
    </row>
    <row r="11588" spans="7:8" x14ac:dyDescent="0.2">
      <c r="G11588" s="35"/>
      <c r="H11588" s="35"/>
    </row>
    <row r="11589" spans="7:8" x14ac:dyDescent="0.2">
      <c r="G11589" s="35"/>
      <c r="H11589" s="35"/>
    </row>
    <row r="11590" spans="7:8" x14ac:dyDescent="0.2">
      <c r="G11590" s="35"/>
      <c r="H11590" s="35"/>
    </row>
    <row r="11591" spans="7:8" x14ac:dyDescent="0.2">
      <c r="G11591" s="35"/>
      <c r="H11591" s="35"/>
    </row>
    <row r="11592" spans="7:8" x14ac:dyDescent="0.2">
      <c r="G11592" s="35"/>
      <c r="H11592" s="35"/>
    </row>
    <row r="11593" spans="7:8" x14ac:dyDescent="0.2">
      <c r="G11593" s="35"/>
      <c r="H11593" s="35"/>
    </row>
    <row r="11594" spans="7:8" x14ac:dyDescent="0.2">
      <c r="G11594" s="35"/>
      <c r="H11594" s="35"/>
    </row>
    <row r="11595" spans="7:8" x14ac:dyDescent="0.2">
      <c r="G11595" s="35"/>
      <c r="H11595" s="35"/>
    </row>
    <row r="11596" spans="7:8" x14ac:dyDescent="0.2">
      <c r="G11596" s="35"/>
      <c r="H11596" s="35"/>
    </row>
    <row r="11597" spans="7:8" x14ac:dyDescent="0.2">
      <c r="G11597" s="35"/>
      <c r="H11597" s="35"/>
    </row>
    <row r="11598" spans="7:8" x14ac:dyDescent="0.2">
      <c r="G11598" s="35"/>
      <c r="H11598" s="35"/>
    </row>
    <row r="11599" spans="7:8" x14ac:dyDescent="0.2">
      <c r="G11599" s="35"/>
      <c r="H11599" s="35"/>
    </row>
    <row r="11600" spans="7:8" x14ac:dyDescent="0.2">
      <c r="G11600" s="35"/>
      <c r="H11600" s="35"/>
    </row>
    <row r="11601" spans="7:8" x14ac:dyDescent="0.2">
      <c r="G11601" s="35"/>
      <c r="H11601" s="35"/>
    </row>
    <row r="11602" spans="7:8" x14ac:dyDescent="0.2">
      <c r="G11602" s="35"/>
      <c r="H11602" s="35"/>
    </row>
    <row r="11603" spans="7:8" x14ac:dyDescent="0.2">
      <c r="G11603" s="35"/>
      <c r="H11603" s="35"/>
    </row>
    <row r="11604" spans="7:8" x14ac:dyDescent="0.2">
      <c r="G11604" s="35"/>
      <c r="H11604" s="35"/>
    </row>
    <row r="11605" spans="7:8" x14ac:dyDescent="0.2">
      <c r="G11605" s="35"/>
      <c r="H11605" s="35"/>
    </row>
    <row r="11606" spans="7:8" x14ac:dyDescent="0.2">
      <c r="G11606" s="35"/>
      <c r="H11606" s="35"/>
    </row>
    <row r="11607" spans="7:8" x14ac:dyDescent="0.2">
      <c r="G11607" s="35"/>
      <c r="H11607" s="35"/>
    </row>
    <row r="11608" spans="7:8" x14ac:dyDescent="0.2">
      <c r="G11608" s="35"/>
      <c r="H11608" s="35"/>
    </row>
    <row r="11609" spans="7:8" x14ac:dyDescent="0.2">
      <c r="G11609" s="35"/>
      <c r="H11609" s="35"/>
    </row>
    <row r="11610" spans="7:8" x14ac:dyDescent="0.2">
      <c r="G11610" s="35"/>
      <c r="H11610" s="35"/>
    </row>
    <row r="11611" spans="7:8" x14ac:dyDescent="0.2">
      <c r="G11611" s="35"/>
      <c r="H11611" s="35"/>
    </row>
    <row r="11612" spans="7:8" x14ac:dyDescent="0.2">
      <c r="G11612" s="35"/>
      <c r="H11612" s="35"/>
    </row>
    <row r="11613" spans="7:8" x14ac:dyDescent="0.2">
      <c r="G11613" s="35"/>
      <c r="H11613" s="35"/>
    </row>
    <row r="11614" spans="7:8" x14ac:dyDescent="0.2">
      <c r="G11614" s="35"/>
      <c r="H11614" s="35"/>
    </row>
    <row r="11615" spans="7:8" x14ac:dyDescent="0.2">
      <c r="G11615" s="35"/>
      <c r="H11615" s="35"/>
    </row>
    <row r="11616" spans="7:8" x14ac:dyDescent="0.2">
      <c r="G11616" s="35"/>
      <c r="H11616" s="35"/>
    </row>
    <row r="11617" spans="7:8" x14ac:dyDescent="0.2">
      <c r="G11617" s="35"/>
      <c r="H11617" s="35"/>
    </row>
    <row r="11618" spans="7:8" x14ac:dyDescent="0.2">
      <c r="G11618" s="35"/>
      <c r="H11618" s="35"/>
    </row>
    <row r="11619" spans="7:8" x14ac:dyDescent="0.2">
      <c r="G11619" s="35"/>
      <c r="H11619" s="35"/>
    </row>
    <row r="11620" spans="7:8" x14ac:dyDescent="0.2">
      <c r="G11620" s="35"/>
      <c r="H11620" s="35"/>
    </row>
    <row r="11621" spans="7:8" x14ac:dyDescent="0.2">
      <c r="G11621" s="35"/>
      <c r="H11621" s="35"/>
    </row>
    <row r="11622" spans="7:8" x14ac:dyDescent="0.2">
      <c r="G11622" s="35"/>
      <c r="H11622" s="35"/>
    </row>
    <row r="11623" spans="7:8" x14ac:dyDescent="0.2">
      <c r="G11623" s="35"/>
      <c r="H11623" s="35"/>
    </row>
    <row r="11624" spans="7:8" x14ac:dyDescent="0.2">
      <c r="G11624" s="35"/>
      <c r="H11624" s="35"/>
    </row>
    <row r="11625" spans="7:8" x14ac:dyDescent="0.2">
      <c r="G11625" s="35"/>
      <c r="H11625" s="35"/>
    </row>
    <row r="11626" spans="7:8" x14ac:dyDescent="0.2">
      <c r="G11626" s="35"/>
      <c r="H11626" s="35"/>
    </row>
    <row r="11627" spans="7:8" x14ac:dyDescent="0.2">
      <c r="G11627" s="35"/>
      <c r="H11627" s="35"/>
    </row>
    <row r="11628" spans="7:8" x14ac:dyDescent="0.2">
      <c r="G11628" s="35"/>
      <c r="H11628" s="35"/>
    </row>
    <row r="11629" spans="7:8" x14ac:dyDescent="0.2">
      <c r="G11629" s="35"/>
      <c r="H11629" s="35"/>
    </row>
    <row r="11630" spans="7:8" x14ac:dyDescent="0.2">
      <c r="G11630" s="35"/>
      <c r="H11630" s="35"/>
    </row>
    <row r="11631" spans="7:8" x14ac:dyDescent="0.2">
      <c r="G11631" s="35"/>
      <c r="H11631" s="35"/>
    </row>
    <row r="11632" spans="7:8" x14ac:dyDescent="0.2">
      <c r="G11632" s="35"/>
      <c r="H11632" s="35"/>
    </row>
    <row r="11633" spans="7:8" x14ac:dyDescent="0.2">
      <c r="G11633" s="35"/>
      <c r="H11633" s="35"/>
    </row>
    <row r="11634" spans="7:8" x14ac:dyDescent="0.2">
      <c r="G11634" s="35"/>
      <c r="H11634" s="35"/>
    </row>
    <row r="11635" spans="7:8" x14ac:dyDescent="0.2">
      <c r="G11635" s="35"/>
      <c r="H11635" s="35"/>
    </row>
    <row r="11636" spans="7:8" x14ac:dyDescent="0.2">
      <c r="G11636" s="35"/>
      <c r="H11636" s="35"/>
    </row>
    <row r="11637" spans="7:8" x14ac:dyDescent="0.2">
      <c r="G11637" s="35"/>
      <c r="H11637" s="35"/>
    </row>
    <row r="11638" spans="7:8" x14ac:dyDescent="0.2">
      <c r="G11638" s="35"/>
      <c r="H11638" s="35"/>
    </row>
    <row r="11639" spans="7:8" x14ac:dyDescent="0.2">
      <c r="G11639" s="35"/>
      <c r="H11639" s="35"/>
    </row>
    <row r="11640" spans="7:8" x14ac:dyDescent="0.2">
      <c r="G11640" s="35"/>
      <c r="H11640" s="35"/>
    </row>
    <row r="11641" spans="7:8" x14ac:dyDescent="0.2">
      <c r="G11641" s="35"/>
      <c r="H11641" s="35"/>
    </row>
    <row r="11642" spans="7:8" x14ac:dyDescent="0.2">
      <c r="G11642" s="35"/>
      <c r="H11642" s="35"/>
    </row>
    <row r="11643" spans="7:8" x14ac:dyDescent="0.2">
      <c r="G11643" s="35"/>
      <c r="H11643" s="35"/>
    </row>
    <row r="11644" spans="7:8" x14ac:dyDescent="0.2">
      <c r="G11644" s="35"/>
      <c r="H11644" s="35"/>
    </row>
    <row r="11645" spans="7:8" x14ac:dyDescent="0.2">
      <c r="G11645" s="35"/>
      <c r="H11645" s="35"/>
    </row>
    <row r="11646" spans="7:8" x14ac:dyDescent="0.2">
      <c r="G11646" s="35"/>
      <c r="H11646" s="35"/>
    </row>
    <row r="11647" spans="7:8" x14ac:dyDescent="0.2">
      <c r="G11647" s="35"/>
      <c r="H11647" s="35"/>
    </row>
    <row r="11648" spans="7:8" x14ac:dyDescent="0.2">
      <c r="G11648" s="35"/>
      <c r="H11648" s="35"/>
    </row>
    <row r="11649" spans="7:8" x14ac:dyDescent="0.2">
      <c r="G11649" s="35"/>
      <c r="H11649" s="35"/>
    </row>
    <row r="11650" spans="7:8" x14ac:dyDescent="0.2">
      <c r="G11650" s="35"/>
      <c r="H11650" s="35"/>
    </row>
    <row r="11651" spans="7:8" x14ac:dyDescent="0.2">
      <c r="G11651" s="35"/>
      <c r="H11651" s="35"/>
    </row>
    <row r="11652" spans="7:8" x14ac:dyDescent="0.2">
      <c r="G11652" s="35"/>
      <c r="H11652" s="35"/>
    </row>
    <row r="11653" spans="7:8" x14ac:dyDescent="0.2">
      <c r="G11653" s="35"/>
      <c r="H11653" s="35"/>
    </row>
    <row r="11654" spans="7:8" x14ac:dyDescent="0.2">
      <c r="G11654" s="35"/>
      <c r="H11654" s="35"/>
    </row>
    <row r="11655" spans="7:8" x14ac:dyDescent="0.2">
      <c r="G11655" s="35"/>
      <c r="H11655" s="35"/>
    </row>
    <row r="11656" spans="7:8" x14ac:dyDescent="0.2">
      <c r="G11656" s="35"/>
      <c r="H11656" s="35"/>
    </row>
    <row r="11657" spans="7:8" x14ac:dyDescent="0.2">
      <c r="G11657" s="35"/>
      <c r="H11657" s="35"/>
    </row>
    <row r="11658" spans="7:8" x14ac:dyDescent="0.2">
      <c r="G11658" s="35"/>
      <c r="H11658" s="35"/>
    </row>
    <row r="11659" spans="7:8" x14ac:dyDescent="0.2">
      <c r="G11659" s="35"/>
      <c r="H11659" s="35"/>
    </row>
    <row r="11660" spans="7:8" x14ac:dyDescent="0.2">
      <c r="G11660" s="35"/>
      <c r="H11660" s="35"/>
    </row>
    <row r="11661" spans="7:8" x14ac:dyDescent="0.2">
      <c r="G11661" s="35"/>
      <c r="H11661" s="35"/>
    </row>
    <row r="11662" spans="7:8" x14ac:dyDescent="0.2">
      <c r="G11662" s="35"/>
      <c r="H11662" s="35"/>
    </row>
    <row r="11663" spans="7:8" x14ac:dyDescent="0.2">
      <c r="G11663" s="35"/>
      <c r="H11663" s="35"/>
    </row>
    <row r="11664" spans="7:8" x14ac:dyDescent="0.2">
      <c r="G11664" s="35"/>
      <c r="H11664" s="35"/>
    </row>
    <row r="11665" spans="7:8" x14ac:dyDescent="0.2">
      <c r="G11665" s="35"/>
      <c r="H11665" s="35"/>
    </row>
    <row r="11666" spans="7:8" x14ac:dyDescent="0.2">
      <c r="G11666" s="35"/>
      <c r="H11666" s="35"/>
    </row>
    <row r="11667" spans="7:8" x14ac:dyDescent="0.2">
      <c r="G11667" s="35"/>
      <c r="H11667" s="35"/>
    </row>
    <row r="11668" spans="7:8" x14ac:dyDescent="0.2">
      <c r="G11668" s="35"/>
      <c r="H11668" s="35"/>
    </row>
    <row r="11669" spans="7:8" x14ac:dyDescent="0.2">
      <c r="G11669" s="35"/>
      <c r="H11669" s="35"/>
    </row>
    <row r="11670" spans="7:8" x14ac:dyDescent="0.2">
      <c r="G11670" s="35"/>
      <c r="H11670" s="35"/>
    </row>
    <row r="11671" spans="7:8" x14ac:dyDescent="0.2">
      <c r="G11671" s="35"/>
      <c r="H11671" s="35"/>
    </row>
    <row r="11672" spans="7:8" x14ac:dyDescent="0.2">
      <c r="G11672" s="35"/>
      <c r="H11672" s="35"/>
    </row>
    <row r="11673" spans="7:8" x14ac:dyDescent="0.2">
      <c r="G11673" s="35"/>
      <c r="H11673" s="35"/>
    </row>
    <row r="11674" spans="7:8" x14ac:dyDescent="0.2">
      <c r="G11674" s="35"/>
      <c r="H11674" s="35"/>
    </row>
    <row r="11675" spans="7:8" x14ac:dyDescent="0.2">
      <c r="G11675" s="35"/>
      <c r="H11675" s="35"/>
    </row>
    <row r="11676" spans="7:8" x14ac:dyDescent="0.2">
      <c r="G11676" s="35"/>
      <c r="H11676" s="35"/>
    </row>
    <row r="11677" spans="7:8" x14ac:dyDescent="0.2">
      <c r="G11677" s="35"/>
      <c r="H11677" s="35"/>
    </row>
    <row r="11678" spans="7:8" x14ac:dyDescent="0.2">
      <c r="G11678" s="35"/>
      <c r="H11678" s="35"/>
    </row>
    <row r="11679" spans="7:8" x14ac:dyDescent="0.2">
      <c r="G11679" s="35"/>
      <c r="H11679" s="35"/>
    </row>
    <row r="11680" spans="7:8" x14ac:dyDescent="0.2">
      <c r="G11680" s="35"/>
      <c r="H11680" s="35"/>
    </row>
    <row r="11681" spans="7:8" x14ac:dyDescent="0.2">
      <c r="G11681" s="35"/>
      <c r="H11681" s="35"/>
    </row>
    <row r="11682" spans="7:8" x14ac:dyDescent="0.2">
      <c r="G11682" s="35"/>
      <c r="H11682" s="35"/>
    </row>
    <row r="11683" spans="7:8" x14ac:dyDescent="0.2">
      <c r="G11683" s="35"/>
      <c r="H11683" s="35"/>
    </row>
    <row r="11684" spans="7:8" x14ac:dyDescent="0.2">
      <c r="G11684" s="35"/>
      <c r="H11684" s="35"/>
    </row>
    <row r="11685" spans="7:8" x14ac:dyDescent="0.2">
      <c r="G11685" s="35"/>
      <c r="H11685" s="35"/>
    </row>
    <row r="11686" spans="7:8" x14ac:dyDescent="0.2">
      <c r="G11686" s="35"/>
      <c r="H11686" s="35"/>
    </row>
    <row r="11687" spans="7:8" x14ac:dyDescent="0.2">
      <c r="G11687" s="35"/>
      <c r="H11687" s="35"/>
    </row>
    <row r="11688" spans="7:8" x14ac:dyDescent="0.2">
      <c r="G11688" s="35"/>
      <c r="H11688" s="35"/>
    </row>
    <row r="11689" spans="7:8" x14ac:dyDescent="0.2">
      <c r="G11689" s="35"/>
      <c r="H11689" s="35"/>
    </row>
    <row r="11690" spans="7:8" x14ac:dyDescent="0.2">
      <c r="G11690" s="35"/>
      <c r="H11690" s="35"/>
    </row>
    <row r="11691" spans="7:8" x14ac:dyDescent="0.2">
      <c r="G11691" s="35"/>
      <c r="H11691" s="35"/>
    </row>
    <row r="11692" spans="7:8" x14ac:dyDescent="0.2">
      <c r="G11692" s="35"/>
      <c r="H11692" s="35"/>
    </row>
    <row r="11693" spans="7:8" x14ac:dyDescent="0.2">
      <c r="G11693" s="35"/>
      <c r="H11693" s="35"/>
    </row>
    <row r="11694" spans="7:8" x14ac:dyDescent="0.2">
      <c r="G11694" s="35"/>
      <c r="H11694" s="35"/>
    </row>
    <row r="11695" spans="7:8" x14ac:dyDescent="0.2">
      <c r="G11695" s="35"/>
      <c r="H11695" s="35"/>
    </row>
    <row r="11696" spans="7:8" x14ac:dyDescent="0.2">
      <c r="G11696" s="35"/>
      <c r="H11696" s="35"/>
    </row>
    <row r="11697" spans="7:8" x14ac:dyDescent="0.2">
      <c r="G11697" s="35"/>
      <c r="H11697" s="35"/>
    </row>
    <row r="11698" spans="7:8" x14ac:dyDescent="0.2">
      <c r="G11698" s="35"/>
      <c r="H11698" s="35"/>
    </row>
    <row r="11699" spans="7:8" x14ac:dyDescent="0.2">
      <c r="G11699" s="35"/>
      <c r="H11699" s="35"/>
    </row>
    <row r="11700" spans="7:8" x14ac:dyDescent="0.2">
      <c r="G11700" s="35"/>
      <c r="H11700" s="35"/>
    </row>
    <row r="11701" spans="7:8" x14ac:dyDescent="0.2">
      <c r="G11701" s="35"/>
      <c r="H11701" s="35"/>
    </row>
    <row r="11702" spans="7:8" x14ac:dyDescent="0.2">
      <c r="G11702" s="35"/>
      <c r="H11702" s="35"/>
    </row>
    <row r="11703" spans="7:8" x14ac:dyDescent="0.2">
      <c r="G11703" s="35"/>
      <c r="H11703" s="35"/>
    </row>
    <row r="11704" spans="7:8" x14ac:dyDescent="0.2">
      <c r="G11704" s="35"/>
      <c r="H11704" s="35"/>
    </row>
    <row r="11705" spans="7:8" x14ac:dyDescent="0.2">
      <c r="G11705" s="35"/>
      <c r="H11705" s="35"/>
    </row>
    <row r="11706" spans="7:8" x14ac:dyDescent="0.2">
      <c r="G11706" s="35"/>
      <c r="H11706" s="35"/>
    </row>
    <row r="11707" spans="7:8" x14ac:dyDescent="0.2">
      <c r="G11707" s="35"/>
      <c r="H11707" s="35"/>
    </row>
    <row r="11708" spans="7:8" x14ac:dyDescent="0.2">
      <c r="G11708" s="35"/>
      <c r="H11708" s="35"/>
    </row>
    <row r="11709" spans="7:8" x14ac:dyDescent="0.2">
      <c r="G11709" s="35"/>
      <c r="H11709" s="35"/>
    </row>
    <row r="11710" spans="7:8" x14ac:dyDescent="0.2">
      <c r="G11710" s="35"/>
      <c r="H11710" s="35"/>
    </row>
    <row r="11711" spans="7:8" x14ac:dyDescent="0.2">
      <c r="G11711" s="35"/>
      <c r="H11711" s="35"/>
    </row>
    <row r="11712" spans="7:8" x14ac:dyDescent="0.2">
      <c r="G11712" s="35"/>
      <c r="H11712" s="35"/>
    </row>
    <row r="11713" spans="7:8" x14ac:dyDescent="0.2">
      <c r="G11713" s="35"/>
      <c r="H11713" s="35"/>
    </row>
    <row r="11714" spans="7:8" x14ac:dyDescent="0.2">
      <c r="G11714" s="35"/>
      <c r="H11714" s="35"/>
    </row>
    <row r="11715" spans="7:8" x14ac:dyDescent="0.2">
      <c r="G11715" s="35"/>
      <c r="H11715" s="35"/>
    </row>
    <row r="11716" spans="7:8" x14ac:dyDescent="0.2">
      <c r="G11716" s="35"/>
      <c r="H11716" s="35"/>
    </row>
    <row r="11717" spans="7:8" x14ac:dyDescent="0.2">
      <c r="G11717" s="35"/>
      <c r="H11717" s="35"/>
    </row>
    <row r="11718" spans="7:8" x14ac:dyDescent="0.2">
      <c r="G11718" s="35"/>
      <c r="H11718" s="35"/>
    </row>
    <row r="11719" spans="7:8" x14ac:dyDescent="0.2">
      <c r="G11719" s="35"/>
      <c r="H11719" s="35"/>
    </row>
    <row r="11720" spans="7:8" x14ac:dyDescent="0.2">
      <c r="G11720" s="35"/>
      <c r="H11720" s="35"/>
    </row>
    <row r="11721" spans="7:8" x14ac:dyDescent="0.2">
      <c r="G11721" s="35"/>
      <c r="H11721" s="35"/>
    </row>
    <row r="11722" spans="7:8" x14ac:dyDescent="0.2">
      <c r="G11722" s="35"/>
      <c r="H11722" s="35"/>
    </row>
    <row r="11723" spans="7:8" x14ac:dyDescent="0.2">
      <c r="G11723" s="35"/>
      <c r="H11723" s="35"/>
    </row>
    <row r="11724" spans="7:8" x14ac:dyDescent="0.2">
      <c r="G11724" s="35"/>
      <c r="H11724" s="35"/>
    </row>
    <row r="11725" spans="7:8" x14ac:dyDescent="0.2">
      <c r="G11725" s="35"/>
      <c r="H11725" s="35"/>
    </row>
    <row r="11726" spans="7:8" x14ac:dyDescent="0.2">
      <c r="G11726" s="35"/>
      <c r="H11726" s="35"/>
    </row>
    <row r="11727" spans="7:8" x14ac:dyDescent="0.2">
      <c r="G11727" s="35"/>
      <c r="H11727" s="35"/>
    </row>
    <row r="11728" spans="7:8" x14ac:dyDescent="0.2">
      <c r="G11728" s="35"/>
      <c r="H11728" s="35"/>
    </row>
    <row r="11729" spans="7:8" x14ac:dyDescent="0.2">
      <c r="G11729" s="35"/>
      <c r="H11729" s="35"/>
    </row>
    <row r="11730" spans="7:8" x14ac:dyDescent="0.2">
      <c r="G11730" s="35"/>
      <c r="H11730" s="35"/>
    </row>
    <row r="11731" spans="7:8" x14ac:dyDescent="0.2">
      <c r="G11731" s="35"/>
      <c r="H11731" s="35"/>
    </row>
    <row r="11732" spans="7:8" x14ac:dyDescent="0.2">
      <c r="G11732" s="35"/>
      <c r="H11732" s="35"/>
    </row>
    <row r="11733" spans="7:8" x14ac:dyDescent="0.2">
      <c r="G11733" s="35"/>
      <c r="H11733" s="35"/>
    </row>
    <row r="11734" spans="7:8" x14ac:dyDescent="0.2">
      <c r="G11734" s="35"/>
      <c r="H11734" s="35"/>
    </row>
    <row r="11735" spans="7:8" x14ac:dyDescent="0.2">
      <c r="G11735" s="35"/>
      <c r="H11735" s="35"/>
    </row>
    <row r="11736" spans="7:8" x14ac:dyDescent="0.2">
      <c r="G11736" s="35"/>
      <c r="H11736" s="35"/>
    </row>
    <row r="11737" spans="7:8" x14ac:dyDescent="0.2">
      <c r="G11737" s="35"/>
      <c r="H11737" s="35"/>
    </row>
    <row r="11738" spans="7:8" x14ac:dyDescent="0.2">
      <c r="G11738" s="35"/>
      <c r="H11738" s="35"/>
    </row>
    <row r="11739" spans="7:8" x14ac:dyDescent="0.2">
      <c r="G11739" s="35"/>
      <c r="H11739" s="35"/>
    </row>
    <row r="11740" spans="7:8" x14ac:dyDescent="0.2">
      <c r="G11740" s="35"/>
      <c r="H11740" s="35"/>
    </row>
    <row r="11741" spans="7:8" x14ac:dyDescent="0.2">
      <c r="G11741" s="35"/>
      <c r="H11741" s="35"/>
    </row>
    <row r="11742" spans="7:8" x14ac:dyDescent="0.2">
      <c r="G11742" s="35"/>
      <c r="H11742" s="35"/>
    </row>
    <row r="11743" spans="7:8" x14ac:dyDescent="0.2">
      <c r="G11743" s="35"/>
      <c r="H11743" s="35"/>
    </row>
    <row r="11744" spans="7:8" x14ac:dyDescent="0.2">
      <c r="G11744" s="35"/>
      <c r="H11744" s="35"/>
    </row>
    <row r="11745" spans="7:8" x14ac:dyDescent="0.2">
      <c r="G11745" s="35"/>
      <c r="H11745" s="35"/>
    </row>
    <row r="11746" spans="7:8" x14ac:dyDescent="0.2">
      <c r="G11746" s="35"/>
      <c r="H11746" s="35"/>
    </row>
    <row r="11747" spans="7:8" x14ac:dyDescent="0.2">
      <c r="G11747" s="35"/>
      <c r="H11747" s="35"/>
    </row>
    <row r="11748" spans="7:8" x14ac:dyDescent="0.2">
      <c r="G11748" s="35"/>
      <c r="H11748" s="35"/>
    </row>
    <row r="11749" spans="7:8" x14ac:dyDescent="0.2">
      <c r="G11749" s="35"/>
      <c r="H11749" s="35"/>
    </row>
    <row r="11750" spans="7:8" x14ac:dyDescent="0.2">
      <c r="G11750" s="35"/>
      <c r="H11750" s="35"/>
    </row>
    <row r="11751" spans="7:8" x14ac:dyDescent="0.2">
      <c r="G11751" s="35"/>
      <c r="H11751" s="35"/>
    </row>
    <row r="11752" spans="7:8" x14ac:dyDescent="0.2">
      <c r="G11752" s="35"/>
      <c r="H11752" s="35"/>
    </row>
    <row r="11753" spans="7:8" x14ac:dyDescent="0.2">
      <c r="G11753" s="35"/>
      <c r="H11753" s="35"/>
    </row>
    <row r="11754" spans="7:8" x14ac:dyDescent="0.2">
      <c r="G11754" s="35"/>
      <c r="H11754" s="35"/>
    </row>
    <row r="11755" spans="7:8" x14ac:dyDescent="0.2">
      <c r="G11755" s="35"/>
      <c r="H11755" s="35"/>
    </row>
    <row r="11756" spans="7:8" x14ac:dyDescent="0.2">
      <c r="G11756" s="35"/>
      <c r="H11756" s="35"/>
    </row>
    <row r="11757" spans="7:8" x14ac:dyDescent="0.2">
      <c r="G11757" s="35"/>
      <c r="H11757" s="35"/>
    </row>
    <row r="11758" spans="7:8" x14ac:dyDescent="0.2">
      <c r="G11758" s="35"/>
      <c r="H11758" s="35"/>
    </row>
    <row r="11759" spans="7:8" x14ac:dyDescent="0.2">
      <c r="G11759" s="35"/>
      <c r="H11759" s="35"/>
    </row>
    <row r="11760" spans="7:8" x14ac:dyDescent="0.2">
      <c r="G11760" s="35"/>
      <c r="H11760" s="35"/>
    </row>
    <row r="11761" spans="7:8" x14ac:dyDescent="0.2">
      <c r="G11761" s="35"/>
      <c r="H11761" s="35"/>
    </row>
    <row r="11762" spans="7:8" x14ac:dyDescent="0.2">
      <c r="G11762" s="35"/>
      <c r="H11762" s="35"/>
    </row>
    <row r="11763" spans="7:8" x14ac:dyDescent="0.2">
      <c r="G11763" s="35"/>
      <c r="H11763" s="35"/>
    </row>
    <row r="11764" spans="7:8" x14ac:dyDescent="0.2">
      <c r="G11764" s="35"/>
      <c r="H11764" s="35"/>
    </row>
    <row r="11765" spans="7:8" x14ac:dyDescent="0.2">
      <c r="G11765" s="35"/>
      <c r="H11765" s="35"/>
    </row>
    <row r="11766" spans="7:8" x14ac:dyDescent="0.2">
      <c r="G11766" s="35"/>
      <c r="H11766" s="35"/>
    </row>
    <row r="11767" spans="7:8" x14ac:dyDescent="0.2">
      <c r="G11767" s="35"/>
      <c r="H11767" s="35"/>
    </row>
    <row r="11768" spans="7:8" x14ac:dyDescent="0.2">
      <c r="G11768" s="35"/>
      <c r="H11768" s="35"/>
    </row>
    <row r="11769" spans="7:8" x14ac:dyDescent="0.2">
      <c r="G11769" s="35"/>
      <c r="H11769" s="35"/>
    </row>
    <row r="11770" spans="7:8" x14ac:dyDescent="0.2">
      <c r="G11770" s="35"/>
      <c r="H11770" s="35"/>
    </row>
    <row r="11771" spans="7:8" x14ac:dyDescent="0.2">
      <c r="G11771" s="35"/>
      <c r="H11771" s="35"/>
    </row>
    <row r="11772" spans="7:8" x14ac:dyDescent="0.2">
      <c r="G11772" s="35"/>
      <c r="H11772" s="35"/>
    </row>
    <row r="11773" spans="7:8" x14ac:dyDescent="0.2">
      <c r="G11773" s="35"/>
      <c r="H11773" s="35"/>
    </row>
    <row r="11774" spans="7:8" x14ac:dyDescent="0.2">
      <c r="G11774" s="35"/>
      <c r="H11774" s="35"/>
    </row>
    <row r="11775" spans="7:8" x14ac:dyDescent="0.2">
      <c r="G11775" s="35"/>
      <c r="H11775" s="35"/>
    </row>
    <row r="11776" spans="7:8" x14ac:dyDescent="0.2">
      <c r="G11776" s="35"/>
      <c r="H11776" s="35"/>
    </row>
    <row r="11777" spans="7:8" x14ac:dyDescent="0.2">
      <c r="G11777" s="35"/>
      <c r="H11777" s="35"/>
    </row>
    <row r="11778" spans="7:8" x14ac:dyDescent="0.2">
      <c r="G11778" s="35"/>
      <c r="H11778" s="35"/>
    </row>
    <row r="11779" spans="7:8" x14ac:dyDescent="0.2">
      <c r="G11779" s="35"/>
      <c r="H11779" s="35"/>
    </row>
    <row r="11780" spans="7:8" x14ac:dyDescent="0.2">
      <c r="G11780" s="35"/>
      <c r="H11780" s="35"/>
    </row>
    <row r="11781" spans="7:8" x14ac:dyDescent="0.2">
      <c r="G11781" s="35"/>
      <c r="H11781" s="35"/>
    </row>
    <row r="11782" spans="7:8" x14ac:dyDescent="0.2">
      <c r="G11782" s="35"/>
      <c r="H11782" s="35"/>
    </row>
    <row r="11783" spans="7:8" x14ac:dyDescent="0.2">
      <c r="G11783" s="35"/>
      <c r="H11783" s="35"/>
    </row>
    <row r="11784" spans="7:8" x14ac:dyDescent="0.2">
      <c r="G11784" s="35"/>
      <c r="H11784" s="35"/>
    </row>
    <row r="11785" spans="7:8" x14ac:dyDescent="0.2">
      <c r="G11785" s="35"/>
      <c r="H11785" s="35"/>
    </row>
    <row r="11786" spans="7:8" x14ac:dyDescent="0.2">
      <c r="G11786" s="35"/>
      <c r="H11786" s="35"/>
    </row>
    <row r="11787" spans="7:8" x14ac:dyDescent="0.2">
      <c r="G11787" s="35"/>
      <c r="H11787" s="35"/>
    </row>
    <row r="11788" spans="7:8" x14ac:dyDescent="0.2">
      <c r="G11788" s="35"/>
      <c r="H11788" s="35"/>
    </row>
    <row r="11789" spans="7:8" x14ac:dyDescent="0.2">
      <c r="G11789" s="35"/>
      <c r="H11789" s="35"/>
    </row>
    <row r="11790" spans="7:8" x14ac:dyDescent="0.2">
      <c r="G11790" s="35"/>
      <c r="H11790" s="35"/>
    </row>
    <row r="11791" spans="7:8" x14ac:dyDescent="0.2">
      <c r="G11791" s="35"/>
      <c r="H11791" s="35"/>
    </row>
    <row r="11792" spans="7:8" x14ac:dyDescent="0.2">
      <c r="G11792" s="35"/>
      <c r="H11792" s="35"/>
    </row>
    <row r="11793" spans="7:8" x14ac:dyDescent="0.2">
      <c r="G11793" s="35"/>
      <c r="H11793" s="35"/>
    </row>
    <row r="11794" spans="7:8" x14ac:dyDescent="0.2">
      <c r="G11794" s="35"/>
      <c r="H11794" s="35"/>
    </row>
    <row r="11795" spans="7:8" x14ac:dyDescent="0.2">
      <c r="G11795" s="35"/>
      <c r="H11795" s="35"/>
    </row>
    <row r="11796" spans="7:8" x14ac:dyDescent="0.2">
      <c r="G11796" s="35"/>
      <c r="H11796" s="35"/>
    </row>
    <row r="11797" spans="7:8" x14ac:dyDescent="0.2">
      <c r="G11797" s="35"/>
      <c r="H11797" s="35"/>
    </row>
    <row r="11798" spans="7:8" x14ac:dyDescent="0.2">
      <c r="G11798" s="35"/>
      <c r="H11798" s="35"/>
    </row>
    <row r="11799" spans="7:8" x14ac:dyDescent="0.2">
      <c r="G11799" s="35"/>
      <c r="H11799" s="35"/>
    </row>
    <row r="11800" spans="7:8" x14ac:dyDescent="0.2">
      <c r="G11800" s="35"/>
      <c r="H11800" s="35"/>
    </row>
    <row r="11801" spans="7:8" x14ac:dyDescent="0.2">
      <c r="G11801" s="35"/>
      <c r="H11801" s="35"/>
    </row>
    <row r="11802" spans="7:8" x14ac:dyDescent="0.2">
      <c r="G11802" s="35"/>
      <c r="H11802" s="35"/>
    </row>
    <row r="11803" spans="7:8" x14ac:dyDescent="0.2">
      <c r="G11803" s="35"/>
      <c r="H11803" s="35"/>
    </row>
    <row r="11804" spans="7:8" x14ac:dyDescent="0.2">
      <c r="G11804" s="35"/>
      <c r="H11804" s="35"/>
    </row>
    <row r="11805" spans="7:8" x14ac:dyDescent="0.2">
      <c r="G11805" s="35"/>
      <c r="H11805" s="35"/>
    </row>
    <row r="11806" spans="7:8" x14ac:dyDescent="0.2">
      <c r="G11806" s="35"/>
      <c r="H11806" s="35"/>
    </row>
    <row r="11807" spans="7:8" x14ac:dyDescent="0.2">
      <c r="G11807" s="35"/>
      <c r="H11807" s="35"/>
    </row>
    <row r="11808" spans="7:8" x14ac:dyDescent="0.2">
      <c r="G11808" s="35"/>
      <c r="H11808" s="35"/>
    </row>
    <row r="11809" spans="7:8" x14ac:dyDescent="0.2">
      <c r="G11809" s="35"/>
      <c r="H11809" s="35"/>
    </row>
    <row r="11810" spans="7:8" x14ac:dyDescent="0.2">
      <c r="G11810" s="35"/>
      <c r="H11810" s="35"/>
    </row>
    <row r="11811" spans="7:8" x14ac:dyDescent="0.2">
      <c r="G11811" s="35"/>
      <c r="H11811" s="35"/>
    </row>
    <row r="11812" spans="7:8" x14ac:dyDescent="0.2">
      <c r="G11812" s="35"/>
      <c r="H11812" s="35"/>
    </row>
    <row r="11813" spans="7:8" x14ac:dyDescent="0.2">
      <c r="G11813" s="35"/>
      <c r="H11813" s="35"/>
    </row>
    <row r="11814" spans="7:8" x14ac:dyDescent="0.2">
      <c r="G11814" s="35"/>
      <c r="H11814" s="35"/>
    </row>
    <row r="11815" spans="7:8" x14ac:dyDescent="0.2">
      <c r="G11815" s="35"/>
      <c r="H11815" s="35"/>
    </row>
    <row r="11816" spans="7:8" x14ac:dyDescent="0.2">
      <c r="G11816" s="35"/>
      <c r="H11816" s="35"/>
    </row>
    <row r="11817" spans="7:8" x14ac:dyDescent="0.2">
      <c r="G11817" s="35"/>
      <c r="H11817" s="35"/>
    </row>
    <row r="11818" spans="7:8" x14ac:dyDescent="0.2">
      <c r="G11818" s="35"/>
      <c r="H11818" s="35"/>
    </row>
    <row r="11819" spans="7:8" x14ac:dyDescent="0.2">
      <c r="G11819" s="35"/>
      <c r="H11819" s="35"/>
    </row>
    <row r="11820" spans="7:8" x14ac:dyDescent="0.2">
      <c r="G11820" s="35"/>
      <c r="H11820" s="35"/>
    </row>
    <row r="11821" spans="7:8" x14ac:dyDescent="0.2">
      <c r="G11821" s="35"/>
      <c r="H11821" s="35"/>
    </row>
    <row r="11822" spans="7:8" x14ac:dyDescent="0.2">
      <c r="G11822" s="35"/>
      <c r="H11822" s="35"/>
    </row>
    <row r="11823" spans="7:8" x14ac:dyDescent="0.2">
      <c r="G11823" s="35"/>
      <c r="H11823" s="35"/>
    </row>
    <row r="11824" spans="7:8" x14ac:dyDescent="0.2">
      <c r="G11824" s="35"/>
      <c r="H11824" s="35"/>
    </row>
    <row r="11825" spans="7:8" x14ac:dyDescent="0.2">
      <c r="G11825" s="35"/>
      <c r="H11825" s="35"/>
    </row>
    <row r="11826" spans="7:8" x14ac:dyDescent="0.2">
      <c r="G11826" s="35"/>
      <c r="H11826" s="35"/>
    </row>
    <row r="11827" spans="7:8" x14ac:dyDescent="0.2">
      <c r="G11827" s="35"/>
      <c r="H11827" s="35"/>
    </row>
    <row r="11828" spans="7:8" x14ac:dyDescent="0.2">
      <c r="G11828" s="35"/>
      <c r="H11828" s="35"/>
    </row>
    <row r="11829" spans="7:8" x14ac:dyDescent="0.2">
      <c r="G11829" s="35"/>
      <c r="H11829" s="35"/>
    </row>
    <row r="11830" spans="7:8" x14ac:dyDescent="0.2">
      <c r="G11830" s="35"/>
      <c r="H11830" s="35"/>
    </row>
    <row r="11831" spans="7:8" x14ac:dyDescent="0.2">
      <c r="G11831" s="35"/>
      <c r="H11831" s="35"/>
    </row>
    <row r="11832" spans="7:8" x14ac:dyDescent="0.2">
      <c r="G11832" s="35"/>
      <c r="H11832" s="35"/>
    </row>
    <row r="11833" spans="7:8" x14ac:dyDescent="0.2">
      <c r="G11833" s="35"/>
      <c r="H11833" s="35"/>
    </row>
    <row r="11834" spans="7:8" x14ac:dyDescent="0.2">
      <c r="G11834" s="35"/>
      <c r="H11834" s="35"/>
    </row>
    <row r="11835" spans="7:8" x14ac:dyDescent="0.2">
      <c r="G11835" s="35"/>
      <c r="H11835" s="35"/>
    </row>
    <row r="11836" spans="7:8" x14ac:dyDescent="0.2">
      <c r="G11836" s="35"/>
      <c r="H11836" s="35"/>
    </row>
    <row r="11837" spans="7:8" x14ac:dyDescent="0.2">
      <c r="G11837" s="35"/>
      <c r="H11837" s="35"/>
    </row>
    <row r="11838" spans="7:8" x14ac:dyDescent="0.2">
      <c r="G11838" s="35"/>
      <c r="H11838" s="35"/>
    </row>
    <row r="11839" spans="7:8" x14ac:dyDescent="0.2">
      <c r="G11839" s="35"/>
      <c r="H11839" s="35"/>
    </row>
    <row r="11840" spans="7:8" x14ac:dyDescent="0.2">
      <c r="G11840" s="35"/>
      <c r="H11840" s="35"/>
    </row>
    <row r="11841" spans="7:8" x14ac:dyDescent="0.2">
      <c r="G11841" s="35"/>
      <c r="H11841" s="35"/>
    </row>
    <row r="11842" spans="7:8" x14ac:dyDescent="0.2">
      <c r="G11842" s="35"/>
      <c r="H11842" s="35"/>
    </row>
    <row r="11843" spans="7:8" x14ac:dyDescent="0.2">
      <c r="G11843" s="35"/>
      <c r="H11843" s="35"/>
    </row>
    <row r="11844" spans="7:8" x14ac:dyDescent="0.2">
      <c r="G11844" s="35"/>
      <c r="H11844" s="35"/>
    </row>
    <row r="11845" spans="7:8" x14ac:dyDescent="0.2">
      <c r="G11845" s="35"/>
      <c r="H11845" s="35"/>
    </row>
    <row r="11846" spans="7:8" x14ac:dyDescent="0.2">
      <c r="G11846" s="35"/>
      <c r="H11846" s="35"/>
    </row>
    <row r="11847" spans="7:8" x14ac:dyDescent="0.2">
      <c r="G11847" s="35"/>
      <c r="H11847" s="35"/>
    </row>
    <row r="11848" spans="7:8" x14ac:dyDescent="0.2">
      <c r="G11848" s="35"/>
      <c r="H11848" s="35"/>
    </row>
    <row r="11849" spans="7:8" x14ac:dyDescent="0.2">
      <c r="G11849" s="35"/>
      <c r="H11849" s="35"/>
    </row>
    <row r="11850" spans="7:8" x14ac:dyDescent="0.2">
      <c r="G11850" s="35"/>
      <c r="H11850" s="35"/>
    </row>
    <row r="11851" spans="7:8" x14ac:dyDescent="0.2">
      <c r="G11851" s="35"/>
      <c r="H11851" s="35"/>
    </row>
    <row r="11852" spans="7:8" x14ac:dyDescent="0.2">
      <c r="G11852" s="35"/>
      <c r="H11852" s="35"/>
    </row>
    <row r="11853" spans="7:8" x14ac:dyDescent="0.2">
      <c r="G11853" s="35"/>
      <c r="H11853" s="35"/>
    </row>
    <row r="11854" spans="7:8" x14ac:dyDescent="0.2">
      <c r="G11854" s="35"/>
      <c r="H11854" s="35"/>
    </row>
    <row r="11855" spans="7:8" x14ac:dyDescent="0.2">
      <c r="G11855" s="35"/>
      <c r="H11855" s="35"/>
    </row>
    <row r="11856" spans="7:8" x14ac:dyDescent="0.2">
      <c r="G11856" s="35"/>
      <c r="H11856" s="35"/>
    </row>
    <row r="11857" spans="7:8" x14ac:dyDescent="0.2">
      <c r="G11857" s="35"/>
      <c r="H11857" s="35"/>
    </row>
    <row r="11858" spans="7:8" x14ac:dyDescent="0.2">
      <c r="G11858" s="35"/>
      <c r="H11858" s="35"/>
    </row>
    <row r="11859" spans="7:8" x14ac:dyDescent="0.2">
      <c r="G11859" s="35"/>
      <c r="H11859" s="35"/>
    </row>
    <row r="11860" spans="7:8" x14ac:dyDescent="0.2">
      <c r="G11860" s="35"/>
      <c r="H11860" s="35"/>
    </row>
    <row r="11861" spans="7:8" x14ac:dyDescent="0.2">
      <c r="G11861" s="35"/>
      <c r="H11861" s="35"/>
    </row>
    <row r="11862" spans="7:8" x14ac:dyDescent="0.2">
      <c r="G11862" s="35"/>
      <c r="H11862" s="35"/>
    </row>
    <row r="11863" spans="7:8" x14ac:dyDescent="0.2">
      <c r="G11863" s="35"/>
      <c r="H11863" s="35"/>
    </row>
    <row r="11864" spans="7:8" x14ac:dyDescent="0.2">
      <c r="G11864" s="35"/>
      <c r="H11864" s="35"/>
    </row>
    <row r="11865" spans="7:8" x14ac:dyDescent="0.2">
      <c r="G11865" s="35"/>
      <c r="H11865" s="35"/>
    </row>
    <row r="11866" spans="7:8" x14ac:dyDescent="0.2">
      <c r="G11866" s="35"/>
      <c r="H11866" s="35"/>
    </row>
    <row r="11867" spans="7:8" x14ac:dyDescent="0.2">
      <c r="G11867" s="35"/>
      <c r="H11867" s="35"/>
    </row>
    <row r="11868" spans="7:8" x14ac:dyDescent="0.2">
      <c r="G11868" s="35"/>
      <c r="H11868" s="35"/>
    </row>
    <row r="11869" spans="7:8" x14ac:dyDescent="0.2">
      <c r="G11869" s="35"/>
      <c r="H11869" s="35"/>
    </row>
    <row r="11870" spans="7:8" x14ac:dyDescent="0.2">
      <c r="G11870" s="35"/>
      <c r="H11870" s="35"/>
    </row>
    <row r="11871" spans="7:8" x14ac:dyDescent="0.2">
      <c r="G11871" s="35"/>
      <c r="H11871" s="35"/>
    </row>
    <row r="11872" spans="7:8" x14ac:dyDescent="0.2">
      <c r="G11872" s="35"/>
      <c r="H11872" s="35"/>
    </row>
    <row r="11873" spans="7:8" x14ac:dyDescent="0.2">
      <c r="G11873" s="35"/>
      <c r="H11873" s="35"/>
    </row>
    <row r="11874" spans="7:8" x14ac:dyDescent="0.2">
      <c r="G11874" s="35"/>
      <c r="H11874" s="35"/>
    </row>
    <row r="11875" spans="7:8" x14ac:dyDescent="0.2">
      <c r="G11875" s="35"/>
      <c r="H11875" s="35"/>
    </row>
    <row r="11876" spans="7:8" x14ac:dyDescent="0.2">
      <c r="G11876" s="35"/>
      <c r="H11876" s="35"/>
    </row>
    <row r="11877" spans="7:8" x14ac:dyDescent="0.2">
      <c r="G11877" s="35"/>
      <c r="H11877" s="35"/>
    </row>
    <row r="11878" spans="7:8" x14ac:dyDescent="0.2">
      <c r="G11878" s="35"/>
      <c r="H11878" s="35"/>
    </row>
    <row r="11879" spans="7:8" x14ac:dyDescent="0.2">
      <c r="G11879" s="35"/>
      <c r="H11879" s="35"/>
    </row>
    <row r="11880" spans="7:8" x14ac:dyDescent="0.2">
      <c r="G11880" s="35"/>
      <c r="H11880" s="35"/>
    </row>
    <row r="11881" spans="7:8" x14ac:dyDescent="0.2">
      <c r="G11881" s="35"/>
      <c r="H11881" s="35"/>
    </row>
    <row r="11882" spans="7:8" x14ac:dyDescent="0.2">
      <c r="G11882" s="35"/>
      <c r="H11882" s="35"/>
    </row>
    <row r="11883" spans="7:8" x14ac:dyDescent="0.2">
      <c r="G11883" s="35"/>
      <c r="H11883" s="35"/>
    </row>
    <row r="11884" spans="7:8" x14ac:dyDescent="0.2">
      <c r="G11884" s="35"/>
      <c r="H11884" s="35"/>
    </row>
    <row r="11885" spans="7:8" x14ac:dyDescent="0.2">
      <c r="G11885" s="35"/>
      <c r="H11885" s="35"/>
    </row>
    <row r="11886" spans="7:8" x14ac:dyDescent="0.2">
      <c r="G11886" s="35"/>
      <c r="H11886" s="35"/>
    </row>
    <row r="11887" spans="7:8" x14ac:dyDescent="0.2">
      <c r="G11887" s="35"/>
      <c r="H11887" s="35"/>
    </row>
    <row r="11888" spans="7:8" x14ac:dyDescent="0.2">
      <c r="G11888" s="35"/>
      <c r="H11888" s="35"/>
    </row>
    <row r="11889" spans="7:8" x14ac:dyDescent="0.2">
      <c r="G11889" s="35"/>
      <c r="H11889" s="35"/>
    </row>
    <row r="11890" spans="7:8" x14ac:dyDescent="0.2">
      <c r="G11890" s="35"/>
      <c r="H11890" s="35"/>
    </row>
    <row r="11891" spans="7:8" x14ac:dyDescent="0.2">
      <c r="G11891" s="35"/>
      <c r="H11891" s="35"/>
    </row>
    <row r="11892" spans="7:8" x14ac:dyDescent="0.2">
      <c r="G11892" s="35"/>
      <c r="H11892" s="35"/>
    </row>
    <row r="11893" spans="7:8" x14ac:dyDescent="0.2">
      <c r="G11893" s="35"/>
      <c r="H11893" s="35"/>
    </row>
    <row r="11894" spans="7:8" x14ac:dyDescent="0.2">
      <c r="G11894" s="35"/>
      <c r="H11894" s="35"/>
    </row>
    <row r="11895" spans="7:8" x14ac:dyDescent="0.2">
      <c r="G11895" s="35"/>
      <c r="H11895" s="35"/>
    </row>
    <row r="11896" spans="7:8" x14ac:dyDescent="0.2">
      <c r="G11896" s="35"/>
      <c r="H11896" s="35"/>
    </row>
    <row r="11897" spans="7:8" x14ac:dyDescent="0.2">
      <c r="G11897" s="35"/>
      <c r="H11897" s="35"/>
    </row>
    <row r="11898" spans="7:8" x14ac:dyDescent="0.2">
      <c r="G11898" s="35"/>
      <c r="H11898" s="35"/>
    </row>
    <row r="11899" spans="7:8" x14ac:dyDescent="0.2">
      <c r="G11899" s="35"/>
      <c r="H11899" s="35"/>
    </row>
    <row r="11900" spans="7:8" x14ac:dyDescent="0.2">
      <c r="G11900" s="35"/>
      <c r="H11900" s="35"/>
    </row>
    <row r="11901" spans="7:8" x14ac:dyDescent="0.2">
      <c r="G11901" s="35"/>
      <c r="H11901" s="35"/>
    </row>
    <row r="11902" spans="7:8" x14ac:dyDescent="0.2">
      <c r="G11902" s="35"/>
      <c r="H11902" s="35"/>
    </row>
    <row r="11903" spans="7:8" x14ac:dyDescent="0.2">
      <c r="G11903" s="35"/>
      <c r="H11903" s="35"/>
    </row>
    <row r="11904" spans="7:8" x14ac:dyDescent="0.2">
      <c r="G11904" s="35"/>
      <c r="H11904" s="35"/>
    </row>
    <row r="11905" spans="7:8" x14ac:dyDescent="0.2">
      <c r="G11905" s="35"/>
      <c r="H11905" s="35"/>
    </row>
    <row r="11906" spans="7:8" x14ac:dyDescent="0.2">
      <c r="G11906" s="35"/>
      <c r="H11906" s="35"/>
    </row>
    <row r="11907" spans="7:8" x14ac:dyDescent="0.2">
      <c r="G11907" s="35"/>
      <c r="H11907" s="35"/>
    </row>
    <row r="11908" spans="7:8" x14ac:dyDescent="0.2">
      <c r="G11908" s="35"/>
      <c r="H11908" s="35"/>
    </row>
    <row r="11909" spans="7:8" x14ac:dyDescent="0.2">
      <c r="G11909" s="35"/>
      <c r="H11909" s="35"/>
    </row>
    <row r="11910" spans="7:8" x14ac:dyDescent="0.2">
      <c r="G11910" s="35"/>
      <c r="H11910" s="35"/>
    </row>
    <row r="11911" spans="7:8" x14ac:dyDescent="0.2">
      <c r="G11911" s="35"/>
      <c r="H11911" s="35"/>
    </row>
    <row r="11912" spans="7:8" x14ac:dyDescent="0.2">
      <c r="G11912" s="35"/>
      <c r="H11912" s="35"/>
    </row>
    <row r="11913" spans="7:8" x14ac:dyDescent="0.2">
      <c r="G11913" s="35"/>
      <c r="H11913" s="35"/>
    </row>
    <row r="11914" spans="7:8" x14ac:dyDescent="0.2">
      <c r="G11914" s="35"/>
      <c r="H11914" s="35"/>
    </row>
    <row r="11915" spans="7:8" x14ac:dyDescent="0.2">
      <c r="G11915" s="35"/>
      <c r="H11915" s="35"/>
    </row>
    <row r="11916" spans="7:8" x14ac:dyDescent="0.2">
      <c r="G11916" s="35"/>
      <c r="H11916" s="35"/>
    </row>
    <row r="11917" spans="7:8" x14ac:dyDescent="0.2">
      <c r="G11917" s="35"/>
      <c r="H11917" s="35"/>
    </row>
    <row r="11918" spans="7:8" x14ac:dyDescent="0.2">
      <c r="G11918" s="35"/>
      <c r="H11918" s="35"/>
    </row>
    <row r="11919" spans="7:8" x14ac:dyDescent="0.2">
      <c r="G11919" s="35"/>
      <c r="H11919" s="35"/>
    </row>
    <row r="11920" spans="7:8" x14ac:dyDescent="0.2">
      <c r="G11920" s="35"/>
      <c r="H11920" s="35"/>
    </row>
    <row r="11921" spans="7:8" x14ac:dyDescent="0.2">
      <c r="G11921" s="35"/>
      <c r="H11921" s="35"/>
    </row>
    <row r="11922" spans="7:8" x14ac:dyDescent="0.2">
      <c r="G11922" s="35"/>
      <c r="H11922" s="35"/>
    </row>
    <row r="11923" spans="7:8" x14ac:dyDescent="0.2">
      <c r="G11923" s="35"/>
      <c r="H11923" s="35"/>
    </row>
    <row r="11924" spans="7:8" x14ac:dyDescent="0.2">
      <c r="G11924" s="35"/>
      <c r="H11924" s="35"/>
    </row>
    <row r="11925" spans="7:8" x14ac:dyDescent="0.2">
      <c r="G11925" s="35"/>
      <c r="H11925" s="35"/>
    </row>
    <row r="11926" spans="7:8" x14ac:dyDescent="0.2">
      <c r="G11926" s="35"/>
      <c r="H11926" s="35"/>
    </row>
    <row r="11927" spans="7:8" x14ac:dyDescent="0.2">
      <c r="G11927" s="35"/>
      <c r="H11927" s="35"/>
    </row>
    <row r="11928" spans="7:8" x14ac:dyDescent="0.2">
      <c r="G11928" s="35"/>
      <c r="H11928" s="35"/>
    </row>
    <row r="11929" spans="7:8" x14ac:dyDescent="0.2">
      <c r="G11929" s="35"/>
      <c r="H11929" s="35"/>
    </row>
    <row r="11930" spans="7:8" x14ac:dyDescent="0.2">
      <c r="G11930" s="35"/>
      <c r="H11930" s="35"/>
    </row>
    <row r="11931" spans="7:8" x14ac:dyDescent="0.2">
      <c r="G11931" s="35"/>
      <c r="H11931" s="35"/>
    </row>
    <row r="11932" spans="7:8" x14ac:dyDescent="0.2">
      <c r="G11932" s="35"/>
      <c r="H11932" s="35"/>
    </row>
    <row r="11933" spans="7:8" x14ac:dyDescent="0.2">
      <c r="G11933" s="35"/>
      <c r="H11933" s="35"/>
    </row>
    <row r="11934" spans="7:8" x14ac:dyDescent="0.2">
      <c r="G11934" s="35"/>
      <c r="H11934" s="35"/>
    </row>
    <row r="11935" spans="7:8" x14ac:dyDescent="0.2">
      <c r="G11935" s="35"/>
      <c r="H11935" s="35"/>
    </row>
    <row r="11936" spans="7:8" x14ac:dyDescent="0.2">
      <c r="G11936" s="35"/>
      <c r="H11936" s="35"/>
    </row>
    <row r="11937" spans="7:8" x14ac:dyDescent="0.2">
      <c r="G11937" s="35"/>
      <c r="H11937" s="35"/>
    </row>
    <row r="11938" spans="7:8" x14ac:dyDescent="0.2">
      <c r="G11938" s="35"/>
      <c r="H11938" s="35"/>
    </row>
    <row r="11939" spans="7:8" x14ac:dyDescent="0.2">
      <c r="G11939" s="35"/>
      <c r="H11939" s="35"/>
    </row>
    <row r="11940" spans="7:8" x14ac:dyDescent="0.2">
      <c r="G11940" s="35"/>
      <c r="H11940" s="35"/>
    </row>
    <row r="11941" spans="7:8" x14ac:dyDescent="0.2">
      <c r="G11941" s="35"/>
      <c r="H11941" s="35"/>
    </row>
    <row r="11942" spans="7:8" x14ac:dyDescent="0.2">
      <c r="G11942" s="35"/>
      <c r="H11942" s="35"/>
    </row>
    <row r="11943" spans="7:8" x14ac:dyDescent="0.2">
      <c r="G11943" s="35"/>
      <c r="H11943" s="35"/>
    </row>
    <row r="11944" spans="7:8" x14ac:dyDescent="0.2">
      <c r="G11944" s="35"/>
      <c r="H11944" s="35"/>
    </row>
    <row r="11945" spans="7:8" x14ac:dyDescent="0.2">
      <c r="G11945" s="35"/>
      <c r="H11945" s="35"/>
    </row>
    <row r="11946" spans="7:8" x14ac:dyDescent="0.2">
      <c r="G11946" s="35"/>
      <c r="H11946" s="35"/>
    </row>
    <row r="11947" spans="7:8" x14ac:dyDescent="0.2">
      <c r="G11947" s="35"/>
      <c r="H11947" s="35"/>
    </row>
    <row r="11948" spans="7:8" x14ac:dyDescent="0.2">
      <c r="G11948" s="35"/>
      <c r="H11948" s="35"/>
    </row>
    <row r="11949" spans="7:8" x14ac:dyDescent="0.2">
      <c r="G11949" s="35"/>
      <c r="H11949" s="35"/>
    </row>
    <row r="11950" spans="7:8" x14ac:dyDescent="0.2">
      <c r="G11950" s="35"/>
      <c r="H11950" s="35"/>
    </row>
    <row r="11951" spans="7:8" x14ac:dyDescent="0.2">
      <c r="G11951" s="35"/>
      <c r="H11951" s="35"/>
    </row>
    <row r="11952" spans="7:8" x14ac:dyDescent="0.2">
      <c r="G11952" s="35"/>
      <c r="H11952" s="35"/>
    </row>
    <row r="11953" spans="7:8" x14ac:dyDescent="0.2">
      <c r="G11953" s="35"/>
      <c r="H11953" s="35"/>
    </row>
    <row r="11954" spans="7:8" x14ac:dyDescent="0.2">
      <c r="G11954" s="35"/>
      <c r="H11954" s="35"/>
    </row>
    <row r="11955" spans="7:8" x14ac:dyDescent="0.2">
      <c r="G11955" s="35"/>
      <c r="H11955" s="35"/>
    </row>
    <row r="11956" spans="7:8" x14ac:dyDescent="0.2">
      <c r="G11956" s="35"/>
      <c r="H11956" s="35"/>
    </row>
    <row r="11957" spans="7:8" x14ac:dyDescent="0.2">
      <c r="G11957" s="35"/>
      <c r="H11957" s="35"/>
    </row>
    <row r="11958" spans="7:8" x14ac:dyDescent="0.2">
      <c r="G11958" s="35"/>
      <c r="H11958" s="35"/>
    </row>
    <row r="11959" spans="7:8" x14ac:dyDescent="0.2">
      <c r="G11959" s="35"/>
      <c r="H11959" s="35"/>
    </row>
    <row r="11960" spans="7:8" x14ac:dyDescent="0.2">
      <c r="G11960" s="35"/>
      <c r="H11960" s="35"/>
    </row>
    <row r="11961" spans="7:8" x14ac:dyDescent="0.2">
      <c r="G11961" s="35"/>
      <c r="H11961" s="35"/>
    </row>
    <row r="11962" spans="7:8" x14ac:dyDescent="0.2">
      <c r="G11962" s="35"/>
      <c r="H11962" s="35"/>
    </row>
    <row r="11963" spans="7:8" x14ac:dyDescent="0.2">
      <c r="G11963" s="35"/>
      <c r="H11963" s="35"/>
    </row>
    <row r="11964" spans="7:8" x14ac:dyDescent="0.2">
      <c r="G11964" s="35"/>
      <c r="H11964" s="35"/>
    </row>
    <row r="11965" spans="7:8" x14ac:dyDescent="0.2">
      <c r="G11965" s="35"/>
      <c r="H11965" s="35"/>
    </row>
    <row r="11966" spans="7:8" x14ac:dyDescent="0.2">
      <c r="G11966" s="35"/>
      <c r="H11966" s="35"/>
    </row>
    <row r="11967" spans="7:8" x14ac:dyDescent="0.2">
      <c r="G11967" s="35"/>
      <c r="H11967" s="35"/>
    </row>
    <row r="11968" spans="7:8" x14ac:dyDescent="0.2">
      <c r="G11968" s="35"/>
      <c r="H11968" s="35"/>
    </row>
    <row r="11969" spans="7:8" x14ac:dyDescent="0.2">
      <c r="G11969" s="35"/>
      <c r="H11969" s="35"/>
    </row>
    <row r="11970" spans="7:8" x14ac:dyDescent="0.2">
      <c r="G11970" s="35"/>
      <c r="H11970" s="35"/>
    </row>
    <row r="11971" spans="7:8" x14ac:dyDescent="0.2">
      <c r="G11971" s="35"/>
      <c r="H11971" s="35"/>
    </row>
    <row r="11972" spans="7:8" x14ac:dyDescent="0.2">
      <c r="G11972" s="35"/>
      <c r="H11972" s="35"/>
    </row>
    <row r="11973" spans="7:8" x14ac:dyDescent="0.2">
      <c r="G11973" s="35"/>
      <c r="H11973" s="35"/>
    </row>
    <row r="11974" spans="7:8" x14ac:dyDescent="0.2">
      <c r="G11974" s="35"/>
      <c r="H11974" s="35"/>
    </row>
    <row r="11975" spans="7:8" x14ac:dyDescent="0.2">
      <c r="G11975" s="35"/>
      <c r="H11975" s="35"/>
    </row>
    <row r="11976" spans="7:8" x14ac:dyDescent="0.2">
      <c r="G11976" s="35"/>
      <c r="H11976" s="35"/>
    </row>
    <row r="11977" spans="7:8" x14ac:dyDescent="0.2">
      <c r="G11977" s="35"/>
      <c r="H11977" s="35"/>
    </row>
    <row r="11978" spans="7:8" x14ac:dyDescent="0.2">
      <c r="G11978" s="35"/>
      <c r="H11978" s="35"/>
    </row>
    <row r="11979" spans="7:8" x14ac:dyDescent="0.2">
      <c r="G11979" s="35"/>
      <c r="H11979" s="35"/>
    </row>
    <row r="11980" spans="7:8" x14ac:dyDescent="0.2">
      <c r="G11980" s="35"/>
      <c r="H11980" s="35"/>
    </row>
    <row r="11981" spans="7:8" x14ac:dyDescent="0.2">
      <c r="G11981" s="35"/>
      <c r="H11981" s="35"/>
    </row>
    <row r="11982" spans="7:8" x14ac:dyDescent="0.2">
      <c r="G11982" s="35"/>
      <c r="H11982" s="35"/>
    </row>
    <row r="11983" spans="7:8" x14ac:dyDescent="0.2">
      <c r="G11983" s="35"/>
      <c r="H11983" s="35"/>
    </row>
    <row r="11984" spans="7:8" x14ac:dyDescent="0.2">
      <c r="G11984" s="35"/>
      <c r="H11984" s="35"/>
    </row>
    <row r="11985" spans="7:8" x14ac:dyDescent="0.2">
      <c r="G11985" s="35"/>
      <c r="H11985" s="35"/>
    </row>
    <row r="11986" spans="7:8" x14ac:dyDescent="0.2">
      <c r="G11986" s="35"/>
      <c r="H11986" s="35"/>
    </row>
    <row r="11987" spans="7:8" x14ac:dyDescent="0.2">
      <c r="G11987" s="35"/>
      <c r="H11987" s="35"/>
    </row>
    <row r="11988" spans="7:8" x14ac:dyDescent="0.2">
      <c r="G11988" s="35"/>
      <c r="H11988" s="35"/>
    </row>
    <row r="11989" spans="7:8" x14ac:dyDescent="0.2">
      <c r="G11989" s="35"/>
      <c r="H11989" s="35"/>
    </row>
    <row r="11990" spans="7:8" x14ac:dyDescent="0.2">
      <c r="G11990" s="35"/>
      <c r="H11990" s="35"/>
    </row>
    <row r="11991" spans="7:8" x14ac:dyDescent="0.2">
      <c r="G11991" s="35"/>
      <c r="H11991" s="35"/>
    </row>
    <row r="11992" spans="7:8" x14ac:dyDescent="0.2">
      <c r="G11992" s="35"/>
      <c r="H11992" s="35"/>
    </row>
    <row r="11993" spans="7:8" x14ac:dyDescent="0.2">
      <c r="G11993" s="35"/>
      <c r="H11993" s="35"/>
    </row>
    <row r="11994" spans="7:8" x14ac:dyDescent="0.2">
      <c r="G11994" s="35"/>
      <c r="H11994" s="35"/>
    </row>
    <row r="11995" spans="7:8" x14ac:dyDescent="0.2">
      <c r="G11995" s="35"/>
      <c r="H11995" s="35"/>
    </row>
    <row r="11996" spans="7:8" x14ac:dyDescent="0.2">
      <c r="G11996" s="35"/>
      <c r="H11996" s="35"/>
    </row>
    <row r="11997" spans="7:8" x14ac:dyDescent="0.2">
      <c r="G11997" s="35"/>
      <c r="H11997" s="35"/>
    </row>
    <row r="11998" spans="7:8" x14ac:dyDescent="0.2">
      <c r="G11998" s="35"/>
      <c r="H11998" s="35"/>
    </row>
    <row r="11999" spans="7:8" x14ac:dyDescent="0.2">
      <c r="G11999" s="35"/>
      <c r="H11999" s="35"/>
    </row>
    <row r="12000" spans="7:8" x14ac:dyDescent="0.2">
      <c r="G12000" s="35"/>
      <c r="H12000" s="35"/>
    </row>
    <row r="12001" spans="7:8" x14ac:dyDescent="0.2">
      <c r="G12001" s="35"/>
      <c r="H12001" s="35"/>
    </row>
    <row r="12002" spans="7:8" x14ac:dyDescent="0.2">
      <c r="G12002" s="35"/>
      <c r="H12002" s="35"/>
    </row>
    <row r="12003" spans="7:8" x14ac:dyDescent="0.2">
      <c r="G12003" s="35"/>
      <c r="H12003" s="35"/>
    </row>
    <row r="12004" spans="7:8" x14ac:dyDescent="0.2">
      <c r="G12004" s="35"/>
      <c r="H12004" s="35"/>
    </row>
    <row r="12005" spans="7:8" x14ac:dyDescent="0.2">
      <c r="G12005" s="35"/>
      <c r="H12005" s="35"/>
    </row>
    <row r="12006" spans="7:8" x14ac:dyDescent="0.2">
      <c r="G12006" s="35"/>
      <c r="H12006" s="35"/>
    </row>
    <row r="12007" spans="7:8" x14ac:dyDescent="0.2">
      <c r="G12007" s="35"/>
      <c r="H12007" s="35"/>
    </row>
    <row r="12008" spans="7:8" x14ac:dyDescent="0.2">
      <c r="G12008" s="35"/>
      <c r="H12008" s="35"/>
    </row>
    <row r="12009" spans="7:8" x14ac:dyDescent="0.2">
      <c r="G12009" s="35"/>
      <c r="H12009" s="35"/>
    </row>
    <row r="12010" spans="7:8" x14ac:dyDescent="0.2">
      <c r="G12010" s="35"/>
      <c r="H12010" s="35"/>
    </row>
    <row r="12011" spans="7:8" x14ac:dyDescent="0.2">
      <c r="G12011" s="35"/>
      <c r="H12011" s="35"/>
    </row>
    <row r="12012" spans="7:8" x14ac:dyDescent="0.2">
      <c r="G12012" s="35"/>
      <c r="H12012" s="35"/>
    </row>
    <row r="12013" spans="7:8" x14ac:dyDescent="0.2">
      <c r="G12013" s="35"/>
      <c r="H12013" s="35"/>
    </row>
    <row r="12014" spans="7:8" x14ac:dyDescent="0.2">
      <c r="G12014" s="35"/>
      <c r="H12014" s="35"/>
    </row>
    <row r="12015" spans="7:8" x14ac:dyDescent="0.2">
      <c r="G12015" s="35"/>
      <c r="H12015" s="35"/>
    </row>
    <row r="12016" spans="7:8" x14ac:dyDescent="0.2">
      <c r="G12016" s="35"/>
      <c r="H12016" s="35"/>
    </row>
    <row r="12017" spans="7:8" x14ac:dyDescent="0.2">
      <c r="G12017" s="35"/>
      <c r="H12017" s="35"/>
    </row>
    <row r="12018" spans="7:8" x14ac:dyDescent="0.2">
      <c r="G12018" s="35"/>
      <c r="H12018" s="35"/>
    </row>
    <row r="12019" spans="7:8" x14ac:dyDescent="0.2">
      <c r="G12019" s="35"/>
      <c r="H12019" s="35"/>
    </row>
    <row r="12020" spans="7:8" x14ac:dyDescent="0.2">
      <c r="G12020" s="35"/>
      <c r="H12020" s="35"/>
    </row>
    <row r="12021" spans="7:8" x14ac:dyDescent="0.2">
      <c r="G12021" s="35"/>
      <c r="H12021" s="35"/>
    </row>
    <row r="12022" spans="7:8" x14ac:dyDescent="0.2">
      <c r="G12022" s="35"/>
      <c r="H12022" s="35"/>
    </row>
    <row r="12023" spans="7:8" x14ac:dyDescent="0.2">
      <c r="G12023" s="35"/>
      <c r="H12023" s="35"/>
    </row>
    <row r="12024" spans="7:8" x14ac:dyDescent="0.2">
      <c r="G12024" s="35"/>
      <c r="H12024" s="35"/>
    </row>
    <row r="12025" spans="7:8" x14ac:dyDescent="0.2">
      <c r="G12025" s="35"/>
      <c r="H12025" s="35"/>
    </row>
    <row r="12026" spans="7:8" x14ac:dyDescent="0.2">
      <c r="G12026" s="35"/>
      <c r="H12026" s="35"/>
    </row>
    <row r="12027" spans="7:8" x14ac:dyDescent="0.2">
      <c r="G12027" s="35"/>
      <c r="H12027" s="35"/>
    </row>
    <row r="12028" spans="7:8" x14ac:dyDescent="0.2">
      <c r="G12028" s="35"/>
      <c r="H12028" s="35"/>
    </row>
    <row r="12029" spans="7:8" x14ac:dyDescent="0.2">
      <c r="G12029" s="35"/>
      <c r="H12029" s="35"/>
    </row>
    <row r="12030" spans="7:8" x14ac:dyDescent="0.2">
      <c r="G12030" s="35"/>
      <c r="H12030" s="35"/>
    </row>
    <row r="12031" spans="7:8" x14ac:dyDescent="0.2">
      <c r="G12031" s="35"/>
      <c r="H12031" s="35"/>
    </row>
    <row r="12032" spans="7:8" x14ac:dyDescent="0.2">
      <c r="G12032" s="35"/>
      <c r="H12032" s="35"/>
    </row>
    <row r="12033" spans="7:8" x14ac:dyDescent="0.2">
      <c r="G12033" s="35"/>
      <c r="H12033" s="35"/>
    </row>
    <row r="12034" spans="7:8" x14ac:dyDescent="0.2">
      <c r="G12034" s="35"/>
      <c r="H12034" s="35"/>
    </row>
    <row r="12035" spans="7:8" x14ac:dyDescent="0.2">
      <c r="G12035" s="35"/>
      <c r="H12035" s="35"/>
    </row>
    <row r="12036" spans="7:8" x14ac:dyDescent="0.2">
      <c r="G12036" s="35"/>
      <c r="H12036" s="35"/>
    </row>
    <row r="12037" spans="7:8" x14ac:dyDescent="0.2">
      <c r="G12037" s="35"/>
      <c r="H12037" s="35"/>
    </row>
    <row r="12038" spans="7:8" x14ac:dyDescent="0.2">
      <c r="G12038" s="35"/>
      <c r="H12038" s="35"/>
    </row>
    <row r="12039" spans="7:8" x14ac:dyDescent="0.2">
      <c r="G12039" s="35"/>
      <c r="H12039" s="35"/>
    </row>
    <row r="12040" spans="7:8" x14ac:dyDescent="0.2">
      <c r="G12040" s="35"/>
      <c r="H12040" s="35"/>
    </row>
    <row r="12041" spans="7:8" x14ac:dyDescent="0.2">
      <c r="G12041" s="35"/>
      <c r="H12041" s="35"/>
    </row>
    <row r="12042" spans="7:8" x14ac:dyDescent="0.2">
      <c r="G12042" s="35"/>
      <c r="H12042" s="35"/>
    </row>
    <row r="12043" spans="7:8" x14ac:dyDescent="0.2">
      <c r="G12043" s="35"/>
      <c r="H12043" s="35"/>
    </row>
    <row r="12044" spans="7:8" x14ac:dyDescent="0.2">
      <c r="G12044" s="35"/>
      <c r="H12044" s="35"/>
    </row>
    <row r="12045" spans="7:8" x14ac:dyDescent="0.2">
      <c r="G12045" s="35"/>
      <c r="H12045" s="35"/>
    </row>
    <row r="12046" spans="7:8" x14ac:dyDescent="0.2">
      <c r="G12046" s="35"/>
      <c r="H12046" s="35"/>
    </row>
    <row r="12047" spans="7:8" x14ac:dyDescent="0.2">
      <c r="G12047" s="35"/>
      <c r="H12047" s="35"/>
    </row>
    <row r="12048" spans="7:8" x14ac:dyDescent="0.2">
      <c r="G12048" s="35"/>
      <c r="H12048" s="35"/>
    </row>
    <row r="12049" spans="7:8" x14ac:dyDescent="0.2">
      <c r="G12049" s="35"/>
      <c r="H12049" s="35"/>
    </row>
    <row r="12050" spans="7:8" x14ac:dyDescent="0.2">
      <c r="G12050" s="35"/>
      <c r="H12050" s="35"/>
    </row>
    <row r="12051" spans="7:8" x14ac:dyDescent="0.2">
      <c r="G12051" s="35"/>
      <c r="H12051" s="35"/>
    </row>
    <row r="12052" spans="7:8" x14ac:dyDescent="0.2">
      <c r="G12052" s="35"/>
      <c r="H12052" s="35"/>
    </row>
    <row r="12053" spans="7:8" x14ac:dyDescent="0.2">
      <c r="G12053" s="35"/>
      <c r="H12053" s="35"/>
    </row>
    <row r="12054" spans="7:8" x14ac:dyDescent="0.2">
      <c r="G12054" s="35"/>
      <c r="H12054" s="35"/>
    </row>
    <row r="12055" spans="7:8" x14ac:dyDescent="0.2">
      <c r="G12055" s="35"/>
      <c r="H12055" s="35"/>
    </row>
    <row r="12056" spans="7:8" x14ac:dyDescent="0.2">
      <c r="G12056" s="35"/>
      <c r="H12056" s="35"/>
    </row>
    <row r="12057" spans="7:8" x14ac:dyDescent="0.2">
      <c r="G12057" s="35"/>
      <c r="H12057" s="35"/>
    </row>
    <row r="12058" spans="7:8" x14ac:dyDescent="0.2">
      <c r="G12058" s="35"/>
      <c r="H12058" s="35"/>
    </row>
    <row r="12059" spans="7:8" x14ac:dyDescent="0.2">
      <c r="G12059" s="35"/>
      <c r="H12059" s="35"/>
    </row>
    <row r="12060" spans="7:8" x14ac:dyDescent="0.2">
      <c r="G12060" s="35"/>
      <c r="H12060" s="35"/>
    </row>
    <row r="12061" spans="7:8" x14ac:dyDescent="0.2">
      <c r="G12061" s="35"/>
      <c r="H12061" s="35"/>
    </row>
    <row r="12062" spans="7:8" x14ac:dyDescent="0.2">
      <c r="G12062" s="35"/>
      <c r="H12062" s="35"/>
    </row>
    <row r="12063" spans="7:8" x14ac:dyDescent="0.2">
      <c r="G12063" s="35"/>
      <c r="H12063" s="35"/>
    </row>
    <row r="12064" spans="7:8" x14ac:dyDescent="0.2">
      <c r="G12064" s="35"/>
      <c r="H12064" s="35"/>
    </row>
    <row r="12065" spans="7:8" x14ac:dyDescent="0.2">
      <c r="G12065" s="35"/>
      <c r="H12065" s="35"/>
    </row>
    <row r="12066" spans="7:8" x14ac:dyDescent="0.2">
      <c r="G12066" s="35"/>
      <c r="H12066" s="35"/>
    </row>
    <row r="12067" spans="7:8" x14ac:dyDescent="0.2">
      <c r="G12067" s="35"/>
      <c r="H12067" s="35"/>
    </row>
    <row r="12068" spans="7:8" x14ac:dyDescent="0.2">
      <c r="G12068" s="35"/>
      <c r="H12068" s="35"/>
    </row>
    <row r="12069" spans="7:8" x14ac:dyDescent="0.2">
      <c r="G12069" s="35"/>
      <c r="H12069" s="35"/>
    </row>
    <row r="12070" spans="7:8" x14ac:dyDescent="0.2">
      <c r="G12070" s="35"/>
      <c r="H12070" s="35"/>
    </row>
    <row r="12071" spans="7:8" x14ac:dyDescent="0.2">
      <c r="G12071" s="35"/>
      <c r="H12071" s="35"/>
    </row>
    <row r="12072" spans="7:8" x14ac:dyDescent="0.2">
      <c r="G12072" s="35"/>
      <c r="H12072" s="35"/>
    </row>
    <row r="12073" spans="7:8" x14ac:dyDescent="0.2">
      <c r="G12073" s="35"/>
      <c r="H12073" s="35"/>
    </row>
    <row r="12074" spans="7:8" x14ac:dyDescent="0.2">
      <c r="G12074" s="35"/>
      <c r="H12074" s="35"/>
    </row>
    <row r="12075" spans="7:8" x14ac:dyDescent="0.2">
      <c r="G12075" s="35"/>
      <c r="H12075" s="35"/>
    </row>
    <row r="12076" spans="7:8" x14ac:dyDescent="0.2">
      <c r="G12076" s="35"/>
      <c r="H12076" s="35"/>
    </row>
    <row r="12077" spans="7:8" x14ac:dyDescent="0.2">
      <c r="G12077" s="35"/>
      <c r="H12077" s="35"/>
    </row>
    <row r="12078" spans="7:8" x14ac:dyDescent="0.2">
      <c r="G12078" s="35"/>
      <c r="H12078" s="35"/>
    </row>
    <row r="12079" spans="7:8" x14ac:dyDescent="0.2">
      <c r="G12079" s="35"/>
      <c r="H12079" s="35"/>
    </row>
    <row r="12080" spans="7:8" x14ac:dyDescent="0.2">
      <c r="G12080" s="35"/>
      <c r="H12080" s="35"/>
    </row>
    <row r="12081" spans="7:8" x14ac:dyDescent="0.2">
      <c r="G12081" s="35"/>
      <c r="H12081" s="35"/>
    </row>
    <row r="12082" spans="7:8" x14ac:dyDescent="0.2">
      <c r="G12082" s="35"/>
      <c r="H12082" s="35"/>
    </row>
    <row r="12083" spans="7:8" x14ac:dyDescent="0.2">
      <c r="G12083" s="35"/>
      <c r="H12083" s="35"/>
    </row>
    <row r="12084" spans="7:8" x14ac:dyDescent="0.2">
      <c r="G12084" s="35"/>
      <c r="H12084" s="35"/>
    </row>
    <row r="12085" spans="7:8" x14ac:dyDescent="0.2">
      <c r="G12085" s="35"/>
      <c r="H12085" s="35"/>
    </row>
    <row r="12086" spans="7:8" x14ac:dyDescent="0.2">
      <c r="G12086" s="35"/>
      <c r="H12086" s="35"/>
    </row>
    <row r="12087" spans="7:8" x14ac:dyDescent="0.2">
      <c r="G12087" s="35"/>
      <c r="H12087" s="35"/>
    </row>
    <row r="12088" spans="7:8" x14ac:dyDescent="0.2">
      <c r="G12088" s="35"/>
      <c r="H12088" s="35"/>
    </row>
    <row r="12089" spans="7:8" x14ac:dyDescent="0.2">
      <c r="G12089" s="35"/>
      <c r="H12089" s="35"/>
    </row>
    <row r="12090" spans="7:8" x14ac:dyDescent="0.2">
      <c r="G12090" s="35"/>
      <c r="H12090" s="35"/>
    </row>
    <row r="12091" spans="7:8" x14ac:dyDescent="0.2">
      <c r="G12091" s="35"/>
      <c r="H12091" s="35"/>
    </row>
    <row r="12092" spans="7:8" x14ac:dyDescent="0.2">
      <c r="G12092" s="35"/>
      <c r="H12092" s="35"/>
    </row>
    <row r="12093" spans="7:8" x14ac:dyDescent="0.2">
      <c r="G12093" s="35"/>
      <c r="H12093" s="35"/>
    </row>
    <row r="12094" spans="7:8" x14ac:dyDescent="0.2">
      <c r="G12094" s="35"/>
      <c r="H12094" s="35"/>
    </row>
    <row r="12095" spans="7:8" x14ac:dyDescent="0.2">
      <c r="G12095" s="35"/>
      <c r="H12095" s="35"/>
    </row>
    <row r="12096" spans="7:8" x14ac:dyDescent="0.2">
      <c r="G12096" s="35"/>
      <c r="H12096" s="35"/>
    </row>
    <row r="12097" spans="7:8" x14ac:dyDescent="0.2">
      <c r="G12097" s="35"/>
      <c r="H12097" s="35"/>
    </row>
    <row r="12098" spans="7:8" x14ac:dyDescent="0.2">
      <c r="G12098" s="35"/>
      <c r="H12098" s="35"/>
    </row>
    <row r="12099" spans="7:8" x14ac:dyDescent="0.2">
      <c r="G12099" s="35"/>
      <c r="H12099" s="35"/>
    </row>
    <row r="12100" spans="7:8" x14ac:dyDescent="0.2">
      <c r="G12100" s="35"/>
      <c r="H12100" s="35"/>
    </row>
    <row r="12101" spans="7:8" x14ac:dyDescent="0.2">
      <c r="G12101" s="35"/>
      <c r="H12101" s="35"/>
    </row>
    <row r="12102" spans="7:8" x14ac:dyDescent="0.2">
      <c r="G12102" s="35"/>
      <c r="H12102" s="35"/>
    </row>
    <row r="12103" spans="7:8" x14ac:dyDescent="0.2">
      <c r="G12103" s="35"/>
      <c r="H12103" s="35"/>
    </row>
    <row r="12104" spans="7:8" x14ac:dyDescent="0.2">
      <c r="G12104" s="35"/>
      <c r="H12104" s="35"/>
    </row>
    <row r="12105" spans="7:8" x14ac:dyDescent="0.2">
      <c r="G12105" s="35"/>
      <c r="H12105" s="35"/>
    </row>
    <row r="12106" spans="7:8" x14ac:dyDescent="0.2">
      <c r="G12106" s="35"/>
      <c r="H12106" s="35"/>
    </row>
    <row r="12107" spans="7:8" x14ac:dyDescent="0.2">
      <c r="G12107" s="35"/>
      <c r="H12107" s="35"/>
    </row>
    <row r="12108" spans="7:8" x14ac:dyDescent="0.2">
      <c r="G12108" s="35"/>
      <c r="H12108" s="35"/>
    </row>
    <row r="12109" spans="7:8" x14ac:dyDescent="0.2">
      <c r="G12109" s="35"/>
      <c r="H12109" s="35"/>
    </row>
    <row r="12110" spans="7:8" x14ac:dyDescent="0.2">
      <c r="G12110" s="35"/>
      <c r="H12110" s="35"/>
    </row>
    <row r="12111" spans="7:8" x14ac:dyDescent="0.2">
      <c r="G12111" s="35"/>
      <c r="H12111" s="35"/>
    </row>
    <row r="12112" spans="7:8" x14ac:dyDescent="0.2">
      <c r="G12112" s="35"/>
      <c r="H12112" s="35"/>
    </row>
    <row r="12113" spans="7:8" x14ac:dyDescent="0.2">
      <c r="G12113" s="35"/>
      <c r="H12113" s="35"/>
    </row>
    <row r="12114" spans="7:8" x14ac:dyDescent="0.2">
      <c r="G12114" s="35"/>
      <c r="H12114" s="35"/>
    </row>
    <row r="12115" spans="7:8" x14ac:dyDescent="0.2">
      <c r="G12115" s="35"/>
      <c r="H12115" s="35"/>
    </row>
    <row r="12116" spans="7:8" x14ac:dyDescent="0.2">
      <c r="G12116" s="35"/>
      <c r="H12116" s="35"/>
    </row>
    <row r="12117" spans="7:8" x14ac:dyDescent="0.2">
      <c r="G12117" s="35"/>
      <c r="H12117" s="35"/>
    </row>
    <row r="12118" spans="7:8" x14ac:dyDescent="0.2">
      <c r="G12118" s="35"/>
      <c r="H12118" s="35"/>
    </row>
    <row r="12119" spans="7:8" x14ac:dyDescent="0.2">
      <c r="G12119" s="35"/>
      <c r="H12119" s="35"/>
    </row>
    <row r="12120" spans="7:8" x14ac:dyDescent="0.2">
      <c r="G12120" s="35"/>
      <c r="H12120" s="35"/>
    </row>
    <row r="12121" spans="7:8" x14ac:dyDescent="0.2">
      <c r="G12121" s="35"/>
      <c r="H12121" s="35"/>
    </row>
    <row r="12122" spans="7:8" x14ac:dyDescent="0.2">
      <c r="G12122" s="35"/>
      <c r="H12122" s="35"/>
    </row>
    <row r="12123" spans="7:8" x14ac:dyDescent="0.2">
      <c r="G12123" s="35"/>
      <c r="H12123" s="35"/>
    </row>
    <row r="12124" spans="7:8" x14ac:dyDescent="0.2">
      <c r="G12124" s="35"/>
      <c r="H12124" s="35"/>
    </row>
    <row r="12125" spans="7:8" x14ac:dyDescent="0.2">
      <c r="G12125" s="35"/>
      <c r="H12125" s="35"/>
    </row>
    <row r="12126" spans="7:8" x14ac:dyDescent="0.2">
      <c r="G12126" s="35"/>
      <c r="H12126" s="35"/>
    </row>
    <row r="12127" spans="7:8" x14ac:dyDescent="0.2">
      <c r="G12127" s="35"/>
      <c r="H12127" s="35"/>
    </row>
    <row r="12128" spans="7:8" x14ac:dyDescent="0.2">
      <c r="G12128" s="35"/>
      <c r="H12128" s="35"/>
    </row>
    <row r="12129" spans="7:8" x14ac:dyDescent="0.2">
      <c r="G12129" s="35"/>
      <c r="H12129" s="35"/>
    </row>
    <row r="12130" spans="7:8" x14ac:dyDescent="0.2">
      <c r="G12130" s="35"/>
      <c r="H12130" s="35"/>
    </row>
    <row r="12131" spans="7:8" x14ac:dyDescent="0.2">
      <c r="G12131" s="35"/>
      <c r="H12131" s="35"/>
    </row>
    <row r="12132" spans="7:8" x14ac:dyDescent="0.2">
      <c r="G12132" s="35"/>
      <c r="H12132" s="35"/>
    </row>
    <row r="12133" spans="7:8" x14ac:dyDescent="0.2">
      <c r="G12133" s="35"/>
      <c r="H12133" s="35"/>
    </row>
    <row r="12134" spans="7:8" x14ac:dyDescent="0.2">
      <c r="G12134" s="35"/>
      <c r="H12134" s="35"/>
    </row>
    <row r="12135" spans="7:8" x14ac:dyDescent="0.2">
      <c r="G12135" s="35"/>
      <c r="H12135" s="35"/>
    </row>
    <row r="12136" spans="7:8" x14ac:dyDescent="0.2">
      <c r="G12136" s="35"/>
      <c r="H12136" s="35"/>
    </row>
    <row r="12137" spans="7:8" x14ac:dyDescent="0.2">
      <c r="G12137" s="35"/>
      <c r="H12137" s="35"/>
    </row>
    <row r="12138" spans="7:8" x14ac:dyDescent="0.2">
      <c r="G12138" s="35"/>
      <c r="H12138" s="35"/>
    </row>
    <row r="12139" spans="7:8" x14ac:dyDescent="0.2">
      <c r="G12139" s="35"/>
      <c r="H12139" s="35"/>
    </row>
    <row r="12140" spans="7:8" x14ac:dyDescent="0.2">
      <c r="G12140" s="35"/>
      <c r="H12140" s="35"/>
    </row>
    <row r="12141" spans="7:8" x14ac:dyDescent="0.2">
      <c r="G12141" s="35"/>
      <c r="H12141" s="35"/>
    </row>
    <row r="12142" spans="7:8" x14ac:dyDescent="0.2">
      <c r="G12142" s="35"/>
      <c r="H12142" s="35"/>
    </row>
    <row r="12143" spans="7:8" x14ac:dyDescent="0.2">
      <c r="G12143" s="35"/>
      <c r="H12143" s="35"/>
    </row>
    <row r="12144" spans="7:8" x14ac:dyDescent="0.2">
      <c r="G12144" s="35"/>
      <c r="H12144" s="35"/>
    </row>
    <row r="12145" spans="7:8" x14ac:dyDescent="0.2">
      <c r="G12145" s="35"/>
      <c r="H12145" s="35"/>
    </row>
    <row r="12146" spans="7:8" x14ac:dyDescent="0.2">
      <c r="G12146" s="35"/>
      <c r="H12146" s="35"/>
    </row>
    <row r="12147" spans="7:8" x14ac:dyDescent="0.2">
      <c r="G12147" s="35"/>
      <c r="H12147" s="35"/>
    </row>
    <row r="12148" spans="7:8" x14ac:dyDescent="0.2">
      <c r="G12148" s="35"/>
      <c r="H12148" s="35"/>
    </row>
    <row r="12149" spans="7:8" x14ac:dyDescent="0.2">
      <c r="G12149" s="35"/>
      <c r="H12149" s="35"/>
    </row>
    <row r="12150" spans="7:8" x14ac:dyDescent="0.2">
      <c r="G12150" s="35"/>
      <c r="H12150" s="35"/>
    </row>
    <row r="12151" spans="7:8" x14ac:dyDescent="0.2">
      <c r="G12151" s="35"/>
      <c r="H12151" s="35"/>
    </row>
    <row r="12152" spans="7:8" x14ac:dyDescent="0.2">
      <c r="G12152" s="35"/>
      <c r="H12152" s="35"/>
    </row>
    <row r="12153" spans="7:8" x14ac:dyDescent="0.2">
      <c r="G12153" s="35"/>
      <c r="H12153" s="35"/>
    </row>
    <row r="12154" spans="7:8" x14ac:dyDescent="0.2">
      <c r="G12154" s="35"/>
      <c r="H12154" s="35"/>
    </row>
    <row r="12155" spans="7:8" x14ac:dyDescent="0.2">
      <c r="G12155" s="35"/>
      <c r="H12155" s="35"/>
    </row>
    <row r="12156" spans="7:8" x14ac:dyDescent="0.2">
      <c r="G12156" s="35"/>
      <c r="H12156" s="35"/>
    </row>
    <row r="12157" spans="7:8" x14ac:dyDescent="0.2">
      <c r="G12157" s="35"/>
      <c r="H12157" s="35"/>
    </row>
    <row r="12158" spans="7:8" x14ac:dyDescent="0.2">
      <c r="G12158" s="35"/>
      <c r="H12158" s="35"/>
    </row>
    <row r="12159" spans="7:8" x14ac:dyDescent="0.2">
      <c r="G12159" s="35"/>
      <c r="H12159" s="35"/>
    </row>
    <row r="12160" spans="7:8" x14ac:dyDescent="0.2">
      <c r="G12160" s="35"/>
      <c r="H12160" s="35"/>
    </row>
    <row r="12161" spans="7:8" x14ac:dyDescent="0.2">
      <c r="G12161" s="35"/>
      <c r="H12161" s="35"/>
    </row>
    <row r="12162" spans="7:8" x14ac:dyDescent="0.2">
      <c r="G12162" s="35"/>
      <c r="H12162" s="35"/>
    </row>
    <row r="12163" spans="7:8" x14ac:dyDescent="0.2">
      <c r="G12163" s="35"/>
      <c r="H12163" s="35"/>
    </row>
    <row r="12164" spans="7:8" x14ac:dyDescent="0.2">
      <c r="G12164" s="35"/>
      <c r="H12164" s="35"/>
    </row>
    <row r="12165" spans="7:8" x14ac:dyDescent="0.2">
      <c r="G12165" s="35"/>
      <c r="H12165" s="35"/>
    </row>
    <row r="12166" spans="7:8" x14ac:dyDescent="0.2">
      <c r="G12166" s="35"/>
      <c r="H12166" s="35"/>
    </row>
    <row r="12167" spans="7:8" x14ac:dyDescent="0.2">
      <c r="G12167" s="35"/>
      <c r="H12167" s="35"/>
    </row>
    <row r="12168" spans="7:8" x14ac:dyDescent="0.2">
      <c r="G12168" s="35"/>
      <c r="H12168" s="35"/>
    </row>
    <row r="12169" spans="7:8" x14ac:dyDescent="0.2">
      <c r="G12169" s="35"/>
      <c r="H12169" s="35"/>
    </row>
    <row r="12170" spans="7:8" x14ac:dyDescent="0.2">
      <c r="G12170" s="35"/>
      <c r="H12170" s="35"/>
    </row>
    <row r="12171" spans="7:8" x14ac:dyDescent="0.2">
      <c r="G12171" s="35"/>
      <c r="H12171" s="35"/>
    </row>
    <row r="12172" spans="7:8" x14ac:dyDescent="0.2">
      <c r="G12172" s="35"/>
      <c r="H12172" s="35"/>
    </row>
    <row r="12173" spans="7:8" x14ac:dyDescent="0.2">
      <c r="G12173" s="35"/>
      <c r="H12173" s="35"/>
    </row>
    <row r="12174" spans="7:8" x14ac:dyDescent="0.2">
      <c r="G12174" s="35"/>
      <c r="H12174" s="35"/>
    </row>
    <row r="12175" spans="7:8" x14ac:dyDescent="0.2">
      <c r="G12175" s="35"/>
      <c r="H12175" s="35"/>
    </row>
    <row r="12176" spans="7:8" x14ac:dyDescent="0.2">
      <c r="G12176" s="35"/>
      <c r="H12176" s="35"/>
    </row>
    <row r="12177" spans="7:8" x14ac:dyDescent="0.2">
      <c r="G12177" s="35"/>
      <c r="H12177" s="35"/>
    </row>
    <row r="12178" spans="7:8" x14ac:dyDescent="0.2">
      <c r="G12178" s="35"/>
      <c r="H12178" s="35"/>
    </row>
    <row r="12179" spans="7:8" x14ac:dyDescent="0.2">
      <c r="G12179" s="35"/>
      <c r="H12179" s="35"/>
    </row>
    <row r="12180" spans="7:8" x14ac:dyDescent="0.2">
      <c r="G12180" s="35"/>
      <c r="H12180" s="35"/>
    </row>
    <row r="12181" spans="7:8" x14ac:dyDescent="0.2">
      <c r="G12181" s="35"/>
      <c r="H12181" s="35"/>
    </row>
    <row r="12182" spans="7:8" x14ac:dyDescent="0.2">
      <c r="G12182" s="35"/>
      <c r="H12182" s="35"/>
    </row>
    <row r="12183" spans="7:8" x14ac:dyDescent="0.2">
      <c r="G12183" s="35"/>
      <c r="H12183" s="35"/>
    </row>
    <row r="12184" spans="7:8" x14ac:dyDescent="0.2">
      <c r="G12184" s="35"/>
      <c r="H12184" s="35"/>
    </row>
    <row r="12185" spans="7:8" x14ac:dyDescent="0.2">
      <c r="G12185" s="35"/>
      <c r="H12185" s="35"/>
    </row>
    <row r="12186" spans="7:8" x14ac:dyDescent="0.2">
      <c r="G12186" s="35"/>
      <c r="H12186" s="35"/>
    </row>
    <row r="12187" spans="7:8" x14ac:dyDescent="0.2">
      <c r="G12187" s="35"/>
      <c r="H12187" s="35"/>
    </row>
    <row r="12188" spans="7:8" x14ac:dyDescent="0.2">
      <c r="G12188" s="35"/>
      <c r="H12188" s="35"/>
    </row>
    <row r="12189" spans="7:8" x14ac:dyDescent="0.2">
      <c r="G12189" s="35"/>
      <c r="H12189" s="35"/>
    </row>
    <row r="12190" spans="7:8" x14ac:dyDescent="0.2">
      <c r="G12190" s="35"/>
      <c r="H12190" s="35"/>
    </row>
    <row r="12191" spans="7:8" x14ac:dyDescent="0.2">
      <c r="G12191" s="35"/>
      <c r="H12191" s="35"/>
    </row>
    <row r="12192" spans="7:8" x14ac:dyDescent="0.2">
      <c r="G12192" s="35"/>
      <c r="H12192" s="35"/>
    </row>
    <row r="12193" spans="7:8" x14ac:dyDescent="0.2">
      <c r="G12193" s="35"/>
      <c r="H12193" s="35"/>
    </row>
    <row r="12194" spans="7:8" x14ac:dyDescent="0.2">
      <c r="G12194" s="35"/>
      <c r="H12194" s="35"/>
    </row>
    <row r="12195" spans="7:8" x14ac:dyDescent="0.2">
      <c r="G12195" s="35"/>
      <c r="H12195" s="35"/>
    </row>
    <row r="12196" spans="7:8" x14ac:dyDescent="0.2">
      <c r="G12196" s="35"/>
      <c r="H12196" s="35"/>
    </row>
    <row r="12197" spans="7:8" x14ac:dyDescent="0.2">
      <c r="G12197" s="35"/>
      <c r="H12197" s="35"/>
    </row>
    <row r="12198" spans="7:8" x14ac:dyDescent="0.2">
      <c r="G12198" s="35"/>
      <c r="H12198" s="35"/>
    </row>
    <row r="12199" spans="7:8" x14ac:dyDescent="0.2">
      <c r="G12199" s="35"/>
      <c r="H12199" s="35"/>
    </row>
    <row r="12200" spans="7:8" x14ac:dyDescent="0.2">
      <c r="G12200" s="35"/>
      <c r="H12200" s="35"/>
    </row>
    <row r="12201" spans="7:8" x14ac:dyDescent="0.2">
      <c r="G12201" s="35"/>
      <c r="H12201" s="35"/>
    </row>
    <row r="12202" spans="7:8" x14ac:dyDescent="0.2">
      <c r="G12202" s="35"/>
      <c r="H12202" s="35"/>
    </row>
    <row r="12203" spans="7:8" x14ac:dyDescent="0.2">
      <c r="G12203" s="35"/>
      <c r="H12203" s="35"/>
    </row>
    <row r="12204" spans="7:8" x14ac:dyDescent="0.2">
      <c r="G12204" s="35"/>
      <c r="H12204" s="35"/>
    </row>
    <row r="12205" spans="7:8" x14ac:dyDescent="0.2">
      <c r="G12205" s="35"/>
      <c r="H12205" s="35"/>
    </row>
    <row r="12206" spans="7:8" x14ac:dyDescent="0.2">
      <c r="G12206" s="35"/>
      <c r="H12206" s="35"/>
    </row>
    <row r="12207" spans="7:8" x14ac:dyDescent="0.2">
      <c r="G12207" s="35"/>
      <c r="H12207" s="35"/>
    </row>
    <row r="12208" spans="7:8" x14ac:dyDescent="0.2">
      <c r="G12208" s="35"/>
      <c r="H12208" s="35"/>
    </row>
    <row r="12209" spans="7:8" x14ac:dyDescent="0.2">
      <c r="G12209" s="35"/>
      <c r="H12209" s="35"/>
    </row>
    <row r="12210" spans="7:8" x14ac:dyDescent="0.2">
      <c r="G12210" s="35"/>
      <c r="H12210" s="35"/>
    </row>
    <row r="12211" spans="7:8" x14ac:dyDescent="0.2">
      <c r="G12211" s="35"/>
      <c r="H12211" s="35"/>
    </row>
    <row r="12212" spans="7:8" x14ac:dyDescent="0.2">
      <c r="G12212" s="35"/>
      <c r="H12212" s="35"/>
    </row>
    <row r="12213" spans="7:8" x14ac:dyDescent="0.2">
      <c r="G12213" s="35"/>
      <c r="H12213" s="35"/>
    </row>
    <row r="12214" spans="7:8" x14ac:dyDescent="0.2">
      <c r="G12214" s="35"/>
      <c r="H12214" s="35"/>
    </row>
    <row r="12215" spans="7:8" x14ac:dyDescent="0.2">
      <c r="G12215" s="35"/>
      <c r="H12215" s="35"/>
    </row>
    <row r="12216" spans="7:8" x14ac:dyDescent="0.2">
      <c r="G12216" s="35"/>
      <c r="H12216" s="35"/>
    </row>
    <row r="12217" spans="7:8" x14ac:dyDescent="0.2">
      <c r="G12217" s="35"/>
      <c r="H12217" s="35"/>
    </row>
    <row r="12218" spans="7:8" x14ac:dyDescent="0.2">
      <c r="G12218" s="35"/>
      <c r="H12218" s="35"/>
    </row>
    <row r="12219" spans="7:8" x14ac:dyDescent="0.2">
      <c r="G12219" s="35"/>
      <c r="H12219" s="35"/>
    </row>
    <row r="12220" spans="7:8" x14ac:dyDescent="0.2">
      <c r="G12220" s="35"/>
      <c r="H12220" s="35"/>
    </row>
    <row r="12221" spans="7:8" x14ac:dyDescent="0.2">
      <c r="G12221" s="35"/>
      <c r="H12221" s="35"/>
    </row>
    <row r="12222" spans="7:8" x14ac:dyDescent="0.2">
      <c r="G12222" s="35"/>
      <c r="H12222" s="35"/>
    </row>
    <row r="12223" spans="7:8" x14ac:dyDescent="0.2">
      <c r="G12223" s="35"/>
      <c r="H12223" s="35"/>
    </row>
    <row r="12224" spans="7:8" x14ac:dyDescent="0.2">
      <c r="G12224" s="35"/>
      <c r="H12224" s="35"/>
    </row>
    <row r="12225" spans="7:8" x14ac:dyDescent="0.2">
      <c r="G12225" s="35"/>
      <c r="H12225" s="35"/>
    </row>
    <row r="12226" spans="7:8" x14ac:dyDescent="0.2">
      <c r="G12226" s="35"/>
      <c r="H12226" s="35"/>
    </row>
    <row r="12227" spans="7:8" x14ac:dyDescent="0.2">
      <c r="G12227" s="35"/>
      <c r="H12227" s="35"/>
    </row>
    <row r="12228" spans="7:8" x14ac:dyDescent="0.2">
      <c r="G12228" s="35"/>
      <c r="H12228" s="35"/>
    </row>
    <row r="12229" spans="7:8" x14ac:dyDescent="0.2">
      <c r="G12229" s="35"/>
      <c r="H12229" s="35"/>
    </row>
    <row r="12230" spans="7:8" x14ac:dyDescent="0.2">
      <c r="G12230" s="35"/>
      <c r="H12230" s="35"/>
    </row>
    <row r="12231" spans="7:8" x14ac:dyDescent="0.2">
      <c r="G12231" s="35"/>
      <c r="H12231" s="35"/>
    </row>
    <row r="12232" spans="7:8" x14ac:dyDescent="0.2">
      <c r="G12232" s="35"/>
      <c r="H12232" s="35"/>
    </row>
    <row r="12233" spans="7:8" x14ac:dyDescent="0.2">
      <c r="G12233" s="35"/>
      <c r="H12233" s="35"/>
    </row>
    <row r="12234" spans="7:8" x14ac:dyDescent="0.2">
      <c r="G12234" s="35"/>
      <c r="H12234" s="35"/>
    </row>
    <row r="12235" spans="7:8" x14ac:dyDescent="0.2">
      <c r="G12235" s="35"/>
      <c r="H12235" s="35"/>
    </row>
    <row r="12236" spans="7:8" x14ac:dyDescent="0.2">
      <c r="G12236" s="35"/>
      <c r="H12236" s="35"/>
    </row>
    <row r="12237" spans="7:8" x14ac:dyDescent="0.2">
      <c r="G12237" s="35"/>
      <c r="H12237" s="35"/>
    </row>
    <row r="12238" spans="7:8" x14ac:dyDescent="0.2">
      <c r="G12238" s="35"/>
      <c r="H12238" s="35"/>
    </row>
    <row r="12239" spans="7:8" x14ac:dyDescent="0.2">
      <c r="G12239" s="35"/>
      <c r="H12239" s="35"/>
    </row>
    <row r="12240" spans="7:8" x14ac:dyDescent="0.2">
      <c r="G12240" s="35"/>
      <c r="H12240" s="35"/>
    </row>
    <row r="12241" spans="7:8" x14ac:dyDescent="0.2">
      <c r="G12241" s="35"/>
      <c r="H12241" s="35"/>
    </row>
    <row r="12242" spans="7:8" x14ac:dyDescent="0.2">
      <c r="G12242" s="35"/>
      <c r="H12242" s="35"/>
    </row>
    <row r="12243" spans="7:8" x14ac:dyDescent="0.2">
      <c r="G12243" s="35"/>
      <c r="H12243" s="35"/>
    </row>
    <row r="12244" spans="7:8" x14ac:dyDescent="0.2">
      <c r="G12244" s="35"/>
      <c r="H12244" s="35"/>
    </row>
    <row r="12245" spans="7:8" x14ac:dyDescent="0.2">
      <c r="G12245" s="35"/>
      <c r="H12245" s="35"/>
    </row>
    <row r="12246" spans="7:8" x14ac:dyDescent="0.2">
      <c r="G12246" s="35"/>
      <c r="H12246" s="35"/>
    </row>
    <row r="12247" spans="7:8" x14ac:dyDescent="0.2">
      <c r="G12247" s="35"/>
      <c r="H12247" s="35"/>
    </row>
    <row r="12248" spans="7:8" x14ac:dyDescent="0.2">
      <c r="G12248" s="35"/>
      <c r="H12248" s="35"/>
    </row>
    <row r="12249" spans="7:8" x14ac:dyDescent="0.2">
      <c r="G12249" s="35"/>
      <c r="H12249" s="35"/>
    </row>
    <row r="12250" spans="7:8" x14ac:dyDescent="0.2">
      <c r="G12250" s="35"/>
      <c r="H12250" s="35"/>
    </row>
    <row r="12251" spans="7:8" x14ac:dyDescent="0.2">
      <c r="G12251" s="35"/>
      <c r="H12251" s="35"/>
    </row>
    <row r="12252" spans="7:8" x14ac:dyDescent="0.2">
      <c r="G12252" s="35"/>
      <c r="H12252" s="35"/>
    </row>
    <row r="12253" spans="7:8" x14ac:dyDescent="0.2">
      <c r="G12253" s="35"/>
      <c r="H12253" s="35"/>
    </row>
    <row r="12254" spans="7:8" x14ac:dyDescent="0.2">
      <c r="G12254" s="35"/>
      <c r="H12254" s="35"/>
    </row>
    <row r="12255" spans="7:8" x14ac:dyDescent="0.2">
      <c r="G12255" s="35"/>
      <c r="H12255" s="35"/>
    </row>
    <row r="12256" spans="7:8" x14ac:dyDescent="0.2">
      <c r="G12256" s="35"/>
      <c r="H12256" s="35"/>
    </row>
    <row r="12257" spans="7:8" x14ac:dyDescent="0.2">
      <c r="G12257" s="35"/>
      <c r="H12257" s="35"/>
    </row>
    <row r="12258" spans="7:8" x14ac:dyDescent="0.2">
      <c r="G12258" s="35"/>
      <c r="H12258" s="35"/>
    </row>
    <row r="12259" spans="7:8" x14ac:dyDescent="0.2">
      <c r="G12259" s="35"/>
      <c r="H12259" s="35"/>
    </row>
    <row r="12260" spans="7:8" x14ac:dyDescent="0.2">
      <c r="G12260" s="35"/>
      <c r="H12260" s="35"/>
    </row>
    <row r="12261" spans="7:8" x14ac:dyDescent="0.2">
      <c r="G12261" s="35"/>
      <c r="H12261" s="35"/>
    </row>
    <row r="12262" spans="7:8" x14ac:dyDescent="0.2">
      <c r="G12262" s="35"/>
      <c r="H12262" s="35"/>
    </row>
    <row r="12263" spans="7:8" x14ac:dyDescent="0.2">
      <c r="G12263" s="35"/>
      <c r="H12263" s="35"/>
    </row>
    <row r="12264" spans="7:8" x14ac:dyDescent="0.2">
      <c r="G12264" s="35"/>
      <c r="H12264" s="35"/>
    </row>
    <row r="12265" spans="7:8" x14ac:dyDescent="0.2">
      <c r="G12265" s="35"/>
      <c r="H12265" s="35"/>
    </row>
    <row r="12266" spans="7:8" x14ac:dyDescent="0.2">
      <c r="G12266" s="35"/>
      <c r="H12266" s="35"/>
    </row>
    <row r="12267" spans="7:8" x14ac:dyDescent="0.2">
      <c r="G12267" s="35"/>
      <c r="H12267" s="35"/>
    </row>
    <row r="12268" spans="7:8" x14ac:dyDescent="0.2">
      <c r="G12268" s="35"/>
      <c r="H12268" s="35"/>
    </row>
    <row r="12269" spans="7:8" x14ac:dyDescent="0.2">
      <c r="G12269" s="35"/>
      <c r="H12269" s="35"/>
    </row>
    <row r="12270" spans="7:8" x14ac:dyDescent="0.2">
      <c r="G12270" s="35"/>
      <c r="H12270" s="35"/>
    </row>
    <row r="12271" spans="7:8" x14ac:dyDescent="0.2">
      <c r="G12271" s="35"/>
      <c r="H12271" s="35"/>
    </row>
    <row r="12272" spans="7:8" x14ac:dyDescent="0.2">
      <c r="G12272" s="35"/>
      <c r="H12272" s="35"/>
    </row>
    <row r="12273" spans="7:8" x14ac:dyDescent="0.2">
      <c r="G12273" s="35"/>
      <c r="H12273" s="35"/>
    </row>
    <row r="12274" spans="7:8" x14ac:dyDescent="0.2">
      <c r="G12274" s="35"/>
      <c r="H12274" s="35"/>
    </row>
    <row r="12275" spans="7:8" x14ac:dyDescent="0.2">
      <c r="G12275" s="35"/>
      <c r="H12275" s="35"/>
    </row>
    <row r="12276" spans="7:8" x14ac:dyDescent="0.2">
      <c r="G12276" s="35"/>
      <c r="H12276" s="35"/>
    </row>
    <row r="12277" spans="7:8" x14ac:dyDescent="0.2">
      <c r="G12277" s="35"/>
      <c r="H12277" s="35"/>
    </row>
    <row r="12278" spans="7:8" x14ac:dyDescent="0.2">
      <c r="G12278" s="35"/>
      <c r="H12278" s="35"/>
    </row>
    <row r="12279" spans="7:8" x14ac:dyDescent="0.2">
      <c r="G12279" s="35"/>
      <c r="H12279" s="35"/>
    </row>
    <row r="12280" spans="7:8" x14ac:dyDescent="0.2">
      <c r="G12280" s="35"/>
      <c r="H12280" s="35"/>
    </row>
    <row r="12281" spans="7:8" x14ac:dyDescent="0.2">
      <c r="G12281" s="35"/>
      <c r="H12281" s="35"/>
    </row>
    <row r="12282" spans="7:8" x14ac:dyDescent="0.2">
      <c r="G12282" s="35"/>
      <c r="H12282" s="35"/>
    </row>
    <row r="12283" spans="7:8" x14ac:dyDescent="0.2">
      <c r="G12283" s="35"/>
      <c r="H12283" s="35"/>
    </row>
    <row r="12284" spans="7:8" x14ac:dyDescent="0.2">
      <c r="G12284" s="35"/>
      <c r="H12284" s="35"/>
    </row>
    <row r="12285" spans="7:8" x14ac:dyDescent="0.2">
      <c r="G12285" s="35"/>
      <c r="H12285" s="35"/>
    </row>
    <row r="12286" spans="7:8" x14ac:dyDescent="0.2">
      <c r="G12286" s="35"/>
      <c r="H12286" s="35"/>
    </row>
    <row r="12287" spans="7:8" x14ac:dyDescent="0.2">
      <c r="G12287" s="35"/>
      <c r="H12287" s="35"/>
    </row>
    <row r="12288" spans="7:8" x14ac:dyDescent="0.2">
      <c r="G12288" s="35"/>
      <c r="H12288" s="35"/>
    </row>
    <row r="12289" spans="7:8" x14ac:dyDescent="0.2">
      <c r="G12289" s="35"/>
      <c r="H12289" s="35"/>
    </row>
    <row r="12290" spans="7:8" x14ac:dyDescent="0.2">
      <c r="G12290" s="35"/>
      <c r="H12290" s="35"/>
    </row>
    <row r="12291" spans="7:8" x14ac:dyDescent="0.2">
      <c r="G12291" s="35"/>
      <c r="H12291" s="35"/>
    </row>
    <row r="12292" spans="7:8" x14ac:dyDescent="0.2">
      <c r="G12292" s="35"/>
      <c r="H12292" s="35"/>
    </row>
    <row r="12293" spans="7:8" x14ac:dyDescent="0.2">
      <c r="G12293" s="35"/>
      <c r="H12293" s="35"/>
    </row>
    <row r="12294" spans="7:8" x14ac:dyDescent="0.2">
      <c r="G12294" s="35"/>
      <c r="H12294" s="35"/>
    </row>
    <row r="12295" spans="7:8" x14ac:dyDescent="0.2">
      <c r="G12295" s="35"/>
      <c r="H12295" s="35"/>
    </row>
    <row r="12296" spans="7:8" x14ac:dyDescent="0.2">
      <c r="G12296" s="35"/>
      <c r="H12296" s="35"/>
    </row>
    <row r="12297" spans="7:8" x14ac:dyDescent="0.2">
      <c r="G12297" s="35"/>
      <c r="H12297" s="35"/>
    </row>
    <row r="12298" spans="7:8" x14ac:dyDescent="0.2">
      <c r="G12298" s="35"/>
      <c r="H12298" s="35"/>
    </row>
    <row r="12299" spans="7:8" x14ac:dyDescent="0.2">
      <c r="G12299" s="35"/>
      <c r="H12299" s="35"/>
    </row>
    <row r="12300" spans="7:8" x14ac:dyDescent="0.2">
      <c r="G12300" s="35"/>
      <c r="H12300" s="35"/>
    </row>
    <row r="12301" spans="7:8" x14ac:dyDescent="0.2">
      <c r="G12301" s="35"/>
      <c r="H12301" s="35"/>
    </row>
    <row r="12302" spans="7:8" x14ac:dyDescent="0.2">
      <c r="G12302" s="35"/>
      <c r="H12302" s="35"/>
    </row>
    <row r="12303" spans="7:8" x14ac:dyDescent="0.2">
      <c r="G12303" s="35"/>
      <c r="H12303" s="35"/>
    </row>
    <row r="12304" spans="7:8" x14ac:dyDescent="0.2">
      <c r="G12304" s="35"/>
      <c r="H12304" s="35"/>
    </row>
    <row r="12305" spans="7:8" x14ac:dyDescent="0.2">
      <c r="G12305" s="35"/>
      <c r="H12305" s="35"/>
    </row>
    <row r="12306" spans="7:8" x14ac:dyDescent="0.2">
      <c r="G12306" s="35"/>
      <c r="H12306" s="35"/>
    </row>
    <row r="12307" spans="7:8" x14ac:dyDescent="0.2">
      <c r="G12307" s="35"/>
      <c r="H12307" s="35"/>
    </row>
    <row r="12308" spans="7:8" x14ac:dyDescent="0.2">
      <c r="G12308" s="35"/>
      <c r="H12308" s="35"/>
    </row>
    <row r="12309" spans="7:8" x14ac:dyDescent="0.2">
      <c r="G12309" s="35"/>
      <c r="H12309" s="35"/>
    </row>
    <row r="12310" spans="7:8" x14ac:dyDescent="0.2">
      <c r="G12310" s="35"/>
      <c r="H12310" s="35"/>
    </row>
    <row r="12311" spans="7:8" x14ac:dyDescent="0.2">
      <c r="G12311" s="35"/>
      <c r="H12311" s="35"/>
    </row>
    <row r="12312" spans="7:8" x14ac:dyDescent="0.2">
      <c r="G12312" s="35"/>
      <c r="H12312" s="35"/>
    </row>
    <row r="12313" spans="7:8" x14ac:dyDescent="0.2">
      <c r="G12313" s="35"/>
      <c r="H12313" s="35"/>
    </row>
    <row r="12314" spans="7:8" x14ac:dyDescent="0.2">
      <c r="G12314" s="35"/>
      <c r="H12314" s="35"/>
    </row>
    <row r="12315" spans="7:8" x14ac:dyDescent="0.2">
      <c r="G12315" s="35"/>
      <c r="H12315" s="35"/>
    </row>
    <row r="12316" spans="7:8" x14ac:dyDescent="0.2">
      <c r="G12316" s="35"/>
      <c r="H12316" s="35"/>
    </row>
    <row r="12317" spans="7:8" x14ac:dyDescent="0.2">
      <c r="G12317" s="35"/>
      <c r="H12317" s="35"/>
    </row>
    <row r="12318" spans="7:8" x14ac:dyDescent="0.2">
      <c r="G12318" s="35"/>
      <c r="H12318" s="35"/>
    </row>
    <row r="12319" spans="7:8" x14ac:dyDescent="0.2">
      <c r="G12319" s="35"/>
      <c r="H12319" s="35"/>
    </row>
    <row r="12320" spans="7:8" x14ac:dyDescent="0.2">
      <c r="G12320" s="35"/>
      <c r="H12320" s="35"/>
    </row>
    <row r="12321" spans="7:8" x14ac:dyDescent="0.2">
      <c r="G12321" s="35"/>
      <c r="H12321" s="35"/>
    </row>
    <row r="12322" spans="7:8" x14ac:dyDescent="0.2">
      <c r="G12322" s="35"/>
      <c r="H12322" s="35"/>
    </row>
    <row r="12323" spans="7:8" x14ac:dyDescent="0.2">
      <c r="G12323" s="35"/>
      <c r="H12323" s="35"/>
    </row>
    <row r="12324" spans="7:8" x14ac:dyDescent="0.2">
      <c r="G12324" s="35"/>
      <c r="H12324" s="35"/>
    </row>
    <row r="12325" spans="7:8" x14ac:dyDescent="0.2">
      <c r="G12325" s="35"/>
      <c r="H12325" s="35"/>
    </row>
    <row r="12326" spans="7:8" x14ac:dyDescent="0.2">
      <c r="G12326" s="35"/>
      <c r="H12326" s="35"/>
    </row>
    <row r="12327" spans="7:8" x14ac:dyDescent="0.2">
      <c r="G12327" s="35"/>
      <c r="H12327" s="35"/>
    </row>
    <row r="12328" spans="7:8" x14ac:dyDescent="0.2">
      <c r="G12328" s="35"/>
      <c r="H12328" s="35"/>
    </row>
    <row r="12329" spans="7:8" x14ac:dyDescent="0.2">
      <c r="G12329" s="35"/>
      <c r="H12329" s="35"/>
    </row>
    <row r="12330" spans="7:8" x14ac:dyDescent="0.2">
      <c r="G12330" s="35"/>
      <c r="H12330" s="35"/>
    </row>
    <row r="12331" spans="7:8" x14ac:dyDescent="0.2">
      <c r="G12331" s="35"/>
      <c r="H12331" s="35"/>
    </row>
    <row r="12332" spans="7:8" x14ac:dyDescent="0.2">
      <c r="G12332" s="35"/>
      <c r="H12332" s="35"/>
    </row>
    <row r="12333" spans="7:8" x14ac:dyDescent="0.2">
      <c r="G12333" s="35"/>
      <c r="H12333" s="35"/>
    </row>
    <row r="12334" spans="7:8" x14ac:dyDescent="0.2">
      <c r="G12334" s="35"/>
      <c r="H12334" s="35"/>
    </row>
    <row r="12335" spans="7:8" x14ac:dyDescent="0.2">
      <c r="G12335" s="35"/>
      <c r="H12335" s="35"/>
    </row>
    <row r="12336" spans="7:8" x14ac:dyDescent="0.2">
      <c r="G12336" s="35"/>
      <c r="H12336" s="35"/>
    </row>
    <row r="12337" spans="7:8" x14ac:dyDescent="0.2">
      <c r="G12337" s="35"/>
      <c r="H12337" s="35"/>
    </row>
    <row r="12338" spans="7:8" x14ac:dyDescent="0.2">
      <c r="G12338" s="35"/>
      <c r="H12338" s="35"/>
    </row>
    <row r="12339" spans="7:8" x14ac:dyDescent="0.2">
      <c r="G12339" s="35"/>
      <c r="H12339" s="35"/>
    </row>
    <row r="12340" spans="7:8" x14ac:dyDescent="0.2">
      <c r="G12340" s="35"/>
      <c r="H12340" s="35"/>
    </row>
    <row r="12341" spans="7:8" x14ac:dyDescent="0.2">
      <c r="G12341" s="35"/>
      <c r="H12341" s="35"/>
    </row>
    <row r="12342" spans="7:8" x14ac:dyDescent="0.2">
      <c r="G12342" s="35"/>
      <c r="H12342" s="35"/>
    </row>
    <row r="12343" spans="7:8" x14ac:dyDescent="0.2">
      <c r="G12343" s="35"/>
      <c r="H12343" s="35"/>
    </row>
    <row r="12344" spans="7:8" x14ac:dyDescent="0.2">
      <c r="G12344" s="35"/>
      <c r="H12344" s="35"/>
    </row>
    <row r="12345" spans="7:8" x14ac:dyDescent="0.2">
      <c r="G12345" s="35"/>
      <c r="H12345" s="35"/>
    </row>
    <row r="12346" spans="7:8" x14ac:dyDescent="0.2">
      <c r="G12346" s="35"/>
      <c r="H12346" s="35"/>
    </row>
    <row r="12347" spans="7:8" x14ac:dyDescent="0.2">
      <c r="G12347" s="35"/>
      <c r="H12347" s="35"/>
    </row>
    <row r="12348" spans="7:8" x14ac:dyDescent="0.2">
      <c r="G12348" s="35"/>
      <c r="H12348" s="35"/>
    </row>
    <row r="12349" spans="7:8" x14ac:dyDescent="0.2">
      <c r="G12349" s="35"/>
      <c r="H12349" s="35"/>
    </row>
    <row r="12350" spans="7:8" x14ac:dyDescent="0.2">
      <c r="G12350" s="35"/>
      <c r="H12350" s="35"/>
    </row>
    <row r="12351" spans="7:8" x14ac:dyDescent="0.2">
      <c r="G12351" s="35"/>
      <c r="H12351" s="35"/>
    </row>
    <row r="12352" spans="7:8" x14ac:dyDescent="0.2">
      <c r="G12352" s="35"/>
      <c r="H12352" s="35"/>
    </row>
    <row r="12353" spans="7:8" x14ac:dyDescent="0.2">
      <c r="G12353" s="35"/>
      <c r="H12353" s="35"/>
    </row>
    <row r="12354" spans="7:8" x14ac:dyDescent="0.2">
      <c r="G12354" s="35"/>
      <c r="H12354" s="35"/>
    </row>
    <row r="12355" spans="7:8" x14ac:dyDescent="0.2">
      <c r="G12355" s="35"/>
      <c r="H12355" s="35"/>
    </row>
    <row r="12356" spans="7:8" x14ac:dyDescent="0.2">
      <c r="G12356" s="35"/>
      <c r="H12356" s="35"/>
    </row>
    <row r="12357" spans="7:8" x14ac:dyDescent="0.2">
      <c r="G12357" s="35"/>
      <c r="H12357" s="35"/>
    </row>
    <row r="12358" spans="7:8" x14ac:dyDescent="0.2">
      <c r="G12358" s="35"/>
      <c r="H12358" s="35"/>
    </row>
    <row r="12359" spans="7:8" x14ac:dyDescent="0.2">
      <c r="G12359" s="35"/>
      <c r="H12359" s="35"/>
    </row>
    <row r="12360" spans="7:8" x14ac:dyDescent="0.2">
      <c r="G12360" s="35"/>
      <c r="H12360" s="35"/>
    </row>
    <row r="12361" spans="7:8" x14ac:dyDescent="0.2">
      <c r="G12361" s="35"/>
      <c r="H12361" s="35"/>
    </row>
    <row r="12362" spans="7:8" x14ac:dyDescent="0.2">
      <c r="G12362" s="35"/>
      <c r="H12362" s="35"/>
    </row>
    <row r="12363" spans="7:8" x14ac:dyDescent="0.2">
      <c r="G12363" s="35"/>
      <c r="H12363" s="35"/>
    </row>
    <row r="12364" spans="7:8" x14ac:dyDescent="0.2">
      <c r="G12364" s="35"/>
      <c r="H12364" s="35"/>
    </row>
    <row r="12365" spans="7:8" x14ac:dyDescent="0.2">
      <c r="G12365" s="35"/>
      <c r="H12365" s="35"/>
    </row>
    <row r="12366" spans="7:8" x14ac:dyDescent="0.2">
      <c r="G12366" s="35"/>
      <c r="H12366" s="35"/>
    </row>
    <row r="12367" spans="7:8" x14ac:dyDescent="0.2">
      <c r="G12367" s="35"/>
      <c r="H12367" s="35"/>
    </row>
    <row r="12368" spans="7:8" x14ac:dyDescent="0.2">
      <c r="G12368" s="35"/>
      <c r="H12368" s="35"/>
    </row>
    <row r="12369" spans="7:8" x14ac:dyDescent="0.2">
      <c r="G12369" s="35"/>
      <c r="H12369" s="35"/>
    </row>
    <row r="12370" spans="7:8" x14ac:dyDescent="0.2">
      <c r="G12370" s="35"/>
      <c r="H12370" s="35"/>
    </row>
    <row r="12371" spans="7:8" x14ac:dyDescent="0.2">
      <c r="G12371" s="35"/>
      <c r="H12371" s="35"/>
    </row>
    <row r="12372" spans="7:8" x14ac:dyDescent="0.2">
      <c r="G12372" s="35"/>
      <c r="H12372" s="35"/>
    </row>
    <row r="12373" spans="7:8" x14ac:dyDescent="0.2">
      <c r="G12373" s="35"/>
      <c r="H12373" s="35"/>
    </row>
    <row r="12374" spans="7:8" x14ac:dyDescent="0.2">
      <c r="G12374" s="35"/>
      <c r="H12374" s="35"/>
    </row>
    <row r="12375" spans="7:8" x14ac:dyDescent="0.2">
      <c r="G12375" s="35"/>
      <c r="H12375" s="35"/>
    </row>
    <row r="12376" spans="7:8" x14ac:dyDescent="0.2">
      <c r="G12376" s="35"/>
      <c r="H12376" s="35"/>
    </row>
    <row r="12377" spans="7:8" x14ac:dyDescent="0.2">
      <c r="G12377" s="35"/>
      <c r="H12377" s="35"/>
    </row>
    <row r="12378" spans="7:8" x14ac:dyDescent="0.2">
      <c r="G12378" s="35"/>
      <c r="H12378" s="35"/>
    </row>
    <row r="12379" spans="7:8" x14ac:dyDescent="0.2">
      <c r="G12379" s="35"/>
      <c r="H12379" s="35"/>
    </row>
    <row r="12380" spans="7:8" x14ac:dyDescent="0.2">
      <c r="G12380" s="35"/>
      <c r="H12380" s="35"/>
    </row>
    <row r="12381" spans="7:8" x14ac:dyDescent="0.2">
      <c r="G12381" s="35"/>
      <c r="H12381" s="35"/>
    </row>
    <row r="12382" spans="7:8" x14ac:dyDescent="0.2">
      <c r="G12382" s="35"/>
      <c r="H12382" s="35"/>
    </row>
    <row r="12383" spans="7:8" x14ac:dyDescent="0.2">
      <c r="G12383" s="35"/>
      <c r="H12383" s="35"/>
    </row>
    <row r="12384" spans="7:8" x14ac:dyDescent="0.2">
      <c r="G12384" s="35"/>
      <c r="H12384" s="35"/>
    </row>
    <row r="12385" spans="7:8" x14ac:dyDescent="0.2">
      <c r="G12385" s="35"/>
      <c r="H12385" s="35"/>
    </row>
    <row r="12386" spans="7:8" x14ac:dyDescent="0.2">
      <c r="G12386" s="35"/>
      <c r="H12386" s="35"/>
    </row>
    <row r="12387" spans="7:8" x14ac:dyDescent="0.2">
      <c r="G12387" s="35"/>
      <c r="H12387" s="35"/>
    </row>
    <row r="12388" spans="7:8" x14ac:dyDescent="0.2">
      <c r="G12388" s="35"/>
      <c r="H12388" s="35"/>
    </row>
    <row r="12389" spans="7:8" x14ac:dyDescent="0.2">
      <c r="G12389" s="35"/>
      <c r="H12389" s="35"/>
    </row>
    <row r="12390" spans="7:8" x14ac:dyDescent="0.2">
      <c r="G12390" s="35"/>
      <c r="H12390" s="35"/>
    </row>
    <row r="12391" spans="7:8" x14ac:dyDescent="0.2">
      <c r="G12391" s="35"/>
      <c r="H12391" s="35"/>
    </row>
    <row r="12392" spans="7:8" x14ac:dyDescent="0.2">
      <c r="G12392" s="35"/>
      <c r="H12392" s="35"/>
    </row>
    <row r="12393" spans="7:8" x14ac:dyDescent="0.2">
      <c r="G12393" s="35"/>
      <c r="H12393" s="35"/>
    </row>
    <row r="12394" spans="7:8" x14ac:dyDescent="0.2">
      <c r="G12394" s="35"/>
      <c r="H12394" s="35"/>
    </row>
    <row r="12395" spans="7:8" x14ac:dyDescent="0.2">
      <c r="G12395" s="35"/>
      <c r="H12395" s="35"/>
    </row>
    <row r="12396" spans="7:8" x14ac:dyDescent="0.2">
      <c r="G12396" s="35"/>
      <c r="H12396" s="35"/>
    </row>
    <row r="12397" spans="7:8" x14ac:dyDescent="0.2">
      <c r="G12397" s="35"/>
      <c r="H12397" s="35"/>
    </row>
    <row r="12398" spans="7:8" x14ac:dyDescent="0.2">
      <c r="G12398" s="35"/>
      <c r="H12398" s="35"/>
    </row>
    <row r="12399" spans="7:8" x14ac:dyDescent="0.2">
      <c r="G12399" s="35"/>
      <c r="H12399" s="35"/>
    </row>
    <row r="12400" spans="7:8" x14ac:dyDescent="0.2">
      <c r="G12400" s="35"/>
      <c r="H12400" s="35"/>
    </row>
    <row r="12401" spans="7:8" x14ac:dyDescent="0.2">
      <c r="G12401" s="35"/>
      <c r="H12401" s="35"/>
    </row>
    <row r="12402" spans="7:8" x14ac:dyDescent="0.2">
      <c r="G12402" s="35"/>
      <c r="H12402" s="35"/>
    </row>
    <row r="12403" spans="7:8" x14ac:dyDescent="0.2">
      <c r="G12403" s="35"/>
      <c r="H12403" s="35"/>
    </row>
    <row r="12404" spans="7:8" x14ac:dyDescent="0.2">
      <c r="G12404" s="35"/>
      <c r="H12404" s="35"/>
    </row>
    <row r="12405" spans="7:8" x14ac:dyDescent="0.2">
      <c r="G12405" s="35"/>
      <c r="H12405" s="35"/>
    </row>
    <row r="12406" spans="7:8" x14ac:dyDescent="0.2">
      <c r="G12406" s="35"/>
      <c r="H12406" s="35"/>
    </row>
    <row r="12407" spans="7:8" x14ac:dyDescent="0.2">
      <c r="G12407" s="35"/>
      <c r="H12407" s="35"/>
    </row>
    <row r="12408" spans="7:8" x14ac:dyDescent="0.2">
      <c r="G12408" s="35"/>
      <c r="H12408" s="35"/>
    </row>
    <row r="12409" spans="7:8" x14ac:dyDescent="0.2">
      <c r="G12409" s="35"/>
      <c r="H12409" s="35"/>
    </row>
    <row r="12410" spans="7:8" x14ac:dyDescent="0.2">
      <c r="G12410" s="35"/>
      <c r="H12410" s="35"/>
    </row>
    <row r="12411" spans="7:8" x14ac:dyDescent="0.2">
      <c r="G12411" s="35"/>
      <c r="H12411" s="35"/>
    </row>
    <row r="12412" spans="7:8" x14ac:dyDescent="0.2">
      <c r="G12412" s="35"/>
      <c r="H12412" s="35"/>
    </row>
    <row r="12413" spans="7:8" x14ac:dyDescent="0.2">
      <c r="G12413" s="35"/>
      <c r="H12413" s="35"/>
    </row>
    <row r="12414" spans="7:8" x14ac:dyDescent="0.2">
      <c r="G12414" s="35"/>
      <c r="H12414" s="35"/>
    </row>
    <row r="12415" spans="7:8" x14ac:dyDescent="0.2">
      <c r="G12415" s="35"/>
      <c r="H12415" s="35"/>
    </row>
    <row r="12416" spans="7:8" x14ac:dyDescent="0.2">
      <c r="G12416" s="35"/>
      <c r="H12416" s="35"/>
    </row>
    <row r="12417" spans="7:8" x14ac:dyDescent="0.2">
      <c r="G12417" s="35"/>
      <c r="H12417" s="35"/>
    </row>
    <row r="12418" spans="7:8" x14ac:dyDescent="0.2">
      <c r="G12418" s="35"/>
      <c r="H12418" s="35"/>
    </row>
    <row r="12419" spans="7:8" x14ac:dyDescent="0.2">
      <c r="G12419" s="35"/>
      <c r="H12419" s="35"/>
    </row>
    <row r="12420" spans="7:8" x14ac:dyDescent="0.2">
      <c r="G12420" s="35"/>
      <c r="H12420" s="35"/>
    </row>
    <row r="12421" spans="7:8" x14ac:dyDescent="0.2">
      <c r="G12421" s="35"/>
      <c r="H12421" s="35"/>
    </row>
    <row r="12422" spans="7:8" x14ac:dyDescent="0.2">
      <c r="G12422" s="35"/>
      <c r="H12422" s="35"/>
    </row>
    <row r="12423" spans="7:8" x14ac:dyDescent="0.2">
      <c r="G12423" s="35"/>
      <c r="H12423" s="35"/>
    </row>
    <row r="12424" spans="7:8" x14ac:dyDescent="0.2">
      <c r="G12424" s="35"/>
      <c r="H12424" s="35"/>
    </row>
    <row r="12425" spans="7:8" x14ac:dyDescent="0.2">
      <c r="G12425" s="35"/>
      <c r="H12425" s="35"/>
    </row>
    <row r="12426" spans="7:8" x14ac:dyDescent="0.2">
      <c r="G12426" s="35"/>
      <c r="H12426" s="35"/>
    </row>
    <row r="12427" spans="7:8" x14ac:dyDescent="0.2">
      <c r="G12427" s="35"/>
      <c r="H12427" s="35"/>
    </row>
    <row r="12428" spans="7:8" x14ac:dyDescent="0.2">
      <c r="G12428" s="35"/>
      <c r="H12428" s="35"/>
    </row>
    <row r="12429" spans="7:8" x14ac:dyDescent="0.2">
      <c r="G12429" s="35"/>
      <c r="H12429" s="35"/>
    </row>
    <row r="12430" spans="7:8" x14ac:dyDescent="0.2">
      <c r="G12430" s="35"/>
      <c r="H12430" s="35"/>
    </row>
    <row r="12431" spans="7:8" x14ac:dyDescent="0.2">
      <c r="G12431" s="35"/>
      <c r="H12431" s="35"/>
    </row>
    <row r="12432" spans="7:8" x14ac:dyDescent="0.2">
      <c r="G12432" s="35"/>
      <c r="H12432" s="35"/>
    </row>
    <row r="12433" spans="7:8" x14ac:dyDescent="0.2">
      <c r="G12433" s="35"/>
      <c r="H12433" s="35"/>
    </row>
    <row r="12434" spans="7:8" x14ac:dyDescent="0.2">
      <c r="G12434" s="35"/>
      <c r="H12434" s="35"/>
    </row>
    <row r="12435" spans="7:8" x14ac:dyDescent="0.2">
      <c r="G12435" s="35"/>
      <c r="H12435" s="35"/>
    </row>
    <row r="12436" spans="7:8" x14ac:dyDescent="0.2">
      <c r="G12436" s="35"/>
      <c r="H12436" s="35"/>
    </row>
    <row r="12437" spans="7:8" x14ac:dyDescent="0.2">
      <c r="G12437" s="35"/>
      <c r="H12437" s="35"/>
    </row>
    <row r="12438" spans="7:8" x14ac:dyDescent="0.2">
      <c r="G12438" s="35"/>
      <c r="H12438" s="35"/>
    </row>
    <row r="12439" spans="7:8" x14ac:dyDescent="0.2">
      <c r="G12439" s="35"/>
      <c r="H12439" s="35"/>
    </row>
    <row r="12440" spans="7:8" x14ac:dyDescent="0.2">
      <c r="G12440" s="35"/>
      <c r="H12440" s="35"/>
    </row>
    <row r="12441" spans="7:8" x14ac:dyDescent="0.2">
      <c r="G12441" s="35"/>
      <c r="H12441" s="35"/>
    </row>
    <row r="12442" spans="7:8" x14ac:dyDescent="0.2">
      <c r="G12442" s="35"/>
      <c r="H12442" s="35"/>
    </row>
    <row r="12443" spans="7:8" x14ac:dyDescent="0.2">
      <c r="G12443" s="35"/>
      <c r="H12443" s="35"/>
    </row>
    <row r="12444" spans="7:8" x14ac:dyDescent="0.2">
      <c r="G12444" s="35"/>
      <c r="H12444" s="35"/>
    </row>
    <row r="12445" spans="7:8" x14ac:dyDescent="0.2">
      <c r="G12445" s="35"/>
      <c r="H12445" s="35"/>
    </row>
    <row r="12446" spans="7:8" x14ac:dyDescent="0.2">
      <c r="G12446" s="35"/>
      <c r="H12446" s="35"/>
    </row>
    <row r="12447" spans="7:8" x14ac:dyDescent="0.2">
      <c r="G12447" s="35"/>
      <c r="H12447" s="35"/>
    </row>
    <row r="12448" spans="7:8" x14ac:dyDescent="0.2">
      <c r="G12448" s="35"/>
      <c r="H12448" s="35"/>
    </row>
    <row r="12449" spans="7:8" x14ac:dyDescent="0.2">
      <c r="G12449" s="35"/>
      <c r="H12449" s="35"/>
    </row>
    <row r="12450" spans="7:8" x14ac:dyDescent="0.2">
      <c r="G12450" s="35"/>
      <c r="H12450" s="35"/>
    </row>
    <row r="12451" spans="7:8" x14ac:dyDescent="0.2">
      <c r="G12451" s="35"/>
      <c r="H12451" s="35"/>
    </row>
    <row r="12452" spans="7:8" x14ac:dyDescent="0.2">
      <c r="G12452" s="35"/>
      <c r="H12452" s="35"/>
    </row>
    <row r="12453" spans="7:8" x14ac:dyDescent="0.2">
      <c r="G12453" s="35"/>
      <c r="H12453" s="35"/>
    </row>
    <row r="12454" spans="7:8" x14ac:dyDescent="0.2">
      <c r="G12454" s="35"/>
      <c r="H12454" s="35"/>
    </row>
    <row r="12455" spans="7:8" x14ac:dyDescent="0.2">
      <c r="G12455" s="35"/>
      <c r="H12455" s="35"/>
    </row>
    <row r="12456" spans="7:8" x14ac:dyDescent="0.2">
      <c r="G12456" s="35"/>
      <c r="H12456" s="35"/>
    </row>
    <row r="12457" spans="7:8" x14ac:dyDescent="0.2">
      <c r="G12457" s="35"/>
      <c r="H12457" s="35"/>
    </row>
    <row r="12458" spans="7:8" x14ac:dyDescent="0.2">
      <c r="G12458" s="35"/>
      <c r="H12458" s="35"/>
    </row>
    <row r="12459" spans="7:8" x14ac:dyDescent="0.2">
      <c r="G12459" s="35"/>
      <c r="H12459" s="35"/>
    </row>
    <row r="12460" spans="7:8" x14ac:dyDescent="0.2">
      <c r="G12460" s="35"/>
      <c r="H12460" s="35"/>
    </row>
    <row r="12461" spans="7:8" x14ac:dyDescent="0.2">
      <c r="G12461" s="35"/>
      <c r="H12461" s="35"/>
    </row>
    <row r="12462" spans="7:8" x14ac:dyDescent="0.2">
      <c r="G12462" s="35"/>
      <c r="H12462" s="35"/>
    </row>
    <row r="12463" spans="7:8" x14ac:dyDescent="0.2">
      <c r="G12463" s="35"/>
      <c r="H12463" s="35"/>
    </row>
    <row r="12464" spans="7:8" x14ac:dyDescent="0.2">
      <c r="G12464" s="35"/>
      <c r="H12464" s="35"/>
    </row>
    <row r="12465" spans="7:8" x14ac:dyDescent="0.2">
      <c r="G12465" s="35"/>
      <c r="H12465" s="35"/>
    </row>
    <row r="12466" spans="7:8" x14ac:dyDescent="0.2">
      <c r="G12466" s="35"/>
      <c r="H12466" s="35"/>
    </row>
    <row r="12467" spans="7:8" x14ac:dyDescent="0.2">
      <c r="G12467" s="35"/>
      <c r="H12467" s="35"/>
    </row>
    <row r="12468" spans="7:8" x14ac:dyDescent="0.2">
      <c r="G12468" s="35"/>
      <c r="H12468" s="35"/>
    </row>
    <row r="12469" spans="7:8" x14ac:dyDescent="0.2">
      <c r="G12469" s="35"/>
      <c r="H12469" s="35"/>
    </row>
    <row r="12470" spans="7:8" x14ac:dyDescent="0.2">
      <c r="G12470" s="35"/>
      <c r="H12470" s="35"/>
    </row>
    <row r="12471" spans="7:8" x14ac:dyDescent="0.2">
      <c r="G12471" s="35"/>
      <c r="H12471" s="35"/>
    </row>
    <row r="12472" spans="7:8" x14ac:dyDescent="0.2">
      <c r="G12472" s="35"/>
      <c r="H12472" s="35"/>
    </row>
    <row r="12473" spans="7:8" x14ac:dyDescent="0.2">
      <c r="G12473" s="35"/>
      <c r="H12473" s="35"/>
    </row>
    <row r="12474" spans="7:8" x14ac:dyDescent="0.2">
      <c r="G12474" s="35"/>
      <c r="H12474" s="35"/>
    </row>
    <row r="12475" spans="7:8" x14ac:dyDescent="0.2">
      <c r="G12475" s="35"/>
      <c r="H12475" s="35"/>
    </row>
    <row r="12476" spans="7:8" x14ac:dyDescent="0.2">
      <c r="G12476" s="35"/>
      <c r="H12476" s="35"/>
    </row>
    <row r="12477" spans="7:8" x14ac:dyDescent="0.2">
      <c r="G12477" s="35"/>
      <c r="H12477" s="35"/>
    </row>
    <row r="12478" spans="7:8" x14ac:dyDescent="0.2">
      <c r="G12478" s="35"/>
      <c r="H12478" s="35"/>
    </row>
    <row r="12479" spans="7:8" x14ac:dyDescent="0.2">
      <c r="G12479" s="35"/>
      <c r="H12479" s="35"/>
    </row>
    <row r="12480" spans="7:8" x14ac:dyDescent="0.2">
      <c r="G12480" s="35"/>
      <c r="H12480" s="35"/>
    </row>
    <row r="12481" spans="7:8" x14ac:dyDescent="0.2">
      <c r="G12481" s="35"/>
      <c r="H12481" s="35"/>
    </row>
    <row r="12482" spans="7:8" x14ac:dyDescent="0.2">
      <c r="G12482" s="35"/>
      <c r="H12482" s="35"/>
    </row>
    <row r="12483" spans="7:8" x14ac:dyDescent="0.2">
      <c r="G12483" s="35"/>
      <c r="H12483" s="35"/>
    </row>
    <row r="12484" spans="7:8" x14ac:dyDescent="0.2">
      <c r="G12484" s="35"/>
      <c r="H12484" s="35"/>
    </row>
    <row r="12485" spans="7:8" x14ac:dyDescent="0.2">
      <c r="G12485" s="35"/>
      <c r="H12485" s="35"/>
    </row>
    <row r="12486" spans="7:8" x14ac:dyDescent="0.2">
      <c r="G12486" s="35"/>
      <c r="H12486" s="35"/>
    </row>
    <row r="12487" spans="7:8" x14ac:dyDescent="0.2">
      <c r="G12487" s="35"/>
      <c r="H12487" s="35"/>
    </row>
    <row r="12488" spans="7:8" x14ac:dyDescent="0.2">
      <c r="G12488" s="35"/>
      <c r="H12488" s="35"/>
    </row>
    <row r="12489" spans="7:8" x14ac:dyDescent="0.2">
      <c r="G12489" s="35"/>
      <c r="H12489" s="35"/>
    </row>
    <row r="12490" spans="7:8" x14ac:dyDescent="0.2">
      <c r="G12490" s="35"/>
      <c r="H12490" s="35"/>
    </row>
    <row r="12491" spans="7:8" x14ac:dyDescent="0.2">
      <c r="G12491" s="35"/>
      <c r="H12491" s="35"/>
    </row>
    <row r="12492" spans="7:8" x14ac:dyDescent="0.2">
      <c r="G12492" s="35"/>
      <c r="H12492" s="35"/>
    </row>
    <row r="12493" spans="7:8" x14ac:dyDescent="0.2">
      <c r="G12493" s="35"/>
      <c r="H12493" s="35"/>
    </row>
    <row r="12494" spans="7:8" x14ac:dyDescent="0.2">
      <c r="G12494" s="35"/>
      <c r="H12494" s="35"/>
    </row>
    <row r="12495" spans="7:8" x14ac:dyDescent="0.2">
      <c r="G12495" s="35"/>
      <c r="H12495" s="35"/>
    </row>
    <row r="12496" spans="7:8" x14ac:dyDescent="0.2">
      <c r="G12496" s="35"/>
      <c r="H12496" s="35"/>
    </row>
    <row r="12497" spans="7:8" x14ac:dyDescent="0.2">
      <c r="G12497" s="35"/>
      <c r="H12497" s="35"/>
    </row>
    <row r="12498" spans="7:8" x14ac:dyDescent="0.2">
      <c r="G12498" s="35"/>
      <c r="H12498" s="35"/>
    </row>
    <row r="12499" spans="7:8" x14ac:dyDescent="0.2">
      <c r="G12499" s="35"/>
      <c r="H12499" s="35"/>
    </row>
    <row r="12500" spans="7:8" x14ac:dyDescent="0.2">
      <c r="G12500" s="35"/>
      <c r="H12500" s="35"/>
    </row>
    <row r="12501" spans="7:8" x14ac:dyDescent="0.2">
      <c r="G12501" s="35"/>
      <c r="H12501" s="35"/>
    </row>
    <row r="12502" spans="7:8" x14ac:dyDescent="0.2">
      <c r="G12502" s="35"/>
      <c r="H12502" s="35"/>
    </row>
    <row r="12503" spans="7:8" x14ac:dyDescent="0.2">
      <c r="G12503" s="35"/>
      <c r="H12503" s="35"/>
    </row>
    <row r="12504" spans="7:8" x14ac:dyDescent="0.2">
      <c r="G12504" s="35"/>
      <c r="H12504" s="35"/>
    </row>
    <row r="12505" spans="7:8" x14ac:dyDescent="0.2">
      <c r="G12505" s="35"/>
      <c r="H12505" s="35"/>
    </row>
    <row r="12506" spans="7:8" x14ac:dyDescent="0.2">
      <c r="G12506" s="35"/>
      <c r="H12506" s="35"/>
    </row>
    <row r="12507" spans="7:8" x14ac:dyDescent="0.2">
      <c r="G12507" s="35"/>
      <c r="H12507" s="35"/>
    </row>
    <row r="12508" spans="7:8" x14ac:dyDescent="0.2">
      <c r="G12508" s="35"/>
      <c r="H12508" s="35"/>
    </row>
    <row r="12509" spans="7:8" x14ac:dyDescent="0.2">
      <c r="G12509" s="35"/>
      <c r="H12509" s="35"/>
    </row>
    <row r="12510" spans="7:8" x14ac:dyDescent="0.2">
      <c r="G12510" s="35"/>
      <c r="H12510" s="35"/>
    </row>
    <row r="12511" spans="7:8" x14ac:dyDescent="0.2">
      <c r="G12511" s="35"/>
      <c r="H12511" s="35"/>
    </row>
    <row r="12512" spans="7:8" x14ac:dyDescent="0.2">
      <c r="G12512" s="35"/>
      <c r="H12512" s="35"/>
    </row>
    <row r="12513" spans="7:8" x14ac:dyDescent="0.2">
      <c r="G12513" s="35"/>
      <c r="H12513" s="35"/>
    </row>
    <row r="12514" spans="7:8" x14ac:dyDescent="0.2">
      <c r="G12514" s="35"/>
      <c r="H12514" s="35"/>
    </row>
    <row r="12515" spans="7:8" x14ac:dyDescent="0.2">
      <c r="G12515" s="35"/>
      <c r="H12515" s="35"/>
    </row>
    <row r="12516" spans="7:8" x14ac:dyDescent="0.2">
      <c r="G12516" s="35"/>
      <c r="H12516" s="35"/>
    </row>
    <row r="12517" spans="7:8" x14ac:dyDescent="0.2">
      <c r="G12517" s="35"/>
      <c r="H12517" s="35"/>
    </row>
    <row r="12518" spans="7:8" x14ac:dyDescent="0.2">
      <c r="G12518" s="35"/>
      <c r="H12518" s="35"/>
    </row>
    <row r="12519" spans="7:8" x14ac:dyDescent="0.2">
      <c r="G12519" s="35"/>
      <c r="H12519" s="35"/>
    </row>
    <row r="12520" spans="7:8" x14ac:dyDescent="0.2">
      <c r="G12520" s="35"/>
      <c r="H12520" s="35"/>
    </row>
    <row r="12521" spans="7:8" x14ac:dyDescent="0.2">
      <c r="G12521" s="35"/>
      <c r="H12521" s="35"/>
    </row>
    <row r="12522" spans="7:8" x14ac:dyDescent="0.2">
      <c r="G12522" s="35"/>
      <c r="H12522" s="35"/>
    </row>
    <row r="12523" spans="7:8" x14ac:dyDescent="0.2">
      <c r="G12523" s="35"/>
      <c r="H12523" s="35"/>
    </row>
    <row r="12524" spans="7:8" x14ac:dyDescent="0.2">
      <c r="G12524" s="35"/>
      <c r="H12524" s="35"/>
    </row>
    <row r="12525" spans="7:8" x14ac:dyDescent="0.2">
      <c r="G12525" s="35"/>
      <c r="H12525" s="35"/>
    </row>
    <row r="12526" spans="7:8" x14ac:dyDescent="0.2">
      <c r="G12526" s="35"/>
      <c r="H12526" s="35"/>
    </row>
    <row r="12527" spans="7:8" x14ac:dyDescent="0.2">
      <c r="G12527" s="35"/>
      <c r="H12527" s="35"/>
    </row>
    <row r="12528" spans="7:8" x14ac:dyDescent="0.2">
      <c r="G12528" s="35"/>
      <c r="H12528" s="35"/>
    </row>
    <row r="12529" spans="7:8" x14ac:dyDescent="0.2">
      <c r="G12529" s="35"/>
      <c r="H12529" s="35"/>
    </row>
    <row r="12530" spans="7:8" x14ac:dyDescent="0.2">
      <c r="G12530" s="35"/>
      <c r="H12530" s="35"/>
    </row>
    <row r="12531" spans="7:8" x14ac:dyDescent="0.2">
      <c r="G12531" s="35"/>
      <c r="H12531" s="35"/>
    </row>
    <row r="12532" spans="7:8" x14ac:dyDescent="0.2">
      <c r="G12532" s="35"/>
      <c r="H12532" s="35"/>
    </row>
    <row r="12533" spans="7:8" x14ac:dyDescent="0.2">
      <c r="G12533" s="35"/>
      <c r="H12533" s="35"/>
    </row>
    <row r="12534" spans="7:8" x14ac:dyDescent="0.2">
      <c r="G12534" s="35"/>
      <c r="H12534" s="35"/>
    </row>
    <row r="12535" spans="7:8" x14ac:dyDescent="0.2">
      <c r="G12535" s="35"/>
      <c r="H12535" s="35"/>
    </row>
    <row r="12536" spans="7:8" x14ac:dyDescent="0.2">
      <c r="G12536" s="35"/>
      <c r="H12536" s="35"/>
    </row>
    <row r="12537" spans="7:8" x14ac:dyDescent="0.2">
      <c r="G12537" s="35"/>
      <c r="H12537" s="35"/>
    </row>
    <row r="12538" spans="7:8" x14ac:dyDescent="0.2">
      <c r="G12538" s="35"/>
      <c r="H12538" s="35"/>
    </row>
    <row r="12539" spans="7:8" x14ac:dyDescent="0.2">
      <c r="G12539" s="35"/>
      <c r="H12539" s="35"/>
    </row>
    <row r="12540" spans="7:8" x14ac:dyDescent="0.2">
      <c r="G12540" s="35"/>
      <c r="H12540" s="35"/>
    </row>
    <row r="12541" spans="7:8" x14ac:dyDescent="0.2">
      <c r="G12541" s="35"/>
      <c r="H12541" s="35"/>
    </row>
    <row r="12542" spans="7:8" x14ac:dyDescent="0.2">
      <c r="G12542" s="35"/>
      <c r="H12542" s="35"/>
    </row>
    <row r="12543" spans="7:8" x14ac:dyDescent="0.2">
      <c r="G12543" s="35"/>
      <c r="H12543" s="35"/>
    </row>
    <row r="12544" spans="7:8" x14ac:dyDescent="0.2">
      <c r="G12544" s="35"/>
      <c r="H12544" s="35"/>
    </row>
    <row r="12545" spans="7:8" x14ac:dyDescent="0.2">
      <c r="G12545" s="35"/>
      <c r="H12545" s="35"/>
    </row>
    <row r="12546" spans="7:8" x14ac:dyDescent="0.2">
      <c r="G12546" s="35"/>
      <c r="H12546" s="35"/>
    </row>
    <row r="12547" spans="7:8" x14ac:dyDescent="0.2">
      <c r="G12547" s="35"/>
      <c r="H12547" s="35"/>
    </row>
    <row r="12548" spans="7:8" x14ac:dyDescent="0.2">
      <c r="G12548" s="35"/>
      <c r="H12548" s="35"/>
    </row>
    <row r="12549" spans="7:8" x14ac:dyDescent="0.2">
      <c r="G12549" s="35"/>
      <c r="H12549" s="35"/>
    </row>
    <row r="12550" spans="7:8" x14ac:dyDescent="0.2">
      <c r="G12550" s="35"/>
      <c r="H12550" s="35"/>
    </row>
    <row r="12551" spans="7:8" x14ac:dyDescent="0.2">
      <c r="G12551" s="35"/>
      <c r="H12551" s="35"/>
    </row>
    <row r="12552" spans="7:8" x14ac:dyDescent="0.2">
      <c r="G12552" s="35"/>
      <c r="H12552" s="35"/>
    </row>
    <row r="12553" spans="7:8" x14ac:dyDescent="0.2">
      <c r="G12553" s="35"/>
      <c r="H12553" s="35"/>
    </row>
    <row r="12554" spans="7:8" x14ac:dyDescent="0.2">
      <c r="G12554" s="35"/>
      <c r="H12554" s="35"/>
    </row>
    <row r="12555" spans="7:8" x14ac:dyDescent="0.2">
      <c r="G12555" s="35"/>
      <c r="H12555" s="35"/>
    </row>
    <row r="12556" spans="7:8" x14ac:dyDescent="0.2">
      <c r="G12556" s="35"/>
      <c r="H12556" s="35"/>
    </row>
    <row r="12557" spans="7:8" x14ac:dyDescent="0.2">
      <c r="G12557" s="35"/>
      <c r="H12557" s="35"/>
    </row>
    <row r="12558" spans="7:8" x14ac:dyDescent="0.2">
      <c r="G12558" s="35"/>
      <c r="H12558" s="35"/>
    </row>
    <row r="12559" spans="7:8" x14ac:dyDescent="0.2">
      <c r="G12559" s="35"/>
      <c r="H12559" s="35"/>
    </row>
    <row r="12560" spans="7:8" x14ac:dyDescent="0.2">
      <c r="G12560" s="35"/>
      <c r="H12560" s="35"/>
    </row>
    <row r="12561" spans="7:8" x14ac:dyDescent="0.2">
      <c r="G12561" s="35"/>
      <c r="H12561" s="35"/>
    </row>
    <row r="12562" spans="7:8" x14ac:dyDescent="0.2">
      <c r="G12562" s="35"/>
      <c r="H12562" s="35"/>
    </row>
    <row r="12563" spans="7:8" x14ac:dyDescent="0.2">
      <c r="G12563" s="35"/>
      <c r="H12563" s="35"/>
    </row>
    <row r="12564" spans="7:8" x14ac:dyDescent="0.2">
      <c r="G12564" s="35"/>
      <c r="H12564" s="35"/>
    </row>
    <row r="12565" spans="7:8" x14ac:dyDescent="0.2">
      <c r="G12565" s="35"/>
      <c r="H12565" s="35"/>
    </row>
    <row r="12566" spans="7:8" x14ac:dyDescent="0.2">
      <c r="G12566" s="35"/>
      <c r="H12566" s="35"/>
    </row>
    <row r="12567" spans="7:8" x14ac:dyDescent="0.2">
      <c r="G12567" s="35"/>
      <c r="H12567" s="35"/>
    </row>
    <row r="12568" spans="7:8" x14ac:dyDescent="0.2">
      <c r="G12568" s="35"/>
      <c r="H12568" s="35"/>
    </row>
    <row r="12569" spans="7:8" x14ac:dyDescent="0.2">
      <c r="G12569" s="35"/>
      <c r="H12569" s="35"/>
    </row>
    <row r="12570" spans="7:8" x14ac:dyDescent="0.2">
      <c r="G12570" s="35"/>
      <c r="H12570" s="35"/>
    </row>
    <row r="12571" spans="7:8" x14ac:dyDescent="0.2">
      <c r="G12571" s="35"/>
      <c r="H12571" s="35"/>
    </row>
    <row r="12572" spans="7:8" x14ac:dyDescent="0.2">
      <c r="G12572" s="35"/>
      <c r="H12572" s="35"/>
    </row>
    <row r="12573" spans="7:8" x14ac:dyDescent="0.2">
      <c r="G12573" s="35"/>
      <c r="H12573" s="35"/>
    </row>
    <row r="12574" spans="7:8" x14ac:dyDescent="0.2">
      <c r="G12574" s="35"/>
      <c r="H12574" s="35"/>
    </row>
    <row r="12575" spans="7:8" x14ac:dyDescent="0.2">
      <c r="G12575" s="35"/>
      <c r="H12575" s="35"/>
    </row>
    <row r="12576" spans="7:8" x14ac:dyDescent="0.2">
      <c r="G12576" s="35"/>
      <c r="H12576" s="35"/>
    </row>
    <row r="12577" spans="7:8" x14ac:dyDescent="0.2">
      <c r="G12577" s="35"/>
      <c r="H12577" s="35"/>
    </row>
    <row r="12578" spans="7:8" x14ac:dyDescent="0.2">
      <c r="G12578" s="35"/>
      <c r="H12578" s="35"/>
    </row>
    <row r="12579" spans="7:8" x14ac:dyDescent="0.2">
      <c r="G12579" s="35"/>
      <c r="H12579" s="35"/>
    </row>
    <row r="12580" spans="7:8" x14ac:dyDescent="0.2">
      <c r="G12580" s="35"/>
      <c r="H12580" s="35"/>
    </row>
    <row r="12581" spans="7:8" x14ac:dyDescent="0.2">
      <c r="G12581" s="35"/>
      <c r="H12581" s="35"/>
    </row>
    <row r="12582" spans="7:8" x14ac:dyDescent="0.2">
      <c r="G12582" s="35"/>
      <c r="H12582" s="35"/>
    </row>
    <row r="12583" spans="7:8" x14ac:dyDescent="0.2">
      <c r="G12583" s="35"/>
      <c r="H12583" s="35"/>
    </row>
    <row r="12584" spans="7:8" x14ac:dyDescent="0.2">
      <c r="G12584" s="35"/>
      <c r="H12584" s="35"/>
    </row>
    <row r="12585" spans="7:8" x14ac:dyDescent="0.2">
      <c r="G12585" s="35"/>
      <c r="H12585" s="35"/>
    </row>
    <row r="12586" spans="7:8" x14ac:dyDescent="0.2">
      <c r="G12586" s="35"/>
      <c r="H12586" s="35"/>
    </row>
    <row r="12587" spans="7:8" x14ac:dyDescent="0.2">
      <c r="G12587" s="35"/>
      <c r="H12587" s="35"/>
    </row>
    <row r="12588" spans="7:8" x14ac:dyDescent="0.2">
      <c r="G12588" s="35"/>
      <c r="H12588" s="35"/>
    </row>
    <row r="12589" spans="7:8" x14ac:dyDescent="0.2">
      <c r="G12589" s="35"/>
      <c r="H12589" s="35"/>
    </row>
    <row r="12590" spans="7:8" x14ac:dyDescent="0.2">
      <c r="G12590" s="35"/>
      <c r="H12590" s="35"/>
    </row>
    <row r="12591" spans="7:8" x14ac:dyDescent="0.2">
      <c r="G12591" s="35"/>
      <c r="H12591" s="35"/>
    </row>
    <row r="12592" spans="7:8" x14ac:dyDescent="0.2">
      <c r="G12592" s="35"/>
      <c r="H12592" s="35"/>
    </row>
    <row r="12593" spans="7:8" x14ac:dyDescent="0.2">
      <c r="G12593" s="35"/>
      <c r="H12593" s="35"/>
    </row>
    <row r="12594" spans="7:8" x14ac:dyDescent="0.2">
      <c r="G12594" s="35"/>
      <c r="H12594" s="35"/>
    </row>
    <row r="12595" spans="7:8" x14ac:dyDescent="0.2">
      <c r="G12595" s="35"/>
      <c r="H12595" s="35"/>
    </row>
    <row r="12596" spans="7:8" x14ac:dyDescent="0.2">
      <c r="G12596" s="35"/>
      <c r="H12596" s="35"/>
    </row>
    <row r="12597" spans="7:8" x14ac:dyDescent="0.2">
      <c r="G12597" s="35"/>
      <c r="H12597" s="35"/>
    </row>
    <row r="12598" spans="7:8" x14ac:dyDescent="0.2">
      <c r="G12598" s="35"/>
      <c r="H12598" s="35"/>
    </row>
    <row r="12599" spans="7:8" x14ac:dyDescent="0.2">
      <c r="G12599" s="35"/>
      <c r="H12599" s="35"/>
    </row>
    <row r="12600" spans="7:8" x14ac:dyDescent="0.2">
      <c r="G12600" s="35"/>
      <c r="H12600" s="35"/>
    </row>
    <row r="12601" spans="7:8" x14ac:dyDescent="0.2">
      <c r="G12601" s="35"/>
      <c r="H12601" s="35"/>
    </row>
    <row r="12602" spans="7:8" x14ac:dyDescent="0.2">
      <c r="G12602" s="35"/>
      <c r="H12602" s="35"/>
    </row>
    <row r="12603" spans="7:8" x14ac:dyDescent="0.2">
      <c r="G12603" s="35"/>
      <c r="H12603" s="35"/>
    </row>
    <row r="12604" spans="7:8" x14ac:dyDescent="0.2">
      <c r="G12604" s="35"/>
      <c r="H12604" s="35"/>
    </row>
    <row r="12605" spans="7:8" x14ac:dyDescent="0.2">
      <c r="G12605" s="35"/>
      <c r="H12605" s="35"/>
    </row>
    <row r="12606" spans="7:8" x14ac:dyDescent="0.2">
      <c r="G12606" s="35"/>
      <c r="H12606" s="35"/>
    </row>
    <row r="12607" spans="7:8" x14ac:dyDescent="0.2">
      <c r="G12607" s="35"/>
      <c r="H12607" s="35"/>
    </row>
    <row r="12608" spans="7:8" x14ac:dyDescent="0.2">
      <c r="G12608" s="35"/>
      <c r="H12608" s="35"/>
    </row>
    <row r="12609" spans="7:8" x14ac:dyDescent="0.2">
      <c r="G12609" s="35"/>
      <c r="H12609" s="35"/>
    </row>
    <row r="12610" spans="7:8" x14ac:dyDescent="0.2">
      <c r="G12610" s="35"/>
      <c r="H12610" s="35"/>
    </row>
    <row r="12611" spans="7:8" x14ac:dyDescent="0.2">
      <c r="G12611" s="35"/>
      <c r="H12611" s="35"/>
    </row>
    <row r="12612" spans="7:8" x14ac:dyDescent="0.2">
      <c r="G12612" s="35"/>
      <c r="H12612" s="35"/>
    </row>
    <row r="12613" spans="7:8" x14ac:dyDescent="0.2">
      <c r="G12613" s="35"/>
      <c r="H12613" s="35"/>
    </row>
    <row r="12614" spans="7:8" x14ac:dyDescent="0.2">
      <c r="G12614" s="35"/>
      <c r="H12614" s="35"/>
    </row>
    <row r="12615" spans="7:8" x14ac:dyDescent="0.2">
      <c r="G12615" s="35"/>
      <c r="H12615" s="35"/>
    </row>
    <row r="12616" spans="7:8" x14ac:dyDescent="0.2">
      <c r="G12616" s="35"/>
      <c r="H12616" s="35"/>
    </row>
    <row r="12617" spans="7:8" x14ac:dyDescent="0.2">
      <c r="G12617" s="35"/>
      <c r="H12617" s="35"/>
    </row>
    <row r="12618" spans="7:8" x14ac:dyDescent="0.2">
      <c r="G12618" s="35"/>
      <c r="H12618" s="35"/>
    </row>
    <row r="12619" spans="7:8" x14ac:dyDescent="0.2">
      <c r="G12619" s="35"/>
      <c r="H12619" s="35"/>
    </row>
    <row r="12620" spans="7:8" x14ac:dyDescent="0.2">
      <c r="G12620" s="35"/>
      <c r="H12620" s="35"/>
    </row>
    <row r="12621" spans="7:8" x14ac:dyDescent="0.2">
      <c r="G12621" s="35"/>
      <c r="H12621" s="35"/>
    </row>
    <row r="12622" spans="7:8" x14ac:dyDescent="0.2">
      <c r="G12622" s="35"/>
      <c r="H12622" s="35"/>
    </row>
    <row r="12623" spans="7:8" x14ac:dyDescent="0.2">
      <c r="G12623" s="35"/>
      <c r="H12623" s="35"/>
    </row>
    <row r="12624" spans="7:8" x14ac:dyDescent="0.2">
      <c r="G12624" s="35"/>
      <c r="H12624" s="35"/>
    </row>
    <row r="12625" spans="7:8" x14ac:dyDescent="0.2">
      <c r="G12625" s="35"/>
      <c r="H12625" s="35"/>
    </row>
    <row r="12626" spans="7:8" x14ac:dyDescent="0.2">
      <c r="G12626" s="35"/>
      <c r="H12626" s="35"/>
    </row>
    <row r="12627" spans="7:8" x14ac:dyDescent="0.2">
      <c r="G12627" s="35"/>
      <c r="H12627" s="35"/>
    </row>
    <row r="12628" spans="7:8" x14ac:dyDescent="0.2">
      <c r="G12628" s="35"/>
      <c r="H12628" s="35"/>
    </row>
    <row r="12629" spans="7:8" x14ac:dyDescent="0.2">
      <c r="G12629" s="35"/>
      <c r="H12629" s="35"/>
    </row>
    <row r="12630" spans="7:8" x14ac:dyDescent="0.2">
      <c r="G12630" s="35"/>
      <c r="H12630" s="35"/>
    </row>
    <row r="12631" spans="7:8" x14ac:dyDescent="0.2">
      <c r="G12631" s="35"/>
      <c r="H12631" s="35"/>
    </row>
    <row r="12632" spans="7:8" x14ac:dyDescent="0.2">
      <c r="G12632" s="35"/>
      <c r="H12632" s="35"/>
    </row>
    <row r="12633" spans="7:8" x14ac:dyDescent="0.2">
      <c r="G12633" s="35"/>
      <c r="H12633" s="35"/>
    </row>
    <row r="12634" spans="7:8" x14ac:dyDescent="0.2">
      <c r="G12634" s="35"/>
      <c r="H12634" s="35"/>
    </row>
    <row r="12635" spans="7:8" x14ac:dyDescent="0.2">
      <c r="G12635" s="35"/>
      <c r="H12635" s="35"/>
    </row>
    <row r="12636" spans="7:8" x14ac:dyDescent="0.2">
      <c r="G12636" s="35"/>
      <c r="H12636" s="35"/>
    </row>
    <row r="12637" spans="7:8" x14ac:dyDescent="0.2">
      <c r="G12637" s="35"/>
      <c r="H12637" s="35"/>
    </row>
    <row r="12638" spans="7:8" x14ac:dyDescent="0.2">
      <c r="G12638" s="35"/>
      <c r="H12638" s="35"/>
    </row>
    <row r="12639" spans="7:8" x14ac:dyDescent="0.2">
      <c r="G12639" s="35"/>
      <c r="H12639" s="35"/>
    </row>
    <row r="12640" spans="7:8" x14ac:dyDescent="0.2">
      <c r="G12640" s="35"/>
      <c r="H12640" s="35"/>
    </row>
    <row r="12641" spans="7:8" x14ac:dyDescent="0.2">
      <c r="G12641" s="35"/>
      <c r="H12641" s="35"/>
    </row>
    <row r="12642" spans="7:8" x14ac:dyDescent="0.2">
      <c r="G12642" s="35"/>
      <c r="H12642" s="35"/>
    </row>
    <row r="12643" spans="7:8" x14ac:dyDescent="0.2">
      <c r="G12643" s="35"/>
      <c r="H12643" s="35"/>
    </row>
    <row r="12644" spans="7:8" x14ac:dyDescent="0.2">
      <c r="G12644" s="35"/>
      <c r="H12644" s="35"/>
    </row>
    <row r="12645" spans="7:8" x14ac:dyDescent="0.2">
      <c r="G12645" s="35"/>
      <c r="H12645" s="35"/>
    </row>
    <row r="12646" spans="7:8" x14ac:dyDescent="0.2">
      <c r="G12646" s="35"/>
      <c r="H12646" s="35"/>
    </row>
    <row r="12647" spans="7:8" x14ac:dyDescent="0.2">
      <c r="G12647" s="35"/>
      <c r="H12647" s="35"/>
    </row>
    <row r="12648" spans="7:8" x14ac:dyDescent="0.2">
      <c r="G12648" s="35"/>
      <c r="H12648" s="35"/>
    </row>
    <row r="12649" spans="7:8" x14ac:dyDescent="0.2">
      <c r="G12649" s="35"/>
      <c r="H12649" s="35"/>
    </row>
    <row r="12650" spans="7:8" x14ac:dyDescent="0.2">
      <c r="G12650" s="35"/>
      <c r="H12650" s="35"/>
    </row>
    <row r="12651" spans="7:8" x14ac:dyDescent="0.2">
      <c r="G12651" s="35"/>
      <c r="H12651" s="35"/>
    </row>
    <row r="12652" spans="7:8" x14ac:dyDescent="0.2">
      <c r="G12652" s="35"/>
      <c r="H12652" s="35"/>
    </row>
    <row r="12653" spans="7:8" x14ac:dyDescent="0.2">
      <c r="G12653" s="35"/>
      <c r="H12653" s="35"/>
    </row>
    <row r="12654" spans="7:8" x14ac:dyDescent="0.2">
      <c r="G12654" s="35"/>
      <c r="H12654" s="35"/>
    </row>
    <row r="12655" spans="7:8" x14ac:dyDescent="0.2">
      <c r="G12655" s="35"/>
      <c r="H12655" s="35"/>
    </row>
    <row r="12656" spans="7:8" x14ac:dyDescent="0.2">
      <c r="G12656" s="35"/>
      <c r="H12656" s="35"/>
    </row>
    <row r="12657" spans="7:8" x14ac:dyDescent="0.2">
      <c r="G12657" s="35"/>
      <c r="H12657" s="35"/>
    </row>
    <row r="12658" spans="7:8" x14ac:dyDescent="0.2">
      <c r="G12658" s="35"/>
      <c r="H12658" s="35"/>
    </row>
    <row r="12659" spans="7:8" x14ac:dyDescent="0.2">
      <c r="G12659" s="35"/>
      <c r="H12659" s="35"/>
    </row>
    <row r="12660" spans="7:8" x14ac:dyDescent="0.2">
      <c r="G12660" s="35"/>
      <c r="H12660" s="35"/>
    </row>
    <row r="12661" spans="7:8" x14ac:dyDescent="0.2">
      <c r="G12661" s="35"/>
      <c r="H12661" s="35"/>
    </row>
    <row r="12662" spans="7:8" x14ac:dyDescent="0.2">
      <c r="G12662" s="35"/>
      <c r="H12662" s="35"/>
    </row>
    <row r="12663" spans="7:8" x14ac:dyDescent="0.2">
      <c r="G12663" s="35"/>
      <c r="H12663" s="35"/>
    </row>
    <row r="12664" spans="7:8" x14ac:dyDescent="0.2">
      <c r="G12664" s="35"/>
      <c r="H12664" s="35"/>
    </row>
    <row r="12665" spans="7:8" x14ac:dyDescent="0.2">
      <c r="G12665" s="35"/>
      <c r="H12665" s="35"/>
    </row>
    <row r="12666" spans="7:8" x14ac:dyDescent="0.2">
      <c r="G12666" s="35"/>
      <c r="H12666" s="35"/>
    </row>
    <row r="12667" spans="7:8" x14ac:dyDescent="0.2">
      <c r="G12667" s="35"/>
      <c r="H12667" s="35"/>
    </row>
    <row r="12668" spans="7:8" x14ac:dyDescent="0.2">
      <c r="G12668" s="35"/>
      <c r="H12668" s="35"/>
    </row>
    <row r="12669" spans="7:8" x14ac:dyDescent="0.2">
      <c r="G12669" s="35"/>
      <c r="H12669" s="35"/>
    </row>
    <row r="12670" spans="7:8" x14ac:dyDescent="0.2">
      <c r="G12670" s="35"/>
      <c r="H12670" s="35"/>
    </row>
    <row r="12671" spans="7:8" x14ac:dyDescent="0.2">
      <c r="G12671" s="35"/>
      <c r="H12671" s="35"/>
    </row>
    <row r="12672" spans="7:8" x14ac:dyDescent="0.2">
      <c r="G12672" s="35"/>
      <c r="H12672" s="35"/>
    </row>
    <row r="12673" spans="7:8" x14ac:dyDescent="0.2">
      <c r="G12673" s="35"/>
      <c r="H12673" s="35"/>
    </row>
    <row r="12674" spans="7:8" x14ac:dyDescent="0.2">
      <c r="G12674" s="35"/>
      <c r="H12674" s="35"/>
    </row>
    <row r="12675" spans="7:8" x14ac:dyDescent="0.2">
      <c r="G12675" s="35"/>
      <c r="H12675" s="35"/>
    </row>
    <row r="12676" spans="7:8" x14ac:dyDescent="0.2">
      <c r="G12676" s="35"/>
      <c r="H12676" s="35"/>
    </row>
    <row r="12677" spans="7:8" x14ac:dyDescent="0.2">
      <c r="G12677" s="35"/>
      <c r="H12677" s="35"/>
    </row>
    <row r="12678" spans="7:8" x14ac:dyDescent="0.2">
      <c r="G12678" s="35"/>
      <c r="H12678" s="35"/>
    </row>
    <row r="12679" spans="7:8" x14ac:dyDescent="0.2">
      <c r="G12679" s="35"/>
      <c r="H12679" s="35"/>
    </row>
    <row r="12680" spans="7:8" x14ac:dyDescent="0.2">
      <c r="G12680" s="35"/>
      <c r="H12680" s="35"/>
    </row>
    <row r="12681" spans="7:8" x14ac:dyDescent="0.2">
      <c r="G12681" s="35"/>
      <c r="H12681" s="35"/>
    </row>
    <row r="12682" spans="7:8" x14ac:dyDescent="0.2">
      <c r="G12682" s="35"/>
      <c r="H12682" s="35"/>
    </row>
    <row r="12683" spans="7:8" x14ac:dyDescent="0.2">
      <c r="G12683" s="35"/>
      <c r="H12683" s="35"/>
    </row>
    <row r="12684" spans="7:8" x14ac:dyDescent="0.2">
      <c r="G12684" s="35"/>
      <c r="H12684" s="35"/>
    </row>
    <row r="12685" spans="7:8" x14ac:dyDescent="0.2">
      <c r="G12685" s="35"/>
      <c r="H12685" s="35"/>
    </row>
    <row r="12686" spans="7:8" x14ac:dyDescent="0.2">
      <c r="G12686" s="35"/>
      <c r="H12686" s="35"/>
    </row>
    <row r="12687" spans="7:8" x14ac:dyDescent="0.2">
      <c r="G12687" s="35"/>
      <c r="H12687" s="35"/>
    </row>
    <row r="12688" spans="7:8" x14ac:dyDescent="0.2">
      <c r="G12688" s="35"/>
      <c r="H12688" s="35"/>
    </row>
    <row r="12689" spans="7:8" x14ac:dyDescent="0.2">
      <c r="G12689" s="35"/>
      <c r="H12689" s="35"/>
    </row>
    <row r="12690" spans="7:8" x14ac:dyDescent="0.2">
      <c r="G12690" s="35"/>
      <c r="H12690" s="35"/>
    </row>
    <row r="12691" spans="7:8" x14ac:dyDescent="0.2">
      <c r="G12691" s="35"/>
      <c r="H12691" s="35"/>
    </row>
    <row r="12692" spans="7:8" x14ac:dyDescent="0.2">
      <c r="G12692" s="35"/>
      <c r="H12692" s="35"/>
    </row>
    <row r="12693" spans="7:8" x14ac:dyDescent="0.2">
      <c r="G12693" s="35"/>
      <c r="H12693" s="35"/>
    </row>
    <row r="12694" spans="7:8" x14ac:dyDescent="0.2">
      <c r="G12694" s="35"/>
      <c r="H12694" s="35"/>
    </row>
    <row r="12695" spans="7:8" x14ac:dyDescent="0.2">
      <c r="G12695" s="35"/>
      <c r="H12695" s="35"/>
    </row>
    <row r="12696" spans="7:8" x14ac:dyDescent="0.2">
      <c r="G12696" s="35"/>
      <c r="H12696" s="35"/>
    </row>
    <row r="12697" spans="7:8" x14ac:dyDescent="0.2">
      <c r="G12697" s="35"/>
      <c r="H12697" s="35"/>
    </row>
    <row r="12698" spans="7:8" x14ac:dyDescent="0.2">
      <c r="G12698" s="35"/>
      <c r="H12698" s="35"/>
    </row>
    <row r="12699" spans="7:8" x14ac:dyDescent="0.2">
      <c r="G12699" s="35"/>
      <c r="H12699" s="35"/>
    </row>
    <row r="12700" spans="7:8" x14ac:dyDescent="0.2">
      <c r="G12700" s="35"/>
      <c r="H12700" s="35"/>
    </row>
    <row r="12701" spans="7:8" x14ac:dyDescent="0.2">
      <c r="G12701" s="35"/>
      <c r="H12701" s="35"/>
    </row>
    <row r="12702" spans="7:8" x14ac:dyDescent="0.2">
      <c r="G12702" s="35"/>
      <c r="H12702" s="35"/>
    </row>
    <row r="12703" spans="7:8" x14ac:dyDescent="0.2">
      <c r="G12703" s="35"/>
      <c r="H12703" s="35"/>
    </row>
    <row r="12704" spans="7:8" x14ac:dyDescent="0.2">
      <c r="G12704" s="35"/>
      <c r="H12704" s="35"/>
    </row>
    <row r="12705" spans="7:8" x14ac:dyDescent="0.2">
      <c r="G12705" s="35"/>
      <c r="H12705" s="35"/>
    </row>
    <row r="12706" spans="7:8" x14ac:dyDescent="0.2">
      <c r="G12706" s="35"/>
      <c r="H12706" s="35"/>
    </row>
    <row r="12707" spans="7:8" x14ac:dyDescent="0.2">
      <c r="G12707" s="35"/>
      <c r="H12707" s="35"/>
    </row>
    <row r="12708" spans="7:8" x14ac:dyDescent="0.2">
      <c r="G12708" s="35"/>
      <c r="H12708" s="35"/>
    </row>
    <row r="12709" spans="7:8" x14ac:dyDescent="0.2">
      <c r="G12709" s="35"/>
      <c r="H12709" s="35"/>
    </row>
    <row r="12710" spans="7:8" x14ac:dyDescent="0.2">
      <c r="G12710" s="35"/>
      <c r="H12710" s="35"/>
    </row>
    <row r="12711" spans="7:8" x14ac:dyDescent="0.2">
      <c r="G12711" s="35"/>
      <c r="H12711" s="35"/>
    </row>
    <row r="12712" spans="7:8" x14ac:dyDescent="0.2">
      <c r="G12712" s="35"/>
      <c r="H12712" s="35"/>
    </row>
    <row r="12713" spans="7:8" x14ac:dyDescent="0.2">
      <c r="G12713" s="35"/>
      <c r="H12713" s="35"/>
    </row>
    <row r="12714" spans="7:8" x14ac:dyDescent="0.2">
      <c r="G12714" s="35"/>
      <c r="H12714" s="35"/>
    </row>
    <row r="12715" spans="7:8" x14ac:dyDescent="0.2">
      <c r="G12715" s="35"/>
      <c r="H12715" s="35"/>
    </row>
    <row r="12716" spans="7:8" x14ac:dyDescent="0.2">
      <c r="G12716" s="35"/>
      <c r="H12716" s="35"/>
    </row>
    <row r="12717" spans="7:8" x14ac:dyDescent="0.2">
      <c r="G12717" s="35"/>
      <c r="H12717" s="35"/>
    </row>
    <row r="12718" spans="7:8" x14ac:dyDescent="0.2">
      <c r="G12718" s="35"/>
      <c r="H12718" s="35"/>
    </row>
    <row r="12719" spans="7:8" x14ac:dyDescent="0.2">
      <c r="G12719" s="35"/>
      <c r="H12719" s="35"/>
    </row>
    <row r="12720" spans="7:8" x14ac:dyDescent="0.2">
      <c r="G12720" s="35"/>
      <c r="H12720" s="35"/>
    </row>
    <row r="12721" spans="7:8" x14ac:dyDescent="0.2">
      <c r="G12721" s="35"/>
      <c r="H12721" s="35"/>
    </row>
    <row r="12722" spans="7:8" x14ac:dyDescent="0.2">
      <c r="G12722" s="35"/>
      <c r="H12722" s="35"/>
    </row>
    <row r="12723" spans="7:8" x14ac:dyDescent="0.2">
      <c r="G12723" s="35"/>
      <c r="H12723" s="35"/>
    </row>
    <row r="12724" spans="7:8" x14ac:dyDescent="0.2">
      <c r="G12724" s="35"/>
      <c r="H12724" s="35"/>
    </row>
    <row r="12725" spans="7:8" x14ac:dyDescent="0.2">
      <c r="G12725" s="35"/>
      <c r="H12725" s="35"/>
    </row>
    <row r="12726" spans="7:8" x14ac:dyDescent="0.2">
      <c r="G12726" s="35"/>
      <c r="H12726" s="35"/>
    </row>
    <row r="12727" spans="7:8" x14ac:dyDescent="0.2">
      <c r="G12727" s="35"/>
      <c r="H12727" s="35"/>
    </row>
    <row r="12728" spans="7:8" x14ac:dyDescent="0.2">
      <c r="G12728" s="35"/>
      <c r="H12728" s="35"/>
    </row>
    <row r="12729" spans="7:8" x14ac:dyDescent="0.2">
      <c r="G12729" s="35"/>
      <c r="H12729" s="35"/>
    </row>
    <row r="12730" spans="7:8" x14ac:dyDescent="0.2">
      <c r="G12730" s="35"/>
      <c r="H12730" s="35"/>
    </row>
    <row r="12731" spans="7:8" x14ac:dyDescent="0.2">
      <c r="G12731" s="35"/>
      <c r="H12731" s="35"/>
    </row>
    <row r="12732" spans="7:8" x14ac:dyDescent="0.2">
      <c r="G12732" s="35"/>
      <c r="H12732" s="35"/>
    </row>
    <row r="12733" spans="7:8" x14ac:dyDescent="0.2">
      <c r="G12733" s="35"/>
      <c r="H12733" s="35"/>
    </row>
    <row r="12734" spans="7:8" x14ac:dyDescent="0.2">
      <c r="G12734" s="35"/>
      <c r="H12734" s="35"/>
    </row>
    <row r="12735" spans="7:8" x14ac:dyDescent="0.2">
      <c r="G12735" s="35"/>
      <c r="H12735" s="35"/>
    </row>
    <row r="12736" spans="7:8" x14ac:dyDescent="0.2">
      <c r="G12736" s="35"/>
      <c r="H12736" s="35"/>
    </row>
    <row r="12737" spans="7:8" x14ac:dyDescent="0.2">
      <c r="G12737" s="35"/>
      <c r="H12737" s="35"/>
    </row>
    <row r="12738" spans="7:8" x14ac:dyDescent="0.2">
      <c r="G12738" s="35"/>
      <c r="H12738" s="35"/>
    </row>
    <row r="12739" spans="7:8" x14ac:dyDescent="0.2">
      <c r="G12739" s="35"/>
      <c r="H12739" s="35"/>
    </row>
    <row r="12740" spans="7:8" x14ac:dyDescent="0.2">
      <c r="G12740" s="35"/>
      <c r="H12740" s="35"/>
    </row>
    <row r="12741" spans="7:8" x14ac:dyDescent="0.2">
      <c r="G12741" s="35"/>
      <c r="H12741" s="35"/>
    </row>
    <row r="12742" spans="7:8" x14ac:dyDescent="0.2">
      <c r="G12742" s="35"/>
      <c r="H12742" s="35"/>
    </row>
    <row r="12743" spans="7:8" x14ac:dyDescent="0.2">
      <c r="G12743" s="35"/>
      <c r="H12743" s="35"/>
    </row>
    <row r="12744" spans="7:8" x14ac:dyDescent="0.2">
      <c r="G12744" s="35"/>
      <c r="H12744" s="35"/>
    </row>
    <row r="12745" spans="7:8" x14ac:dyDescent="0.2">
      <c r="G12745" s="35"/>
      <c r="H12745" s="35"/>
    </row>
    <row r="12746" spans="7:8" x14ac:dyDescent="0.2">
      <c r="G12746" s="35"/>
      <c r="H12746" s="35"/>
    </row>
    <row r="12747" spans="7:8" x14ac:dyDescent="0.2">
      <c r="G12747" s="35"/>
      <c r="H12747" s="35"/>
    </row>
    <row r="12748" spans="7:8" x14ac:dyDescent="0.2">
      <c r="G12748" s="35"/>
      <c r="H12748" s="35"/>
    </row>
    <row r="12749" spans="7:8" x14ac:dyDescent="0.2">
      <c r="G12749" s="35"/>
      <c r="H12749" s="35"/>
    </row>
    <row r="12750" spans="7:8" x14ac:dyDescent="0.2">
      <c r="G12750" s="35"/>
      <c r="H12750" s="35"/>
    </row>
    <row r="12751" spans="7:8" x14ac:dyDescent="0.2">
      <c r="G12751" s="35"/>
      <c r="H12751" s="35"/>
    </row>
    <row r="12752" spans="7:8" x14ac:dyDescent="0.2">
      <c r="G12752" s="35"/>
      <c r="H12752" s="35"/>
    </row>
    <row r="12753" spans="7:8" x14ac:dyDescent="0.2">
      <c r="G12753" s="35"/>
      <c r="H12753" s="35"/>
    </row>
    <row r="12754" spans="7:8" x14ac:dyDescent="0.2">
      <c r="G12754" s="35"/>
      <c r="H12754" s="35"/>
    </row>
    <row r="12755" spans="7:8" x14ac:dyDescent="0.2">
      <c r="G12755" s="35"/>
      <c r="H12755" s="35"/>
    </row>
    <row r="12756" spans="7:8" x14ac:dyDescent="0.2">
      <c r="G12756" s="35"/>
      <c r="H12756" s="35"/>
    </row>
    <row r="12757" spans="7:8" x14ac:dyDescent="0.2">
      <c r="G12757" s="35"/>
      <c r="H12757" s="35"/>
    </row>
    <row r="12758" spans="7:8" x14ac:dyDescent="0.2">
      <c r="G12758" s="35"/>
      <c r="H12758" s="35"/>
    </row>
    <row r="12759" spans="7:8" x14ac:dyDescent="0.2">
      <c r="G12759" s="35"/>
      <c r="H12759" s="35"/>
    </row>
    <row r="12760" spans="7:8" x14ac:dyDescent="0.2">
      <c r="G12760" s="35"/>
      <c r="H12760" s="35"/>
    </row>
    <row r="12761" spans="7:8" x14ac:dyDescent="0.2">
      <c r="G12761" s="35"/>
      <c r="H12761" s="35"/>
    </row>
    <row r="12762" spans="7:8" x14ac:dyDescent="0.2">
      <c r="G12762" s="35"/>
      <c r="H12762" s="35"/>
    </row>
    <row r="12763" spans="7:8" x14ac:dyDescent="0.2">
      <c r="G12763" s="35"/>
      <c r="H12763" s="35"/>
    </row>
    <row r="12764" spans="7:8" x14ac:dyDescent="0.2">
      <c r="G12764" s="35"/>
      <c r="H12764" s="35"/>
    </row>
    <row r="12765" spans="7:8" x14ac:dyDescent="0.2">
      <c r="G12765" s="35"/>
      <c r="H12765" s="35"/>
    </row>
    <row r="12766" spans="7:8" x14ac:dyDescent="0.2">
      <c r="G12766" s="35"/>
      <c r="H12766" s="35"/>
    </row>
    <row r="12767" spans="7:8" x14ac:dyDescent="0.2">
      <c r="G12767" s="35"/>
      <c r="H12767" s="35"/>
    </row>
    <row r="12768" spans="7:8" x14ac:dyDescent="0.2">
      <c r="G12768" s="35"/>
      <c r="H12768" s="35"/>
    </row>
    <row r="12769" spans="7:8" x14ac:dyDescent="0.2">
      <c r="G12769" s="35"/>
      <c r="H12769" s="35"/>
    </row>
    <row r="12770" spans="7:8" x14ac:dyDescent="0.2">
      <c r="G12770" s="35"/>
      <c r="H12770" s="35"/>
    </row>
    <row r="12771" spans="7:8" x14ac:dyDescent="0.2">
      <c r="G12771" s="35"/>
      <c r="H12771" s="35"/>
    </row>
    <row r="12772" spans="7:8" x14ac:dyDescent="0.2">
      <c r="G12772" s="35"/>
      <c r="H12772" s="35"/>
    </row>
    <row r="12773" spans="7:8" x14ac:dyDescent="0.2">
      <c r="G12773" s="35"/>
      <c r="H12773" s="35"/>
    </row>
    <row r="12774" spans="7:8" x14ac:dyDescent="0.2">
      <c r="G12774" s="35"/>
      <c r="H12774" s="35"/>
    </row>
    <row r="12775" spans="7:8" x14ac:dyDescent="0.2">
      <c r="G12775" s="35"/>
      <c r="H12775" s="35"/>
    </row>
    <row r="12776" spans="7:8" x14ac:dyDescent="0.2">
      <c r="G12776" s="35"/>
      <c r="H12776" s="35"/>
    </row>
    <row r="12777" spans="7:8" x14ac:dyDescent="0.2">
      <c r="G12777" s="35"/>
      <c r="H12777" s="35"/>
    </row>
    <row r="12778" spans="7:8" x14ac:dyDescent="0.2">
      <c r="G12778" s="35"/>
      <c r="H12778" s="35"/>
    </row>
    <row r="12779" spans="7:8" x14ac:dyDescent="0.2">
      <c r="G12779" s="35"/>
      <c r="H12779" s="35"/>
    </row>
    <row r="12780" spans="7:8" x14ac:dyDescent="0.2">
      <c r="G12780" s="35"/>
      <c r="H12780" s="35"/>
    </row>
    <row r="12781" spans="7:8" x14ac:dyDescent="0.2">
      <c r="G12781" s="35"/>
      <c r="H12781" s="35"/>
    </row>
    <row r="12782" spans="7:8" x14ac:dyDescent="0.2">
      <c r="G12782" s="35"/>
      <c r="H12782" s="35"/>
    </row>
    <row r="12783" spans="7:8" x14ac:dyDescent="0.2">
      <c r="G12783" s="35"/>
      <c r="H12783" s="35"/>
    </row>
    <row r="12784" spans="7:8" x14ac:dyDescent="0.2">
      <c r="G12784" s="35"/>
      <c r="H12784" s="35"/>
    </row>
    <row r="12785" spans="7:8" x14ac:dyDescent="0.2">
      <c r="G12785" s="35"/>
      <c r="H12785" s="35"/>
    </row>
    <row r="12786" spans="7:8" x14ac:dyDescent="0.2">
      <c r="G12786" s="35"/>
      <c r="H12786" s="35"/>
    </row>
    <row r="12787" spans="7:8" x14ac:dyDescent="0.2">
      <c r="G12787" s="35"/>
      <c r="H12787" s="35"/>
    </row>
    <row r="12788" spans="7:8" x14ac:dyDescent="0.2">
      <c r="G12788" s="35"/>
      <c r="H12788" s="35"/>
    </row>
    <row r="12789" spans="7:8" x14ac:dyDescent="0.2">
      <c r="G12789" s="35"/>
      <c r="H12789" s="35"/>
    </row>
    <row r="12790" spans="7:8" x14ac:dyDescent="0.2">
      <c r="G12790" s="35"/>
      <c r="H12790" s="35"/>
    </row>
    <row r="12791" spans="7:8" x14ac:dyDescent="0.2">
      <c r="G12791" s="35"/>
      <c r="H12791" s="35"/>
    </row>
    <row r="12792" spans="7:8" x14ac:dyDescent="0.2">
      <c r="G12792" s="35"/>
      <c r="H12792" s="35"/>
    </row>
    <row r="12793" spans="7:8" x14ac:dyDescent="0.2">
      <c r="G12793" s="35"/>
      <c r="H12793" s="35"/>
    </row>
    <row r="12794" spans="7:8" x14ac:dyDescent="0.2">
      <c r="G12794" s="35"/>
      <c r="H12794" s="35"/>
    </row>
    <row r="12795" spans="7:8" x14ac:dyDescent="0.2">
      <c r="G12795" s="35"/>
      <c r="H12795" s="35"/>
    </row>
    <row r="12796" spans="7:8" x14ac:dyDescent="0.2">
      <c r="G12796" s="35"/>
      <c r="H12796" s="35"/>
    </row>
    <row r="12797" spans="7:8" x14ac:dyDescent="0.2">
      <c r="G12797" s="35"/>
      <c r="H12797" s="35"/>
    </row>
    <row r="12798" spans="7:8" x14ac:dyDescent="0.2">
      <c r="G12798" s="35"/>
      <c r="H12798" s="35"/>
    </row>
    <row r="12799" spans="7:8" x14ac:dyDescent="0.2">
      <c r="G12799" s="35"/>
      <c r="H12799" s="35"/>
    </row>
    <row r="12800" spans="7:8" x14ac:dyDescent="0.2">
      <c r="G12800" s="35"/>
      <c r="H12800" s="35"/>
    </row>
    <row r="12801" spans="7:8" x14ac:dyDescent="0.2">
      <c r="G12801" s="35"/>
      <c r="H12801" s="35"/>
    </row>
    <row r="12802" spans="7:8" x14ac:dyDescent="0.2">
      <c r="G12802" s="35"/>
      <c r="H12802" s="35"/>
    </row>
    <row r="12803" spans="7:8" x14ac:dyDescent="0.2">
      <c r="G12803" s="35"/>
      <c r="H12803" s="35"/>
    </row>
    <row r="12804" spans="7:8" x14ac:dyDescent="0.2">
      <c r="G12804" s="35"/>
      <c r="H12804" s="35"/>
    </row>
    <row r="12805" spans="7:8" x14ac:dyDescent="0.2">
      <c r="G12805" s="35"/>
      <c r="H12805" s="35"/>
    </row>
    <row r="12806" spans="7:8" x14ac:dyDescent="0.2">
      <c r="G12806" s="35"/>
      <c r="H12806" s="35"/>
    </row>
    <row r="12807" spans="7:8" x14ac:dyDescent="0.2">
      <c r="G12807" s="35"/>
      <c r="H12807" s="35"/>
    </row>
    <row r="12808" spans="7:8" x14ac:dyDescent="0.2">
      <c r="G12808" s="35"/>
      <c r="H12808" s="35"/>
    </row>
    <row r="12809" spans="7:8" x14ac:dyDescent="0.2">
      <c r="G12809" s="35"/>
      <c r="H12809" s="35"/>
    </row>
    <row r="12810" spans="7:8" x14ac:dyDescent="0.2">
      <c r="G12810" s="35"/>
      <c r="H12810" s="35"/>
    </row>
    <row r="12811" spans="7:8" x14ac:dyDescent="0.2">
      <c r="G12811" s="35"/>
      <c r="H12811" s="35"/>
    </row>
    <row r="12812" spans="7:8" x14ac:dyDescent="0.2">
      <c r="G12812" s="35"/>
      <c r="H12812" s="35"/>
    </row>
    <row r="12813" spans="7:8" x14ac:dyDescent="0.2">
      <c r="G12813" s="35"/>
      <c r="H12813" s="35"/>
    </row>
    <row r="12814" spans="7:8" x14ac:dyDescent="0.2">
      <c r="G12814" s="35"/>
      <c r="H12814" s="35"/>
    </row>
    <row r="12815" spans="7:8" x14ac:dyDescent="0.2">
      <c r="G12815" s="35"/>
      <c r="H12815" s="35"/>
    </row>
    <row r="12816" spans="7:8" x14ac:dyDescent="0.2">
      <c r="G12816" s="35"/>
      <c r="H12816" s="35"/>
    </row>
    <row r="12817" spans="7:8" x14ac:dyDescent="0.2">
      <c r="G12817" s="35"/>
      <c r="H12817" s="35"/>
    </row>
    <row r="12818" spans="7:8" x14ac:dyDescent="0.2">
      <c r="G12818" s="35"/>
      <c r="H12818" s="35"/>
    </row>
    <row r="12819" spans="7:8" x14ac:dyDescent="0.2">
      <c r="G12819" s="35"/>
      <c r="H12819" s="35"/>
    </row>
    <row r="12820" spans="7:8" x14ac:dyDescent="0.2">
      <c r="G12820" s="35"/>
      <c r="H12820" s="35"/>
    </row>
    <row r="12821" spans="7:8" x14ac:dyDescent="0.2">
      <c r="G12821" s="35"/>
      <c r="H12821" s="35"/>
    </row>
    <row r="12822" spans="7:8" x14ac:dyDescent="0.2">
      <c r="G12822" s="35"/>
      <c r="H12822" s="35"/>
    </row>
    <row r="12823" spans="7:8" x14ac:dyDescent="0.2">
      <c r="G12823" s="35"/>
      <c r="H12823" s="35"/>
    </row>
    <row r="12824" spans="7:8" x14ac:dyDescent="0.2">
      <c r="G12824" s="35"/>
      <c r="H12824" s="35"/>
    </row>
    <row r="12825" spans="7:8" x14ac:dyDescent="0.2">
      <c r="G12825" s="35"/>
      <c r="H12825" s="35"/>
    </row>
    <row r="12826" spans="7:8" x14ac:dyDescent="0.2">
      <c r="G12826" s="35"/>
      <c r="H12826" s="35"/>
    </row>
    <row r="12827" spans="7:8" x14ac:dyDescent="0.2">
      <c r="G12827" s="35"/>
      <c r="H12827" s="35"/>
    </row>
    <row r="12828" spans="7:8" x14ac:dyDescent="0.2">
      <c r="G12828" s="35"/>
      <c r="H12828" s="35"/>
    </row>
    <row r="12829" spans="7:8" x14ac:dyDescent="0.2">
      <c r="G12829" s="35"/>
      <c r="H12829" s="35"/>
    </row>
    <row r="12830" spans="7:8" x14ac:dyDescent="0.2">
      <c r="G12830" s="35"/>
      <c r="H12830" s="35"/>
    </row>
    <row r="12831" spans="7:8" x14ac:dyDescent="0.2">
      <c r="G12831" s="35"/>
      <c r="H12831" s="35"/>
    </row>
    <row r="12832" spans="7:8" x14ac:dyDescent="0.2">
      <c r="G12832" s="35"/>
      <c r="H12832" s="35"/>
    </row>
    <row r="12833" spans="7:8" x14ac:dyDescent="0.2">
      <c r="G12833" s="35"/>
      <c r="H12833" s="35"/>
    </row>
    <row r="12834" spans="7:8" x14ac:dyDescent="0.2">
      <c r="G12834" s="35"/>
      <c r="H12834" s="35"/>
    </row>
    <row r="12835" spans="7:8" x14ac:dyDescent="0.2">
      <c r="G12835" s="35"/>
      <c r="H12835" s="35"/>
    </row>
    <row r="12836" spans="7:8" x14ac:dyDescent="0.2">
      <c r="G12836" s="35"/>
      <c r="H12836" s="35"/>
    </row>
    <row r="12837" spans="7:8" x14ac:dyDescent="0.2">
      <c r="G12837" s="35"/>
      <c r="H12837" s="35"/>
    </row>
    <row r="12838" spans="7:8" x14ac:dyDescent="0.2">
      <c r="G12838" s="35"/>
      <c r="H12838" s="35"/>
    </row>
    <row r="12839" spans="7:8" x14ac:dyDescent="0.2">
      <c r="G12839" s="35"/>
      <c r="H12839" s="35"/>
    </row>
    <row r="12840" spans="7:8" x14ac:dyDescent="0.2">
      <c r="G12840" s="35"/>
      <c r="H12840" s="35"/>
    </row>
    <row r="12841" spans="7:8" x14ac:dyDescent="0.2">
      <c r="G12841" s="35"/>
      <c r="H12841" s="35"/>
    </row>
    <row r="12842" spans="7:8" x14ac:dyDescent="0.2">
      <c r="G12842" s="35"/>
      <c r="H12842" s="35"/>
    </row>
    <row r="12843" spans="7:8" x14ac:dyDescent="0.2">
      <c r="G12843" s="35"/>
      <c r="H12843" s="35"/>
    </row>
    <row r="12844" spans="7:8" x14ac:dyDescent="0.2">
      <c r="G12844" s="35"/>
      <c r="H12844" s="35"/>
    </row>
    <row r="12845" spans="7:8" x14ac:dyDescent="0.2">
      <c r="G12845" s="35"/>
      <c r="H12845" s="35"/>
    </row>
    <row r="12846" spans="7:8" x14ac:dyDescent="0.2">
      <c r="G12846" s="35"/>
      <c r="H12846" s="35"/>
    </row>
    <row r="12847" spans="7:8" x14ac:dyDescent="0.2">
      <c r="G12847" s="35"/>
      <c r="H12847" s="35"/>
    </row>
    <row r="12848" spans="7:8" x14ac:dyDescent="0.2">
      <c r="G12848" s="35"/>
      <c r="H12848" s="35"/>
    </row>
    <row r="12849" spans="7:8" x14ac:dyDescent="0.2">
      <c r="G12849" s="35"/>
      <c r="H12849" s="35"/>
    </row>
    <row r="12850" spans="7:8" x14ac:dyDescent="0.2">
      <c r="G12850" s="35"/>
      <c r="H12850" s="35"/>
    </row>
    <row r="12851" spans="7:8" x14ac:dyDescent="0.2">
      <c r="G12851" s="35"/>
      <c r="H12851" s="35"/>
    </row>
    <row r="12852" spans="7:8" x14ac:dyDescent="0.2">
      <c r="G12852" s="35"/>
      <c r="H12852" s="35"/>
    </row>
    <row r="12853" spans="7:8" x14ac:dyDescent="0.2">
      <c r="G12853" s="35"/>
      <c r="H12853" s="35"/>
    </row>
    <row r="12854" spans="7:8" x14ac:dyDescent="0.2">
      <c r="G12854" s="35"/>
      <c r="H12854" s="35"/>
    </row>
    <row r="12855" spans="7:8" x14ac:dyDescent="0.2">
      <c r="G12855" s="35"/>
      <c r="H12855" s="35"/>
    </row>
    <row r="12856" spans="7:8" x14ac:dyDescent="0.2">
      <c r="G12856" s="35"/>
      <c r="H12856" s="35"/>
    </row>
    <row r="12857" spans="7:8" x14ac:dyDescent="0.2">
      <c r="G12857" s="35"/>
      <c r="H12857" s="35"/>
    </row>
    <row r="12858" spans="7:8" x14ac:dyDescent="0.2">
      <c r="G12858" s="35"/>
      <c r="H12858" s="35"/>
    </row>
    <row r="12859" spans="7:8" x14ac:dyDescent="0.2">
      <c r="G12859" s="35"/>
      <c r="H12859" s="35"/>
    </row>
    <row r="12860" spans="7:8" x14ac:dyDescent="0.2">
      <c r="G12860" s="35"/>
      <c r="H12860" s="35"/>
    </row>
    <row r="12861" spans="7:8" x14ac:dyDescent="0.2">
      <c r="G12861" s="35"/>
      <c r="H12861" s="35"/>
    </row>
    <row r="12862" spans="7:8" x14ac:dyDescent="0.2">
      <c r="G12862" s="35"/>
      <c r="H12862" s="35"/>
    </row>
    <row r="12863" spans="7:8" x14ac:dyDescent="0.2">
      <c r="G12863" s="35"/>
      <c r="H12863" s="35"/>
    </row>
    <row r="12864" spans="7:8" x14ac:dyDescent="0.2">
      <c r="G12864" s="35"/>
      <c r="H12864" s="35"/>
    </row>
    <row r="12865" spans="7:8" x14ac:dyDescent="0.2">
      <c r="G12865" s="35"/>
      <c r="H12865" s="35"/>
    </row>
    <row r="12866" spans="7:8" x14ac:dyDescent="0.2">
      <c r="G12866" s="35"/>
      <c r="H12866" s="35"/>
    </row>
    <row r="12867" spans="7:8" x14ac:dyDescent="0.2">
      <c r="G12867" s="35"/>
      <c r="H12867" s="35"/>
    </row>
    <row r="12868" spans="7:8" x14ac:dyDescent="0.2">
      <c r="G12868" s="35"/>
      <c r="H12868" s="35"/>
    </row>
    <row r="12869" spans="7:8" x14ac:dyDescent="0.2">
      <c r="G12869" s="35"/>
      <c r="H12869" s="35"/>
    </row>
    <row r="12870" spans="7:8" x14ac:dyDescent="0.2">
      <c r="G12870" s="35"/>
      <c r="H12870" s="35"/>
    </row>
    <row r="12871" spans="7:8" x14ac:dyDescent="0.2">
      <c r="G12871" s="35"/>
      <c r="H12871" s="35"/>
    </row>
    <row r="12872" spans="7:8" x14ac:dyDescent="0.2">
      <c r="G12872" s="35"/>
      <c r="H12872" s="35"/>
    </row>
    <row r="12873" spans="7:8" x14ac:dyDescent="0.2">
      <c r="G12873" s="35"/>
      <c r="H12873" s="35"/>
    </row>
    <row r="12874" spans="7:8" x14ac:dyDescent="0.2">
      <c r="G12874" s="35"/>
      <c r="H12874" s="35"/>
    </row>
    <row r="12875" spans="7:8" x14ac:dyDescent="0.2">
      <c r="G12875" s="35"/>
      <c r="H12875" s="35"/>
    </row>
    <row r="12876" spans="7:8" x14ac:dyDescent="0.2">
      <c r="G12876" s="35"/>
      <c r="H12876" s="35"/>
    </row>
    <row r="12877" spans="7:8" x14ac:dyDescent="0.2">
      <c r="G12877" s="35"/>
      <c r="H12877" s="35"/>
    </row>
    <row r="12878" spans="7:8" x14ac:dyDescent="0.2">
      <c r="G12878" s="35"/>
      <c r="H12878" s="35"/>
    </row>
    <row r="12879" spans="7:8" x14ac:dyDescent="0.2">
      <c r="G12879" s="35"/>
      <c r="H12879" s="35"/>
    </row>
    <row r="12880" spans="7:8" x14ac:dyDescent="0.2">
      <c r="G12880" s="35"/>
      <c r="H12880" s="35"/>
    </row>
    <row r="12881" spans="7:8" x14ac:dyDescent="0.2">
      <c r="G12881" s="35"/>
      <c r="H12881" s="35"/>
    </row>
    <row r="12882" spans="7:8" x14ac:dyDescent="0.2">
      <c r="G12882" s="35"/>
      <c r="H12882" s="35"/>
    </row>
    <row r="12883" spans="7:8" x14ac:dyDescent="0.2">
      <c r="G12883" s="35"/>
      <c r="H12883" s="35"/>
    </row>
    <row r="12884" spans="7:8" x14ac:dyDescent="0.2">
      <c r="G12884" s="35"/>
      <c r="H12884" s="35"/>
    </row>
    <row r="12885" spans="7:8" x14ac:dyDescent="0.2">
      <c r="G12885" s="35"/>
      <c r="H12885" s="35"/>
    </row>
    <row r="12886" spans="7:8" x14ac:dyDescent="0.2">
      <c r="G12886" s="35"/>
      <c r="H12886" s="35"/>
    </row>
    <row r="12887" spans="7:8" x14ac:dyDescent="0.2">
      <c r="G12887" s="35"/>
      <c r="H12887" s="35"/>
    </row>
    <row r="12888" spans="7:8" x14ac:dyDescent="0.2">
      <c r="G12888" s="35"/>
      <c r="H12888" s="35"/>
    </row>
    <row r="12889" spans="7:8" x14ac:dyDescent="0.2">
      <c r="G12889" s="35"/>
      <c r="H12889" s="35"/>
    </row>
    <row r="12890" spans="7:8" x14ac:dyDescent="0.2">
      <c r="G12890" s="35"/>
      <c r="H12890" s="35"/>
    </row>
    <row r="12891" spans="7:8" x14ac:dyDescent="0.2">
      <c r="G12891" s="35"/>
      <c r="H12891" s="35"/>
    </row>
    <row r="12892" spans="7:8" x14ac:dyDescent="0.2">
      <c r="G12892" s="35"/>
      <c r="H12892" s="35"/>
    </row>
    <row r="12893" spans="7:8" x14ac:dyDescent="0.2">
      <c r="G12893" s="35"/>
      <c r="H12893" s="35"/>
    </row>
    <row r="12894" spans="7:8" x14ac:dyDescent="0.2">
      <c r="G12894" s="35"/>
      <c r="H12894" s="35"/>
    </row>
    <row r="12895" spans="7:8" x14ac:dyDescent="0.2">
      <c r="G12895" s="35"/>
      <c r="H12895" s="35"/>
    </row>
    <row r="12896" spans="7:8" x14ac:dyDescent="0.2">
      <c r="G12896" s="35"/>
      <c r="H12896" s="35"/>
    </row>
    <row r="12897" spans="7:8" x14ac:dyDescent="0.2">
      <c r="G12897" s="35"/>
      <c r="H12897" s="35"/>
    </row>
    <row r="12898" spans="7:8" x14ac:dyDescent="0.2">
      <c r="G12898" s="35"/>
      <c r="H12898" s="35"/>
    </row>
    <row r="12899" spans="7:8" x14ac:dyDescent="0.2">
      <c r="G12899" s="35"/>
      <c r="H12899" s="35"/>
    </row>
    <row r="12900" spans="7:8" x14ac:dyDescent="0.2">
      <c r="G12900" s="35"/>
      <c r="H12900" s="35"/>
    </row>
    <row r="12901" spans="7:8" x14ac:dyDescent="0.2">
      <c r="G12901" s="35"/>
      <c r="H12901" s="35"/>
    </row>
    <row r="12902" spans="7:8" x14ac:dyDescent="0.2">
      <c r="G12902" s="35"/>
      <c r="H12902" s="35"/>
    </row>
    <row r="12903" spans="7:8" x14ac:dyDescent="0.2">
      <c r="G12903" s="35"/>
      <c r="H12903" s="35"/>
    </row>
    <row r="12904" spans="7:8" x14ac:dyDescent="0.2">
      <c r="G12904" s="35"/>
      <c r="H12904" s="35"/>
    </row>
    <row r="12905" spans="7:8" x14ac:dyDescent="0.2">
      <c r="G12905" s="35"/>
      <c r="H12905" s="35"/>
    </row>
    <row r="12906" spans="7:8" x14ac:dyDescent="0.2">
      <c r="G12906" s="35"/>
      <c r="H12906" s="35"/>
    </row>
    <row r="12907" spans="7:8" x14ac:dyDescent="0.2">
      <c r="G12907" s="35"/>
      <c r="H12907" s="35"/>
    </row>
    <row r="12908" spans="7:8" x14ac:dyDescent="0.2">
      <c r="G12908" s="35"/>
      <c r="H12908" s="35"/>
    </row>
    <row r="12909" spans="7:8" x14ac:dyDescent="0.2">
      <c r="G12909" s="35"/>
      <c r="H12909" s="35"/>
    </row>
    <row r="12910" spans="7:8" x14ac:dyDescent="0.2">
      <c r="G12910" s="35"/>
      <c r="H12910" s="35"/>
    </row>
    <row r="12911" spans="7:8" x14ac:dyDescent="0.2">
      <c r="G12911" s="35"/>
      <c r="H12911" s="35"/>
    </row>
    <row r="12912" spans="7:8" x14ac:dyDescent="0.2">
      <c r="G12912" s="35"/>
      <c r="H12912" s="35"/>
    </row>
    <row r="12913" spans="7:8" x14ac:dyDescent="0.2">
      <c r="G12913" s="35"/>
      <c r="H12913" s="35"/>
    </row>
    <row r="12914" spans="7:8" x14ac:dyDescent="0.2">
      <c r="G12914" s="35"/>
      <c r="H12914" s="35"/>
    </row>
    <row r="12915" spans="7:8" x14ac:dyDescent="0.2">
      <c r="G12915" s="35"/>
      <c r="H12915" s="35"/>
    </row>
    <row r="12916" spans="7:8" x14ac:dyDescent="0.2">
      <c r="G12916" s="35"/>
      <c r="H12916" s="35"/>
    </row>
    <row r="12917" spans="7:8" x14ac:dyDescent="0.2">
      <c r="G12917" s="35"/>
      <c r="H12917" s="35"/>
    </row>
    <row r="12918" spans="7:8" x14ac:dyDescent="0.2">
      <c r="G12918" s="35"/>
      <c r="H12918" s="35"/>
    </row>
    <row r="12919" spans="7:8" x14ac:dyDescent="0.2">
      <c r="G12919" s="35"/>
      <c r="H12919" s="35"/>
    </row>
    <row r="12920" spans="7:8" x14ac:dyDescent="0.2">
      <c r="G12920" s="35"/>
      <c r="H12920" s="35"/>
    </row>
    <row r="12921" spans="7:8" x14ac:dyDescent="0.2">
      <c r="G12921" s="35"/>
      <c r="H12921" s="35"/>
    </row>
    <row r="12922" spans="7:8" x14ac:dyDescent="0.2">
      <c r="G12922" s="35"/>
      <c r="H12922" s="35"/>
    </row>
    <row r="12923" spans="7:8" x14ac:dyDescent="0.2">
      <c r="G12923" s="35"/>
      <c r="H12923" s="35"/>
    </row>
    <row r="12924" spans="7:8" x14ac:dyDescent="0.2">
      <c r="G12924" s="35"/>
      <c r="H12924" s="35"/>
    </row>
    <row r="12925" spans="7:8" x14ac:dyDescent="0.2">
      <c r="G12925" s="35"/>
      <c r="H12925" s="35"/>
    </row>
    <row r="12926" spans="7:8" x14ac:dyDescent="0.2">
      <c r="G12926" s="35"/>
      <c r="H12926" s="35"/>
    </row>
    <row r="12927" spans="7:8" x14ac:dyDescent="0.2">
      <c r="G12927" s="35"/>
      <c r="H12927" s="35"/>
    </row>
    <row r="12928" spans="7:8" x14ac:dyDescent="0.2">
      <c r="G12928" s="35"/>
      <c r="H12928" s="35"/>
    </row>
    <row r="12929" spans="7:8" x14ac:dyDescent="0.2">
      <c r="G12929" s="35"/>
      <c r="H12929" s="35"/>
    </row>
    <row r="12930" spans="7:8" x14ac:dyDescent="0.2">
      <c r="G12930" s="35"/>
      <c r="H12930" s="35"/>
    </row>
    <row r="12931" spans="7:8" x14ac:dyDescent="0.2">
      <c r="G12931" s="35"/>
      <c r="H12931" s="35"/>
    </row>
    <row r="12932" spans="7:8" x14ac:dyDescent="0.2">
      <c r="G12932" s="35"/>
      <c r="H12932" s="35"/>
    </row>
    <row r="12933" spans="7:8" x14ac:dyDescent="0.2">
      <c r="G12933" s="35"/>
      <c r="H12933" s="35"/>
    </row>
    <row r="12934" spans="7:8" x14ac:dyDescent="0.2">
      <c r="G12934" s="35"/>
      <c r="H12934" s="35"/>
    </row>
    <row r="12935" spans="7:8" x14ac:dyDescent="0.2">
      <c r="G12935" s="35"/>
      <c r="H12935" s="35"/>
    </row>
    <row r="12936" spans="7:8" x14ac:dyDescent="0.2">
      <c r="G12936" s="35"/>
      <c r="H12936" s="35"/>
    </row>
    <row r="12937" spans="7:8" x14ac:dyDescent="0.2">
      <c r="G12937" s="35"/>
      <c r="H12937" s="35"/>
    </row>
    <row r="12938" spans="7:8" x14ac:dyDescent="0.2">
      <c r="G12938" s="35"/>
      <c r="H12938" s="35"/>
    </row>
    <row r="12939" spans="7:8" x14ac:dyDescent="0.2">
      <c r="G12939" s="35"/>
      <c r="H12939" s="35"/>
    </row>
    <row r="12940" spans="7:8" x14ac:dyDescent="0.2">
      <c r="G12940" s="35"/>
      <c r="H12940" s="35"/>
    </row>
    <row r="12941" spans="7:8" x14ac:dyDescent="0.2">
      <c r="G12941" s="35"/>
      <c r="H12941" s="35"/>
    </row>
    <row r="12942" spans="7:8" x14ac:dyDescent="0.2">
      <c r="G12942" s="35"/>
      <c r="H12942" s="35"/>
    </row>
    <row r="12943" spans="7:8" x14ac:dyDescent="0.2">
      <c r="G12943" s="35"/>
      <c r="H12943" s="35"/>
    </row>
    <row r="12944" spans="7:8" x14ac:dyDescent="0.2">
      <c r="G12944" s="35"/>
      <c r="H12944" s="35"/>
    </row>
    <row r="12945" spans="7:8" x14ac:dyDescent="0.2">
      <c r="G12945" s="35"/>
      <c r="H12945" s="35"/>
    </row>
    <row r="12946" spans="7:8" x14ac:dyDescent="0.2">
      <c r="G12946" s="35"/>
      <c r="H12946" s="35"/>
    </row>
    <row r="12947" spans="7:8" x14ac:dyDescent="0.2">
      <c r="G12947" s="35"/>
      <c r="H12947" s="35"/>
    </row>
    <row r="12948" spans="7:8" x14ac:dyDescent="0.2">
      <c r="G12948" s="35"/>
      <c r="H12948" s="35"/>
    </row>
    <row r="12949" spans="7:8" x14ac:dyDescent="0.2">
      <c r="G12949" s="35"/>
      <c r="H12949" s="35"/>
    </row>
    <row r="12950" spans="7:8" x14ac:dyDescent="0.2">
      <c r="G12950" s="35"/>
      <c r="H12950" s="35"/>
    </row>
    <row r="12951" spans="7:8" x14ac:dyDescent="0.2">
      <c r="G12951" s="35"/>
      <c r="H12951" s="35"/>
    </row>
    <row r="12952" spans="7:8" x14ac:dyDescent="0.2">
      <c r="G12952" s="35"/>
      <c r="H12952" s="35"/>
    </row>
    <row r="12953" spans="7:8" x14ac:dyDescent="0.2">
      <c r="G12953" s="35"/>
      <c r="H12953" s="35"/>
    </row>
    <row r="12954" spans="7:8" x14ac:dyDescent="0.2">
      <c r="G12954" s="35"/>
      <c r="H12954" s="35"/>
    </row>
    <row r="12955" spans="7:8" x14ac:dyDescent="0.2">
      <c r="G12955" s="35"/>
      <c r="H12955" s="35"/>
    </row>
    <row r="12956" spans="7:8" x14ac:dyDescent="0.2">
      <c r="G12956" s="35"/>
      <c r="H12956" s="35"/>
    </row>
    <row r="12957" spans="7:8" x14ac:dyDescent="0.2">
      <c r="G12957" s="35"/>
      <c r="H12957" s="35"/>
    </row>
    <row r="12958" spans="7:8" x14ac:dyDescent="0.2">
      <c r="G12958" s="35"/>
      <c r="H12958" s="35"/>
    </row>
    <row r="12959" spans="7:8" x14ac:dyDescent="0.2">
      <c r="G12959" s="35"/>
      <c r="H12959" s="35"/>
    </row>
    <row r="12960" spans="7:8" x14ac:dyDescent="0.2">
      <c r="G12960" s="35"/>
      <c r="H12960" s="35"/>
    </row>
    <row r="12961" spans="7:8" x14ac:dyDescent="0.2">
      <c r="G12961" s="35"/>
      <c r="H12961" s="35"/>
    </row>
    <row r="12962" spans="7:8" x14ac:dyDescent="0.2">
      <c r="G12962" s="35"/>
      <c r="H12962" s="35"/>
    </row>
    <row r="12963" spans="7:8" x14ac:dyDescent="0.2">
      <c r="G12963" s="35"/>
      <c r="H12963" s="35"/>
    </row>
    <row r="12964" spans="7:8" x14ac:dyDescent="0.2">
      <c r="G12964" s="35"/>
      <c r="H12964" s="35"/>
    </row>
    <row r="12965" spans="7:8" x14ac:dyDescent="0.2">
      <c r="G12965" s="35"/>
      <c r="H12965" s="35"/>
    </row>
    <row r="12966" spans="7:8" x14ac:dyDescent="0.2">
      <c r="G12966" s="35"/>
      <c r="H12966" s="35"/>
    </row>
    <row r="12967" spans="7:8" x14ac:dyDescent="0.2">
      <c r="G12967" s="35"/>
      <c r="H12967" s="35"/>
    </row>
    <row r="12968" spans="7:8" x14ac:dyDescent="0.2">
      <c r="G12968" s="35"/>
      <c r="H12968" s="35"/>
    </row>
    <row r="12969" spans="7:8" x14ac:dyDescent="0.2">
      <c r="G12969" s="35"/>
      <c r="H12969" s="35"/>
    </row>
    <row r="12970" spans="7:8" x14ac:dyDescent="0.2">
      <c r="G12970" s="35"/>
      <c r="H12970" s="35"/>
    </row>
    <row r="12971" spans="7:8" x14ac:dyDescent="0.2">
      <c r="G12971" s="35"/>
      <c r="H12971" s="35"/>
    </row>
    <row r="12972" spans="7:8" x14ac:dyDescent="0.2">
      <c r="G12972" s="35"/>
      <c r="H12972" s="35"/>
    </row>
    <row r="12973" spans="7:8" x14ac:dyDescent="0.2">
      <c r="G12973" s="35"/>
      <c r="H12973" s="35"/>
    </row>
    <row r="12974" spans="7:8" x14ac:dyDescent="0.2">
      <c r="G12974" s="35"/>
      <c r="H12974" s="35"/>
    </row>
    <row r="12975" spans="7:8" x14ac:dyDescent="0.2">
      <c r="G12975" s="35"/>
      <c r="H12975" s="35"/>
    </row>
    <row r="12976" spans="7:8" x14ac:dyDescent="0.2">
      <c r="G12976" s="35"/>
      <c r="H12976" s="35"/>
    </row>
    <row r="12977" spans="7:8" x14ac:dyDescent="0.2">
      <c r="G12977" s="35"/>
      <c r="H12977" s="35"/>
    </row>
    <row r="12978" spans="7:8" x14ac:dyDescent="0.2">
      <c r="G12978" s="35"/>
      <c r="H12978" s="35"/>
    </row>
    <row r="12979" spans="7:8" x14ac:dyDescent="0.2">
      <c r="G12979" s="35"/>
      <c r="H12979" s="35"/>
    </row>
    <row r="12980" spans="7:8" x14ac:dyDescent="0.2">
      <c r="G12980" s="35"/>
      <c r="H12980" s="35"/>
    </row>
    <row r="12981" spans="7:8" x14ac:dyDescent="0.2">
      <c r="G12981" s="35"/>
      <c r="H12981" s="35"/>
    </row>
    <row r="12982" spans="7:8" x14ac:dyDescent="0.2">
      <c r="G12982" s="35"/>
      <c r="H12982" s="35"/>
    </row>
    <row r="12983" spans="7:8" x14ac:dyDescent="0.2">
      <c r="G12983" s="35"/>
      <c r="H12983" s="35"/>
    </row>
    <row r="12984" spans="7:8" x14ac:dyDescent="0.2">
      <c r="G12984" s="35"/>
      <c r="H12984" s="35"/>
    </row>
    <row r="12985" spans="7:8" x14ac:dyDescent="0.2">
      <c r="G12985" s="35"/>
      <c r="H12985" s="35"/>
    </row>
    <row r="12986" spans="7:8" x14ac:dyDescent="0.2">
      <c r="G12986" s="35"/>
      <c r="H12986" s="35"/>
    </row>
    <row r="12987" spans="7:8" x14ac:dyDescent="0.2">
      <c r="G12987" s="35"/>
      <c r="H12987" s="35"/>
    </row>
    <row r="12988" spans="7:8" x14ac:dyDescent="0.2">
      <c r="G12988" s="35"/>
      <c r="H12988" s="35"/>
    </row>
    <row r="12989" spans="7:8" x14ac:dyDescent="0.2">
      <c r="G12989" s="35"/>
      <c r="H12989" s="35"/>
    </row>
    <row r="12990" spans="7:8" x14ac:dyDescent="0.2">
      <c r="G12990" s="35"/>
      <c r="H12990" s="35"/>
    </row>
    <row r="12991" spans="7:8" x14ac:dyDescent="0.2">
      <c r="G12991" s="35"/>
      <c r="H12991" s="35"/>
    </row>
    <row r="12992" spans="7:8" x14ac:dyDescent="0.2">
      <c r="G12992" s="35"/>
      <c r="H12992" s="35"/>
    </row>
    <row r="12993" spans="7:8" x14ac:dyDescent="0.2">
      <c r="G12993" s="35"/>
      <c r="H12993" s="35"/>
    </row>
    <row r="12994" spans="7:8" x14ac:dyDescent="0.2">
      <c r="G12994" s="35"/>
      <c r="H12994" s="35"/>
    </row>
    <row r="12995" spans="7:8" x14ac:dyDescent="0.2">
      <c r="G12995" s="35"/>
      <c r="H12995" s="35"/>
    </row>
    <row r="12996" spans="7:8" x14ac:dyDescent="0.2">
      <c r="G12996" s="35"/>
      <c r="H12996" s="35"/>
    </row>
    <row r="12997" spans="7:8" x14ac:dyDescent="0.2">
      <c r="G12997" s="35"/>
      <c r="H12997" s="35"/>
    </row>
    <row r="12998" spans="7:8" x14ac:dyDescent="0.2">
      <c r="G12998" s="35"/>
      <c r="H12998" s="35"/>
    </row>
    <row r="12999" spans="7:8" x14ac:dyDescent="0.2">
      <c r="G12999" s="35"/>
      <c r="H12999" s="35"/>
    </row>
    <row r="13000" spans="7:8" x14ac:dyDescent="0.2">
      <c r="G13000" s="35"/>
      <c r="H13000" s="35"/>
    </row>
    <row r="13001" spans="7:8" x14ac:dyDescent="0.2">
      <c r="G13001" s="35"/>
      <c r="H13001" s="35"/>
    </row>
    <row r="13002" spans="7:8" x14ac:dyDescent="0.2">
      <c r="G13002" s="35"/>
      <c r="H13002" s="35"/>
    </row>
    <row r="13003" spans="7:8" x14ac:dyDescent="0.2">
      <c r="G13003" s="35"/>
      <c r="H13003" s="35"/>
    </row>
    <row r="13004" spans="7:8" x14ac:dyDescent="0.2">
      <c r="G13004" s="35"/>
      <c r="H13004" s="35"/>
    </row>
    <row r="13005" spans="7:8" x14ac:dyDescent="0.2">
      <c r="G13005" s="35"/>
      <c r="H13005" s="35"/>
    </row>
    <row r="13006" spans="7:8" x14ac:dyDescent="0.2">
      <c r="G13006" s="35"/>
      <c r="H13006" s="35"/>
    </row>
    <row r="13007" spans="7:8" x14ac:dyDescent="0.2">
      <c r="G13007" s="35"/>
      <c r="H13007" s="35"/>
    </row>
    <row r="13008" spans="7:8" x14ac:dyDescent="0.2">
      <c r="G13008" s="35"/>
      <c r="H13008" s="35"/>
    </row>
    <row r="13009" spans="7:8" x14ac:dyDescent="0.2">
      <c r="G13009" s="35"/>
      <c r="H13009" s="35"/>
    </row>
    <row r="13010" spans="7:8" x14ac:dyDescent="0.2">
      <c r="G13010" s="35"/>
      <c r="H13010" s="35"/>
    </row>
    <row r="13011" spans="7:8" x14ac:dyDescent="0.2">
      <c r="G13011" s="35"/>
      <c r="H13011" s="35"/>
    </row>
    <row r="13012" spans="7:8" x14ac:dyDescent="0.2">
      <c r="G13012" s="35"/>
      <c r="H13012" s="35"/>
    </row>
    <row r="13013" spans="7:8" x14ac:dyDescent="0.2">
      <c r="G13013" s="35"/>
      <c r="H13013" s="35"/>
    </row>
    <row r="13014" spans="7:8" x14ac:dyDescent="0.2">
      <c r="G13014" s="35"/>
      <c r="H13014" s="35"/>
    </row>
    <row r="13015" spans="7:8" x14ac:dyDescent="0.2">
      <c r="G13015" s="35"/>
      <c r="H13015" s="35"/>
    </row>
    <row r="13016" spans="7:8" x14ac:dyDescent="0.2">
      <c r="G13016" s="35"/>
      <c r="H13016" s="35"/>
    </row>
    <row r="13017" spans="7:8" x14ac:dyDescent="0.2">
      <c r="G13017" s="35"/>
      <c r="H13017" s="35"/>
    </row>
    <row r="13018" spans="7:8" x14ac:dyDescent="0.2">
      <c r="G13018" s="35"/>
      <c r="H13018" s="35"/>
    </row>
    <row r="13019" spans="7:8" x14ac:dyDescent="0.2">
      <c r="G13019" s="35"/>
      <c r="H13019" s="35"/>
    </row>
    <row r="13020" spans="7:8" x14ac:dyDescent="0.2">
      <c r="G13020" s="35"/>
      <c r="H13020" s="35"/>
    </row>
    <row r="13021" spans="7:8" x14ac:dyDescent="0.2">
      <c r="G13021" s="35"/>
      <c r="H13021" s="35"/>
    </row>
    <row r="13022" spans="7:8" x14ac:dyDescent="0.2">
      <c r="G13022" s="35"/>
      <c r="H13022" s="35"/>
    </row>
    <row r="13023" spans="7:8" x14ac:dyDescent="0.2">
      <c r="G13023" s="35"/>
      <c r="H13023" s="35"/>
    </row>
    <row r="13024" spans="7:8" x14ac:dyDescent="0.2">
      <c r="G13024" s="35"/>
      <c r="H13024" s="35"/>
    </row>
    <row r="13025" spans="7:8" x14ac:dyDescent="0.2">
      <c r="G13025" s="35"/>
      <c r="H13025" s="35"/>
    </row>
    <row r="13026" spans="7:8" x14ac:dyDescent="0.2">
      <c r="G13026" s="35"/>
      <c r="H13026" s="35"/>
    </row>
    <row r="13027" spans="7:8" x14ac:dyDescent="0.2">
      <c r="G13027" s="35"/>
      <c r="H13027" s="35"/>
    </row>
    <row r="13028" spans="7:8" x14ac:dyDescent="0.2">
      <c r="G13028" s="35"/>
      <c r="H13028" s="35"/>
    </row>
    <row r="13029" spans="7:8" x14ac:dyDescent="0.2">
      <c r="G13029" s="35"/>
      <c r="H13029" s="35"/>
    </row>
    <row r="13030" spans="7:8" x14ac:dyDescent="0.2">
      <c r="G13030" s="35"/>
      <c r="H13030" s="35"/>
    </row>
    <row r="13031" spans="7:8" x14ac:dyDescent="0.2">
      <c r="G13031" s="35"/>
      <c r="H13031" s="35"/>
    </row>
    <row r="13032" spans="7:8" x14ac:dyDescent="0.2">
      <c r="G13032" s="35"/>
      <c r="H13032" s="35"/>
    </row>
    <row r="13033" spans="7:8" x14ac:dyDescent="0.2">
      <c r="G13033" s="35"/>
      <c r="H13033" s="35"/>
    </row>
    <row r="13034" spans="7:8" x14ac:dyDescent="0.2">
      <c r="G13034" s="35"/>
      <c r="H13034" s="35"/>
    </row>
    <row r="13035" spans="7:8" x14ac:dyDescent="0.2">
      <c r="G13035" s="35"/>
      <c r="H13035" s="35"/>
    </row>
    <row r="13036" spans="7:8" x14ac:dyDescent="0.2">
      <c r="G13036" s="35"/>
      <c r="H13036" s="35"/>
    </row>
    <row r="13037" spans="7:8" x14ac:dyDescent="0.2">
      <c r="G13037" s="35"/>
      <c r="H13037" s="35"/>
    </row>
    <row r="13038" spans="7:8" x14ac:dyDescent="0.2">
      <c r="G13038" s="35"/>
      <c r="H13038" s="35"/>
    </row>
    <row r="13039" spans="7:8" x14ac:dyDescent="0.2">
      <c r="G13039" s="35"/>
      <c r="H13039" s="35"/>
    </row>
    <row r="13040" spans="7:8" x14ac:dyDescent="0.2">
      <c r="G13040" s="35"/>
      <c r="H13040" s="35"/>
    </row>
    <row r="13041" spans="7:8" x14ac:dyDescent="0.2">
      <c r="G13041" s="35"/>
      <c r="H13041" s="35"/>
    </row>
    <row r="13042" spans="7:8" x14ac:dyDescent="0.2">
      <c r="G13042" s="35"/>
      <c r="H13042" s="35"/>
    </row>
    <row r="13043" spans="7:8" x14ac:dyDescent="0.2">
      <c r="G13043" s="35"/>
      <c r="H13043" s="35"/>
    </row>
    <row r="13044" spans="7:8" x14ac:dyDescent="0.2">
      <c r="G13044" s="35"/>
      <c r="H13044" s="35"/>
    </row>
    <row r="13045" spans="7:8" x14ac:dyDescent="0.2">
      <c r="G13045" s="35"/>
      <c r="H13045" s="35"/>
    </row>
    <row r="13046" spans="7:8" x14ac:dyDescent="0.2">
      <c r="G13046" s="35"/>
      <c r="H13046" s="35"/>
    </row>
    <row r="13047" spans="7:8" x14ac:dyDescent="0.2">
      <c r="G13047" s="35"/>
      <c r="H13047" s="35"/>
    </row>
    <row r="13048" spans="7:8" x14ac:dyDescent="0.2">
      <c r="G13048" s="35"/>
      <c r="H13048" s="35"/>
    </row>
    <row r="13049" spans="7:8" x14ac:dyDescent="0.2">
      <c r="G13049" s="35"/>
      <c r="H13049" s="35"/>
    </row>
    <row r="13050" spans="7:8" x14ac:dyDescent="0.2">
      <c r="G13050" s="35"/>
      <c r="H13050" s="35"/>
    </row>
    <row r="13051" spans="7:8" x14ac:dyDescent="0.2">
      <c r="G13051" s="35"/>
      <c r="H13051" s="35"/>
    </row>
    <row r="13052" spans="7:8" x14ac:dyDescent="0.2">
      <c r="G13052" s="35"/>
      <c r="H13052" s="35"/>
    </row>
    <row r="13053" spans="7:8" x14ac:dyDescent="0.2">
      <c r="G13053" s="35"/>
      <c r="H13053" s="35"/>
    </row>
    <row r="13054" spans="7:8" x14ac:dyDescent="0.2">
      <c r="G13054" s="35"/>
      <c r="H13054" s="35"/>
    </row>
    <row r="13055" spans="7:8" x14ac:dyDescent="0.2">
      <c r="G13055" s="35"/>
      <c r="H13055" s="35"/>
    </row>
    <row r="13056" spans="7:8" x14ac:dyDescent="0.2">
      <c r="G13056" s="35"/>
      <c r="H13056" s="35"/>
    </row>
    <row r="13057" spans="7:8" x14ac:dyDescent="0.2">
      <c r="G13057" s="35"/>
      <c r="H13057" s="35"/>
    </row>
    <row r="13058" spans="7:8" x14ac:dyDescent="0.2">
      <c r="G13058" s="35"/>
      <c r="H13058" s="35"/>
    </row>
    <row r="13059" spans="7:8" x14ac:dyDescent="0.2">
      <c r="G13059" s="35"/>
      <c r="H13059" s="35"/>
    </row>
    <row r="13060" spans="7:8" x14ac:dyDescent="0.2">
      <c r="G13060" s="35"/>
      <c r="H13060" s="35"/>
    </row>
    <row r="13061" spans="7:8" x14ac:dyDescent="0.2">
      <c r="G13061" s="35"/>
      <c r="H13061" s="35"/>
    </row>
    <row r="13062" spans="7:8" x14ac:dyDescent="0.2">
      <c r="G13062" s="35"/>
      <c r="H13062" s="35"/>
    </row>
    <row r="13063" spans="7:8" x14ac:dyDescent="0.2">
      <c r="G13063" s="35"/>
      <c r="H13063" s="35"/>
    </row>
    <row r="13064" spans="7:8" x14ac:dyDescent="0.2">
      <c r="G13064" s="35"/>
      <c r="H13064" s="35"/>
    </row>
    <row r="13065" spans="7:8" x14ac:dyDescent="0.2">
      <c r="G13065" s="35"/>
      <c r="H13065" s="35"/>
    </row>
    <row r="13066" spans="7:8" x14ac:dyDescent="0.2">
      <c r="G13066" s="35"/>
      <c r="H13066" s="35"/>
    </row>
    <row r="13067" spans="7:8" x14ac:dyDescent="0.2">
      <c r="G13067" s="35"/>
      <c r="H13067" s="35"/>
    </row>
    <row r="13068" spans="7:8" x14ac:dyDescent="0.2">
      <c r="G13068" s="35"/>
      <c r="H13068" s="35"/>
    </row>
    <row r="13069" spans="7:8" x14ac:dyDescent="0.2">
      <c r="G13069" s="35"/>
      <c r="H13069" s="35"/>
    </row>
    <row r="13070" spans="7:8" x14ac:dyDescent="0.2">
      <c r="G13070" s="35"/>
      <c r="H13070" s="35"/>
    </row>
    <row r="13071" spans="7:8" x14ac:dyDescent="0.2">
      <c r="G13071" s="35"/>
      <c r="H13071" s="35"/>
    </row>
    <row r="13072" spans="7:8" x14ac:dyDescent="0.2">
      <c r="G13072" s="35"/>
      <c r="H13072" s="35"/>
    </row>
    <row r="13073" spans="7:8" x14ac:dyDescent="0.2">
      <c r="G13073" s="35"/>
      <c r="H13073" s="35"/>
    </row>
    <row r="13074" spans="7:8" x14ac:dyDescent="0.2">
      <c r="G13074" s="35"/>
      <c r="H13074" s="35"/>
    </row>
    <row r="13075" spans="7:8" x14ac:dyDescent="0.2">
      <c r="G13075" s="35"/>
      <c r="H13075" s="35"/>
    </row>
    <row r="13076" spans="7:8" x14ac:dyDescent="0.2">
      <c r="G13076" s="35"/>
      <c r="H13076" s="35"/>
    </row>
    <row r="13077" spans="7:8" x14ac:dyDescent="0.2">
      <c r="G13077" s="35"/>
      <c r="H13077" s="35"/>
    </row>
    <row r="13078" spans="7:8" x14ac:dyDescent="0.2">
      <c r="G13078" s="35"/>
      <c r="H13078" s="35"/>
    </row>
    <row r="13079" spans="7:8" x14ac:dyDescent="0.2">
      <c r="G13079" s="35"/>
      <c r="H13079" s="35"/>
    </row>
    <row r="13080" spans="7:8" x14ac:dyDescent="0.2">
      <c r="G13080" s="35"/>
      <c r="H13080" s="35"/>
    </row>
    <row r="13081" spans="7:8" x14ac:dyDescent="0.2">
      <c r="G13081" s="35"/>
      <c r="H13081" s="35"/>
    </row>
    <row r="13082" spans="7:8" x14ac:dyDescent="0.2">
      <c r="G13082" s="35"/>
      <c r="H13082" s="35"/>
    </row>
    <row r="13083" spans="7:8" x14ac:dyDescent="0.2">
      <c r="G13083" s="35"/>
      <c r="H13083" s="35"/>
    </row>
    <row r="13084" spans="7:8" x14ac:dyDescent="0.2">
      <c r="G13084" s="35"/>
      <c r="H13084" s="35"/>
    </row>
    <row r="13085" spans="7:8" x14ac:dyDescent="0.2">
      <c r="G13085" s="35"/>
      <c r="H13085" s="35"/>
    </row>
    <row r="13086" spans="7:8" x14ac:dyDescent="0.2">
      <c r="G13086" s="35"/>
      <c r="H13086" s="35"/>
    </row>
    <row r="13087" spans="7:8" x14ac:dyDescent="0.2">
      <c r="G13087" s="35"/>
      <c r="H13087" s="35"/>
    </row>
    <row r="13088" spans="7:8" x14ac:dyDescent="0.2">
      <c r="G13088" s="35"/>
      <c r="H13088" s="35"/>
    </row>
    <row r="13089" spans="7:8" x14ac:dyDescent="0.2">
      <c r="G13089" s="35"/>
      <c r="H13089" s="35"/>
    </row>
    <row r="13090" spans="7:8" x14ac:dyDescent="0.2">
      <c r="G13090" s="35"/>
      <c r="H13090" s="35"/>
    </row>
    <row r="13091" spans="7:8" x14ac:dyDescent="0.2">
      <c r="G13091" s="35"/>
      <c r="H13091" s="35"/>
    </row>
    <row r="13092" spans="7:8" x14ac:dyDescent="0.2">
      <c r="G13092" s="35"/>
      <c r="H13092" s="35"/>
    </row>
    <row r="13093" spans="7:8" x14ac:dyDescent="0.2">
      <c r="G13093" s="35"/>
      <c r="H13093" s="35"/>
    </row>
    <row r="13094" spans="7:8" x14ac:dyDescent="0.2">
      <c r="G13094" s="35"/>
      <c r="H13094" s="35"/>
    </row>
    <row r="13095" spans="7:8" x14ac:dyDescent="0.2">
      <c r="G13095" s="35"/>
      <c r="H13095" s="35"/>
    </row>
    <row r="13096" spans="7:8" x14ac:dyDescent="0.2">
      <c r="G13096" s="35"/>
      <c r="H13096" s="35"/>
    </row>
    <row r="13097" spans="7:8" x14ac:dyDescent="0.2">
      <c r="G13097" s="35"/>
      <c r="H13097" s="35"/>
    </row>
    <row r="13098" spans="7:8" x14ac:dyDescent="0.2">
      <c r="G13098" s="35"/>
      <c r="H13098" s="35"/>
    </row>
    <row r="13099" spans="7:8" x14ac:dyDescent="0.2">
      <c r="G13099" s="35"/>
      <c r="H13099" s="35"/>
    </row>
    <row r="13100" spans="7:8" x14ac:dyDescent="0.2">
      <c r="G13100" s="35"/>
      <c r="H13100" s="35"/>
    </row>
    <row r="13101" spans="7:8" x14ac:dyDescent="0.2">
      <c r="G13101" s="35"/>
      <c r="H13101" s="35"/>
    </row>
    <row r="13102" spans="7:8" x14ac:dyDescent="0.2">
      <c r="G13102" s="35"/>
      <c r="H13102" s="35"/>
    </row>
    <row r="13103" spans="7:8" x14ac:dyDescent="0.2">
      <c r="G13103" s="35"/>
      <c r="H13103" s="35"/>
    </row>
    <row r="13104" spans="7:8" x14ac:dyDescent="0.2">
      <c r="G13104" s="35"/>
      <c r="H13104" s="35"/>
    </row>
    <row r="13105" spans="7:8" x14ac:dyDescent="0.2">
      <c r="G13105" s="35"/>
      <c r="H13105" s="35"/>
    </row>
    <row r="13106" spans="7:8" x14ac:dyDescent="0.2">
      <c r="G13106" s="35"/>
      <c r="H13106" s="35"/>
    </row>
    <row r="13107" spans="7:8" x14ac:dyDescent="0.2">
      <c r="G13107" s="35"/>
      <c r="H13107" s="35"/>
    </row>
    <row r="13108" spans="7:8" x14ac:dyDescent="0.2">
      <c r="G13108" s="35"/>
      <c r="H13108" s="35"/>
    </row>
    <row r="13109" spans="7:8" x14ac:dyDescent="0.2">
      <c r="G13109" s="35"/>
      <c r="H13109" s="35"/>
    </row>
    <row r="13110" spans="7:8" x14ac:dyDescent="0.2">
      <c r="G13110" s="35"/>
      <c r="H13110" s="35"/>
    </row>
    <row r="13111" spans="7:8" x14ac:dyDescent="0.2">
      <c r="G13111" s="35"/>
      <c r="H13111" s="35"/>
    </row>
    <row r="13112" spans="7:8" x14ac:dyDescent="0.2">
      <c r="G13112" s="35"/>
      <c r="H13112" s="35"/>
    </row>
    <row r="13113" spans="7:8" x14ac:dyDescent="0.2">
      <c r="G13113" s="35"/>
      <c r="H13113" s="35"/>
    </row>
    <row r="13114" spans="7:8" x14ac:dyDescent="0.2">
      <c r="G13114" s="35"/>
      <c r="H13114" s="35"/>
    </row>
    <row r="13115" spans="7:8" x14ac:dyDescent="0.2">
      <c r="G13115" s="35"/>
      <c r="H13115" s="35"/>
    </row>
    <row r="13116" spans="7:8" x14ac:dyDescent="0.2">
      <c r="G13116" s="35"/>
      <c r="H13116" s="35"/>
    </row>
    <row r="13117" spans="7:8" x14ac:dyDescent="0.2">
      <c r="G13117" s="35"/>
      <c r="H13117" s="35"/>
    </row>
    <row r="13118" spans="7:8" x14ac:dyDescent="0.2">
      <c r="G13118" s="35"/>
      <c r="H13118" s="35"/>
    </row>
    <row r="13119" spans="7:8" x14ac:dyDescent="0.2">
      <c r="G13119" s="35"/>
      <c r="H13119" s="35"/>
    </row>
    <row r="13120" spans="7:8" x14ac:dyDescent="0.2">
      <c r="G13120" s="35"/>
      <c r="H13120" s="35"/>
    </row>
    <row r="13121" spans="7:8" x14ac:dyDescent="0.2">
      <c r="G13121" s="35"/>
      <c r="H13121" s="35"/>
    </row>
    <row r="13122" spans="7:8" x14ac:dyDescent="0.2">
      <c r="G13122" s="35"/>
      <c r="H13122" s="35"/>
    </row>
    <row r="13123" spans="7:8" x14ac:dyDescent="0.2">
      <c r="G13123" s="35"/>
      <c r="H13123" s="35"/>
    </row>
    <row r="13124" spans="7:8" x14ac:dyDescent="0.2">
      <c r="G13124" s="35"/>
      <c r="H13124" s="35"/>
    </row>
    <row r="13125" spans="7:8" x14ac:dyDescent="0.2">
      <c r="G13125" s="35"/>
      <c r="H13125" s="35"/>
    </row>
    <row r="13126" spans="7:8" x14ac:dyDescent="0.2">
      <c r="G13126" s="35"/>
      <c r="H13126" s="35"/>
    </row>
    <row r="13127" spans="7:8" x14ac:dyDescent="0.2">
      <c r="G13127" s="35"/>
      <c r="H13127" s="35"/>
    </row>
    <row r="13128" spans="7:8" x14ac:dyDescent="0.2">
      <c r="G13128" s="35"/>
      <c r="H13128" s="35"/>
    </row>
    <row r="13129" spans="7:8" x14ac:dyDescent="0.2">
      <c r="G13129" s="35"/>
      <c r="H13129" s="35"/>
    </row>
    <row r="13130" spans="7:8" x14ac:dyDescent="0.2">
      <c r="G13130" s="35"/>
      <c r="H13130" s="35"/>
    </row>
    <row r="13131" spans="7:8" x14ac:dyDescent="0.2">
      <c r="G13131" s="35"/>
      <c r="H13131" s="35"/>
    </row>
    <row r="13132" spans="7:8" x14ac:dyDescent="0.2">
      <c r="G13132" s="35"/>
      <c r="H13132" s="35"/>
    </row>
    <row r="13133" spans="7:8" x14ac:dyDescent="0.2">
      <c r="G13133" s="35"/>
      <c r="H13133" s="35"/>
    </row>
    <row r="13134" spans="7:8" x14ac:dyDescent="0.2">
      <c r="G13134" s="35"/>
      <c r="H13134" s="35"/>
    </row>
    <row r="13135" spans="7:8" x14ac:dyDescent="0.2">
      <c r="G13135" s="35"/>
      <c r="H13135" s="35"/>
    </row>
    <row r="13136" spans="7:8" x14ac:dyDescent="0.2">
      <c r="G13136" s="35"/>
      <c r="H13136" s="35"/>
    </row>
    <row r="13137" spans="7:8" x14ac:dyDescent="0.2">
      <c r="G13137" s="35"/>
      <c r="H13137" s="35"/>
    </row>
    <row r="13138" spans="7:8" x14ac:dyDescent="0.2">
      <c r="G13138" s="35"/>
      <c r="H13138" s="35"/>
    </row>
    <row r="13139" spans="7:8" x14ac:dyDescent="0.2">
      <c r="G13139" s="35"/>
      <c r="H13139" s="35"/>
    </row>
    <row r="13140" spans="7:8" x14ac:dyDescent="0.2">
      <c r="G13140" s="35"/>
      <c r="H13140" s="35"/>
    </row>
    <row r="13141" spans="7:8" x14ac:dyDescent="0.2">
      <c r="G13141" s="35"/>
      <c r="H13141" s="35"/>
    </row>
    <row r="13142" spans="7:8" x14ac:dyDescent="0.2">
      <c r="G13142" s="35"/>
      <c r="H13142" s="35"/>
    </row>
    <row r="13143" spans="7:8" x14ac:dyDescent="0.2">
      <c r="G13143" s="35"/>
      <c r="H13143" s="35"/>
    </row>
    <row r="13144" spans="7:8" x14ac:dyDescent="0.2">
      <c r="G13144" s="35"/>
      <c r="H13144" s="35"/>
    </row>
    <row r="13145" spans="7:8" x14ac:dyDescent="0.2">
      <c r="G13145" s="35"/>
      <c r="H13145" s="35"/>
    </row>
    <row r="13146" spans="7:8" x14ac:dyDescent="0.2">
      <c r="G13146" s="35"/>
      <c r="H13146" s="35"/>
    </row>
    <row r="13147" spans="7:8" x14ac:dyDescent="0.2">
      <c r="G13147" s="35"/>
      <c r="H13147" s="35"/>
    </row>
    <row r="13148" spans="7:8" x14ac:dyDescent="0.2">
      <c r="G13148" s="35"/>
      <c r="H13148" s="35"/>
    </row>
    <row r="13149" spans="7:8" x14ac:dyDescent="0.2">
      <c r="G13149" s="35"/>
      <c r="H13149" s="35"/>
    </row>
    <row r="13150" spans="7:8" x14ac:dyDescent="0.2">
      <c r="G13150" s="35"/>
      <c r="H13150" s="35"/>
    </row>
    <row r="13151" spans="7:8" x14ac:dyDescent="0.2">
      <c r="G13151" s="35"/>
      <c r="H13151" s="35"/>
    </row>
    <row r="13152" spans="7:8" x14ac:dyDescent="0.2">
      <c r="G13152" s="35"/>
      <c r="H13152" s="35"/>
    </row>
    <row r="13153" spans="7:8" x14ac:dyDescent="0.2">
      <c r="G13153" s="35"/>
      <c r="H13153" s="35"/>
    </row>
    <row r="13154" spans="7:8" x14ac:dyDescent="0.2">
      <c r="G13154" s="35"/>
      <c r="H13154" s="35"/>
    </row>
    <row r="13155" spans="7:8" x14ac:dyDescent="0.2">
      <c r="G13155" s="35"/>
      <c r="H13155" s="35"/>
    </row>
    <row r="13156" spans="7:8" x14ac:dyDescent="0.2">
      <c r="G13156" s="35"/>
      <c r="H13156" s="35"/>
    </row>
    <row r="13157" spans="7:8" x14ac:dyDescent="0.2">
      <c r="G13157" s="35"/>
      <c r="H13157" s="35"/>
    </row>
    <row r="13158" spans="7:8" x14ac:dyDescent="0.2">
      <c r="G13158" s="35"/>
      <c r="H13158" s="35"/>
    </row>
    <row r="13159" spans="7:8" x14ac:dyDescent="0.2">
      <c r="G13159" s="35"/>
      <c r="H13159" s="35"/>
    </row>
    <row r="13160" spans="7:8" x14ac:dyDescent="0.2">
      <c r="G13160" s="35"/>
      <c r="H13160" s="35"/>
    </row>
    <row r="13161" spans="7:8" x14ac:dyDescent="0.2">
      <c r="G13161" s="35"/>
      <c r="H13161" s="35"/>
    </row>
    <row r="13162" spans="7:8" x14ac:dyDescent="0.2">
      <c r="G13162" s="35"/>
      <c r="H13162" s="35"/>
    </row>
    <row r="13163" spans="7:8" x14ac:dyDescent="0.2">
      <c r="G13163" s="35"/>
      <c r="H13163" s="35"/>
    </row>
    <row r="13164" spans="7:8" x14ac:dyDescent="0.2">
      <c r="G13164" s="35"/>
      <c r="H13164" s="35"/>
    </row>
    <row r="13165" spans="7:8" x14ac:dyDescent="0.2">
      <c r="G13165" s="35"/>
      <c r="H13165" s="35"/>
    </row>
    <row r="13166" spans="7:8" x14ac:dyDescent="0.2">
      <c r="G13166" s="35"/>
      <c r="H13166" s="35"/>
    </row>
    <row r="13167" spans="7:8" x14ac:dyDescent="0.2">
      <c r="G13167" s="35"/>
      <c r="H13167" s="35"/>
    </row>
    <row r="13168" spans="7:8" x14ac:dyDescent="0.2">
      <c r="G13168" s="35"/>
      <c r="H13168" s="35"/>
    </row>
    <row r="13169" spans="7:8" x14ac:dyDescent="0.2">
      <c r="G13169" s="35"/>
      <c r="H13169" s="35"/>
    </row>
    <row r="13170" spans="7:8" x14ac:dyDescent="0.2">
      <c r="G13170" s="35"/>
      <c r="H13170" s="35"/>
    </row>
    <row r="13171" spans="7:8" x14ac:dyDescent="0.2">
      <c r="G13171" s="35"/>
      <c r="H13171" s="35"/>
    </row>
    <row r="13172" spans="7:8" x14ac:dyDescent="0.2">
      <c r="G13172" s="35"/>
      <c r="H13172" s="35"/>
    </row>
    <row r="13173" spans="7:8" x14ac:dyDescent="0.2">
      <c r="G13173" s="35"/>
      <c r="H13173" s="35"/>
    </row>
    <row r="13174" spans="7:8" x14ac:dyDescent="0.2">
      <c r="G13174" s="35"/>
      <c r="H13174" s="35"/>
    </row>
    <row r="13175" spans="7:8" x14ac:dyDescent="0.2">
      <c r="G13175" s="35"/>
      <c r="H13175" s="35"/>
    </row>
    <row r="13176" spans="7:8" x14ac:dyDescent="0.2">
      <c r="G13176" s="35"/>
      <c r="H13176" s="35"/>
    </row>
    <row r="13177" spans="7:8" x14ac:dyDescent="0.2">
      <c r="G13177" s="35"/>
      <c r="H13177" s="35"/>
    </row>
    <row r="13178" spans="7:8" x14ac:dyDescent="0.2">
      <c r="G13178" s="35"/>
      <c r="H13178" s="35"/>
    </row>
    <row r="13179" spans="7:8" x14ac:dyDescent="0.2">
      <c r="G13179" s="35"/>
      <c r="H13179" s="35"/>
    </row>
    <row r="13180" spans="7:8" x14ac:dyDescent="0.2">
      <c r="G13180" s="35"/>
      <c r="H13180" s="35"/>
    </row>
    <row r="13181" spans="7:8" x14ac:dyDescent="0.2">
      <c r="G13181" s="35"/>
      <c r="H13181" s="35"/>
    </row>
    <row r="13182" spans="7:8" x14ac:dyDescent="0.2">
      <c r="G13182" s="35"/>
      <c r="H13182" s="35"/>
    </row>
    <row r="13183" spans="7:8" x14ac:dyDescent="0.2">
      <c r="G13183" s="35"/>
      <c r="H13183" s="35"/>
    </row>
    <row r="13184" spans="7:8" x14ac:dyDescent="0.2">
      <c r="G13184" s="35"/>
      <c r="H13184" s="35"/>
    </row>
    <row r="13185" spans="7:8" x14ac:dyDescent="0.2">
      <c r="G13185" s="35"/>
      <c r="H13185" s="35"/>
    </row>
    <row r="13186" spans="7:8" x14ac:dyDescent="0.2">
      <c r="G13186" s="35"/>
      <c r="H13186" s="35"/>
    </row>
    <row r="13187" spans="7:8" x14ac:dyDescent="0.2">
      <c r="G13187" s="35"/>
      <c r="H13187" s="35"/>
    </row>
    <row r="13188" spans="7:8" x14ac:dyDescent="0.2">
      <c r="G13188" s="35"/>
      <c r="H13188" s="35"/>
    </row>
    <row r="13189" spans="7:8" x14ac:dyDescent="0.2">
      <c r="G13189" s="35"/>
      <c r="H13189" s="35"/>
    </row>
    <row r="13190" spans="7:8" x14ac:dyDescent="0.2">
      <c r="G13190" s="35"/>
      <c r="H13190" s="35"/>
    </row>
    <row r="13191" spans="7:8" x14ac:dyDescent="0.2">
      <c r="G13191" s="35"/>
      <c r="H13191" s="35"/>
    </row>
    <row r="13192" spans="7:8" x14ac:dyDescent="0.2">
      <c r="G13192" s="35"/>
      <c r="H13192" s="35"/>
    </row>
    <row r="13193" spans="7:8" x14ac:dyDescent="0.2">
      <c r="G13193" s="35"/>
      <c r="H13193" s="35"/>
    </row>
    <row r="13194" spans="7:8" x14ac:dyDescent="0.2">
      <c r="G13194" s="35"/>
      <c r="H13194" s="35"/>
    </row>
    <row r="13195" spans="7:8" x14ac:dyDescent="0.2">
      <c r="G13195" s="35"/>
      <c r="H13195" s="35"/>
    </row>
    <row r="13196" spans="7:8" x14ac:dyDescent="0.2">
      <c r="G13196" s="35"/>
      <c r="H13196" s="35"/>
    </row>
    <row r="13197" spans="7:8" x14ac:dyDescent="0.2">
      <c r="G13197" s="35"/>
      <c r="H13197" s="35"/>
    </row>
    <row r="13198" spans="7:8" x14ac:dyDescent="0.2">
      <c r="G13198" s="35"/>
      <c r="H13198" s="35"/>
    </row>
    <row r="13199" spans="7:8" x14ac:dyDescent="0.2">
      <c r="G13199" s="35"/>
      <c r="H13199" s="35"/>
    </row>
    <row r="13200" spans="7:8" x14ac:dyDescent="0.2">
      <c r="G13200" s="35"/>
      <c r="H13200" s="35"/>
    </row>
    <row r="13201" spans="7:8" x14ac:dyDescent="0.2">
      <c r="G13201" s="35"/>
      <c r="H13201" s="35"/>
    </row>
    <row r="13202" spans="7:8" x14ac:dyDescent="0.2">
      <c r="G13202" s="35"/>
      <c r="H13202" s="35"/>
    </row>
    <row r="13203" spans="7:8" x14ac:dyDescent="0.2">
      <c r="G13203" s="35"/>
      <c r="H13203" s="35"/>
    </row>
    <row r="13204" spans="7:8" x14ac:dyDescent="0.2">
      <c r="G13204" s="35"/>
      <c r="H13204" s="35"/>
    </row>
    <row r="13205" spans="7:8" x14ac:dyDescent="0.2">
      <c r="G13205" s="35"/>
      <c r="H13205" s="35"/>
    </row>
    <row r="13206" spans="7:8" x14ac:dyDescent="0.2">
      <c r="G13206" s="35"/>
      <c r="H13206" s="35"/>
    </row>
    <row r="13207" spans="7:8" x14ac:dyDescent="0.2">
      <c r="G13207" s="35"/>
      <c r="H13207" s="35"/>
    </row>
    <row r="13208" spans="7:8" x14ac:dyDescent="0.2">
      <c r="G13208" s="35"/>
      <c r="H13208" s="35"/>
    </row>
    <row r="13209" spans="7:8" x14ac:dyDescent="0.2">
      <c r="G13209" s="35"/>
      <c r="H13209" s="35"/>
    </row>
    <row r="13210" spans="7:8" x14ac:dyDescent="0.2">
      <c r="G13210" s="35"/>
      <c r="H13210" s="35"/>
    </row>
    <row r="13211" spans="7:8" x14ac:dyDescent="0.2">
      <c r="G13211" s="35"/>
      <c r="H13211" s="35"/>
    </row>
    <row r="13212" spans="7:8" x14ac:dyDescent="0.2">
      <c r="G13212" s="35"/>
      <c r="H13212" s="35"/>
    </row>
    <row r="13213" spans="7:8" x14ac:dyDescent="0.2">
      <c r="G13213" s="35"/>
      <c r="H13213" s="35"/>
    </row>
    <row r="13214" spans="7:8" x14ac:dyDescent="0.2">
      <c r="G13214" s="35"/>
      <c r="H13214" s="35"/>
    </row>
    <row r="13215" spans="7:8" x14ac:dyDescent="0.2">
      <c r="G13215" s="35"/>
      <c r="H13215" s="35"/>
    </row>
    <row r="13216" spans="7:8" x14ac:dyDescent="0.2">
      <c r="G13216" s="35"/>
      <c r="H13216" s="35"/>
    </row>
    <row r="13217" spans="7:8" x14ac:dyDescent="0.2">
      <c r="G13217" s="35"/>
      <c r="H13217" s="35"/>
    </row>
    <row r="13218" spans="7:8" x14ac:dyDescent="0.2">
      <c r="G13218" s="35"/>
      <c r="H13218" s="35"/>
    </row>
    <row r="13219" spans="7:8" x14ac:dyDescent="0.2">
      <c r="G13219" s="35"/>
      <c r="H13219" s="35"/>
    </row>
    <row r="13220" spans="7:8" x14ac:dyDescent="0.2">
      <c r="G13220" s="35"/>
      <c r="H13220" s="35"/>
    </row>
    <row r="13221" spans="7:8" x14ac:dyDescent="0.2">
      <c r="G13221" s="35"/>
      <c r="H13221" s="35"/>
    </row>
    <row r="13222" spans="7:8" x14ac:dyDescent="0.2">
      <c r="G13222" s="35"/>
      <c r="H13222" s="35"/>
    </row>
    <row r="13223" spans="7:8" x14ac:dyDescent="0.2">
      <c r="G13223" s="35"/>
      <c r="H13223" s="35"/>
    </row>
    <row r="13224" spans="7:8" x14ac:dyDescent="0.2">
      <c r="G13224" s="35"/>
      <c r="H13224" s="35"/>
    </row>
    <row r="13225" spans="7:8" x14ac:dyDescent="0.2">
      <c r="G13225" s="35"/>
      <c r="H13225" s="35"/>
    </row>
    <row r="13226" spans="7:8" x14ac:dyDescent="0.2">
      <c r="G13226" s="35"/>
      <c r="H13226" s="35"/>
    </row>
    <row r="13227" spans="7:8" x14ac:dyDescent="0.2">
      <c r="G13227" s="35"/>
      <c r="H13227" s="35"/>
    </row>
    <row r="13228" spans="7:8" x14ac:dyDescent="0.2">
      <c r="G13228" s="35"/>
      <c r="H13228" s="35"/>
    </row>
    <row r="13229" spans="7:8" x14ac:dyDescent="0.2">
      <c r="G13229" s="35"/>
      <c r="H13229" s="35"/>
    </row>
    <row r="13230" spans="7:8" x14ac:dyDescent="0.2">
      <c r="G13230" s="35"/>
      <c r="H13230" s="35"/>
    </row>
    <row r="13231" spans="7:8" x14ac:dyDescent="0.2">
      <c r="G13231" s="35"/>
      <c r="H13231" s="35"/>
    </row>
    <row r="13232" spans="7:8" x14ac:dyDescent="0.2">
      <c r="G13232" s="35"/>
      <c r="H13232" s="35"/>
    </row>
    <row r="13233" spans="7:8" x14ac:dyDescent="0.2">
      <c r="G13233" s="35"/>
      <c r="H13233" s="35"/>
    </row>
    <row r="13234" spans="7:8" x14ac:dyDescent="0.2">
      <c r="G13234" s="35"/>
      <c r="H13234" s="35"/>
    </row>
    <row r="13235" spans="7:8" x14ac:dyDescent="0.2">
      <c r="G13235" s="35"/>
      <c r="H13235" s="35"/>
    </row>
    <row r="13236" spans="7:8" x14ac:dyDescent="0.2">
      <c r="G13236" s="35"/>
      <c r="H13236" s="35"/>
    </row>
    <row r="13237" spans="7:8" x14ac:dyDescent="0.2">
      <c r="G13237" s="35"/>
      <c r="H13237" s="35"/>
    </row>
    <row r="13238" spans="7:8" x14ac:dyDescent="0.2">
      <c r="G13238" s="35"/>
      <c r="H13238" s="35"/>
    </row>
    <row r="13239" spans="7:8" x14ac:dyDescent="0.2">
      <c r="G13239" s="35"/>
      <c r="H13239" s="35"/>
    </row>
    <row r="13240" spans="7:8" x14ac:dyDescent="0.2">
      <c r="G13240" s="35"/>
      <c r="H13240" s="35"/>
    </row>
    <row r="13241" spans="7:8" x14ac:dyDescent="0.2">
      <c r="G13241" s="35"/>
      <c r="H13241" s="35"/>
    </row>
    <row r="13242" spans="7:8" x14ac:dyDescent="0.2">
      <c r="G13242" s="35"/>
      <c r="H13242" s="35"/>
    </row>
    <row r="13243" spans="7:8" x14ac:dyDescent="0.2">
      <c r="G13243" s="35"/>
      <c r="H13243" s="35"/>
    </row>
    <row r="13244" spans="7:8" x14ac:dyDescent="0.2">
      <c r="G13244" s="35"/>
      <c r="H13244" s="35"/>
    </row>
    <row r="13245" spans="7:8" x14ac:dyDescent="0.2">
      <c r="G13245" s="35"/>
      <c r="H13245" s="35"/>
    </row>
    <row r="13246" spans="7:8" x14ac:dyDescent="0.2">
      <c r="G13246" s="35"/>
      <c r="H13246" s="35"/>
    </row>
    <row r="13247" spans="7:8" x14ac:dyDescent="0.2">
      <c r="G13247" s="35"/>
      <c r="H13247" s="35"/>
    </row>
    <row r="13248" spans="7:8" x14ac:dyDescent="0.2">
      <c r="G13248" s="35"/>
      <c r="H13248" s="35"/>
    </row>
    <row r="13249" spans="7:8" x14ac:dyDescent="0.2">
      <c r="G13249" s="35"/>
      <c r="H13249" s="35"/>
    </row>
    <row r="13250" spans="7:8" x14ac:dyDescent="0.2">
      <c r="G13250" s="35"/>
      <c r="H13250" s="35"/>
    </row>
    <row r="13251" spans="7:8" x14ac:dyDescent="0.2">
      <c r="G13251" s="35"/>
      <c r="H13251" s="35"/>
    </row>
    <row r="13252" spans="7:8" x14ac:dyDescent="0.2">
      <c r="G13252" s="35"/>
      <c r="H13252" s="35"/>
    </row>
    <row r="13253" spans="7:8" x14ac:dyDescent="0.2">
      <c r="G13253" s="35"/>
      <c r="H13253" s="35"/>
    </row>
    <row r="13254" spans="7:8" x14ac:dyDescent="0.2">
      <c r="G13254" s="35"/>
      <c r="H13254" s="35"/>
    </row>
    <row r="13255" spans="7:8" x14ac:dyDescent="0.2">
      <c r="G13255" s="35"/>
      <c r="H13255" s="35"/>
    </row>
    <row r="13256" spans="7:8" x14ac:dyDescent="0.2">
      <c r="G13256" s="35"/>
      <c r="H13256" s="35"/>
    </row>
    <row r="13257" spans="7:8" x14ac:dyDescent="0.2">
      <c r="G13257" s="35"/>
      <c r="H13257" s="35"/>
    </row>
    <row r="13258" spans="7:8" x14ac:dyDescent="0.2">
      <c r="G13258" s="35"/>
      <c r="H13258" s="35"/>
    </row>
    <row r="13259" spans="7:8" x14ac:dyDescent="0.2">
      <c r="G13259" s="35"/>
      <c r="H13259" s="35"/>
    </row>
    <row r="13260" spans="7:8" x14ac:dyDescent="0.2">
      <c r="G13260" s="35"/>
      <c r="H13260" s="35"/>
    </row>
    <row r="13261" spans="7:8" x14ac:dyDescent="0.2">
      <c r="G13261" s="35"/>
      <c r="H13261" s="35"/>
    </row>
    <row r="13262" spans="7:8" x14ac:dyDescent="0.2">
      <c r="G13262" s="35"/>
      <c r="H13262" s="35"/>
    </row>
    <row r="13263" spans="7:8" x14ac:dyDescent="0.2">
      <c r="G13263" s="35"/>
      <c r="H13263" s="35"/>
    </row>
    <row r="13264" spans="7:8" x14ac:dyDescent="0.2">
      <c r="G13264" s="35"/>
      <c r="H13264" s="35"/>
    </row>
    <row r="13265" spans="7:8" x14ac:dyDescent="0.2">
      <c r="G13265" s="35"/>
      <c r="H13265" s="35"/>
    </row>
    <row r="13266" spans="7:8" x14ac:dyDescent="0.2">
      <c r="G13266" s="35"/>
      <c r="H13266" s="35"/>
    </row>
    <row r="13267" spans="7:8" x14ac:dyDescent="0.2">
      <c r="G13267" s="35"/>
      <c r="H13267" s="35"/>
    </row>
    <row r="13268" spans="7:8" x14ac:dyDescent="0.2">
      <c r="G13268" s="35"/>
      <c r="H13268" s="35"/>
    </row>
    <row r="13269" spans="7:8" x14ac:dyDescent="0.2">
      <c r="G13269" s="35"/>
      <c r="H13269" s="35"/>
    </row>
    <row r="13270" spans="7:8" x14ac:dyDescent="0.2">
      <c r="G13270" s="35"/>
      <c r="H13270" s="35"/>
    </row>
    <row r="13271" spans="7:8" x14ac:dyDescent="0.2">
      <c r="G13271" s="35"/>
      <c r="H13271" s="35"/>
    </row>
    <row r="13272" spans="7:8" x14ac:dyDescent="0.2">
      <c r="G13272" s="35"/>
      <c r="H13272" s="35"/>
    </row>
    <row r="13273" spans="7:8" x14ac:dyDescent="0.2">
      <c r="G13273" s="35"/>
      <c r="H13273" s="35"/>
    </row>
    <row r="13274" spans="7:8" x14ac:dyDescent="0.2">
      <c r="G13274" s="35"/>
      <c r="H13274" s="35"/>
    </row>
    <row r="13275" spans="7:8" x14ac:dyDescent="0.2">
      <c r="G13275" s="35"/>
      <c r="H13275" s="35"/>
    </row>
    <row r="13276" spans="7:8" x14ac:dyDescent="0.2">
      <c r="G13276" s="35"/>
      <c r="H13276" s="35"/>
    </row>
    <row r="13277" spans="7:8" x14ac:dyDescent="0.2">
      <c r="G13277" s="35"/>
      <c r="H13277" s="35"/>
    </row>
    <row r="13278" spans="7:8" x14ac:dyDescent="0.2">
      <c r="G13278" s="35"/>
      <c r="H13278" s="35"/>
    </row>
    <row r="13279" spans="7:8" x14ac:dyDescent="0.2">
      <c r="G13279" s="35"/>
      <c r="H13279" s="35"/>
    </row>
    <row r="13280" spans="7:8" x14ac:dyDescent="0.2">
      <c r="G13280" s="35"/>
      <c r="H13280" s="35"/>
    </row>
    <row r="13281" spans="7:8" x14ac:dyDescent="0.2">
      <c r="G13281" s="35"/>
      <c r="H13281" s="35"/>
    </row>
    <row r="13282" spans="7:8" x14ac:dyDescent="0.2">
      <c r="G13282" s="35"/>
      <c r="H13282" s="35"/>
    </row>
    <row r="13283" spans="7:8" x14ac:dyDescent="0.2">
      <c r="G13283" s="35"/>
      <c r="H13283" s="35"/>
    </row>
    <row r="13284" spans="7:8" x14ac:dyDescent="0.2">
      <c r="G13284" s="35"/>
      <c r="H13284" s="35"/>
    </row>
    <row r="13285" spans="7:8" x14ac:dyDescent="0.2">
      <c r="G13285" s="35"/>
      <c r="H13285" s="35"/>
    </row>
    <row r="13286" spans="7:8" x14ac:dyDescent="0.2">
      <c r="G13286" s="35"/>
      <c r="H13286" s="35"/>
    </row>
    <row r="13287" spans="7:8" x14ac:dyDescent="0.2">
      <c r="G13287" s="35"/>
      <c r="H13287" s="35"/>
    </row>
    <row r="13288" spans="7:8" x14ac:dyDescent="0.2">
      <c r="G13288" s="35"/>
      <c r="H13288" s="35"/>
    </row>
    <row r="13289" spans="7:8" x14ac:dyDescent="0.2">
      <c r="G13289" s="35"/>
      <c r="H13289" s="35"/>
    </row>
    <row r="13290" spans="7:8" x14ac:dyDescent="0.2">
      <c r="G13290" s="35"/>
      <c r="H13290" s="35"/>
    </row>
    <row r="13291" spans="7:8" x14ac:dyDescent="0.2">
      <c r="G13291" s="35"/>
      <c r="H13291" s="35"/>
    </row>
    <row r="13292" spans="7:8" x14ac:dyDescent="0.2">
      <c r="G13292" s="35"/>
      <c r="H13292" s="35"/>
    </row>
    <row r="13293" spans="7:8" x14ac:dyDescent="0.2">
      <c r="G13293" s="35"/>
      <c r="H13293" s="35"/>
    </row>
    <row r="13294" spans="7:8" x14ac:dyDescent="0.2">
      <c r="G13294" s="35"/>
      <c r="H13294" s="35"/>
    </row>
    <row r="13295" spans="7:8" x14ac:dyDescent="0.2">
      <c r="G13295" s="35"/>
      <c r="H13295" s="35"/>
    </row>
    <row r="13296" spans="7:8" x14ac:dyDescent="0.2">
      <c r="G13296" s="35"/>
      <c r="H13296" s="35"/>
    </row>
    <row r="13297" spans="7:8" x14ac:dyDescent="0.2">
      <c r="G13297" s="35"/>
      <c r="H13297" s="35"/>
    </row>
    <row r="13298" spans="7:8" x14ac:dyDescent="0.2">
      <c r="G13298" s="35"/>
      <c r="H13298" s="35"/>
    </row>
    <row r="13299" spans="7:8" x14ac:dyDescent="0.2">
      <c r="G13299" s="35"/>
      <c r="H13299" s="35"/>
    </row>
    <row r="13300" spans="7:8" x14ac:dyDescent="0.2">
      <c r="G13300" s="35"/>
      <c r="H13300" s="35"/>
    </row>
    <row r="13301" spans="7:8" x14ac:dyDescent="0.2">
      <c r="G13301" s="35"/>
      <c r="H13301" s="35"/>
    </row>
    <row r="13302" spans="7:8" x14ac:dyDescent="0.2">
      <c r="G13302" s="35"/>
      <c r="H13302" s="35"/>
    </row>
    <row r="13303" spans="7:8" x14ac:dyDescent="0.2">
      <c r="G13303" s="35"/>
      <c r="H13303" s="35"/>
    </row>
    <row r="13304" spans="7:8" x14ac:dyDescent="0.2">
      <c r="G13304" s="35"/>
      <c r="H13304" s="35"/>
    </row>
    <row r="13305" spans="7:8" x14ac:dyDescent="0.2">
      <c r="G13305" s="35"/>
      <c r="H13305" s="35"/>
    </row>
    <row r="13306" spans="7:8" x14ac:dyDescent="0.2">
      <c r="G13306" s="35"/>
      <c r="H13306" s="35"/>
    </row>
    <row r="13307" spans="7:8" x14ac:dyDescent="0.2">
      <c r="G13307" s="35"/>
      <c r="H13307" s="35"/>
    </row>
    <row r="13308" spans="7:8" x14ac:dyDescent="0.2">
      <c r="G13308" s="35"/>
      <c r="H13308" s="35"/>
    </row>
    <row r="13309" spans="7:8" x14ac:dyDescent="0.2">
      <c r="G13309" s="35"/>
      <c r="H13309" s="35"/>
    </row>
    <row r="13310" spans="7:8" x14ac:dyDescent="0.2">
      <c r="G13310" s="35"/>
      <c r="H13310" s="35"/>
    </row>
    <row r="13311" spans="7:8" x14ac:dyDescent="0.2">
      <c r="G13311" s="35"/>
      <c r="H13311" s="35"/>
    </row>
    <row r="13312" spans="7:8" x14ac:dyDescent="0.2">
      <c r="G13312" s="35"/>
      <c r="H13312" s="35"/>
    </row>
    <row r="13313" spans="7:8" x14ac:dyDescent="0.2">
      <c r="G13313" s="35"/>
      <c r="H13313" s="35"/>
    </row>
    <row r="13314" spans="7:8" x14ac:dyDescent="0.2">
      <c r="G13314" s="35"/>
      <c r="H13314" s="35"/>
    </row>
    <row r="13315" spans="7:8" x14ac:dyDescent="0.2">
      <c r="G13315" s="35"/>
      <c r="H13315" s="35"/>
    </row>
    <row r="13316" spans="7:8" x14ac:dyDescent="0.2">
      <c r="G13316" s="35"/>
      <c r="H13316" s="35"/>
    </row>
    <row r="13317" spans="7:8" x14ac:dyDescent="0.2">
      <c r="G13317" s="35"/>
      <c r="H13317" s="35"/>
    </row>
    <row r="13318" spans="7:8" x14ac:dyDescent="0.2">
      <c r="G13318" s="35"/>
      <c r="H13318" s="35"/>
    </row>
    <row r="13319" spans="7:8" x14ac:dyDescent="0.2">
      <c r="G13319" s="35"/>
      <c r="H13319" s="35"/>
    </row>
    <row r="13320" spans="7:8" x14ac:dyDescent="0.2">
      <c r="G13320" s="35"/>
      <c r="H13320" s="35"/>
    </row>
    <row r="13321" spans="7:8" x14ac:dyDescent="0.2">
      <c r="G13321" s="35"/>
      <c r="H13321" s="35"/>
    </row>
    <row r="13322" spans="7:8" x14ac:dyDescent="0.2">
      <c r="G13322" s="35"/>
      <c r="H13322" s="35"/>
    </row>
    <row r="13323" spans="7:8" x14ac:dyDescent="0.2">
      <c r="G13323" s="35"/>
      <c r="H13323" s="35"/>
    </row>
    <row r="13324" spans="7:8" x14ac:dyDescent="0.2">
      <c r="G13324" s="35"/>
      <c r="H13324" s="35"/>
    </row>
    <row r="13325" spans="7:8" x14ac:dyDescent="0.2">
      <c r="G13325" s="35"/>
      <c r="H13325" s="35"/>
    </row>
    <row r="13326" spans="7:8" x14ac:dyDescent="0.2">
      <c r="G13326" s="35"/>
      <c r="H13326" s="35"/>
    </row>
    <row r="13327" spans="7:8" x14ac:dyDescent="0.2">
      <c r="G13327" s="35"/>
      <c r="H13327" s="35"/>
    </row>
    <row r="13328" spans="7:8" x14ac:dyDescent="0.2">
      <c r="G13328" s="35"/>
      <c r="H13328" s="35"/>
    </row>
    <row r="13329" spans="7:8" x14ac:dyDescent="0.2">
      <c r="G13329" s="35"/>
      <c r="H13329" s="35"/>
    </row>
    <row r="13330" spans="7:8" x14ac:dyDescent="0.2">
      <c r="G13330" s="35"/>
      <c r="H13330" s="35"/>
    </row>
    <row r="13331" spans="7:8" x14ac:dyDescent="0.2">
      <c r="G13331" s="35"/>
      <c r="H13331" s="35"/>
    </row>
    <row r="13332" spans="7:8" x14ac:dyDescent="0.2">
      <c r="G13332" s="35"/>
      <c r="H13332" s="35"/>
    </row>
    <row r="13333" spans="7:8" x14ac:dyDescent="0.2">
      <c r="G13333" s="35"/>
      <c r="H13333" s="35"/>
    </row>
    <row r="13334" spans="7:8" x14ac:dyDescent="0.2">
      <c r="G13334" s="35"/>
      <c r="H13334" s="35"/>
    </row>
    <row r="13335" spans="7:8" x14ac:dyDescent="0.2">
      <c r="G13335" s="35"/>
      <c r="H13335" s="35"/>
    </row>
    <row r="13336" spans="7:8" x14ac:dyDescent="0.2">
      <c r="G13336" s="35"/>
      <c r="H13336" s="35"/>
    </row>
    <row r="13337" spans="7:8" x14ac:dyDescent="0.2">
      <c r="G13337" s="35"/>
      <c r="H13337" s="35"/>
    </row>
    <row r="13338" spans="7:8" x14ac:dyDescent="0.2">
      <c r="G13338" s="35"/>
      <c r="H13338" s="35"/>
    </row>
    <row r="13339" spans="7:8" x14ac:dyDescent="0.2">
      <c r="G13339" s="35"/>
      <c r="H13339" s="35"/>
    </row>
    <row r="13340" spans="7:8" x14ac:dyDescent="0.2">
      <c r="G13340" s="35"/>
      <c r="H13340" s="35"/>
    </row>
    <row r="13341" spans="7:8" x14ac:dyDescent="0.2">
      <c r="G13341" s="35"/>
      <c r="H13341" s="35"/>
    </row>
    <row r="13342" spans="7:8" x14ac:dyDescent="0.2">
      <c r="G13342" s="35"/>
      <c r="H13342" s="35"/>
    </row>
    <row r="13343" spans="7:8" x14ac:dyDescent="0.2">
      <c r="G13343" s="35"/>
      <c r="H13343" s="35"/>
    </row>
    <row r="13344" spans="7:8" x14ac:dyDescent="0.2">
      <c r="G13344" s="35"/>
      <c r="H13344" s="35"/>
    </row>
    <row r="13345" spans="7:8" x14ac:dyDescent="0.2">
      <c r="G13345" s="35"/>
      <c r="H13345" s="35"/>
    </row>
    <row r="13346" spans="7:8" x14ac:dyDescent="0.2">
      <c r="G13346" s="35"/>
      <c r="H13346" s="35"/>
    </row>
    <row r="13347" spans="7:8" x14ac:dyDescent="0.2">
      <c r="G13347" s="35"/>
      <c r="H13347" s="35"/>
    </row>
    <row r="13348" spans="7:8" x14ac:dyDescent="0.2">
      <c r="G13348" s="35"/>
      <c r="H13348" s="35"/>
    </row>
    <row r="13349" spans="7:8" x14ac:dyDescent="0.2">
      <c r="G13349" s="35"/>
      <c r="H13349" s="35"/>
    </row>
    <row r="13350" spans="7:8" x14ac:dyDescent="0.2">
      <c r="G13350" s="35"/>
      <c r="H13350" s="35"/>
    </row>
    <row r="13351" spans="7:8" x14ac:dyDescent="0.2">
      <c r="G13351" s="35"/>
      <c r="H13351" s="35"/>
    </row>
    <row r="13352" spans="7:8" x14ac:dyDescent="0.2">
      <c r="G13352" s="35"/>
      <c r="H13352" s="35"/>
    </row>
    <row r="13353" spans="7:8" x14ac:dyDescent="0.2">
      <c r="G13353" s="35"/>
      <c r="H13353" s="35"/>
    </row>
    <row r="13354" spans="7:8" x14ac:dyDescent="0.2">
      <c r="G13354" s="35"/>
      <c r="H13354" s="35"/>
    </row>
    <row r="13355" spans="7:8" x14ac:dyDescent="0.2">
      <c r="G13355" s="35"/>
      <c r="H13355" s="35"/>
    </row>
    <row r="13356" spans="7:8" x14ac:dyDescent="0.2">
      <c r="G13356" s="35"/>
      <c r="H13356" s="35"/>
    </row>
    <row r="13357" spans="7:8" x14ac:dyDescent="0.2">
      <c r="G13357" s="35"/>
      <c r="H13357" s="35"/>
    </row>
    <row r="13358" spans="7:8" x14ac:dyDescent="0.2">
      <c r="G13358" s="35"/>
      <c r="H13358" s="35"/>
    </row>
    <row r="13359" spans="7:8" x14ac:dyDescent="0.2">
      <c r="G13359" s="35"/>
      <c r="H13359" s="35"/>
    </row>
    <row r="13360" spans="7:8" x14ac:dyDescent="0.2">
      <c r="G13360" s="35"/>
      <c r="H13360" s="35"/>
    </row>
    <row r="13361" spans="7:8" x14ac:dyDescent="0.2">
      <c r="G13361" s="35"/>
      <c r="H13361" s="35"/>
    </row>
    <row r="13362" spans="7:8" x14ac:dyDescent="0.2">
      <c r="G13362" s="35"/>
      <c r="H13362" s="35"/>
    </row>
    <row r="13363" spans="7:8" x14ac:dyDescent="0.2">
      <c r="G13363" s="35"/>
      <c r="H13363" s="35"/>
    </row>
    <row r="13364" spans="7:8" x14ac:dyDescent="0.2">
      <c r="G13364" s="35"/>
      <c r="H13364" s="35"/>
    </row>
    <row r="13365" spans="7:8" x14ac:dyDescent="0.2">
      <c r="G13365" s="35"/>
      <c r="H13365" s="35"/>
    </row>
    <row r="13366" spans="7:8" x14ac:dyDescent="0.2">
      <c r="G13366" s="35"/>
      <c r="H13366" s="35"/>
    </row>
    <row r="13367" spans="7:8" x14ac:dyDescent="0.2">
      <c r="G13367" s="35"/>
      <c r="H13367" s="35"/>
    </row>
    <row r="13368" spans="7:8" x14ac:dyDescent="0.2">
      <c r="G13368" s="35"/>
      <c r="H13368" s="35"/>
    </row>
    <row r="13369" spans="7:8" x14ac:dyDescent="0.2">
      <c r="G13369" s="35"/>
      <c r="H13369" s="35"/>
    </row>
    <row r="13370" spans="7:8" x14ac:dyDescent="0.2">
      <c r="G13370" s="35"/>
      <c r="H13370" s="35"/>
    </row>
    <row r="13371" spans="7:8" x14ac:dyDescent="0.2">
      <c r="G13371" s="35"/>
      <c r="H13371" s="35"/>
    </row>
    <row r="13372" spans="7:8" x14ac:dyDescent="0.2">
      <c r="G13372" s="35"/>
      <c r="H13372" s="35"/>
    </row>
    <row r="13373" spans="7:8" x14ac:dyDescent="0.2">
      <c r="G13373" s="35"/>
      <c r="H13373" s="35"/>
    </row>
    <row r="13374" spans="7:8" x14ac:dyDescent="0.2">
      <c r="G13374" s="35"/>
      <c r="H13374" s="35"/>
    </row>
    <row r="13375" spans="7:8" x14ac:dyDescent="0.2">
      <c r="G13375" s="35"/>
      <c r="H13375" s="35"/>
    </row>
    <row r="13376" spans="7:8" x14ac:dyDescent="0.2">
      <c r="G13376" s="35"/>
      <c r="H13376" s="35"/>
    </row>
    <row r="13377" spans="7:8" x14ac:dyDescent="0.2">
      <c r="G13377" s="35"/>
      <c r="H13377" s="35"/>
    </row>
    <row r="13378" spans="7:8" x14ac:dyDescent="0.2">
      <c r="G13378" s="35"/>
      <c r="H13378" s="35"/>
    </row>
    <row r="13379" spans="7:8" x14ac:dyDescent="0.2">
      <c r="G13379" s="35"/>
      <c r="H13379" s="35"/>
    </row>
    <row r="13380" spans="7:8" x14ac:dyDescent="0.2">
      <c r="G13380" s="35"/>
      <c r="H13380" s="35"/>
    </row>
    <row r="13381" spans="7:8" x14ac:dyDescent="0.2">
      <c r="G13381" s="35"/>
      <c r="H13381" s="35"/>
    </row>
    <row r="13382" spans="7:8" x14ac:dyDescent="0.2">
      <c r="G13382" s="35"/>
      <c r="H13382" s="35"/>
    </row>
    <row r="13383" spans="7:8" x14ac:dyDescent="0.2">
      <c r="G13383" s="35"/>
      <c r="H13383" s="35"/>
    </row>
    <row r="13384" spans="7:8" x14ac:dyDescent="0.2">
      <c r="G13384" s="35"/>
      <c r="H13384" s="35"/>
    </row>
    <row r="13385" spans="7:8" x14ac:dyDescent="0.2">
      <c r="G13385" s="35"/>
      <c r="H13385" s="35"/>
    </row>
    <row r="13386" spans="7:8" x14ac:dyDescent="0.2">
      <c r="G13386" s="35"/>
      <c r="H13386" s="35"/>
    </row>
    <row r="13387" spans="7:8" x14ac:dyDescent="0.2">
      <c r="G13387" s="35"/>
      <c r="H13387" s="35"/>
    </row>
    <row r="13388" spans="7:8" x14ac:dyDescent="0.2">
      <c r="G13388" s="35"/>
      <c r="H13388" s="35"/>
    </row>
    <row r="13389" spans="7:8" x14ac:dyDescent="0.2">
      <c r="G13389" s="35"/>
      <c r="H13389" s="35"/>
    </row>
    <row r="13390" spans="7:8" x14ac:dyDescent="0.2">
      <c r="G13390" s="35"/>
      <c r="H13390" s="35"/>
    </row>
    <row r="13391" spans="7:8" x14ac:dyDescent="0.2">
      <c r="G13391" s="35"/>
      <c r="H13391" s="35"/>
    </row>
    <row r="13392" spans="7:8" x14ac:dyDescent="0.2">
      <c r="G13392" s="35"/>
      <c r="H13392" s="35"/>
    </row>
    <row r="13393" spans="7:8" x14ac:dyDescent="0.2">
      <c r="G13393" s="35"/>
      <c r="H13393" s="35"/>
    </row>
    <row r="13394" spans="7:8" x14ac:dyDescent="0.2">
      <c r="G13394" s="35"/>
      <c r="H13394" s="35"/>
    </row>
    <row r="13395" spans="7:8" x14ac:dyDescent="0.2">
      <c r="G13395" s="35"/>
      <c r="H13395" s="35"/>
    </row>
    <row r="13396" spans="7:8" x14ac:dyDescent="0.2">
      <c r="G13396" s="35"/>
      <c r="H13396" s="35"/>
    </row>
    <row r="13397" spans="7:8" x14ac:dyDescent="0.2">
      <c r="G13397" s="35"/>
      <c r="H13397" s="35"/>
    </row>
    <row r="13398" spans="7:8" x14ac:dyDescent="0.2">
      <c r="G13398" s="35"/>
      <c r="H13398" s="35"/>
    </row>
    <row r="13399" spans="7:8" x14ac:dyDescent="0.2">
      <c r="G13399" s="35"/>
      <c r="H13399" s="35"/>
    </row>
    <row r="13400" spans="7:8" x14ac:dyDescent="0.2">
      <c r="G13400" s="35"/>
      <c r="H13400" s="35"/>
    </row>
    <row r="13401" spans="7:8" x14ac:dyDescent="0.2">
      <c r="G13401" s="35"/>
      <c r="H13401" s="35"/>
    </row>
    <row r="13402" spans="7:8" x14ac:dyDescent="0.2">
      <c r="G13402" s="35"/>
      <c r="H13402" s="35"/>
    </row>
    <row r="13403" spans="7:8" x14ac:dyDescent="0.2">
      <c r="G13403" s="35"/>
      <c r="H13403" s="35"/>
    </row>
    <row r="13404" spans="7:8" x14ac:dyDescent="0.2">
      <c r="G13404" s="35"/>
      <c r="H13404" s="35"/>
    </row>
    <row r="13405" spans="7:8" x14ac:dyDescent="0.2">
      <c r="G13405" s="35"/>
      <c r="H13405" s="35"/>
    </row>
    <row r="13406" spans="7:8" x14ac:dyDescent="0.2">
      <c r="G13406" s="35"/>
      <c r="H13406" s="35"/>
    </row>
    <row r="13407" spans="7:8" x14ac:dyDescent="0.2">
      <c r="G13407" s="35"/>
      <c r="H13407" s="35"/>
    </row>
    <row r="13408" spans="7:8" x14ac:dyDescent="0.2">
      <c r="G13408" s="35"/>
      <c r="H13408" s="35"/>
    </row>
    <row r="13409" spans="7:8" x14ac:dyDescent="0.2">
      <c r="G13409" s="35"/>
      <c r="H13409" s="35"/>
    </row>
    <row r="13410" spans="7:8" x14ac:dyDescent="0.2">
      <c r="G13410" s="35"/>
      <c r="H13410" s="35"/>
    </row>
    <row r="13411" spans="7:8" x14ac:dyDescent="0.2">
      <c r="G13411" s="35"/>
      <c r="H13411" s="35"/>
    </row>
    <row r="13412" spans="7:8" x14ac:dyDescent="0.2">
      <c r="G13412" s="35"/>
      <c r="H13412" s="35"/>
    </row>
    <row r="13413" spans="7:8" x14ac:dyDescent="0.2">
      <c r="G13413" s="35"/>
      <c r="H13413" s="35"/>
    </row>
    <row r="13414" spans="7:8" x14ac:dyDescent="0.2">
      <c r="G13414" s="35"/>
      <c r="H13414" s="35"/>
    </row>
    <row r="13415" spans="7:8" x14ac:dyDescent="0.2">
      <c r="G13415" s="35"/>
      <c r="H13415" s="35"/>
    </row>
    <row r="13416" spans="7:8" x14ac:dyDescent="0.2">
      <c r="G13416" s="35"/>
      <c r="H13416" s="35"/>
    </row>
    <row r="13417" spans="7:8" x14ac:dyDescent="0.2">
      <c r="G13417" s="35"/>
      <c r="H13417" s="35"/>
    </row>
    <row r="13418" spans="7:8" x14ac:dyDescent="0.2">
      <c r="G13418" s="35"/>
      <c r="H13418" s="35"/>
    </row>
    <row r="13419" spans="7:8" x14ac:dyDescent="0.2">
      <c r="G13419" s="35"/>
      <c r="H13419" s="35"/>
    </row>
    <row r="13420" spans="7:8" x14ac:dyDescent="0.2">
      <c r="G13420" s="35"/>
      <c r="H13420" s="35"/>
    </row>
    <row r="13421" spans="7:8" x14ac:dyDescent="0.2">
      <c r="G13421" s="35"/>
      <c r="H13421" s="35"/>
    </row>
    <row r="13422" spans="7:8" x14ac:dyDescent="0.2">
      <c r="G13422" s="35"/>
      <c r="H13422" s="35"/>
    </row>
    <row r="13423" spans="7:8" x14ac:dyDescent="0.2">
      <c r="G13423" s="35"/>
      <c r="H13423" s="35"/>
    </row>
    <row r="13424" spans="7:8" x14ac:dyDescent="0.2">
      <c r="G13424" s="35"/>
      <c r="H13424" s="35"/>
    </row>
    <row r="13425" spans="7:8" x14ac:dyDescent="0.2">
      <c r="G13425" s="35"/>
      <c r="H13425" s="35"/>
    </row>
    <row r="13426" spans="7:8" x14ac:dyDescent="0.2">
      <c r="G13426" s="35"/>
      <c r="H13426" s="35"/>
    </row>
    <row r="13427" spans="7:8" x14ac:dyDescent="0.2">
      <c r="G13427" s="35"/>
      <c r="H13427" s="35"/>
    </row>
    <row r="13428" spans="7:8" x14ac:dyDescent="0.2">
      <c r="G13428" s="35"/>
      <c r="H13428" s="35"/>
    </row>
    <row r="13429" spans="7:8" x14ac:dyDescent="0.2">
      <c r="G13429" s="35"/>
      <c r="H13429" s="35"/>
    </row>
    <row r="13430" spans="7:8" x14ac:dyDescent="0.2">
      <c r="G13430" s="35"/>
      <c r="H13430" s="35"/>
    </row>
    <row r="13431" spans="7:8" x14ac:dyDescent="0.2">
      <c r="G13431" s="35"/>
      <c r="H13431" s="35"/>
    </row>
    <row r="13432" spans="7:8" x14ac:dyDescent="0.2">
      <c r="G13432" s="35"/>
      <c r="H13432" s="35"/>
    </row>
    <row r="13433" spans="7:8" x14ac:dyDescent="0.2">
      <c r="G13433" s="35"/>
      <c r="H13433" s="35"/>
    </row>
    <row r="13434" spans="7:8" x14ac:dyDescent="0.2">
      <c r="G13434" s="35"/>
      <c r="H13434" s="35"/>
    </row>
    <row r="13435" spans="7:8" x14ac:dyDescent="0.2">
      <c r="G13435" s="35"/>
      <c r="H13435" s="35"/>
    </row>
    <row r="13436" spans="7:8" x14ac:dyDescent="0.2">
      <c r="G13436" s="35"/>
      <c r="H13436" s="35"/>
    </row>
    <row r="13437" spans="7:8" x14ac:dyDescent="0.2">
      <c r="G13437" s="35"/>
      <c r="H13437" s="35"/>
    </row>
    <row r="13438" spans="7:8" x14ac:dyDescent="0.2">
      <c r="G13438" s="35"/>
      <c r="H13438" s="35"/>
    </row>
    <row r="13439" spans="7:8" x14ac:dyDescent="0.2">
      <c r="G13439" s="35"/>
      <c r="H13439" s="35"/>
    </row>
    <row r="13440" spans="7:8" x14ac:dyDescent="0.2">
      <c r="G13440" s="35"/>
      <c r="H13440" s="35"/>
    </row>
    <row r="13441" spans="7:8" x14ac:dyDescent="0.2">
      <c r="G13441" s="35"/>
      <c r="H13441" s="35"/>
    </row>
    <row r="13442" spans="7:8" x14ac:dyDescent="0.2">
      <c r="G13442" s="35"/>
      <c r="H13442" s="35"/>
    </row>
    <row r="13443" spans="7:8" x14ac:dyDescent="0.2">
      <c r="G13443" s="35"/>
      <c r="H13443" s="35"/>
    </row>
    <row r="13444" spans="7:8" x14ac:dyDescent="0.2">
      <c r="G13444" s="35"/>
      <c r="H13444" s="35"/>
    </row>
    <row r="13445" spans="7:8" x14ac:dyDescent="0.2">
      <c r="G13445" s="35"/>
      <c r="H13445" s="35"/>
    </row>
    <row r="13446" spans="7:8" x14ac:dyDescent="0.2">
      <c r="G13446" s="35"/>
      <c r="H13446" s="35"/>
    </row>
    <row r="13447" spans="7:8" x14ac:dyDescent="0.2">
      <c r="G13447" s="35"/>
      <c r="H13447" s="35"/>
    </row>
    <row r="13448" spans="7:8" x14ac:dyDescent="0.2">
      <c r="G13448" s="35"/>
      <c r="H13448" s="35"/>
    </row>
    <row r="13449" spans="7:8" x14ac:dyDescent="0.2">
      <c r="G13449" s="35"/>
      <c r="H13449" s="35"/>
    </row>
    <row r="13450" spans="7:8" x14ac:dyDescent="0.2">
      <c r="G13450" s="35"/>
      <c r="H13450" s="35"/>
    </row>
    <row r="13451" spans="7:8" x14ac:dyDescent="0.2">
      <c r="G13451" s="35"/>
      <c r="H13451" s="35"/>
    </row>
    <row r="13452" spans="7:8" x14ac:dyDescent="0.2">
      <c r="G13452" s="35"/>
      <c r="H13452" s="35"/>
    </row>
    <row r="13453" spans="7:8" x14ac:dyDescent="0.2">
      <c r="G13453" s="35"/>
      <c r="H13453" s="35"/>
    </row>
    <row r="13454" spans="7:8" x14ac:dyDescent="0.2">
      <c r="G13454" s="35"/>
      <c r="H13454" s="35"/>
    </row>
    <row r="13455" spans="7:8" x14ac:dyDescent="0.2">
      <c r="G13455" s="35"/>
      <c r="H13455" s="35"/>
    </row>
    <row r="13456" spans="7:8" x14ac:dyDescent="0.2">
      <c r="G13456" s="35"/>
      <c r="H13456" s="35"/>
    </row>
    <row r="13457" spans="7:8" x14ac:dyDescent="0.2">
      <c r="G13457" s="35"/>
      <c r="H13457" s="35"/>
    </row>
    <row r="13458" spans="7:8" x14ac:dyDescent="0.2">
      <c r="G13458" s="35"/>
      <c r="H13458" s="35"/>
    </row>
    <row r="13459" spans="7:8" x14ac:dyDescent="0.2">
      <c r="G13459" s="35"/>
      <c r="H13459" s="35"/>
    </row>
    <row r="13460" spans="7:8" x14ac:dyDescent="0.2">
      <c r="G13460" s="35"/>
      <c r="H13460" s="35"/>
    </row>
    <row r="13461" spans="7:8" x14ac:dyDescent="0.2">
      <c r="G13461" s="35"/>
      <c r="H13461" s="35"/>
    </row>
    <row r="13462" spans="7:8" x14ac:dyDescent="0.2">
      <c r="G13462" s="35"/>
      <c r="H13462" s="35"/>
    </row>
    <row r="13463" spans="7:8" x14ac:dyDescent="0.2">
      <c r="G13463" s="35"/>
      <c r="H13463" s="35"/>
    </row>
    <row r="13464" spans="7:8" x14ac:dyDescent="0.2">
      <c r="G13464" s="35"/>
      <c r="H13464" s="35"/>
    </row>
    <row r="13465" spans="7:8" x14ac:dyDescent="0.2">
      <c r="G13465" s="35"/>
      <c r="H13465" s="35"/>
    </row>
    <row r="13466" spans="7:8" x14ac:dyDescent="0.2">
      <c r="G13466" s="35"/>
      <c r="H13466" s="35"/>
    </row>
    <row r="13467" spans="7:8" x14ac:dyDescent="0.2">
      <c r="G13467" s="35"/>
      <c r="H13467" s="35"/>
    </row>
    <row r="13468" spans="7:8" x14ac:dyDescent="0.2">
      <c r="G13468" s="35"/>
      <c r="H13468" s="35"/>
    </row>
    <row r="13469" spans="7:8" x14ac:dyDescent="0.2">
      <c r="G13469" s="35"/>
      <c r="H13469" s="35"/>
    </row>
    <row r="13470" spans="7:8" x14ac:dyDescent="0.2">
      <c r="G13470" s="35"/>
      <c r="H13470" s="35"/>
    </row>
    <row r="13471" spans="7:8" x14ac:dyDescent="0.2">
      <c r="G13471" s="35"/>
      <c r="H13471" s="35"/>
    </row>
    <row r="13472" spans="7:8" x14ac:dyDescent="0.2">
      <c r="G13472" s="35"/>
      <c r="H13472" s="35"/>
    </row>
    <row r="13473" spans="7:8" x14ac:dyDescent="0.2">
      <c r="G13473" s="35"/>
      <c r="H13473" s="35"/>
    </row>
    <row r="13474" spans="7:8" x14ac:dyDescent="0.2">
      <c r="G13474" s="35"/>
      <c r="H13474" s="35"/>
    </row>
    <row r="13475" spans="7:8" x14ac:dyDescent="0.2">
      <c r="G13475" s="35"/>
      <c r="H13475" s="35"/>
    </row>
    <row r="13476" spans="7:8" x14ac:dyDescent="0.2">
      <c r="G13476" s="35"/>
      <c r="H13476" s="35"/>
    </row>
    <row r="13477" spans="7:8" x14ac:dyDescent="0.2">
      <c r="G13477" s="35"/>
      <c r="H13477" s="35"/>
    </row>
    <row r="13478" spans="7:8" x14ac:dyDescent="0.2">
      <c r="G13478" s="35"/>
      <c r="H13478" s="35"/>
    </row>
    <row r="13479" spans="7:8" x14ac:dyDescent="0.2">
      <c r="G13479" s="35"/>
      <c r="H13479" s="35"/>
    </row>
    <row r="13480" spans="7:8" x14ac:dyDescent="0.2">
      <c r="G13480" s="35"/>
      <c r="H13480" s="35"/>
    </row>
    <row r="13481" spans="7:8" x14ac:dyDescent="0.2">
      <c r="G13481" s="35"/>
      <c r="H13481" s="35"/>
    </row>
    <row r="13482" spans="7:8" x14ac:dyDescent="0.2">
      <c r="G13482" s="35"/>
      <c r="H13482" s="35"/>
    </row>
    <row r="13483" spans="7:8" x14ac:dyDescent="0.2">
      <c r="G13483" s="35"/>
      <c r="H13483" s="35"/>
    </row>
    <row r="13484" spans="7:8" x14ac:dyDescent="0.2">
      <c r="G13484" s="35"/>
      <c r="H13484" s="35"/>
    </row>
    <row r="13485" spans="7:8" x14ac:dyDescent="0.2">
      <c r="G13485" s="35"/>
      <c r="H13485" s="35"/>
    </row>
    <row r="13486" spans="7:8" x14ac:dyDescent="0.2">
      <c r="G13486" s="35"/>
      <c r="H13486" s="35"/>
    </row>
    <row r="13487" spans="7:8" x14ac:dyDescent="0.2">
      <c r="G13487" s="35"/>
      <c r="H13487" s="35"/>
    </row>
    <row r="13488" spans="7:8" x14ac:dyDescent="0.2">
      <c r="G13488" s="35"/>
      <c r="H13488" s="35"/>
    </row>
    <row r="13489" spans="7:8" x14ac:dyDescent="0.2">
      <c r="G13489" s="35"/>
      <c r="H13489" s="35"/>
    </row>
    <row r="13490" spans="7:8" x14ac:dyDescent="0.2">
      <c r="G13490" s="35"/>
      <c r="H13490" s="35"/>
    </row>
    <row r="13491" spans="7:8" x14ac:dyDescent="0.2">
      <c r="G13491" s="35"/>
      <c r="H13491" s="35"/>
    </row>
    <row r="13492" spans="7:8" x14ac:dyDescent="0.2">
      <c r="G13492" s="35"/>
      <c r="H13492" s="35"/>
    </row>
    <row r="13493" spans="7:8" x14ac:dyDescent="0.2">
      <c r="G13493" s="35"/>
      <c r="H13493" s="35"/>
    </row>
    <row r="13494" spans="7:8" x14ac:dyDescent="0.2">
      <c r="G13494" s="35"/>
      <c r="H13494" s="35"/>
    </row>
    <row r="13495" spans="7:8" x14ac:dyDescent="0.2">
      <c r="G13495" s="35"/>
      <c r="H13495" s="35"/>
    </row>
    <row r="13496" spans="7:8" x14ac:dyDescent="0.2">
      <c r="G13496" s="35"/>
      <c r="H13496" s="35"/>
    </row>
    <row r="13497" spans="7:8" x14ac:dyDescent="0.2">
      <c r="G13497" s="35"/>
      <c r="H13497" s="35"/>
    </row>
    <row r="13498" spans="7:8" x14ac:dyDescent="0.2">
      <c r="G13498" s="35"/>
      <c r="H13498" s="35"/>
    </row>
    <row r="13499" spans="7:8" x14ac:dyDescent="0.2">
      <c r="G13499" s="35"/>
      <c r="H13499" s="35"/>
    </row>
    <row r="13500" spans="7:8" x14ac:dyDescent="0.2">
      <c r="G13500" s="35"/>
      <c r="H13500" s="35"/>
    </row>
    <row r="13501" spans="7:8" x14ac:dyDescent="0.2">
      <c r="G13501" s="35"/>
      <c r="H13501" s="35"/>
    </row>
    <row r="13502" spans="7:8" x14ac:dyDescent="0.2">
      <c r="G13502" s="35"/>
      <c r="H13502" s="35"/>
    </row>
    <row r="13503" spans="7:8" x14ac:dyDescent="0.2">
      <c r="G13503" s="35"/>
      <c r="H13503" s="35"/>
    </row>
    <row r="13504" spans="7:8" x14ac:dyDescent="0.2">
      <c r="G13504" s="35"/>
      <c r="H13504" s="35"/>
    </row>
    <row r="13505" spans="7:8" x14ac:dyDescent="0.2">
      <c r="G13505" s="35"/>
      <c r="H13505" s="35"/>
    </row>
    <row r="13506" spans="7:8" x14ac:dyDescent="0.2">
      <c r="G13506" s="35"/>
      <c r="H13506" s="35"/>
    </row>
    <row r="13507" spans="7:8" x14ac:dyDescent="0.2">
      <c r="G13507" s="35"/>
      <c r="H13507" s="35"/>
    </row>
    <row r="13508" spans="7:8" x14ac:dyDescent="0.2">
      <c r="G13508" s="35"/>
      <c r="H13508" s="35"/>
    </row>
    <row r="13509" spans="7:8" x14ac:dyDescent="0.2">
      <c r="G13509" s="35"/>
      <c r="H13509" s="35"/>
    </row>
    <row r="13510" spans="7:8" x14ac:dyDescent="0.2">
      <c r="G13510" s="35"/>
      <c r="H13510" s="35"/>
    </row>
    <row r="13511" spans="7:8" x14ac:dyDescent="0.2">
      <c r="G13511" s="35"/>
      <c r="H13511" s="35"/>
    </row>
    <row r="13512" spans="7:8" x14ac:dyDescent="0.2">
      <c r="G13512" s="35"/>
      <c r="H13512" s="35"/>
    </row>
    <row r="13513" spans="7:8" x14ac:dyDescent="0.2">
      <c r="G13513" s="35"/>
      <c r="H13513" s="35"/>
    </row>
    <row r="13514" spans="7:8" x14ac:dyDescent="0.2">
      <c r="G13514" s="35"/>
      <c r="H13514" s="35"/>
    </row>
    <row r="13515" spans="7:8" x14ac:dyDescent="0.2">
      <c r="G13515" s="35"/>
      <c r="H13515" s="35"/>
    </row>
    <row r="13516" spans="7:8" x14ac:dyDescent="0.2">
      <c r="G13516" s="35"/>
      <c r="H13516" s="35"/>
    </row>
    <row r="13517" spans="7:8" x14ac:dyDescent="0.2">
      <c r="G13517" s="35"/>
      <c r="H13517" s="35"/>
    </row>
    <row r="13518" spans="7:8" x14ac:dyDescent="0.2">
      <c r="G13518" s="35"/>
      <c r="H13518" s="35"/>
    </row>
    <row r="13519" spans="7:8" x14ac:dyDescent="0.2">
      <c r="G13519" s="35"/>
      <c r="H13519" s="35"/>
    </row>
    <row r="13520" spans="7:8" x14ac:dyDescent="0.2">
      <c r="G13520" s="35"/>
      <c r="H13520" s="35"/>
    </row>
    <row r="13521" spans="7:8" x14ac:dyDescent="0.2">
      <c r="G13521" s="35"/>
      <c r="H13521" s="35"/>
    </row>
    <row r="13522" spans="7:8" x14ac:dyDescent="0.2">
      <c r="G13522" s="35"/>
      <c r="H13522" s="35"/>
    </row>
    <row r="13523" spans="7:8" x14ac:dyDescent="0.2">
      <c r="G13523" s="35"/>
      <c r="H13523" s="35"/>
    </row>
    <row r="13524" spans="7:8" x14ac:dyDescent="0.2">
      <c r="G13524" s="35"/>
      <c r="H13524" s="35"/>
    </row>
    <row r="13525" spans="7:8" x14ac:dyDescent="0.2">
      <c r="G13525" s="35"/>
      <c r="H13525" s="35"/>
    </row>
    <row r="13526" spans="7:8" x14ac:dyDescent="0.2">
      <c r="G13526" s="35"/>
      <c r="H13526" s="35"/>
    </row>
    <row r="13527" spans="7:8" x14ac:dyDescent="0.2">
      <c r="G13527" s="35"/>
      <c r="H13527" s="35"/>
    </row>
    <row r="13528" spans="7:8" x14ac:dyDescent="0.2">
      <c r="G13528" s="35"/>
      <c r="H13528" s="35"/>
    </row>
    <row r="13529" spans="7:8" x14ac:dyDescent="0.2">
      <c r="G13529" s="35"/>
      <c r="H13529" s="35"/>
    </row>
    <row r="13530" spans="7:8" x14ac:dyDescent="0.2">
      <c r="G13530" s="35"/>
      <c r="H13530" s="35"/>
    </row>
    <row r="13531" spans="7:8" x14ac:dyDescent="0.2">
      <c r="G13531" s="35"/>
      <c r="H13531" s="35"/>
    </row>
    <row r="13532" spans="7:8" x14ac:dyDescent="0.2">
      <c r="G13532" s="35"/>
      <c r="H13532" s="35"/>
    </row>
    <row r="13533" spans="7:8" x14ac:dyDescent="0.2">
      <c r="G13533" s="35"/>
      <c r="H13533" s="35"/>
    </row>
    <row r="13534" spans="7:8" x14ac:dyDescent="0.2">
      <c r="G13534" s="35"/>
      <c r="H13534" s="35"/>
    </row>
    <row r="13535" spans="7:8" x14ac:dyDescent="0.2">
      <c r="G13535" s="35"/>
      <c r="H13535" s="35"/>
    </row>
    <row r="13536" spans="7:8" x14ac:dyDescent="0.2">
      <c r="G13536" s="35"/>
      <c r="H13536" s="35"/>
    </row>
    <row r="13537" spans="7:8" x14ac:dyDescent="0.2">
      <c r="G13537" s="35"/>
      <c r="H13537" s="35"/>
    </row>
    <row r="13538" spans="7:8" x14ac:dyDescent="0.2">
      <c r="G13538" s="35"/>
      <c r="H13538" s="35"/>
    </row>
    <row r="13539" spans="7:8" x14ac:dyDescent="0.2">
      <c r="G13539" s="35"/>
      <c r="H13539" s="35"/>
    </row>
    <row r="13540" spans="7:8" x14ac:dyDescent="0.2">
      <c r="G13540" s="35"/>
      <c r="H13540" s="35"/>
    </row>
    <row r="13541" spans="7:8" x14ac:dyDescent="0.2">
      <c r="G13541" s="35"/>
      <c r="H13541" s="35"/>
    </row>
    <row r="13542" spans="7:8" x14ac:dyDescent="0.2">
      <c r="G13542" s="35"/>
      <c r="H13542" s="35"/>
    </row>
    <row r="13543" spans="7:8" x14ac:dyDescent="0.2">
      <c r="G13543" s="35"/>
      <c r="H13543" s="35"/>
    </row>
    <row r="13544" spans="7:8" x14ac:dyDescent="0.2">
      <c r="G13544" s="35"/>
      <c r="H13544" s="35"/>
    </row>
    <row r="13545" spans="7:8" x14ac:dyDescent="0.2">
      <c r="G13545" s="35"/>
      <c r="H13545" s="35"/>
    </row>
    <row r="13546" spans="7:8" x14ac:dyDescent="0.2">
      <c r="G13546" s="35"/>
      <c r="H13546" s="35"/>
    </row>
    <row r="13547" spans="7:8" x14ac:dyDescent="0.2">
      <c r="G13547" s="35"/>
      <c r="H13547" s="35"/>
    </row>
    <row r="13548" spans="7:8" x14ac:dyDescent="0.2">
      <c r="G13548" s="35"/>
      <c r="H13548" s="35"/>
    </row>
    <row r="13549" spans="7:8" x14ac:dyDescent="0.2">
      <c r="G13549" s="35"/>
      <c r="H13549" s="35"/>
    </row>
    <row r="13550" spans="7:8" x14ac:dyDescent="0.2">
      <c r="G13550" s="35"/>
      <c r="H13550" s="35"/>
    </row>
    <row r="13551" spans="7:8" x14ac:dyDescent="0.2">
      <c r="G13551" s="35"/>
      <c r="H13551" s="35"/>
    </row>
    <row r="13552" spans="7:8" x14ac:dyDescent="0.2">
      <c r="G13552" s="35"/>
      <c r="H13552" s="35"/>
    </row>
    <row r="13553" spans="7:8" x14ac:dyDescent="0.2">
      <c r="G13553" s="35"/>
      <c r="H13553" s="35"/>
    </row>
    <row r="13554" spans="7:8" x14ac:dyDescent="0.2">
      <c r="G13554" s="35"/>
      <c r="H13554" s="35"/>
    </row>
    <row r="13555" spans="7:8" x14ac:dyDescent="0.2">
      <c r="G13555" s="35"/>
      <c r="H13555" s="35"/>
    </row>
    <row r="13556" spans="7:8" x14ac:dyDescent="0.2">
      <c r="G13556" s="35"/>
      <c r="H13556" s="35"/>
    </row>
    <row r="13557" spans="7:8" x14ac:dyDescent="0.2">
      <c r="G13557" s="35"/>
      <c r="H13557" s="35"/>
    </row>
    <row r="13558" spans="7:8" x14ac:dyDescent="0.2">
      <c r="G13558" s="35"/>
      <c r="H13558" s="35"/>
    </row>
    <row r="13559" spans="7:8" x14ac:dyDescent="0.2">
      <c r="G13559" s="35"/>
      <c r="H13559" s="35"/>
    </row>
    <row r="13560" spans="7:8" x14ac:dyDescent="0.2">
      <c r="G13560" s="35"/>
      <c r="H13560" s="35"/>
    </row>
    <row r="13561" spans="7:8" x14ac:dyDescent="0.2">
      <c r="G13561" s="35"/>
      <c r="H13561" s="35"/>
    </row>
    <row r="13562" spans="7:8" x14ac:dyDescent="0.2">
      <c r="G13562" s="35"/>
      <c r="H13562" s="35"/>
    </row>
    <row r="13563" spans="7:8" x14ac:dyDescent="0.2">
      <c r="G13563" s="35"/>
      <c r="H13563" s="35"/>
    </row>
    <row r="13564" spans="7:8" x14ac:dyDescent="0.2">
      <c r="G13564" s="35"/>
      <c r="H13564" s="35"/>
    </row>
    <row r="13565" spans="7:8" x14ac:dyDescent="0.2">
      <c r="G13565" s="35"/>
      <c r="H13565" s="35"/>
    </row>
    <row r="13566" spans="7:8" x14ac:dyDescent="0.2">
      <c r="G13566" s="35"/>
      <c r="H13566" s="35"/>
    </row>
    <row r="13567" spans="7:8" x14ac:dyDescent="0.2">
      <c r="G13567" s="35"/>
      <c r="H13567" s="35"/>
    </row>
    <row r="13568" spans="7:8" x14ac:dyDescent="0.2">
      <c r="G13568" s="35"/>
      <c r="H13568" s="35"/>
    </row>
    <row r="13569" spans="7:8" x14ac:dyDescent="0.2">
      <c r="G13569" s="35"/>
      <c r="H13569" s="35"/>
    </row>
    <row r="13570" spans="7:8" x14ac:dyDescent="0.2">
      <c r="G13570" s="35"/>
      <c r="H13570" s="35"/>
    </row>
    <row r="13571" spans="7:8" x14ac:dyDescent="0.2">
      <c r="G13571" s="35"/>
      <c r="H13571" s="35"/>
    </row>
    <row r="13572" spans="7:8" x14ac:dyDescent="0.2">
      <c r="G13572" s="35"/>
      <c r="H13572" s="35"/>
    </row>
    <row r="13573" spans="7:8" x14ac:dyDescent="0.2">
      <c r="G13573" s="35"/>
      <c r="H13573" s="35"/>
    </row>
    <row r="13574" spans="7:8" x14ac:dyDescent="0.2">
      <c r="G13574" s="35"/>
      <c r="H13574" s="35"/>
    </row>
    <row r="13575" spans="7:8" x14ac:dyDescent="0.2">
      <c r="G13575" s="35"/>
      <c r="H13575" s="35"/>
    </row>
    <row r="13576" spans="7:8" x14ac:dyDescent="0.2">
      <c r="G13576" s="35"/>
      <c r="H13576" s="35"/>
    </row>
    <row r="13577" spans="7:8" x14ac:dyDescent="0.2">
      <c r="G13577" s="35"/>
      <c r="H13577" s="35"/>
    </row>
    <row r="13578" spans="7:8" x14ac:dyDescent="0.2">
      <c r="G13578" s="35"/>
      <c r="H13578" s="35"/>
    </row>
    <row r="13579" spans="7:8" x14ac:dyDescent="0.2">
      <c r="G13579" s="35"/>
      <c r="H13579" s="35"/>
    </row>
    <row r="13580" spans="7:8" x14ac:dyDescent="0.2">
      <c r="G13580" s="35"/>
      <c r="H13580" s="35"/>
    </row>
    <row r="13581" spans="7:8" x14ac:dyDescent="0.2">
      <c r="G13581" s="35"/>
      <c r="H13581" s="35"/>
    </row>
    <row r="13582" spans="7:8" x14ac:dyDescent="0.2">
      <c r="G13582" s="35"/>
      <c r="H13582" s="35"/>
    </row>
    <row r="13583" spans="7:8" x14ac:dyDescent="0.2">
      <c r="G13583" s="35"/>
      <c r="H13583" s="35"/>
    </row>
    <row r="13584" spans="7:8" x14ac:dyDescent="0.2">
      <c r="G13584" s="35"/>
      <c r="H13584" s="35"/>
    </row>
    <row r="13585" spans="7:8" x14ac:dyDescent="0.2">
      <c r="G13585" s="35"/>
      <c r="H13585" s="35"/>
    </row>
    <row r="13586" spans="7:8" x14ac:dyDescent="0.2">
      <c r="G13586" s="35"/>
      <c r="H13586" s="35"/>
    </row>
    <row r="13587" spans="7:8" x14ac:dyDescent="0.2">
      <c r="G13587" s="35"/>
      <c r="H13587" s="35"/>
    </row>
    <row r="13588" spans="7:8" x14ac:dyDescent="0.2">
      <c r="G13588" s="35"/>
      <c r="H13588" s="35"/>
    </row>
    <row r="13589" spans="7:8" x14ac:dyDescent="0.2">
      <c r="G13589" s="35"/>
      <c r="H13589" s="35"/>
    </row>
    <row r="13590" spans="7:8" x14ac:dyDescent="0.2">
      <c r="G13590" s="35"/>
      <c r="H13590" s="35"/>
    </row>
    <row r="13591" spans="7:8" x14ac:dyDescent="0.2">
      <c r="G13591" s="35"/>
      <c r="H13591" s="35"/>
    </row>
    <row r="13592" spans="7:8" x14ac:dyDescent="0.2">
      <c r="G13592" s="35"/>
      <c r="H13592" s="35"/>
    </row>
    <row r="13593" spans="7:8" x14ac:dyDescent="0.2">
      <c r="G13593" s="35"/>
      <c r="H13593" s="35"/>
    </row>
    <row r="13594" spans="7:8" x14ac:dyDescent="0.2">
      <c r="G13594" s="35"/>
      <c r="H13594" s="35"/>
    </row>
    <row r="13595" spans="7:8" x14ac:dyDescent="0.2">
      <c r="G13595" s="35"/>
      <c r="H13595" s="35"/>
    </row>
    <row r="13596" spans="7:8" x14ac:dyDescent="0.2">
      <c r="G13596" s="35"/>
      <c r="H13596" s="35"/>
    </row>
    <row r="13597" spans="7:8" x14ac:dyDescent="0.2">
      <c r="G13597" s="35"/>
      <c r="H13597" s="35"/>
    </row>
    <row r="13598" spans="7:8" x14ac:dyDescent="0.2">
      <c r="G13598" s="35"/>
      <c r="H13598" s="35"/>
    </row>
    <row r="13599" spans="7:8" x14ac:dyDescent="0.2">
      <c r="G13599" s="35"/>
      <c r="H13599" s="35"/>
    </row>
    <row r="13600" spans="7:8" x14ac:dyDescent="0.2">
      <c r="G13600" s="35"/>
      <c r="H13600" s="35"/>
    </row>
    <row r="13601" spans="7:8" x14ac:dyDescent="0.2">
      <c r="G13601" s="35"/>
      <c r="H13601" s="35"/>
    </row>
    <row r="13602" spans="7:8" x14ac:dyDescent="0.2">
      <c r="G13602" s="35"/>
      <c r="H13602" s="35"/>
    </row>
    <row r="13603" spans="7:8" x14ac:dyDescent="0.2">
      <c r="G13603" s="35"/>
      <c r="H13603" s="35"/>
    </row>
    <row r="13604" spans="7:8" x14ac:dyDescent="0.2">
      <c r="G13604" s="35"/>
      <c r="H13604" s="35"/>
    </row>
    <row r="13605" spans="7:8" x14ac:dyDescent="0.2">
      <c r="G13605" s="35"/>
      <c r="H13605" s="35"/>
    </row>
    <row r="13606" spans="7:8" x14ac:dyDescent="0.2">
      <c r="G13606" s="35"/>
      <c r="H13606" s="35"/>
    </row>
    <row r="13607" spans="7:8" x14ac:dyDescent="0.2">
      <c r="G13607" s="35"/>
      <c r="H13607" s="35"/>
    </row>
    <row r="13608" spans="7:8" x14ac:dyDescent="0.2">
      <c r="G13608" s="35"/>
      <c r="H13608" s="35"/>
    </row>
    <row r="13609" spans="7:8" x14ac:dyDescent="0.2">
      <c r="G13609" s="35"/>
      <c r="H13609" s="35"/>
    </row>
    <row r="13610" spans="7:8" x14ac:dyDescent="0.2">
      <c r="G13610" s="35"/>
      <c r="H13610" s="35"/>
    </row>
    <row r="13611" spans="7:8" x14ac:dyDescent="0.2">
      <c r="G13611" s="35"/>
      <c r="H13611" s="35"/>
    </row>
    <row r="13612" spans="7:8" x14ac:dyDescent="0.2">
      <c r="G13612" s="35"/>
      <c r="H13612" s="35"/>
    </row>
    <row r="13613" spans="7:8" x14ac:dyDescent="0.2">
      <c r="G13613" s="35"/>
      <c r="H13613" s="35"/>
    </row>
    <row r="13614" spans="7:8" x14ac:dyDescent="0.2">
      <c r="G13614" s="35"/>
      <c r="H13614" s="35"/>
    </row>
    <row r="13615" spans="7:8" x14ac:dyDescent="0.2">
      <c r="G13615" s="35"/>
      <c r="H13615" s="35"/>
    </row>
    <row r="13616" spans="7:8" x14ac:dyDescent="0.2">
      <c r="G13616" s="35"/>
      <c r="H13616" s="35"/>
    </row>
    <row r="13617" spans="7:8" x14ac:dyDescent="0.2">
      <c r="G13617" s="35"/>
      <c r="H13617" s="35"/>
    </row>
    <row r="13618" spans="7:8" x14ac:dyDescent="0.2">
      <c r="G13618" s="35"/>
      <c r="H13618" s="35"/>
    </row>
    <row r="13619" spans="7:8" x14ac:dyDescent="0.2">
      <c r="G13619" s="35"/>
      <c r="H13619" s="35"/>
    </row>
    <row r="13620" spans="7:8" x14ac:dyDescent="0.2">
      <c r="G13620" s="35"/>
      <c r="H13620" s="35"/>
    </row>
    <row r="13621" spans="7:8" x14ac:dyDescent="0.2">
      <c r="G13621" s="35"/>
      <c r="H13621" s="35"/>
    </row>
    <row r="13622" spans="7:8" x14ac:dyDescent="0.2">
      <c r="G13622" s="35"/>
      <c r="H13622" s="35"/>
    </row>
    <row r="13623" spans="7:8" x14ac:dyDescent="0.2">
      <c r="G13623" s="35"/>
      <c r="H13623" s="35"/>
    </row>
    <row r="13624" spans="7:8" x14ac:dyDescent="0.2">
      <c r="G13624" s="35"/>
      <c r="H13624" s="35"/>
    </row>
    <row r="13625" spans="7:8" x14ac:dyDescent="0.2">
      <c r="G13625" s="35"/>
      <c r="H13625" s="35"/>
    </row>
    <row r="13626" spans="7:8" x14ac:dyDescent="0.2">
      <c r="G13626" s="35"/>
      <c r="H13626" s="35"/>
    </row>
    <row r="13627" spans="7:8" x14ac:dyDescent="0.2">
      <c r="G13627" s="35"/>
      <c r="H13627" s="35"/>
    </row>
    <row r="13628" spans="7:8" x14ac:dyDescent="0.2">
      <c r="G13628" s="35"/>
      <c r="H13628" s="35"/>
    </row>
    <row r="13629" spans="7:8" x14ac:dyDescent="0.2">
      <c r="G13629" s="35"/>
      <c r="H13629" s="35"/>
    </row>
    <row r="13630" spans="7:8" x14ac:dyDescent="0.2">
      <c r="G13630" s="35"/>
      <c r="H13630" s="35"/>
    </row>
    <row r="13631" spans="7:8" x14ac:dyDescent="0.2">
      <c r="G13631" s="35"/>
      <c r="H13631" s="35"/>
    </row>
    <row r="13632" spans="7:8" x14ac:dyDescent="0.2">
      <c r="G13632" s="35"/>
      <c r="H13632" s="35"/>
    </row>
    <row r="13633" spans="7:8" x14ac:dyDescent="0.2">
      <c r="G13633" s="35"/>
      <c r="H13633" s="35"/>
    </row>
    <row r="13634" spans="7:8" x14ac:dyDescent="0.2">
      <c r="G13634" s="35"/>
      <c r="H13634" s="35"/>
    </row>
    <row r="13635" spans="7:8" x14ac:dyDescent="0.2">
      <c r="G13635" s="35"/>
      <c r="H13635" s="35"/>
    </row>
    <row r="13636" spans="7:8" x14ac:dyDescent="0.2">
      <c r="G13636" s="35"/>
      <c r="H13636" s="35"/>
    </row>
    <row r="13637" spans="7:8" x14ac:dyDescent="0.2">
      <c r="G13637" s="35"/>
      <c r="H13637" s="35"/>
    </row>
    <row r="13638" spans="7:8" x14ac:dyDescent="0.2">
      <c r="G13638" s="35"/>
      <c r="H13638" s="35"/>
    </row>
    <row r="13639" spans="7:8" x14ac:dyDescent="0.2">
      <c r="G13639" s="35"/>
      <c r="H13639" s="35"/>
    </row>
    <row r="13640" spans="7:8" x14ac:dyDescent="0.2">
      <c r="G13640" s="35"/>
      <c r="H13640" s="35"/>
    </row>
    <row r="13641" spans="7:8" x14ac:dyDescent="0.2">
      <c r="G13641" s="35"/>
      <c r="H13641" s="35"/>
    </row>
    <row r="13642" spans="7:8" x14ac:dyDescent="0.2">
      <c r="G13642" s="35"/>
      <c r="H13642" s="35"/>
    </row>
    <row r="13643" spans="7:8" x14ac:dyDescent="0.2">
      <c r="G13643" s="35"/>
      <c r="H13643" s="35"/>
    </row>
    <row r="13644" spans="7:8" x14ac:dyDescent="0.2">
      <c r="G13644" s="35"/>
      <c r="H13644" s="35"/>
    </row>
    <row r="13645" spans="7:8" x14ac:dyDescent="0.2">
      <c r="G13645" s="35"/>
      <c r="H13645" s="35"/>
    </row>
    <row r="13646" spans="7:8" x14ac:dyDescent="0.2">
      <c r="G13646" s="35"/>
      <c r="H13646" s="35"/>
    </row>
    <row r="13647" spans="7:8" x14ac:dyDescent="0.2">
      <c r="G13647" s="35"/>
      <c r="H13647" s="35"/>
    </row>
    <row r="13648" spans="7:8" x14ac:dyDescent="0.2">
      <c r="G13648" s="35"/>
      <c r="H13648" s="35"/>
    </row>
    <row r="13649" spans="7:8" x14ac:dyDescent="0.2">
      <c r="G13649" s="35"/>
      <c r="H13649" s="35"/>
    </row>
    <row r="13650" spans="7:8" x14ac:dyDescent="0.2">
      <c r="G13650" s="35"/>
      <c r="H13650" s="35"/>
    </row>
    <row r="13651" spans="7:8" x14ac:dyDescent="0.2">
      <c r="G13651" s="35"/>
      <c r="H13651" s="35"/>
    </row>
    <row r="13652" spans="7:8" x14ac:dyDescent="0.2">
      <c r="G13652" s="35"/>
      <c r="H13652" s="35"/>
    </row>
    <row r="13653" spans="7:8" x14ac:dyDescent="0.2">
      <c r="G13653" s="35"/>
      <c r="H13653" s="35"/>
    </row>
    <row r="13654" spans="7:8" x14ac:dyDescent="0.2">
      <c r="G13654" s="35"/>
      <c r="H13654" s="35"/>
    </row>
    <row r="13655" spans="7:8" x14ac:dyDescent="0.2">
      <c r="G13655" s="35"/>
      <c r="H13655" s="35"/>
    </row>
    <row r="13656" spans="7:8" x14ac:dyDescent="0.2">
      <c r="G13656" s="35"/>
      <c r="H13656" s="35"/>
    </row>
    <row r="13657" spans="7:8" x14ac:dyDescent="0.2">
      <c r="G13657" s="35"/>
      <c r="H13657" s="35"/>
    </row>
    <row r="13658" spans="7:8" x14ac:dyDescent="0.2">
      <c r="G13658" s="35"/>
      <c r="H13658" s="35"/>
    </row>
    <row r="13659" spans="7:8" x14ac:dyDescent="0.2">
      <c r="G13659" s="35"/>
      <c r="H13659" s="35"/>
    </row>
    <row r="13660" spans="7:8" x14ac:dyDescent="0.2">
      <c r="G13660" s="35"/>
      <c r="H13660" s="35"/>
    </row>
    <row r="13661" spans="7:8" x14ac:dyDescent="0.2">
      <c r="G13661" s="35"/>
      <c r="H13661" s="35"/>
    </row>
    <row r="13662" spans="7:8" x14ac:dyDescent="0.2">
      <c r="G13662" s="35"/>
      <c r="H13662" s="35"/>
    </row>
    <row r="13663" spans="7:8" x14ac:dyDescent="0.2">
      <c r="G13663" s="35"/>
      <c r="H13663" s="35"/>
    </row>
    <row r="13664" spans="7:8" x14ac:dyDescent="0.2">
      <c r="G13664" s="35"/>
      <c r="H13664" s="35"/>
    </row>
    <row r="13665" spans="7:8" x14ac:dyDescent="0.2">
      <c r="G13665" s="35"/>
      <c r="H13665" s="35"/>
    </row>
    <row r="13666" spans="7:8" x14ac:dyDescent="0.2">
      <c r="G13666" s="35"/>
      <c r="H13666" s="35"/>
    </row>
    <row r="13667" spans="7:8" x14ac:dyDescent="0.2">
      <c r="G13667" s="35"/>
      <c r="H13667" s="35"/>
    </row>
    <row r="13668" spans="7:8" x14ac:dyDescent="0.2">
      <c r="G13668" s="35"/>
      <c r="H13668" s="35"/>
    </row>
    <row r="13669" spans="7:8" x14ac:dyDescent="0.2">
      <c r="G13669" s="35"/>
      <c r="H13669" s="35"/>
    </row>
    <row r="13670" spans="7:8" x14ac:dyDescent="0.2">
      <c r="G13670" s="35"/>
      <c r="H13670" s="35"/>
    </row>
    <row r="13671" spans="7:8" x14ac:dyDescent="0.2">
      <c r="G13671" s="35"/>
      <c r="H13671" s="35"/>
    </row>
    <row r="13672" spans="7:8" x14ac:dyDescent="0.2">
      <c r="G13672" s="35"/>
      <c r="H13672" s="35"/>
    </row>
    <row r="13673" spans="7:8" x14ac:dyDescent="0.2">
      <c r="G13673" s="35"/>
      <c r="H13673" s="35"/>
    </row>
    <row r="13674" spans="7:8" x14ac:dyDescent="0.2">
      <c r="G13674" s="35"/>
      <c r="H13674" s="35"/>
    </row>
    <row r="13675" spans="7:8" x14ac:dyDescent="0.2">
      <c r="G13675" s="35"/>
      <c r="H13675" s="35"/>
    </row>
    <row r="13676" spans="7:8" x14ac:dyDescent="0.2">
      <c r="G13676" s="35"/>
      <c r="H13676" s="35"/>
    </row>
    <row r="13677" spans="7:8" x14ac:dyDescent="0.2">
      <c r="G13677" s="35"/>
      <c r="H13677" s="35"/>
    </row>
    <row r="13678" spans="7:8" x14ac:dyDescent="0.2">
      <c r="G13678" s="35"/>
      <c r="H13678" s="35"/>
    </row>
    <row r="13679" spans="7:8" x14ac:dyDescent="0.2">
      <c r="G13679" s="35"/>
      <c r="H13679" s="35"/>
    </row>
    <row r="13680" spans="7:8" x14ac:dyDescent="0.2">
      <c r="G13680" s="35"/>
      <c r="H13680" s="35"/>
    </row>
    <row r="13681" spans="7:8" x14ac:dyDescent="0.2">
      <c r="G13681" s="35"/>
      <c r="H13681" s="35"/>
    </row>
    <row r="13682" spans="7:8" x14ac:dyDescent="0.2">
      <c r="G13682" s="35"/>
      <c r="H13682" s="35"/>
    </row>
    <row r="13683" spans="7:8" x14ac:dyDescent="0.2">
      <c r="G13683" s="35"/>
      <c r="H13683" s="35"/>
    </row>
    <row r="13684" spans="7:8" x14ac:dyDescent="0.2">
      <c r="G13684" s="35"/>
      <c r="H13684" s="35"/>
    </row>
    <row r="13685" spans="7:8" x14ac:dyDescent="0.2">
      <c r="G13685" s="35"/>
      <c r="H13685" s="35"/>
    </row>
    <row r="13686" spans="7:8" x14ac:dyDescent="0.2">
      <c r="G13686" s="35"/>
      <c r="H13686" s="35"/>
    </row>
    <row r="13687" spans="7:8" x14ac:dyDescent="0.2">
      <c r="G13687" s="35"/>
      <c r="H13687" s="35"/>
    </row>
    <row r="13688" spans="7:8" x14ac:dyDescent="0.2">
      <c r="G13688" s="35"/>
      <c r="H13688" s="35"/>
    </row>
    <row r="13689" spans="7:8" x14ac:dyDescent="0.2">
      <c r="G13689" s="35"/>
      <c r="H13689" s="35"/>
    </row>
    <row r="13690" spans="7:8" x14ac:dyDescent="0.2">
      <c r="G13690" s="35"/>
      <c r="H13690" s="35"/>
    </row>
    <row r="13691" spans="7:8" x14ac:dyDescent="0.2">
      <c r="G13691" s="35"/>
      <c r="H13691" s="35"/>
    </row>
    <row r="13692" spans="7:8" x14ac:dyDescent="0.2">
      <c r="G13692" s="35"/>
      <c r="H13692" s="35"/>
    </row>
    <row r="13693" spans="7:8" x14ac:dyDescent="0.2">
      <c r="G13693" s="35"/>
      <c r="H13693" s="35"/>
    </row>
    <row r="13694" spans="7:8" x14ac:dyDescent="0.2">
      <c r="G13694" s="35"/>
      <c r="H13694" s="35"/>
    </row>
    <row r="13695" spans="7:8" x14ac:dyDescent="0.2">
      <c r="G13695" s="35"/>
      <c r="H13695" s="35"/>
    </row>
    <row r="13696" spans="7:8" x14ac:dyDescent="0.2">
      <c r="G13696" s="35"/>
      <c r="H13696" s="35"/>
    </row>
    <row r="13697" spans="7:8" x14ac:dyDescent="0.2">
      <c r="G13697" s="35"/>
      <c r="H13697" s="35"/>
    </row>
    <row r="13698" spans="7:8" x14ac:dyDescent="0.2">
      <c r="G13698" s="35"/>
      <c r="H13698" s="35"/>
    </row>
    <row r="13699" spans="7:8" x14ac:dyDescent="0.2">
      <c r="G13699" s="35"/>
      <c r="H13699" s="35"/>
    </row>
    <row r="13700" spans="7:8" x14ac:dyDescent="0.2">
      <c r="G13700" s="35"/>
      <c r="H13700" s="35"/>
    </row>
    <row r="13701" spans="7:8" x14ac:dyDescent="0.2">
      <c r="G13701" s="35"/>
      <c r="H13701" s="35"/>
    </row>
    <row r="13702" spans="7:8" x14ac:dyDescent="0.2">
      <c r="G13702" s="35"/>
      <c r="H13702" s="35"/>
    </row>
    <row r="13703" spans="7:8" x14ac:dyDescent="0.2">
      <c r="G13703" s="35"/>
      <c r="H13703" s="35"/>
    </row>
    <row r="13704" spans="7:8" x14ac:dyDescent="0.2">
      <c r="G13704" s="35"/>
      <c r="H13704" s="35"/>
    </row>
    <row r="13705" spans="7:8" x14ac:dyDescent="0.2">
      <c r="G13705" s="35"/>
      <c r="H13705" s="35"/>
    </row>
    <row r="13706" spans="7:8" x14ac:dyDescent="0.2">
      <c r="G13706" s="35"/>
      <c r="H13706" s="35"/>
    </row>
    <row r="13707" spans="7:8" x14ac:dyDescent="0.2">
      <c r="G13707" s="35"/>
      <c r="H13707" s="35"/>
    </row>
    <row r="13708" spans="7:8" x14ac:dyDescent="0.2">
      <c r="G13708" s="35"/>
      <c r="H13708" s="35"/>
    </row>
    <row r="13709" spans="7:8" x14ac:dyDescent="0.2">
      <c r="G13709" s="35"/>
      <c r="H13709" s="35"/>
    </row>
    <row r="13710" spans="7:8" x14ac:dyDescent="0.2">
      <c r="G13710" s="35"/>
      <c r="H13710" s="35"/>
    </row>
    <row r="13711" spans="7:8" x14ac:dyDescent="0.2">
      <c r="G13711" s="35"/>
      <c r="H13711" s="35"/>
    </row>
    <row r="13712" spans="7:8" x14ac:dyDescent="0.2">
      <c r="G13712" s="35"/>
      <c r="H13712" s="35"/>
    </row>
    <row r="13713" spans="7:8" x14ac:dyDescent="0.2">
      <c r="G13713" s="35"/>
      <c r="H13713" s="35"/>
    </row>
    <row r="13714" spans="7:8" x14ac:dyDescent="0.2">
      <c r="G13714" s="35"/>
      <c r="H13714" s="35"/>
    </row>
    <row r="13715" spans="7:8" x14ac:dyDescent="0.2">
      <c r="G13715" s="35"/>
      <c r="H13715" s="35"/>
    </row>
    <row r="13716" spans="7:8" x14ac:dyDescent="0.2">
      <c r="G13716" s="35"/>
      <c r="H13716" s="35"/>
    </row>
    <row r="13717" spans="7:8" x14ac:dyDescent="0.2">
      <c r="G13717" s="35"/>
      <c r="H13717" s="35"/>
    </row>
    <row r="13718" spans="7:8" x14ac:dyDescent="0.2">
      <c r="G13718" s="35"/>
      <c r="H13718" s="35"/>
    </row>
    <row r="13719" spans="7:8" x14ac:dyDescent="0.2">
      <c r="G13719" s="35"/>
      <c r="H13719" s="35"/>
    </row>
    <row r="13720" spans="7:8" x14ac:dyDescent="0.2">
      <c r="G13720" s="35"/>
      <c r="H13720" s="35"/>
    </row>
    <row r="13721" spans="7:8" x14ac:dyDescent="0.2">
      <c r="G13721" s="35"/>
      <c r="H13721" s="35"/>
    </row>
    <row r="13722" spans="7:8" x14ac:dyDescent="0.2">
      <c r="G13722" s="35"/>
      <c r="H13722" s="35"/>
    </row>
    <row r="13723" spans="7:8" x14ac:dyDescent="0.2">
      <c r="G13723" s="35"/>
      <c r="H13723" s="35"/>
    </row>
    <row r="13724" spans="7:8" x14ac:dyDescent="0.2">
      <c r="G13724" s="35"/>
      <c r="H13724" s="35"/>
    </row>
    <row r="13725" spans="7:8" x14ac:dyDescent="0.2">
      <c r="G13725" s="35"/>
      <c r="H13725" s="35"/>
    </row>
    <row r="13726" spans="7:8" x14ac:dyDescent="0.2">
      <c r="G13726" s="35"/>
      <c r="H13726" s="35"/>
    </row>
    <row r="13727" spans="7:8" x14ac:dyDescent="0.2">
      <c r="G13727" s="35"/>
      <c r="H13727" s="35"/>
    </row>
    <row r="13728" spans="7:8" x14ac:dyDescent="0.2">
      <c r="G13728" s="35"/>
      <c r="H13728" s="35"/>
    </row>
    <row r="13729" spans="7:8" x14ac:dyDescent="0.2">
      <c r="G13729" s="35"/>
      <c r="H13729" s="35"/>
    </row>
    <row r="13730" spans="7:8" x14ac:dyDescent="0.2">
      <c r="G13730" s="35"/>
      <c r="H13730" s="35"/>
    </row>
    <row r="13731" spans="7:8" x14ac:dyDescent="0.2">
      <c r="G13731" s="35"/>
      <c r="H13731" s="35"/>
    </row>
    <row r="13732" spans="7:8" x14ac:dyDescent="0.2">
      <c r="G13732" s="35"/>
      <c r="H13732" s="35"/>
    </row>
    <row r="13733" spans="7:8" x14ac:dyDescent="0.2">
      <c r="G13733" s="35"/>
      <c r="H13733" s="35"/>
    </row>
    <row r="13734" spans="7:8" x14ac:dyDescent="0.2">
      <c r="G13734" s="35"/>
      <c r="H13734" s="35"/>
    </row>
    <row r="13735" spans="7:8" x14ac:dyDescent="0.2">
      <c r="G13735" s="35"/>
      <c r="H13735" s="35"/>
    </row>
    <row r="13736" spans="7:8" x14ac:dyDescent="0.2">
      <c r="G13736" s="35"/>
      <c r="H13736" s="35"/>
    </row>
    <row r="13737" spans="7:8" x14ac:dyDescent="0.2">
      <c r="G13737" s="35"/>
      <c r="H13737" s="35"/>
    </row>
    <row r="13738" spans="7:8" x14ac:dyDescent="0.2">
      <c r="G13738" s="35"/>
      <c r="H13738" s="35"/>
    </row>
    <row r="13739" spans="7:8" x14ac:dyDescent="0.2">
      <c r="G13739" s="35"/>
      <c r="H13739" s="35"/>
    </row>
    <row r="13740" spans="7:8" x14ac:dyDescent="0.2">
      <c r="G13740" s="35"/>
      <c r="H13740" s="35"/>
    </row>
    <row r="13741" spans="7:8" x14ac:dyDescent="0.2">
      <c r="G13741" s="35"/>
      <c r="H13741" s="35"/>
    </row>
    <row r="13742" spans="7:8" x14ac:dyDescent="0.2">
      <c r="G13742" s="35"/>
      <c r="H13742" s="35"/>
    </row>
    <row r="13743" spans="7:8" x14ac:dyDescent="0.2">
      <c r="G13743" s="35"/>
      <c r="H13743" s="35"/>
    </row>
    <row r="13744" spans="7:8" x14ac:dyDescent="0.2">
      <c r="G13744" s="35"/>
      <c r="H13744" s="35"/>
    </row>
    <row r="13745" spans="7:8" x14ac:dyDescent="0.2">
      <c r="G13745" s="35"/>
      <c r="H13745" s="35"/>
    </row>
    <row r="13746" spans="7:8" x14ac:dyDescent="0.2">
      <c r="G13746" s="35"/>
      <c r="H13746" s="35"/>
    </row>
    <row r="13747" spans="7:8" x14ac:dyDescent="0.2">
      <c r="G13747" s="35"/>
      <c r="H13747" s="35"/>
    </row>
    <row r="13748" spans="7:8" x14ac:dyDescent="0.2">
      <c r="G13748" s="35"/>
      <c r="H13748" s="35"/>
    </row>
    <row r="13749" spans="7:8" x14ac:dyDescent="0.2">
      <c r="G13749" s="35"/>
      <c r="H13749" s="35"/>
    </row>
    <row r="13750" spans="7:8" x14ac:dyDescent="0.2">
      <c r="G13750" s="35"/>
      <c r="H13750" s="35"/>
    </row>
    <row r="13751" spans="7:8" x14ac:dyDescent="0.2">
      <c r="G13751" s="35"/>
      <c r="H13751" s="35"/>
    </row>
    <row r="13752" spans="7:8" x14ac:dyDescent="0.2">
      <c r="G13752" s="35"/>
      <c r="H13752" s="35"/>
    </row>
    <row r="13753" spans="7:8" x14ac:dyDescent="0.2">
      <c r="G13753" s="35"/>
      <c r="H13753" s="35"/>
    </row>
    <row r="13754" spans="7:8" x14ac:dyDescent="0.2">
      <c r="G13754" s="35"/>
      <c r="H13754" s="35"/>
    </row>
    <row r="13755" spans="7:8" x14ac:dyDescent="0.2">
      <c r="G13755" s="35"/>
      <c r="H13755" s="35"/>
    </row>
    <row r="13756" spans="7:8" x14ac:dyDescent="0.2">
      <c r="G13756" s="35"/>
      <c r="H13756" s="35"/>
    </row>
    <row r="13757" spans="7:8" x14ac:dyDescent="0.2">
      <c r="G13757" s="35"/>
      <c r="H13757" s="35"/>
    </row>
    <row r="13758" spans="7:8" x14ac:dyDescent="0.2">
      <c r="G13758" s="35"/>
      <c r="H13758" s="35"/>
    </row>
    <row r="13759" spans="7:8" x14ac:dyDescent="0.2">
      <c r="G13759" s="35"/>
      <c r="H13759" s="35"/>
    </row>
    <row r="13760" spans="7:8" x14ac:dyDescent="0.2">
      <c r="G13760" s="35"/>
      <c r="H13760" s="35"/>
    </row>
    <row r="13761" spans="7:8" x14ac:dyDescent="0.2">
      <c r="G13761" s="35"/>
      <c r="H13761" s="35"/>
    </row>
    <row r="13762" spans="7:8" x14ac:dyDescent="0.2">
      <c r="G13762" s="35"/>
      <c r="H13762" s="35"/>
    </row>
    <row r="13763" spans="7:8" x14ac:dyDescent="0.2">
      <c r="G13763" s="35"/>
      <c r="H13763" s="35"/>
    </row>
    <row r="13764" spans="7:8" x14ac:dyDescent="0.2">
      <c r="G13764" s="35"/>
      <c r="H13764" s="35"/>
    </row>
    <row r="13765" spans="7:8" x14ac:dyDescent="0.2">
      <c r="G13765" s="35"/>
      <c r="H13765" s="35"/>
    </row>
    <row r="13766" spans="7:8" x14ac:dyDescent="0.2">
      <c r="G13766" s="35"/>
      <c r="H13766" s="35"/>
    </row>
    <row r="13767" spans="7:8" x14ac:dyDescent="0.2">
      <c r="G13767" s="35"/>
      <c r="H13767" s="35"/>
    </row>
    <row r="13768" spans="7:8" x14ac:dyDescent="0.2">
      <c r="G13768" s="35"/>
      <c r="H13768" s="35"/>
    </row>
    <row r="13769" spans="7:8" x14ac:dyDescent="0.2">
      <c r="G13769" s="35"/>
      <c r="H13769" s="35"/>
    </row>
    <row r="13770" spans="7:8" x14ac:dyDescent="0.2">
      <c r="G13770" s="35"/>
      <c r="H13770" s="35"/>
    </row>
    <row r="13771" spans="7:8" x14ac:dyDescent="0.2">
      <c r="G13771" s="35"/>
      <c r="H13771" s="35"/>
    </row>
    <row r="13772" spans="7:8" x14ac:dyDescent="0.2">
      <c r="G13772" s="35"/>
      <c r="H13772" s="35"/>
    </row>
    <row r="13773" spans="7:8" x14ac:dyDescent="0.2">
      <c r="G13773" s="35"/>
      <c r="H13773" s="35"/>
    </row>
    <row r="13774" spans="7:8" x14ac:dyDescent="0.2">
      <c r="G13774" s="35"/>
      <c r="H13774" s="35"/>
    </row>
    <row r="13775" spans="7:8" x14ac:dyDescent="0.2">
      <c r="G13775" s="35"/>
      <c r="H13775" s="35"/>
    </row>
    <row r="13776" spans="7:8" x14ac:dyDescent="0.2">
      <c r="G13776" s="35"/>
      <c r="H13776" s="35"/>
    </row>
    <row r="13777" spans="7:8" x14ac:dyDescent="0.2">
      <c r="G13777" s="35"/>
      <c r="H13777" s="35"/>
    </row>
    <row r="13778" spans="7:8" x14ac:dyDescent="0.2">
      <c r="G13778" s="35"/>
      <c r="H13778" s="35"/>
    </row>
    <row r="13779" spans="7:8" x14ac:dyDescent="0.2">
      <c r="G13779" s="35"/>
      <c r="H13779" s="35"/>
    </row>
    <row r="13780" spans="7:8" x14ac:dyDescent="0.2">
      <c r="G13780" s="35"/>
      <c r="H13780" s="35"/>
    </row>
    <row r="13781" spans="7:8" x14ac:dyDescent="0.2">
      <c r="G13781" s="35"/>
      <c r="H13781" s="35"/>
    </row>
    <row r="13782" spans="7:8" x14ac:dyDescent="0.2">
      <c r="G13782" s="35"/>
      <c r="H13782" s="35"/>
    </row>
    <row r="13783" spans="7:8" x14ac:dyDescent="0.2">
      <c r="G13783" s="35"/>
      <c r="H13783" s="35"/>
    </row>
    <row r="13784" spans="7:8" x14ac:dyDescent="0.2">
      <c r="G13784" s="35"/>
      <c r="H13784" s="35"/>
    </row>
    <row r="13785" spans="7:8" x14ac:dyDescent="0.2">
      <c r="G13785" s="35"/>
      <c r="H13785" s="35"/>
    </row>
    <row r="13786" spans="7:8" x14ac:dyDescent="0.2">
      <c r="G13786" s="35"/>
      <c r="H13786" s="35"/>
    </row>
    <row r="13787" spans="7:8" x14ac:dyDescent="0.2">
      <c r="G13787" s="35"/>
      <c r="H13787" s="35"/>
    </row>
    <row r="13788" spans="7:8" x14ac:dyDescent="0.2">
      <c r="G13788" s="35"/>
      <c r="H13788" s="35"/>
    </row>
    <row r="13789" spans="7:8" x14ac:dyDescent="0.2">
      <c r="G13789" s="35"/>
      <c r="H13789" s="35"/>
    </row>
    <row r="13790" spans="7:8" x14ac:dyDescent="0.2">
      <c r="G13790" s="35"/>
      <c r="H13790" s="35"/>
    </row>
    <row r="13791" spans="7:8" x14ac:dyDescent="0.2">
      <c r="G13791" s="35"/>
      <c r="H13791" s="35"/>
    </row>
    <row r="13792" spans="7:8" x14ac:dyDescent="0.2">
      <c r="G13792" s="35"/>
      <c r="H13792" s="35"/>
    </row>
    <row r="13793" spans="7:8" x14ac:dyDescent="0.2">
      <c r="G13793" s="35"/>
      <c r="H13793" s="35"/>
    </row>
    <row r="13794" spans="7:8" x14ac:dyDescent="0.2">
      <c r="G13794" s="35"/>
      <c r="H13794" s="35"/>
    </row>
    <row r="13795" spans="7:8" x14ac:dyDescent="0.2">
      <c r="G13795" s="35"/>
      <c r="H13795" s="35"/>
    </row>
    <row r="13796" spans="7:8" x14ac:dyDescent="0.2">
      <c r="G13796" s="35"/>
      <c r="H13796" s="35"/>
    </row>
    <row r="13797" spans="7:8" x14ac:dyDescent="0.2">
      <c r="G13797" s="35"/>
      <c r="H13797" s="35"/>
    </row>
    <row r="13798" spans="7:8" x14ac:dyDescent="0.2">
      <c r="G13798" s="35"/>
      <c r="H13798" s="35"/>
    </row>
    <row r="13799" spans="7:8" x14ac:dyDescent="0.2">
      <c r="G13799" s="35"/>
      <c r="H13799" s="35"/>
    </row>
    <row r="13800" spans="7:8" x14ac:dyDescent="0.2">
      <c r="G13800" s="35"/>
      <c r="H13800" s="35"/>
    </row>
    <row r="13801" spans="7:8" x14ac:dyDescent="0.2">
      <c r="G13801" s="35"/>
      <c r="H13801" s="35"/>
    </row>
    <row r="13802" spans="7:8" x14ac:dyDescent="0.2">
      <c r="G13802" s="35"/>
      <c r="H13802" s="35"/>
    </row>
    <row r="13803" spans="7:8" x14ac:dyDescent="0.2">
      <c r="G13803" s="35"/>
      <c r="H13803" s="35"/>
    </row>
    <row r="13804" spans="7:8" x14ac:dyDescent="0.2">
      <c r="G13804" s="35"/>
      <c r="H13804" s="35"/>
    </row>
    <row r="13805" spans="7:8" x14ac:dyDescent="0.2">
      <c r="G13805" s="35"/>
      <c r="H13805" s="35"/>
    </row>
    <row r="13806" spans="7:8" x14ac:dyDescent="0.2">
      <c r="G13806" s="35"/>
      <c r="H13806" s="35"/>
    </row>
    <row r="13807" spans="7:8" x14ac:dyDescent="0.2">
      <c r="G13807" s="35"/>
      <c r="H13807" s="35"/>
    </row>
    <row r="13808" spans="7:8" x14ac:dyDescent="0.2">
      <c r="G13808" s="35"/>
      <c r="H13808" s="35"/>
    </row>
    <row r="13809" spans="7:8" x14ac:dyDescent="0.2">
      <c r="G13809" s="35"/>
      <c r="H13809" s="35"/>
    </row>
    <row r="13810" spans="7:8" x14ac:dyDescent="0.2">
      <c r="G13810" s="35"/>
      <c r="H13810" s="35"/>
    </row>
    <row r="13811" spans="7:8" x14ac:dyDescent="0.2">
      <c r="G13811" s="35"/>
      <c r="H13811" s="35"/>
    </row>
    <row r="13812" spans="7:8" x14ac:dyDescent="0.2">
      <c r="G13812" s="35"/>
      <c r="H13812" s="35"/>
    </row>
    <row r="13813" spans="7:8" x14ac:dyDescent="0.2">
      <c r="G13813" s="35"/>
      <c r="H13813" s="35"/>
    </row>
    <row r="13814" spans="7:8" x14ac:dyDescent="0.2">
      <c r="G13814" s="35"/>
      <c r="H13814" s="35"/>
    </row>
    <row r="13815" spans="7:8" x14ac:dyDescent="0.2">
      <c r="G13815" s="35"/>
      <c r="H13815" s="35"/>
    </row>
    <row r="13816" spans="7:8" x14ac:dyDescent="0.2">
      <c r="G13816" s="35"/>
      <c r="H13816" s="35"/>
    </row>
    <row r="13817" spans="7:8" x14ac:dyDescent="0.2">
      <c r="G13817" s="35"/>
      <c r="H13817" s="35"/>
    </row>
    <row r="13818" spans="7:8" x14ac:dyDescent="0.2">
      <c r="G13818" s="35"/>
      <c r="H13818" s="35"/>
    </row>
    <row r="13819" spans="7:8" x14ac:dyDescent="0.2">
      <c r="G13819" s="35"/>
      <c r="H13819" s="35"/>
    </row>
    <row r="13820" spans="7:8" x14ac:dyDescent="0.2">
      <c r="G13820" s="35"/>
      <c r="H13820" s="35"/>
    </row>
    <row r="13821" spans="7:8" x14ac:dyDescent="0.2">
      <c r="G13821" s="35"/>
      <c r="H13821" s="35"/>
    </row>
    <row r="13822" spans="7:8" x14ac:dyDescent="0.2">
      <c r="G13822" s="35"/>
      <c r="H13822" s="35"/>
    </row>
    <row r="13823" spans="7:8" x14ac:dyDescent="0.2">
      <c r="G13823" s="35"/>
      <c r="H13823" s="35"/>
    </row>
    <row r="13824" spans="7:8" x14ac:dyDescent="0.2">
      <c r="G13824" s="35"/>
      <c r="H13824" s="35"/>
    </row>
    <row r="13825" spans="7:8" x14ac:dyDescent="0.2">
      <c r="G13825" s="35"/>
      <c r="H13825" s="35"/>
    </row>
    <row r="13826" spans="7:8" x14ac:dyDescent="0.2">
      <c r="G13826" s="35"/>
      <c r="H13826" s="35"/>
    </row>
    <row r="13827" spans="7:8" x14ac:dyDescent="0.2">
      <c r="G13827" s="35"/>
      <c r="H13827" s="35"/>
    </row>
    <row r="13828" spans="7:8" x14ac:dyDescent="0.2">
      <c r="G13828" s="35"/>
      <c r="H13828" s="35"/>
    </row>
    <row r="13829" spans="7:8" x14ac:dyDescent="0.2">
      <c r="G13829" s="35"/>
      <c r="H13829" s="35"/>
    </row>
    <row r="13830" spans="7:8" x14ac:dyDescent="0.2">
      <c r="G13830" s="35"/>
      <c r="H13830" s="35"/>
    </row>
    <row r="13831" spans="7:8" x14ac:dyDescent="0.2">
      <c r="G13831" s="35"/>
      <c r="H13831" s="35"/>
    </row>
    <row r="13832" spans="7:8" x14ac:dyDescent="0.2">
      <c r="G13832" s="35"/>
      <c r="H13832" s="35"/>
    </row>
    <row r="13833" spans="7:8" x14ac:dyDescent="0.2">
      <c r="G13833" s="35"/>
      <c r="H13833" s="35"/>
    </row>
    <row r="13834" spans="7:8" x14ac:dyDescent="0.2">
      <c r="G13834" s="35"/>
      <c r="H13834" s="35"/>
    </row>
    <row r="13835" spans="7:8" x14ac:dyDescent="0.2">
      <c r="G13835" s="35"/>
      <c r="H13835" s="35"/>
    </row>
    <row r="13836" spans="7:8" x14ac:dyDescent="0.2">
      <c r="G13836" s="35"/>
      <c r="H13836" s="35"/>
    </row>
    <row r="13837" spans="7:8" x14ac:dyDescent="0.2">
      <c r="G13837" s="35"/>
      <c r="H13837" s="35"/>
    </row>
    <row r="13838" spans="7:8" x14ac:dyDescent="0.2">
      <c r="G13838" s="35"/>
      <c r="H13838" s="35"/>
    </row>
    <row r="13839" spans="7:8" x14ac:dyDescent="0.2">
      <c r="G13839" s="35"/>
      <c r="H13839" s="35"/>
    </row>
    <row r="13840" spans="7:8" x14ac:dyDescent="0.2">
      <c r="G13840" s="35"/>
      <c r="H13840" s="35"/>
    </row>
    <row r="13841" spans="7:8" x14ac:dyDescent="0.2">
      <c r="G13841" s="35"/>
      <c r="H13841" s="35"/>
    </row>
    <row r="13842" spans="7:8" x14ac:dyDescent="0.2">
      <c r="G13842" s="35"/>
      <c r="H13842" s="35"/>
    </row>
    <row r="13843" spans="7:8" x14ac:dyDescent="0.2">
      <c r="G13843" s="35"/>
      <c r="H13843" s="35"/>
    </row>
    <row r="13844" spans="7:8" x14ac:dyDescent="0.2">
      <c r="G13844" s="35"/>
      <c r="H13844" s="35"/>
    </row>
    <row r="13845" spans="7:8" x14ac:dyDescent="0.2">
      <c r="G13845" s="35"/>
      <c r="H13845" s="35"/>
    </row>
    <row r="13846" spans="7:8" x14ac:dyDescent="0.2">
      <c r="G13846" s="35"/>
      <c r="H13846" s="35"/>
    </row>
    <row r="13847" spans="7:8" x14ac:dyDescent="0.2">
      <c r="G13847" s="35"/>
      <c r="H13847" s="35"/>
    </row>
    <row r="13848" spans="7:8" x14ac:dyDescent="0.2">
      <c r="G13848" s="35"/>
      <c r="H13848" s="35"/>
    </row>
    <row r="13849" spans="7:8" x14ac:dyDescent="0.2">
      <c r="G13849" s="35"/>
      <c r="H13849" s="35"/>
    </row>
    <row r="13850" spans="7:8" x14ac:dyDescent="0.2">
      <c r="G13850" s="35"/>
      <c r="H13850" s="35"/>
    </row>
    <row r="13851" spans="7:8" x14ac:dyDescent="0.2">
      <c r="G13851" s="35"/>
      <c r="H13851" s="35"/>
    </row>
    <row r="13852" spans="7:8" x14ac:dyDescent="0.2">
      <c r="G13852" s="35"/>
      <c r="H13852" s="35"/>
    </row>
    <row r="13853" spans="7:8" x14ac:dyDescent="0.2">
      <c r="G13853" s="35"/>
      <c r="H13853" s="35"/>
    </row>
    <row r="13854" spans="7:8" x14ac:dyDescent="0.2">
      <c r="G13854" s="35"/>
      <c r="H13854" s="35"/>
    </row>
    <row r="13855" spans="7:8" x14ac:dyDescent="0.2">
      <c r="G13855" s="35"/>
      <c r="H13855" s="35"/>
    </row>
    <row r="13856" spans="7:8" x14ac:dyDescent="0.2">
      <c r="G13856" s="35"/>
      <c r="H13856" s="35"/>
    </row>
    <row r="13857" spans="7:8" x14ac:dyDescent="0.2">
      <c r="G13857" s="35"/>
      <c r="H13857" s="35"/>
    </row>
    <row r="13858" spans="7:8" x14ac:dyDescent="0.2">
      <c r="G13858" s="35"/>
      <c r="H13858" s="35"/>
    </row>
    <row r="13859" spans="7:8" x14ac:dyDescent="0.2">
      <c r="G13859" s="35"/>
      <c r="H13859" s="35"/>
    </row>
    <row r="13860" spans="7:8" x14ac:dyDescent="0.2">
      <c r="G13860" s="35"/>
      <c r="H13860" s="35"/>
    </row>
    <row r="13861" spans="7:8" x14ac:dyDescent="0.2">
      <c r="G13861" s="35"/>
      <c r="H13861" s="35"/>
    </row>
    <row r="13862" spans="7:8" x14ac:dyDescent="0.2">
      <c r="G13862" s="35"/>
      <c r="H13862" s="35"/>
    </row>
    <row r="13863" spans="7:8" x14ac:dyDescent="0.2">
      <c r="G13863" s="35"/>
      <c r="H13863" s="35"/>
    </row>
    <row r="13864" spans="7:8" x14ac:dyDescent="0.2">
      <c r="G13864" s="35"/>
      <c r="H13864" s="35"/>
    </row>
    <row r="13865" spans="7:8" x14ac:dyDescent="0.2">
      <c r="G13865" s="35"/>
      <c r="H13865" s="35"/>
    </row>
    <row r="13866" spans="7:8" x14ac:dyDescent="0.2">
      <c r="G13866" s="35"/>
      <c r="H13866" s="35"/>
    </row>
    <row r="13867" spans="7:8" x14ac:dyDescent="0.2">
      <c r="G13867" s="35"/>
      <c r="H13867" s="35"/>
    </row>
    <row r="13868" spans="7:8" x14ac:dyDescent="0.2">
      <c r="G13868" s="35"/>
      <c r="H13868" s="35"/>
    </row>
    <row r="13869" spans="7:8" x14ac:dyDescent="0.2">
      <c r="G13869" s="35"/>
      <c r="H13869" s="35"/>
    </row>
    <row r="13870" spans="7:8" x14ac:dyDescent="0.2">
      <c r="G13870" s="35"/>
      <c r="H13870" s="35"/>
    </row>
    <row r="13871" spans="7:8" x14ac:dyDescent="0.2">
      <c r="G13871" s="35"/>
      <c r="H13871" s="35"/>
    </row>
    <row r="13872" spans="7:8" x14ac:dyDescent="0.2">
      <c r="G13872" s="35"/>
      <c r="H13872" s="35"/>
    </row>
    <row r="13873" spans="7:8" x14ac:dyDescent="0.2">
      <c r="G13873" s="35"/>
      <c r="H13873" s="35"/>
    </row>
    <row r="13874" spans="7:8" x14ac:dyDescent="0.2">
      <c r="G13874" s="35"/>
      <c r="H13874" s="35"/>
    </row>
    <row r="13875" spans="7:8" x14ac:dyDescent="0.2">
      <c r="G13875" s="35"/>
      <c r="H13875" s="35"/>
    </row>
    <row r="13876" spans="7:8" x14ac:dyDescent="0.2">
      <c r="G13876" s="35"/>
      <c r="H13876" s="35"/>
    </row>
    <row r="13877" spans="7:8" x14ac:dyDescent="0.2">
      <c r="G13877" s="35"/>
      <c r="H13877" s="35"/>
    </row>
    <row r="13878" spans="7:8" x14ac:dyDescent="0.2">
      <c r="G13878" s="35"/>
      <c r="H13878" s="35"/>
    </row>
    <row r="13879" spans="7:8" x14ac:dyDescent="0.2">
      <c r="G13879" s="35"/>
      <c r="H13879" s="35"/>
    </row>
    <row r="13880" spans="7:8" x14ac:dyDescent="0.2">
      <c r="G13880" s="35"/>
      <c r="H13880" s="35"/>
    </row>
    <row r="13881" spans="7:8" x14ac:dyDescent="0.2">
      <c r="G13881" s="35"/>
      <c r="H13881" s="35"/>
    </row>
    <row r="13882" spans="7:8" x14ac:dyDescent="0.2">
      <c r="G13882" s="35"/>
      <c r="H13882" s="35"/>
    </row>
    <row r="13883" spans="7:8" x14ac:dyDescent="0.2">
      <c r="G13883" s="35"/>
      <c r="H13883" s="35"/>
    </row>
    <row r="13884" spans="7:8" x14ac:dyDescent="0.2">
      <c r="G13884" s="35"/>
      <c r="H13884" s="35"/>
    </row>
    <row r="13885" spans="7:8" x14ac:dyDescent="0.2">
      <c r="G13885" s="35"/>
      <c r="H13885" s="35"/>
    </row>
    <row r="13886" spans="7:8" x14ac:dyDescent="0.2">
      <c r="G13886" s="35"/>
      <c r="H13886" s="35"/>
    </row>
    <row r="13887" spans="7:8" x14ac:dyDescent="0.2">
      <c r="G13887" s="35"/>
      <c r="H13887" s="35"/>
    </row>
    <row r="13888" spans="7:8" x14ac:dyDescent="0.2">
      <c r="G13888" s="35"/>
      <c r="H13888" s="35"/>
    </row>
    <row r="13889" spans="7:8" x14ac:dyDescent="0.2">
      <c r="G13889" s="35"/>
      <c r="H13889" s="35"/>
    </row>
    <row r="13890" spans="7:8" x14ac:dyDescent="0.2">
      <c r="G13890" s="35"/>
      <c r="H13890" s="35"/>
    </row>
    <row r="13891" spans="7:8" x14ac:dyDescent="0.2">
      <c r="G13891" s="35"/>
      <c r="H13891" s="35"/>
    </row>
    <row r="13892" spans="7:8" x14ac:dyDescent="0.2">
      <c r="G13892" s="35"/>
      <c r="H13892" s="35"/>
    </row>
    <row r="13893" spans="7:8" x14ac:dyDescent="0.2">
      <c r="G13893" s="35"/>
      <c r="H13893" s="35"/>
    </row>
    <row r="13894" spans="7:8" x14ac:dyDescent="0.2">
      <c r="G13894" s="35"/>
      <c r="H13894" s="35"/>
    </row>
    <row r="13895" spans="7:8" x14ac:dyDescent="0.2">
      <c r="G13895" s="35"/>
      <c r="H13895" s="35"/>
    </row>
    <row r="13896" spans="7:8" x14ac:dyDescent="0.2">
      <c r="G13896" s="35"/>
      <c r="H13896" s="35"/>
    </row>
    <row r="13897" spans="7:8" x14ac:dyDescent="0.2">
      <c r="G13897" s="35"/>
      <c r="H13897" s="35"/>
    </row>
    <row r="13898" spans="7:8" x14ac:dyDescent="0.2">
      <c r="G13898" s="35"/>
      <c r="H13898" s="35"/>
    </row>
    <row r="13899" spans="7:8" x14ac:dyDescent="0.2">
      <c r="G13899" s="35"/>
      <c r="H13899" s="35"/>
    </row>
    <row r="13900" spans="7:8" x14ac:dyDescent="0.2">
      <c r="G13900" s="35"/>
      <c r="H13900" s="35"/>
    </row>
    <row r="13901" spans="7:8" x14ac:dyDescent="0.2">
      <c r="G13901" s="35"/>
      <c r="H13901" s="35"/>
    </row>
    <row r="13902" spans="7:8" x14ac:dyDescent="0.2">
      <c r="G13902" s="35"/>
      <c r="H13902" s="35"/>
    </row>
    <row r="13903" spans="7:8" x14ac:dyDescent="0.2">
      <c r="G13903" s="35"/>
      <c r="H13903" s="35"/>
    </row>
    <row r="13904" spans="7:8" x14ac:dyDescent="0.2">
      <c r="G13904" s="35"/>
      <c r="H13904" s="35"/>
    </row>
    <row r="13905" spans="7:8" x14ac:dyDescent="0.2">
      <c r="G13905" s="35"/>
      <c r="H13905" s="35"/>
    </row>
    <row r="13906" spans="7:8" x14ac:dyDescent="0.2">
      <c r="G13906" s="35"/>
      <c r="H13906" s="35"/>
    </row>
    <row r="13907" spans="7:8" x14ac:dyDescent="0.2">
      <c r="G13907" s="35"/>
      <c r="H13907" s="35"/>
    </row>
    <row r="13908" spans="7:8" x14ac:dyDescent="0.2">
      <c r="G13908" s="35"/>
      <c r="H13908" s="35"/>
    </row>
    <row r="13909" spans="7:8" x14ac:dyDescent="0.2">
      <c r="G13909" s="35"/>
      <c r="H13909" s="35"/>
    </row>
    <row r="13910" spans="7:8" x14ac:dyDescent="0.2">
      <c r="G13910" s="35"/>
      <c r="H13910" s="35"/>
    </row>
    <row r="13911" spans="7:8" x14ac:dyDescent="0.2">
      <c r="G13911" s="35"/>
      <c r="H13911" s="35"/>
    </row>
    <row r="13912" spans="7:8" x14ac:dyDescent="0.2">
      <c r="G13912" s="35"/>
      <c r="H13912" s="35"/>
    </row>
    <row r="13913" spans="7:8" x14ac:dyDescent="0.2">
      <c r="G13913" s="35"/>
      <c r="H13913" s="35"/>
    </row>
    <row r="13914" spans="7:8" x14ac:dyDescent="0.2">
      <c r="G13914" s="35"/>
      <c r="H13914" s="35"/>
    </row>
    <row r="13915" spans="7:8" x14ac:dyDescent="0.2">
      <c r="G13915" s="35"/>
      <c r="H13915" s="35"/>
    </row>
    <row r="13916" spans="7:8" x14ac:dyDescent="0.2">
      <c r="G13916" s="35"/>
      <c r="H13916" s="35"/>
    </row>
    <row r="13917" spans="7:8" x14ac:dyDescent="0.2">
      <c r="G13917" s="35"/>
      <c r="H13917" s="35"/>
    </row>
    <row r="13918" spans="7:8" x14ac:dyDescent="0.2">
      <c r="G13918" s="35"/>
      <c r="H13918" s="35"/>
    </row>
    <row r="13919" spans="7:8" x14ac:dyDescent="0.2">
      <c r="G13919" s="35"/>
      <c r="H13919" s="35"/>
    </row>
    <row r="13920" spans="7:8" x14ac:dyDescent="0.2">
      <c r="G13920" s="35"/>
      <c r="H13920" s="35"/>
    </row>
    <row r="13921" spans="7:8" x14ac:dyDescent="0.2">
      <c r="G13921" s="35"/>
      <c r="H13921" s="35"/>
    </row>
    <row r="13922" spans="7:8" x14ac:dyDescent="0.2">
      <c r="G13922" s="35"/>
      <c r="H13922" s="35"/>
    </row>
    <row r="13923" spans="7:8" x14ac:dyDescent="0.2">
      <c r="G13923" s="35"/>
      <c r="H13923" s="35"/>
    </row>
    <row r="13924" spans="7:8" x14ac:dyDescent="0.2">
      <c r="G13924" s="35"/>
      <c r="H13924" s="35"/>
    </row>
    <row r="13925" spans="7:8" x14ac:dyDescent="0.2">
      <c r="G13925" s="35"/>
      <c r="H13925" s="35"/>
    </row>
    <row r="13926" spans="7:8" x14ac:dyDescent="0.2">
      <c r="G13926" s="35"/>
      <c r="H13926" s="35"/>
    </row>
    <row r="13927" spans="7:8" x14ac:dyDescent="0.2">
      <c r="G13927" s="35"/>
      <c r="H13927" s="35"/>
    </row>
    <row r="13928" spans="7:8" x14ac:dyDescent="0.2">
      <c r="G13928" s="35"/>
      <c r="H13928" s="35"/>
    </row>
    <row r="13929" spans="7:8" x14ac:dyDescent="0.2">
      <c r="G13929" s="35"/>
      <c r="H13929" s="35"/>
    </row>
    <row r="13930" spans="7:8" x14ac:dyDescent="0.2">
      <c r="G13930" s="35"/>
      <c r="H13930" s="35"/>
    </row>
    <row r="13931" spans="7:8" x14ac:dyDescent="0.2">
      <c r="G13931" s="35"/>
      <c r="H13931" s="35"/>
    </row>
    <row r="13932" spans="7:8" x14ac:dyDescent="0.2">
      <c r="G13932" s="35"/>
      <c r="H13932" s="35"/>
    </row>
    <row r="13933" spans="7:8" x14ac:dyDescent="0.2">
      <c r="G13933" s="35"/>
      <c r="H13933" s="35"/>
    </row>
    <row r="13934" spans="7:8" x14ac:dyDescent="0.2">
      <c r="G13934" s="35"/>
      <c r="H13934" s="35"/>
    </row>
    <row r="13935" spans="7:8" x14ac:dyDescent="0.2">
      <c r="G13935" s="35"/>
      <c r="H13935" s="35"/>
    </row>
    <row r="13936" spans="7:8" x14ac:dyDescent="0.2">
      <c r="G13936" s="35"/>
      <c r="H13936" s="35"/>
    </row>
    <row r="13937" spans="7:8" x14ac:dyDescent="0.2">
      <c r="G13937" s="35"/>
      <c r="H13937" s="35"/>
    </row>
    <row r="13938" spans="7:8" x14ac:dyDescent="0.2">
      <c r="G13938" s="35"/>
      <c r="H13938" s="35"/>
    </row>
    <row r="13939" spans="7:8" x14ac:dyDescent="0.2">
      <c r="G13939" s="35"/>
      <c r="H13939" s="35"/>
    </row>
    <row r="13940" spans="7:8" x14ac:dyDescent="0.2">
      <c r="G13940" s="35"/>
      <c r="H13940" s="35"/>
    </row>
    <row r="13941" spans="7:8" x14ac:dyDescent="0.2">
      <c r="G13941" s="35"/>
      <c r="H13941" s="35"/>
    </row>
    <row r="13942" spans="7:8" x14ac:dyDescent="0.2">
      <c r="G13942" s="35"/>
      <c r="H13942" s="35"/>
    </row>
    <row r="13943" spans="7:8" x14ac:dyDescent="0.2">
      <c r="G13943" s="35"/>
      <c r="H13943" s="35"/>
    </row>
    <row r="13944" spans="7:8" x14ac:dyDescent="0.2">
      <c r="G13944" s="35"/>
      <c r="H13944" s="35"/>
    </row>
    <row r="13945" spans="7:8" x14ac:dyDescent="0.2">
      <c r="G13945" s="35"/>
      <c r="H13945" s="35"/>
    </row>
    <row r="13946" spans="7:8" x14ac:dyDescent="0.2">
      <c r="G13946" s="35"/>
      <c r="H13946" s="35"/>
    </row>
    <row r="13947" spans="7:8" x14ac:dyDescent="0.2">
      <c r="G13947" s="35"/>
      <c r="H13947" s="35"/>
    </row>
    <row r="13948" spans="7:8" x14ac:dyDescent="0.2">
      <c r="G13948" s="35"/>
      <c r="H13948" s="35"/>
    </row>
    <row r="13949" spans="7:8" x14ac:dyDescent="0.2">
      <c r="G13949" s="35"/>
      <c r="H13949" s="35"/>
    </row>
    <row r="13950" spans="7:8" x14ac:dyDescent="0.2">
      <c r="G13950" s="35"/>
      <c r="H13950" s="35"/>
    </row>
    <row r="13951" spans="7:8" x14ac:dyDescent="0.2">
      <c r="G13951" s="35"/>
      <c r="H13951" s="35"/>
    </row>
    <row r="13952" spans="7:8" x14ac:dyDescent="0.2">
      <c r="G13952" s="35"/>
      <c r="H13952" s="35"/>
    </row>
    <row r="13953" spans="7:8" x14ac:dyDescent="0.2">
      <c r="G13953" s="35"/>
      <c r="H13953" s="35"/>
    </row>
    <row r="13954" spans="7:8" x14ac:dyDescent="0.2">
      <c r="G13954" s="35"/>
      <c r="H13954" s="35"/>
    </row>
    <row r="13955" spans="7:8" x14ac:dyDescent="0.2">
      <c r="G13955" s="35"/>
      <c r="H13955" s="35"/>
    </row>
    <row r="13956" spans="7:8" x14ac:dyDescent="0.2">
      <c r="G13956" s="35"/>
      <c r="H13956" s="35"/>
    </row>
    <row r="13957" spans="7:8" x14ac:dyDescent="0.2">
      <c r="G13957" s="35"/>
      <c r="H13957" s="35"/>
    </row>
    <row r="13958" spans="7:8" x14ac:dyDescent="0.2">
      <c r="G13958" s="35"/>
      <c r="H13958" s="35"/>
    </row>
    <row r="13959" spans="7:8" x14ac:dyDescent="0.2">
      <c r="G13959" s="35"/>
      <c r="H13959" s="35"/>
    </row>
    <row r="13960" spans="7:8" x14ac:dyDescent="0.2">
      <c r="G13960" s="35"/>
      <c r="H13960" s="35"/>
    </row>
    <row r="13961" spans="7:8" x14ac:dyDescent="0.2">
      <c r="G13961" s="35"/>
      <c r="H13961" s="35"/>
    </row>
    <row r="13962" spans="7:8" x14ac:dyDescent="0.2">
      <c r="G13962" s="35"/>
      <c r="H13962" s="35"/>
    </row>
    <row r="13963" spans="7:8" x14ac:dyDescent="0.2">
      <c r="G13963" s="35"/>
      <c r="H13963" s="35"/>
    </row>
    <row r="13964" spans="7:8" x14ac:dyDescent="0.2">
      <c r="G13964" s="35"/>
      <c r="H13964" s="35"/>
    </row>
    <row r="13965" spans="7:8" x14ac:dyDescent="0.2">
      <c r="G13965" s="35"/>
      <c r="H13965" s="35"/>
    </row>
    <row r="13966" spans="7:8" x14ac:dyDescent="0.2">
      <c r="G13966" s="35"/>
      <c r="H13966" s="35"/>
    </row>
    <row r="13967" spans="7:8" x14ac:dyDescent="0.2">
      <c r="G13967" s="35"/>
      <c r="H13967" s="35"/>
    </row>
    <row r="13968" spans="7:8" x14ac:dyDescent="0.2">
      <c r="G13968" s="35"/>
      <c r="H13968" s="35"/>
    </row>
    <row r="13969" spans="7:8" x14ac:dyDescent="0.2">
      <c r="G13969" s="35"/>
      <c r="H13969" s="35"/>
    </row>
    <row r="13970" spans="7:8" x14ac:dyDescent="0.2">
      <c r="G13970" s="35"/>
      <c r="H13970" s="35"/>
    </row>
    <row r="13971" spans="7:8" x14ac:dyDescent="0.2">
      <c r="G13971" s="35"/>
      <c r="H13971" s="35"/>
    </row>
    <row r="13972" spans="7:8" x14ac:dyDescent="0.2">
      <c r="G13972" s="35"/>
      <c r="H13972" s="35"/>
    </row>
    <row r="13973" spans="7:8" x14ac:dyDescent="0.2">
      <c r="G13973" s="35"/>
      <c r="H13973" s="35"/>
    </row>
    <row r="13974" spans="7:8" x14ac:dyDescent="0.2">
      <c r="G13974" s="35"/>
      <c r="H13974" s="35"/>
    </row>
    <row r="13975" spans="7:8" x14ac:dyDescent="0.2">
      <c r="G13975" s="35"/>
      <c r="H13975" s="35"/>
    </row>
    <row r="13976" spans="7:8" x14ac:dyDescent="0.2">
      <c r="G13976" s="35"/>
      <c r="H13976" s="35"/>
    </row>
    <row r="13977" spans="7:8" x14ac:dyDescent="0.2">
      <c r="G13977" s="35"/>
      <c r="H13977" s="35"/>
    </row>
    <row r="13978" spans="7:8" x14ac:dyDescent="0.2">
      <c r="G13978" s="35"/>
      <c r="H13978" s="35"/>
    </row>
    <row r="13979" spans="7:8" x14ac:dyDescent="0.2">
      <c r="G13979" s="35"/>
      <c r="H13979" s="35"/>
    </row>
    <row r="13980" spans="7:8" x14ac:dyDescent="0.2">
      <c r="G13980" s="35"/>
      <c r="H13980" s="35"/>
    </row>
    <row r="13981" spans="7:8" x14ac:dyDescent="0.2">
      <c r="G13981" s="35"/>
      <c r="H13981" s="35"/>
    </row>
    <row r="13982" spans="7:8" x14ac:dyDescent="0.2">
      <c r="G13982" s="35"/>
      <c r="H13982" s="35"/>
    </row>
    <row r="13983" spans="7:8" x14ac:dyDescent="0.2">
      <c r="G13983" s="35"/>
      <c r="H13983" s="35"/>
    </row>
    <row r="13984" spans="7:8" x14ac:dyDescent="0.2">
      <c r="G13984" s="35"/>
      <c r="H13984" s="35"/>
    </row>
    <row r="13985" spans="7:8" x14ac:dyDescent="0.2">
      <c r="G13985" s="35"/>
      <c r="H13985" s="35"/>
    </row>
    <row r="13986" spans="7:8" x14ac:dyDescent="0.2">
      <c r="G13986" s="35"/>
      <c r="H13986" s="35"/>
    </row>
    <row r="13987" spans="7:8" x14ac:dyDescent="0.2">
      <c r="G13987" s="35"/>
      <c r="H13987" s="35"/>
    </row>
    <row r="13988" spans="7:8" x14ac:dyDescent="0.2">
      <c r="G13988" s="35"/>
      <c r="H13988" s="35"/>
    </row>
    <row r="13989" spans="7:8" x14ac:dyDescent="0.2">
      <c r="G13989" s="35"/>
      <c r="H13989" s="35"/>
    </row>
    <row r="13990" spans="7:8" x14ac:dyDescent="0.2">
      <c r="G13990" s="35"/>
      <c r="H13990" s="35"/>
    </row>
    <row r="13991" spans="7:8" x14ac:dyDescent="0.2">
      <c r="G13991" s="35"/>
      <c r="H13991" s="35"/>
    </row>
    <row r="13992" spans="7:8" x14ac:dyDescent="0.2">
      <c r="G13992" s="35"/>
      <c r="H13992" s="35"/>
    </row>
    <row r="13993" spans="7:8" x14ac:dyDescent="0.2">
      <c r="G13993" s="35"/>
      <c r="H13993" s="35"/>
    </row>
    <row r="13994" spans="7:8" x14ac:dyDescent="0.2">
      <c r="G13994" s="35"/>
      <c r="H13994" s="35"/>
    </row>
    <row r="13995" spans="7:8" x14ac:dyDescent="0.2">
      <c r="G13995" s="35"/>
      <c r="H13995" s="35"/>
    </row>
    <row r="13996" spans="7:8" x14ac:dyDescent="0.2">
      <c r="G13996" s="35"/>
      <c r="H13996" s="35"/>
    </row>
    <row r="13997" spans="7:8" x14ac:dyDescent="0.2">
      <c r="G13997" s="35"/>
      <c r="H13997" s="35"/>
    </row>
    <row r="13998" spans="7:8" x14ac:dyDescent="0.2">
      <c r="G13998" s="35"/>
      <c r="H13998" s="35"/>
    </row>
    <row r="13999" spans="7:8" x14ac:dyDescent="0.2">
      <c r="G13999" s="35"/>
      <c r="H13999" s="35"/>
    </row>
    <row r="14000" spans="7:8" x14ac:dyDescent="0.2">
      <c r="G14000" s="35"/>
      <c r="H14000" s="35"/>
    </row>
    <row r="14001" spans="7:8" x14ac:dyDescent="0.2">
      <c r="G14001" s="35"/>
      <c r="H14001" s="35"/>
    </row>
    <row r="14002" spans="7:8" x14ac:dyDescent="0.2">
      <c r="G14002" s="35"/>
      <c r="H14002" s="35"/>
    </row>
    <row r="14003" spans="7:8" x14ac:dyDescent="0.2">
      <c r="G14003" s="35"/>
      <c r="H14003" s="35"/>
    </row>
    <row r="14004" spans="7:8" x14ac:dyDescent="0.2">
      <c r="G14004" s="35"/>
      <c r="H14004" s="35"/>
    </row>
    <row r="14005" spans="7:8" x14ac:dyDescent="0.2">
      <c r="G14005" s="35"/>
      <c r="H14005" s="35"/>
    </row>
    <row r="14006" spans="7:8" x14ac:dyDescent="0.2">
      <c r="G14006" s="35"/>
      <c r="H14006" s="35"/>
    </row>
    <row r="14007" spans="7:8" x14ac:dyDescent="0.2">
      <c r="G14007" s="35"/>
      <c r="H14007" s="35"/>
    </row>
    <row r="14008" spans="7:8" x14ac:dyDescent="0.2">
      <c r="G14008" s="35"/>
      <c r="H14008" s="35"/>
    </row>
    <row r="14009" spans="7:8" x14ac:dyDescent="0.2">
      <c r="G14009" s="35"/>
      <c r="H14009" s="35"/>
    </row>
    <row r="14010" spans="7:8" x14ac:dyDescent="0.2">
      <c r="G14010" s="35"/>
      <c r="H14010" s="35"/>
    </row>
    <row r="14011" spans="7:8" x14ac:dyDescent="0.2">
      <c r="G14011" s="35"/>
      <c r="H14011" s="35"/>
    </row>
    <row r="14012" spans="7:8" x14ac:dyDescent="0.2">
      <c r="G14012" s="35"/>
      <c r="H14012" s="35"/>
    </row>
    <row r="14013" spans="7:8" x14ac:dyDescent="0.2">
      <c r="G14013" s="35"/>
      <c r="H14013" s="35"/>
    </row>
    <row r="14014" spans="7:8" x14ac:dyDescent="0.2">
      <c r="G14014" s="35"/>
      <c r="H14014" s="35"/>
    </row>
    <row r="14015" spans="7:8" x14ac:dyDescent="0.2">
      <c r="G14015" s="35"/>
      <c r="H14015" s="35"/>
    </row>
    <row r="14016" spans="7:8" x14ac:dyDescent="0.2">
      <c r="G14016" s="35"/>
      <c r="H14016" s="35"/>
    </row>
    <row r="14017" spans="7:8" x14ac:dyDescent="0.2">
      <c r="G14017" s="35"/>
      <c r="H14017" s="35"/>
    </row>
    <row r="14018" spans="7:8" x14ac:dyDescent="0.2">
      <c r="G14018" s="35"/>
      <c r="H14018" s="35"/>
    </row>
    <row r="14019" spans="7:8" x14ac:dyDescent="0.2">
      <c r="G14019" s="35"/>
      <c r="H14019" s="35"/>
    </row>
    <row r="14020" spans="7:8" x14ac:dyDescent="0.2">
      <c r="G14020" s="35"/>
      <c r="H14020" s="35"/>
    </row>
    <row r="14021" spans="7:8" x14ac:dyDescent="0.2">
      <c r="G14021" s="35"/>
      <c r="H14021" s="35"/>
    </row>
    <row r="14022" spans="7:8" x14ac:dyDescent="0.2">
      <c r="G14022" s="35"/>
      <c r="H14022" s="35"/>
    </row>
    <row r="14023" spans="7:8" x14ac:dyDescent="0.2">
      <c r="G14023" s="35"/>
      <c r="H14023" s="35"/>
    </row>
    <row r="14024" spans="7:8" x14ac:dyDescent="0.2">
      <c r="G14024" s="35"/>
      <c r="H14024" s="35"/>
    </row>
    <row r="14025" spans="7:8" x14ac:dyDescent="0.2">
      <c r="G14025" s="35"/>
      <c r="H14025" s="35"/>
    </row>
    <row r="14026" spans="7:8" x14ac:dyDescent="0.2">
      <c r="G14026" s="35"/>
      <c r="H14026" s="35"/>
    </row>
    <row r="14027" spans="7:8" x14ac:dyDescent="0.2">
      <c r="G14027" s="35"/>
      <c r="H14027" s="35"/>
    </row>
    <row r="14028" spans="7:8" x14ac:dyDescent="0.2">
      <c r="G14028" s="35"/>
      <c r="H14028" s="35"/>
    </row>
    <row r="14029" spans="7:8" x14ac:dyDescent="0.2">
      <c r="G14029" s="35"/>
      <c r="H14029" s="35"/>
    </row>
    <row r="14030" spans="7:8" x14ac:dyDescent="0.2">
      <c r="G14030" s="35"/>
      <c r="H14030" s="35"/>
    </row>
    <row r="14031" spans="7:8" x14ac:dyDescent="0.2">
      <c r="G14031" s="35"/>
      <c r="H14031" s="35"/>
    </row>
    <row r="14032" spans="7:8" x14ac:dyDescent="0.2">
      <c r="G14032" s="35"/>
      <c r="H14032" s="35"/>
    </row>
    <row r="14033" spans="7:8" x14ac:dyDescent="0.2">
      <c r="G14033" s="35"/>
      <c r="H14033" s="35"/>
    </row>
    <row r="14034" spans="7:8" x14ac:dyDescent="0.2">
      <c r="G14034" s="35"/>
      <c r="H14034" s="35"/>
    </row>
    <row r="14035" spans="7:8" x14ac:dyDescent="0.2">
      <c r="G14035" s="35"/>
      <c r="H14035" s="35"/>
    </row>
    <row r="14036" spans="7:8" x14ac:dyDescent="0.2">
      <c r="G14036" s="35"/>
      <c r="H14036" s="35"/>
    </row>
    <row r="14037" spans="7:8" x14ac:dyDescent="0.2">
      <c r="G14037" s="35"/>
      <c r="H14037" s="35"/>
    </row>
    <row r="14038" spans="7:8" x14ac:dyDescent="0.2">
      <c r="G14038" s="35"/>
      <c r="H14038" s="35"/>
    </row>
    <row r="14039" spans="7:8" x14ac:dyDescent="0.2">
      <c r="G14039" s="35"/>
      <c r="H14039" s="35"/>
    </row>
    <row r="14040" spans="7:8" x14ac:dyDescent="0.2">
      <c r="G14040" s="35"/>
      <c r="H14040" s="35"/>
    </row>
    <row r="14041" spans="7:8" x14ac:dyDescent="0.2">
      <c r="G14041" s="35"/>
      <c r="H14041" s="35"/>
    </row>
    <row r="14042" spans="7:8" x14ac:dyDescent="0.2">
      <c r="G14042" s="35"/>
      <c r="H14042" s="35"/>
    </row>
    <row r="14043" spans="7:8" x14ac:dyDescent="0.2">
      <c r="G14043" s="35"/>
      <c r="H14043" s="35"/>
    </row>
    <row r="14044" spans="7:8" x14ac:dyDescent="0.2">
      <c r="G14044" s="35"/>
      <c r="H14044" s="35"/>
    </row>
    <row r="14045" spans="7:8" x14ac:dyDescent="0.2">
      <c r="G14045" s="35"/>
      <c r="H14045" s="35"/>
    </row>
    <row r="14046" spans="7:8" x14ac:dyDescent="0.2">
      <c r="G14046" s="35"/>
      <c r="H14046" s="35"/>
    </row>
    <row r="14047" spans="7:8" x14ac:dyDescent="0.2">
      <c r="G14047" s="35"/>
      <c r="H14047" s="35"/>
    </row>
    <row r="14048" spans="7:8" x14ac:dyDescent="0.2">
      <c r="G14048" s="35"/>
      <c r="H14048" s="35"/>
    </row>
    <row r="14049" spans="7:8" x14ac:dyDescent="0.2">
      <c r="G14049" s="35"/>
      <c r="H14049" s="35"/>
    </row>
    <row r="14050" spans="7:8" x14ac:dyDescent="0.2">
      <c r="G14050" s="35"/>
      <c r="H14050" s="35"/>
    </row>
    <row r="14051" spans="7:8" x14ac:dyDescent="0.2">
      <c r="G14051" s="35"/>
      <c r="H14051" s="35"/>
    </row>
    <row r="14052" spans="7:8" x14ac:dyDescent="0.2">
      <c r="G14052" s="35"/>
      <c r="H14052" s="35"/>
    </row>
    <row r="14053" spans="7:8" x14ac:dyDescent="0.2">
      <c r="G14053" s="35"/>
      <c r="H14053" s="35"/>
    </row>
    <row r="14054" spans="7:8" x14ac:dyDescent="0.2">
      <c r="G14054" s="35"/>
      <c r="H14054" s="35"/>
    </row>
    <row r="14055" spans="7:8" x14ac:dyDescent="0.2">
      <c r="G14055" s="35"/>
      <c r="H14055" s="35"/>
    </row>
    <row r="14056" spans="7:8" x14ac:dyDescent="0.2">
      <c r="G14056" s="35"/>
      <c r="H14056" s="35"/>
    </row>
    <row r="14057" spans="7:8" x14ac:dyDescent="0.2">
      <c r="G14057" s="35"/>
      <c r="H14057" s="35"/>
    </row>
    <row r="14058" spans="7:8" x14ac:dyDescent="0.2">
      <c r="G14058" s="35"/>
      <c r="H14058" s="35"/>
    </row>
    <row r="14059" spans="7:8" x14ac:dyDescent="0.2">
      <c r="G14059" s="35"/>
      <c r="H14059" s="35"/>
    </row>
    <row r="14060" spans="7:8" x14ac:dyDescent="0.2">
      <c r="G14060" s="35"/>
      <c r="H14060" s="35"/>
    </row>
    <row r="14061" spans="7:8" x14ac:dyDescent="0.2">
      <c r="G14061" s="35"/>
      <c r="H14061" s="35"/>
    </row>
    <row r="14062" spans="7:8" x14ac:dyDescent="0.2">
      <c r="G14062" s="35"/>
      <c r="H14062" s="35"/>
    </row>
    <row r="14063" spans="7:8" x14ac:dyDescent="0.2">
      <c r="G14063" s="35"/>
      <c r="H14063" s="35"/>
    </row>
    <row r="14064" spans="7:8" x14ac:dyDescent="0.2">
      <c r="G14064" s="35"/>
      <c r="H14064" s="35"/>
    </row>
    <row r="14065" spans="7:8" x14ac:dyDescent="0.2">
      <c r="G14065" s="35"/>
      <c r="H14065" s="35"/>
    </row>
    <row r="14066" spans="7:8" x14ac:dyDescent="0.2">
      <c r="G14066" s="35"/>
      <c r="H14066" s="35"/>
    </row>
    <row r="14067" spans="7:8" x14ac:dyDescent="0.2">
      <c r="G14067" s="35"/>
      <c r="H14067" s="35"/>
    </row>
    <row r="14068" spans="7:8" x14ac:dyDescent="0.2">
      <c r="G14068" s="35"/>
      <c r="H14068" s="35"/>
    </row>
    <row r="14069" spans="7:8" x14ac:dyDescent="0.2">
      <c r="G14069" s="35"/>
      <c r="H14069" s="35"/>
    </row>
    <row r="14070" spans="7:8" x14ac:dyDescent="0.2">
      <c r="G14070" s="35"/>
      <c r="H14070" s="35"/>
    </row>
    <row r="14071" spans="7:8" x14ac:dyDescent="0.2">
      <c r="G14071" s="35"/>
      <c r="H14071" s="35"/>
    </row>
    <row r="14072" spans="7:8" x14ac:dyDescent="0.2">
      <c r="G14072" s="35"/>
      <c r="H14072" s="35"/>
    </row>
    <row r="14073" spans="7:8" x14ac:dyDescent="0.2">
      <c r="G14073" s="35"/>
      <c r="H14073" s="35"/>
    </row>
    <row r="14074" spans="7:8" x14ac:dyDescent="0.2">
      <c r="G14074" s="35"/>
      <c r="H14074" s="35"/>
    </row>
    <row r="14075" spans="7:8" x14ac:dyDescent="0.2">
      <c r="G14075" s="35"/>
      <c r="H14075" s="35"/>
    </row>
    <row r="14076" spans="7:8" x14ac:dyDescent="0.2">
      <c r="G14076" s="35"/>
      <c r="H14076" s="35"/>
    </row>
    <row r="14077" spans="7:8" x14ac:dyDescent="0.2">
      <c r="G14077" s="35"/>
      <c r="H14077" s="35"/>
    </row>
    <row r="14078" spans="7:8" x14ac:dyDescent="0.2">
      <c r="G14078" s="35"/>
      <c r="H14078" s="35"/>
    </row>
    <row r="14079" spans="7:8" x14ac:dyDescent="0.2">
      <c r="G14079" s="35"/>
      <c r="H14079" s="35"/>
    </row>
    <row r="14080" spans="7:8" x14ac:dyDescent="0.2">
      <c r="G14080" s="35"/>
      <c r="H14080" s="35"/>
    </row>
    <row r="14081" spans="7:8" x14ac:dyDescent="0.2">
      <c r="G14081" s="35"/>
      <c r="H14081" s="35"/>
    </row>
    <row r="14082" spans="7:8" x14ac:dyDescent="0.2">
      <c r="G14082" s="35"/>
      <c r="H14082" s="35"/>
    </row>
    <row r="14083" spans="7:8" x14ac:dyDescent="0.2">
      <c r="G14083" s="35"/>
      <c r="H14083" s="35"/>
    </row>
    <row r="14084" spans="7:8" x14ac:dyDescent="0.2">
      <c r="G14084" s="35"/>
      <c r="H14084" s="35"/>
    </row>
    <row r="14085" spans="7:8" x14ac:dyDescent="0.2">
      <c r="G14085" s="35"/>
      <c r="H14085" s="35"/>
    </row>
    <row r="14086" spans="7:8" x14ac:dyDescent="0.2">
      <c r="G14086" s="35"/>
      <c r="H14086" s="35"/>
    </row>
    <row r="14087" spans="7:8" x14ac:dyDescent="0.2">
      <c r="G14087" s="35"/>
      <c r="H14087" s="35"/>
    </row>
    <row r="14088" spans="7:8" x14ac:dyDescent="0.2">
      <c r="G14088" s="35"/>
      <c r="H14088" s="35"/>
    </row>
    <row r="14089" spans="7:8" x14ac:dyDescent="0.2">
      <c r="G14089" s="35"/>
      <c r="H14089" s="35"/>
    </row>
    <row r="14090" spans="7:8" x14ac:dyDescent="0.2">
      <c r="G14090" s="35"/>
      <c r="H14090" s="35"/>
    </row>
    <row r="14091" spans="7:8" x14ac:dyDescent="0.2">
      <c r="G14091" s="35"/>
      <c r="H14091" s="35"/>
    </row>
    <row r="14092" spans="7:8" x14ac:dyDescent="0.2">
      <c r="G14092" s="35"/>
      <c r="H14092" s="35"/>
    </row>
    <row r="14093" spans="7:8" x14ac:dyDescent="0.2">
      <c r="G14093" s="35"/>
      <c r="H14093" s="35"/>
    </row>
    <row r="14094" spans="7:8" x14ac:dyDescent="0.2">
      <c r="G14094" s="35"/>
      <c r="H14094" s="35"/>
    </row>
    <row r="14095" spans="7:8" x14ac:dyDescent="0.2">
      <c r="G14095" s="35"/>
      <c r="H14095" s="35"/>
    </row>
    <row r="14096" spans="7:8" x14ac:dyDescent="0.2">
      <c r="G14096" s="35"/>
      <c r="H14096" s="35"/>
    </row>
    <row r="14097" spans="7:8" x14ac:dyDescent="0.2">
      <c r="G14097" s="35"/>
      <c r="H14097" s="35"/>
    </row>
    <row r="14098" spans="7:8" x14ac:dyDescent="0.2">
      <c r="G14098" s="35"/>
      <c r="H14098" s="35"/>
    </row>
    <row r="14099" spans="7:8" x14ac:dyDescent="0.2">
      <c r="G14099" s="35"/>
      <c r="H14099" s="35"/>
    </row>
    <row r="14100" spans="7:8" x14ac:dyDescent="0.2">
      <c r="G14100" s="35"/>
      <c r="H14100" s="35"/>
    </row>
    <row r="14101" spans="7:8" x14ac:dyDescent="0.2">
      <c r="G14101" s="35"/>
      <c r="H14101" s="35"/>
    </row>
    <row r="14102" spans="7:8" x14ac:dyDescent="0.2">
      <c r="G14102" s="35"/>
      <c r="H14102" s="35"/>
    </row>
    <row r="14103" spans="7:8" x14ac:dyDescent="0.2">
      <c r="G14103" s="35"/>
      <c r="H14103" s="35"/>
    </row>
    <row r="14104" spans="7:8" x14ac:dyDescent="0.2">
      <c r="G14104" s="35"/>
      <c r="H14104" s="35"/>
    </row>
    <row r="14105" spans="7:8" x14ac:dyDescent="0.2">
      <c r="G14105" s="35"/>
      <c r="H14105" s="35"/>
    </row>
    <row r="14106" spans="7:8" x14ac:dyDescent="0.2">
      <c r="G14106" s="35"/>
      <c r="H14106" s="35"/>
    </row>
    <row r="14107" spans="7:8" x14ac:dyDescent="0.2">
      <c r="G14107" s="35"/>
      <c r="H14107" s="35"/>
    </row>
    <row r="14108" spans="7:8" x14ac:dyDescent="0.2">
      <c r="G14108" s="35"/>
      <c r="H14108" s="35"/>
    </row>
    <row r="14109" spans="7:8" x14ac:dyDescent="0.2">
      <c r="G14109" s="35"/>
      <c r="H14109" s="35"/>
    </row>
    <row r="14110" spans="7:8" x14ac:dyDescent="0.2">
      <c r="G14110" s="35"/>
      <c r="H14110" s="35"/>
    </row>
    <row r="14111" spans="7:8" x14ac:dyDescent="0.2">
      <c r="G14111" s="35"/>
      <c r="H14111" s="35"/>
    </row>
    <row r="14112" spans="7:8" x14ac:dyDescent="0.2">
      <c r="G14112" s="35"/>
      <c r="H14112" s="35"/>
    </row>
    <row r="14113" spans="7:8" x14ac:dyDescent="0.2">
      <c r="G14113" s="35"/>
      <c r="H14113" s="35"/>
    </row>
    <row r="14114" spans="7:8" x14ac:dyDescent="0.2">
      <c r="G14114" s="35"/>
      <c r="H14114" s="35"/>
    </row>
    <row r="14115" spans="7:8" x14ac:dyDescent="0.2">
      <c r="G14115" s="35"/>
      <c r="H14115" s="35"/>
    </row>
    <row r="14116" spans="7:8" x14ac:dyDescent="0.2">
      <c r="G14116" s="35"/>
      <c r="H14116" s="35"/>
    </row>
    <row r="14117" spans="7:8" x14ac:dyDescent="0.2">
      <c r="G14117" s="35"/>
      <c r="H14117" s="35"/>
    </row>
    <row r="14118" spans="7:8" x14ac:dyDescent="0.2">
      <c r="G14118" s="35"/>
      <c r="H14118" s="35"/>
    </row>
    <row r="14119" spans="7:8" x14ac:dyDescent="0.2">
      <c r="G14119" s="35"/>
      <c r="H14119" s="35"/>
    </row>
    <row r="14120" spans="7:8" x14ac:dyDescent="0.2">
      <c r="G14120" s="35"/>
      <c r="H14120" s="35"/>
    </row>
    <row r="14121" spans="7:8" x14ac:dyDescent="0.2">
      <c r="G14121" s="35"/>
      <c r="H14121" s="35"/>
    </row>
    <row r="14122" spans="7:8" x14ac:dyDescent="0.2">
      <c r="G14122" s="35"/>
      <c r="H14122" s="35"/>
    </row>
    <row r="14123" spans="7:8" x14ac:dyDescent="0.2">
      <c r="G14123" s="35"/>
      <c r="H14123" s="35"/>
    </row>
    <row r="14124" spans="7:8" x14ac:dyDescent="0.2">
      <c r="G14124" s="35"/>
      <c r="H14124" s="35"/>
    </row>
    <row r="14125" spans="7:8" x14ac:dyDescent="0.2">
      <c r="G14125" s="35"/>
      <c r="H14125" s="35"/>
    </row>
    <row r="14126" spans="7:8" x14ac:dyDescent="0.2">
      <c r="G14126" s="35"/>
      <c r="H14126" s="35"/>
    </row>
    <row r="14127" spans="7:8" x14ac:dyDescent="0.2">
      <c r="G14127" s="35"/>
      <c r="H14127" s="35"/>
    </row>
    <row r="14128" spans="7:8" x14ac:dyDescent="0.2">
      <c r="G14128" s="35"/>
      <c r="H14128" s="35"/>
    </row>
    <row r="14129" spans="7:8" x14ac:dyDescent="0.2">
      <c r="G14129" s="35"/>
      <c r="H14129" s="35"/>
    </row>
    <row r="14130" spans="7:8" x14ac:dyDescent="0.2">
      <c r="G14130" s="35"/>
      <c r="H14130" s="35"/>
    </row>
    <row r="14131" spans="7:8" x14ac:dyDescent="0.2">
      <c r="G14131" s="35"/>
      <c r="H14131" s="35"/>
    </row>
    <row r="14132" spans="7:8" x14ac:dyDescent="0.2">
      <c r="G14132" s="35"/>
      <c r="H14132" s="35"/>
    </row>
    <row r="14133" spans="7:8" x14ac:dyDescent="0.2">
      <c r="G14133" s="35"/>
      <c r="H14133" s="35"/>
    </row>
    <row r="14134" spans="7:8" x14ac:dyDescent="0.2">
      <c r="G14134" s="35"/>
      <c r="H14134" s="35"/>
    </row>
    <row r="14135" spans="7:8" x14ac:dyDescent="0.2">
      <c r="G14135" s="35"/>
      <c r="H14135" s="35"/>
    </row>
    <row r="14136" spans="7:8" x14ac:dyDescent="0.2">
      <c r="G14136" s="35"/>
      <c r="H14136" s="35"/>
    </row>
    <row r="14137" spans="7:8" x14ac:dyDescent="0.2">
      <c r="G14137" s="35"/>
      <c r="H14137" s="35"/>
    </row>
    <row r="14138" spans="7:8" x14ac:dyDescent="0.2">
      <c r="G14138" s="35"/>
      <c r="H14138" s="35"/>
    </row>
    <row r="14139" spans="7:8" x14ac:dyDescent="0.2">
      <c r="G14139" s="35"/>
      <c r="H14139" s="35"/>
    </row>
    <row r="14140" spans="7:8" x14ac:dyDescent="0.2">
      <c r="G14140" s="35"/>
      <c r="H14140" s="35"/>
    </row>
    <row r="14141" spans="7:8" x14ac:dyDescent="0.2">
      <c r="G14141" s="35"/>
      <c r="H14141" s="35"/>
    </row>
    <row r="14142" spans="7:8" x14ac:dyDescent="0.2">
      <c r="G14142" s="35"/>
      <c r="H14142" s="35"/>
    </row>
    <row r="14143" spans="7:8" x14ac:dyDescent="0.2">
      <c r="G14143" s="35"/>
      <c r="H14143" s="35"/>
    </row>
    <row r="14144" spans="7:8" x14ac:dyDescent="0.2">
      <c r="G14144" s="35"/>
      <c r="H14144" s="35"/>
    </row>
    <row r="14145" spans="7:8" x14ac:dyDescent="0.2">
      <c r="G14145" s="35"/>
      <c r="H14145" s="35"/>
    </row>
    <row r="14146" spans="7:8" x14ac:dyDescent="0.2">
      <c r="G14146" s="35"/>
      <c r="H14146" s="35"/>
    </row>
    <row r="14147" spans="7:8" x14ac:dyDescent="0.2">
      <c r="G14147" s="35"/>
      <c r="H14147" s="35"/>
    </row>
    <row r="14148" spans="7:8" x14ac:dyDescent="0.2">
      <c r="G14148" s="35"/>
      <c r="H14148" s="35"/>
    </row>
    <row r="14149" spans="7:8" x14ac:dyDescent="0.2">
      <c r="G14149" s="35"/>
      <c r="H14149" s="35"/>
    </row>
    <row r="14150" spans="7:8" x14ac:dyDescent="0.2">
      <c r="G14150" s="35"/>
      <c r="H14150" s="35"/>
    </row>
    <row r="14151" spans="7:8" x14ac:dyDescent="0.2">
      <c r="G14151" s="35"/>
      <c r="H14151" s="35"/>
    </row>
    <row r="14152" spans="7:8" x14ac:dyDescent="0.2">
      <c r="G14152" s="35"/>
      <c r="H14152" s="35"/>
    </row>
    <row r="14153" spans="7:8" x14ac:dyDescent="0.2">
      <c r="G14153" s="35"/>
      <c r="H14153" s="35"/>
    </row>
    <row r="14154" spans="7:8" x14ac:dyDescent="0.2">
      <c r="G14154" s="35"/>
      <c r="H14154" s="35"/>
    </row>
    <row r="14155" spans="7:8" x14ac:dyDescent="0.2">
      <c r="G14155" s="35"/>
      <c r="H14155" s="35"/>
    </row>
    <row r="14156" spans="7:8" x14ac:dyDescent="0.2">
      <c r="G14156" s="35"/>
      <c r="H14156" s="35"/>
    </row>
    <row r="14157" spans="7:8" x14ac:dyDescent="0.2">
      <c r="G14157" s="35"/>
      <c r="H14157" s="35"/>
    </row>
    <row r="14158" spans="7:8" x14ac:dyDescent="0.2">
      <c r="G14158" s="35"/>
      <c r="H14158" s="35"/>
    </row>
    <row r="14159" spans="7:8" x14ac:dyDescent="0.2">
      <c r="G14159" s="35"/>
      <c r="H14159" s="35"/>
    </row>
    <row r="14160" spans="7:8" x14ac:dyDescent="0.2">
      <c r="G14160" s="35"/>
      <c r="H14160" s="35"/>
    </row>
    <row r="14161" spans="7:8" x14ac:dyDescent="0.2">
      <c r="G14161" s="35"/>
      <c r="H14161" s="35"/>
    </row>
    <row r="14162" spans="7:8" x14ac:dyDescent="0.2">
      <c r="G14162" s="35"/>
      <c r="H14162" s="35"/>
    </row>
    <row r="14163" spans="7:8" x14ac:dyDescent="0.2">
      <c r="G14163" s="35"/>
      <c r="H14163" s="35"/>
    </row>
    <row r="14164" spans="7:8" x14ac:dyDescent="0.2">
      <c r="G14164" s="35"/>
      <c r="H14164" s="35"/>
    </row>
    <row r="14165" spans="7:8" x14ac:dyDescent="0.2">
      <c r="G14165" s="35"/>
      <c r="H14165" s="35"/>
    </row>
    <row r="14166" spans="7:8" x14ac:dyDescent="0.2">
      <c r="G14166" s="35"/>
      <c r="H14166" s="35"/>
    </row>
    <row r="14167" spans="7:8" x14ac:dyDescent="0.2">
      <c r="G14167" s="35"/>
      <c r="H14167" s="35"/>
    </row>
    <row r="14168" spans="7:8" x14ac:dyDescent="0.2">
      <c r="G14168" s="35"/>
      <c r="H14168" s="35"/>
    </row>
    <row r="14169" spans="7:8" x14ac:dyDescent="0.2">
      <c r="G14169" s="35"/>
      <c r="H14169" s="35"/>
    </row>
    <row r="14170" spans="7:8" x14ac:dyDescent="0.2">
      <c r="G14170" s="35"/>
      <c r="H14170" s="35"/>
    </row>
    <row r="14171" spans="7:8" x14ac:dyDescent="0.2">
      <c r="G14171" s="35"/>
      <c r="H14171" s="35"/>
    </row>
    <row r="14172" spans="7:8" x14ac:dyDescent="0.2">
      <c r="G14172" s="35"/>
      <c r="H14172" s="35"/>
    </row>
    <row r="14173" spans="7:8" x14ac:dyDescent="0.2">
      <c r="G14173" s="35"/>
      <c r="H14173" s="35"/>
    </row>
    <row r="14174" spans="7:8" x14ac:dyDescent="0.2">
      <c r="G14174" s="35"/>
      <c r="H14174" s="35"/>
    </row>
    <row r="14175" spans="7:8" x14ac:dyDescent="0.2">
      <c r="G14175" s="35"/>
      <c r="H14175" s="35"/>
    </row>
    <row r="14176" spans="7:8" x14ac:dyDescent="0.2">
      <c r="G14176" s="35"/>
      <c r="H14176" s="35"/>
    </row>
    <row r="14177" spans="7:8" x14ac:dyDescent="0.2">
      <c r="G14177" s="35"/>
      <c r="H14177" s="35"/>
    </row>
    <row r="14178" spans="7:8" x14ac:dyDescent="0.2">
      <c r="G14178" s="35"/>
      <c r="H14178" s="35"/>
    </row>
    <row r="14179" spans="7:8" x14ac:dyDescent="0.2">
      <c r="G14179" s="35"/>
      <c r="H14179" s="35"/>
    </row>
    <row r="14180" spans="7:8" x14ac:dyDescent="0.2">
      <c r="G14180" s="35"/>
      <c r="H14180" s="35"/>
    </row>
    <row r="14181" spans="7:8" x14ac:dyDescent="0.2">
      <c r="G14181" s="35"/>
      <c r="H14181" s="35"/>
    </row>
    <row r="14182" spans="7:8" x14ac:dyDescent="0.2">
      <c r="G14182" s="35"/>
      <c r="H14182" s="35"/>
    </row>
    <row r="14183" spans="7:8" x14ac:dyDescent="0.2">
      <c r="G14183" s="35"/>
      <c r="H14183" s="35"/>
    </row>
    <row r="14184" spans="7:8" x14ac:dyDescent="0.2">
      <c r="G14184" s="35"/>
      <c r="H14184" s="35"/>
    </row>
    <row r="14185" spans="7:8" x14ac:dyDescent="0.2">
      <c r="G14185" s="35"/>
      <c r="H14185" s="35"/>
    </row>
    <row r="14186" spans="7:8" x14ac:dyDescent="0.2">
      <c r="G14186" s="35"/>
      <c r="H14186" s="35"/>
    </row>
    <row r="14187" spans="7:8" x14ac:dyDescent="0.2">
      <c r="G14187" s="35"/>
      <c r="H14187" s="35"/>
    </row>
    <row r="14188" spans="7:8" x14ac:dyDescent="0.2">
      <c r="G14188" s="35"/>
      <c r="H14188" s="35"/>
    </row>
    <row r="14189" spans="7:8" x14ac:dyDescent="0.2">
      <c r="G14189" s="35"/>
      <c r="H14189" s="35"/>
    </row>
    <row r="14190" spans="7:8" x14ac:dyDescent="0.2">
      <c r="G14190" s="35"/>
      <c r="H14190" s="35"/>
    </row>
    <row r="14191" spans="7:8" x14ac:dyDescent="0.2">
      <c r="G14191" s="35"/>
      <c r="H14191" s="35"/>
    </row>
    <row r="14192" spans="7:8" x14ac:dyDescent="0.2">
      <c r="G14192" s="35"/>
      <c r="H14192" s="35"/>
    </row>
    <row r="14193" spans="7:8" x14ac:dyDescent="0.2">
      <c r="G14193" s="35"/>
      <c r="H14193" s="35"/>
    </row>
    <row r="14194" spans="7:8" x14ac:dyDescent="0.2">
      <c r="G14194" s="35"/>
      <c r="H14194" s="35"/>
    </row>
    <row r="14195" spans="7:8" x14ac:dyDescent="0.2">
      <c r="G14195" s="35"/>
      <c r="H14195" s="35"/>
    </row>
    <row r="14196" spans="7:8" x14ac:dyDescent="0.2">
      <c r="G14196" s="35"/>
      <c r="H14196" s="35"/>
    </row>
    <row r="14197" spans="7:8" x14ac:dyDescent="0.2">
      <c r="G14197" s="35"/>
      <c r="H14197" s="35"/>
    </row>
    <row r="14198" spans="7:8" x14ac:dyDescent="0.2">
      <c r="G14198" s="35"/>
      <c r="H14198" s="35"/>
    </row>
    <row r="14199" spans="7:8" x14ac:dyDescent="0.2">
      <c r="G14199" s="35"/>
      <c r="H14199" s="35"/>
    </row>
    <row r="14200" spans="7:8" x14ac:dyDescent="0.2">
      <c r="G14200" s="35"/>
      <c r="H14200" s="35"/>
    </row>
    <row r="14201" spans="7:8" x14ac:dyDescent="0.2">
      <c r="G14201" s="35"/>
      <c r="H14201" s="35"/>
    </row>
    <row r="14202" spans="7:8" x14ac:dyDescent="0.2">
      <c r="G14202" s="35"/>
      <c r="H14202" s="35"/>
    </row>
    <row r="14203" spans="7:8" x14ac:dyDescent="0.2">
      <c r="G14203" s="35"/>
      <c r="H14203" s="35"/>
    </row>
    <row r="14204" spans="7:8" x14ac:dyDescent="0.2">
      <c r="G14204" s="35"/>
      <c r="H14204" s="35"/>
    </row>
    <row r="14205" spans="7:8" x14ac:dyDescent="0.2">
      <c r="G14205" s="35"/>
      <c r="H14205" s="35"/>
    </row>
    <row r="14206" spans="7:8" x14ac:dyDescent="0.2">
      <c r="G14206" s="35"/>
      <c r="H14206" s="35"/>
    </row>
    <row r="14207" spans="7:8" x14ac:dyDescent="0.2">
      <c r="G14207" s="35"/>
      <c r="H14207" s="35"/>
    </row>
    <row r="14208" spans="7:8" x14ac:dyDescent="0.2">
      <c r="G14208" s="35"/>
      <c r="H14208" s="35"/>
    </row>
    <row r="14209" spans="7:8" x14ac:dyDescent="0.2">
      <c r="G14209" s="35"/>
      <c r="H14209" s="35"/>
    </row>
    <row r="14210" spans="7:8" x14ac:dyDescent="0.2">
      <c r="G14210" s="35"/>
      <c r="H14210" s="35"/>
    </row>
    <row r="14211" spans="7:8" x14ac:dyDescent="0.2">
      <c r="G14211" s="35"/>
      <c r="H14211" s="35"/>
    </row>
    <row r="14212" spans="7:8" x14ac:dyDescent="0.2">
      <c r="G14212" s="35"/>
      <c r="H14212" s="35"/>
    </row>
    <row r="14213" spans="7:8" x14ac:dyDescent="0.2">
      <c r="G14213" s="35"/>
      <c r="H14213" s="35"/>
    </row>
    <row r="14214" spans="7:8" x14ac:dyDescent="0.2">
      <c r="G14214" s="35"/>
      <c r="H14214" s="35"/>
    </row>
    <row r="14215" spans="7:8" x14ac:dyDescent="0.2">
      <c r="G14215" s="35"/>
      <c r="H14215" s="35"/>
    </row>
    <row r="14216" spans="7:8" x14ac:dyDescent="0.2">
      <c r="G14216" s="35"/>
      <c r="H14216" s="35"/>
    </row>
    <row r="14217" spans="7:8" x14ac:dyDescent="0.2">
      <c r="G14217" s="35"/>
      <c r="H14217" s="35"/>
    </row>
    <row r="14218" spans="7:8" x14ac:dyDescent="0.2">
      <c r="G14218" s="35"/>
      <c r="H14218" s="35"/>
    </row>
    <row r="14219" spans="7:8" x14ac:dyDescent="0.2">
      <c r="G14219" s="35"/>
      <c r="H14219" s="35"/>
    </row>
    <row r="14220" spans="7:8" x14ac:dyDescent="0.2">
      <c r="G14220" s="35"/>
      <c r="H14220" s="35"/>
    </row>
    <row r="14221" spans="7:8" x14ac:dyDescent="0.2">
      <c r="G14221" s="35"/>
      <c r="H14221" s="35"/>
    </row>
    <row r="14222" spans="7:8" x14ac:dyDescent="0.2">
      <c r="G14222" s="35"/>
      <c r="H14222" s="35"/>
    </row>
    <row r="14223" spans="7:8" x14ac:dyDescent="0.2">
      <c r="G14223" s="35"/>
      <c r="H14223" s="35"/>
    </row>
    <row r="14224" spans="7:8" x14ac:dyDescent="0.2">
      <c r="G14224" s="35"/>
      <c r="H14224" s="35"/>
    </row>
    <row r="14225" spans="7:8" x14ac:dyDescent="0.2">
      <c r="G14225" s="35"/>
      <c r="H14225" s="35"/>
    </row>
    <row r="14226" spans="7:8" x14ac:dyDescent="0.2">
      <c r="G14226" s="35"/>
      <c r="H14226" s="35"/>
    </row>
    <row r="14227" spans="7:8" x14ac:dyDescent="0.2">
      <c r="G14227" s="35"/>
      <c r="H14227" s="35"/>
    </row>
    <row r="14228" spans="7:8" x14ac:dyDescent="0.2">
      <c r="G14228" s="35"/>
      <c r="H14228" s="35"/>
    </row>
    <row r="14229" spans="7:8" x14ac:dyDescent="0.2">
      <c r="G14229" s="35"/>
      <c r="H14229" s="35"/>
    </row>
    <row r="14230" spans="7:8" x14ac:dyDescent="0.2">
      <c r="G14230" s="35"/>
      <c r="H14230" s="35"/>
    </row>
    <row r="14231" spans="7:8" x14ac:dyDescent="0.2">
      <c r="G14231" s="35"/>
      <c r="H14231" s="35"/>
    </row>
    <row r="14232" spans="7:8" x14ac:dyDescent="0.2">
      <c r="G14232" s="35"/>
      <c r="H14232" s="35"/>
    </row>
    <row r="14233" spans="7:8" x14ac:dyDescent="0.2">
      <c r="G14233" s="35"/>
      <c r="H14233" s="35"/>
    </row>
    <row r="14234" spans="7:8" x14ac:dyDescent="0.2">
      <c r="G14234" s="35"/>
      <c r="H14234" s="35"/>
    </row>
    <row r="14235" spans="7:8" x14ac:dyDescent="0.2">
      <c r="G14235" s="35"/>
      <c r="H14235" s="35"/>
    </row>
    <row r="14236" spans="7:8" x14ac:dyDescent="0.2">
      <c r="G14236" s="35"/>
      <c r="H14236" s="35"/>
    </row>
    <row r="14237" spans="7:8" x14ac:dyDescent="0.2">
      <c r="G14237" s="35"/>
      <c r="H14237" s="35"/>
    </row>
    <row r="14238" spans="7:8" x14ac:dyDescent="0.2">
      <c r="G14238" s="35"/>
      <c r="H14238" s="35"/>
    </row>
    <row r="14239" spans="7:8" x14ac:dyDescent="0.2">
      <c r="G14239" s="35"/>
      <c r="H14239" s="35"/>
    </row>
    <row r="14240" spans="7:8" x14ac:dyDescent="0.2">
      <c r="G14240" s="35"/>
      <c r="H14240" s="35"/>
    </row>
    <row r="14241" spans="7:8" x14ac:dyDescent="0.2">
      <c r="G14241" s="35"/>
      <c r="H14241" s="35"/>
    </row>
    <row r="14242" spans="7:8" x14ac:dyDescent="0.2">
      <c r="G14242" s="35"/>
      <c r="H14242" s="35"/>
    </row>
    <row r="14243" spans="7:8" x14ac:dyDescent="0.2">
      <c r="G14243" s="35"/>
      <c r="H14243" s="35"/>
    </row>
    <row r="14244" spans="7:8" x14ac:dyDescent="0.2">
      <c r="G14244" s="35"/>
      <c r="H14244" s="35"/>
    </row>
    <row r="14245" spans="7:8" x14ac:dyDescent="0.2">
      <c r="G14245" s="35"/>
      <c r="H14245" s="35"/>
    </row>
    <row r="14246" spans="7:8" x14ac:dyDescent="0.2">
      <c r="G14246" s="35"/>
      <c r="H14246" s="35"/>
    </row>
    <row r="14247" spans="7:8" x14ac:dyDescent="0.2">
      <c r="G14247" s="35"/>
      <c r="H14247" s="35"/>
    </row>
    <row r="14248" spans="7:8" x14ac:dyDescent="0.2">
      <c r="G14248" s="35"/>
      <c r="H14248" s="35"/>
    </row>
    <row r="14249" spans="7:8" x14ac:dyDescent="0.2">
      <c r="G14249" s="35"/>
      <c r="H14249" s="35"/>
    </row>
    <row r="14250" spans="7:8" x14ac:dyDescent="0.2">
      <c r="G14250" s="35"/>
      <c r="H14250" s="35"/>
    </row>
    <row r="14251" spans="7:8" x14ac:dyDescent="0.2">
      <c r="G14251" s="35"/>
      <c r="H14251" s="35"/>
    </row>
    <row r="14252" spans="7:8" x14ac:dyDescent="0.2">
      <c r="G14252" s="35"/>
      <c r="H14252" s="35"/>
    </row>
    <row r="14253" spans="7:8" x14ac:dyDescent="0.2">
      <c r="G14253" s="35"/>
      <c r="H14253" s="35"/>
    </row>
    <row r="14254" spans="7:8" x14ac:dyDescent="0.2">
      <c r="G14254" s="35"/>
      <c r="H14254" s="35"/>
    </row>
    <row r="14255" spans="7:8" x14ac:dyDescent="0.2">
      <c r="G14255" s="35"/>
      <c r="H14255" s="35"/>
    </row>
    <row r="14256" spans="7:8" x14ac:dyDescent="0.2">
      <c r="G14256" s="35"/>
      <c r="H14256" s="35"/>
    </row>
    <row r="14257" spans="7:8" x14ac:dyDescent="0.2">
      <c r="G14257" s="35"/>
      <c r="H14257" s="35"/>
    </row>
    <row r="14258" spans="7:8" x14ac:dyDescent="0.2">
      <c r="G14258" s="35"/>
      <c r="H14258" s="35"/>
    </row>
    <row r="14259" spans="7:8" x14ac:dyDescent="0.2">
      <c r="G14259" s="35"/>
      <c r="H14259" s="35"/>
    </row>
    <row r="14260" spans="7:8" x14ac:dyDescent="0.2">
      <c r="G14260" s="35"/>
      <c r="H14260" s="35"/>
    </row>
    <row r="14261" spans="7:8" x14ac:dyDescent="0.2">
      <c r="G14261" s="35"/>
      <c r="H14261" s="35"/>
    </row>
    <row r="14262" spans="7:8" x14ac:dyDescent="0.2">
      <c r="G14262" s="35"/>
      <c r="H14262" s="35"/>
    </row>
    <row r="14263" spans="7:8" x14ac:dyDescent="0.2">
      <c r="G14263" s="35"/>
      <c r="H14263" s="35"/>
    </row>
    <row r="14264" spans="7:8" x14ac:dyDescent="0.2">
      <c r="G14264" s="35"/>
      <c r="H14264" s="35"/>
    </row>
    <row r="14265" spans="7:8" x14ac:dyDescent="0.2">
      <c r="G14265" s="35"/>
      <c r="H14265" s="35"/>
    </row>
    <row r="14266" spans="7:8" x14ac:dyDescent="0.2">
      <c r="G14266" s="35"/>
      <c r="H14266" s="35"/>
    </row>
    <row r="14267" spans="7:8" x14ac:dyDescent="0.2">
      <c r="G14267" s="35"/>
      <c r="H14267" s="35"/>
    </row>
    <row r="14268" spans="7:8" x14ac:dyDescent="0.2">
      <c r="G14268" s="35"/>
      <c r="H14268" s="35"/>
    </row>
    <row r="14269" spans="7:8" x14ac:dyDescent="0.2">
      <c r="G14269" s="35"/>
      <c r="H14269" s="35"/>
    </row>
    <row r="14270" spans="7:8" x14ac:dyDescent="0.2">
      <c r="G14270" s="35"/>
      <c r="H14270" s="35"/>
    </row>
    <row r="14271" spans="7:8" x14ac:dyDescent="0.2">
      <c r="G14271" s="35"/>
      <c r="H14271" s="35"/>
    </row>
    <row r="14272" spans="7:8" x14ac:dyDescent="0.2">
      <c r="G14272" s="35"/>
      <c r="H14272" s="35"/>
    </row>
    <row r="14273" spans="7:8" x14ac:dyDescent="0.2">
      <c r="G14273" s="35"/>
      <c r="H14273" s="35"/>
    </row>
    <row r="14274" spans="7:8" x14ac:dyDescent="0.2">
      <c r="G14274" s="35"/>
      <c r="H14274" s="35"/>
    </row>
    <row r="14275" spans="7:8" x14ac:dyDescent="0.2">
      <c r="G14275" s="35"/>
      <c r="H14275" s="35"/>
    </row>
    <row r="14276" spans="7:8" x14ac:dyDescent="0.2">
      <c r="G14276" s="35"/>
      <c r="H14276" s="35"/>
    </row>
    <row r="14277" spans="7:8" x14ac:dyDescent="0.2">
      <c r="G14277" s="35"/>
      <c r="H14277" s="35"/>
    </row>
    <row r="14278" spans="7:8" x14ac:dyDescent="0.2">
      <c r="G14278" s="35"/>
      <c r="H14278" s="35"/>
    </row>
    <row r="14279" spans="7:8" x14ac:dyDescent="0.2">
      <c r="G14279" s="35"/>
      <c r="H14279" s="35"/>
    </row>
    <row r="14280" spans="7:8" x14ac:dyDescent="0.2">
      <c r="G14280" s="35"/>
      <c r="H14280" s="35"/>
    </row>
    <row r="14281" spans="7:8" x14ac:dyDescent="0.2">
      <c r="G14281" s="35"/>
      <c r="H14281" s="35"/>
    </row>
    <row r="14282" spans="7:8" x14ac:dyDescent="0.2">
      <c r="G14282" s="35"/>
      <c r="H14282" s="35"/>
    </row>
    <row r="14283" spans="7:8" x14ac:dyDescent="0.2">
      <c r="G14283" s="35"/>
      <c r="H14283" s="35"/>
    </row>
    <row r="14284" spans="7:8" x14ac:dyDescent="0.2">
      <c r="G14284" s="35"/>
      <c r="H14284" s="35"/>
    </row>
    <row r="14285" spans="7:8" x14ac:dyDescent="0.2">
      <c r="G14285" s="35"/>
      <c r="H14285" s="35"/>
    </row>
    <row r="14286" spans="7:8" x14ac:dyDescent="0.2">
      <c r="G14286" s="35"/>
      <c r="H14286" s="35"/>
    </row>
    <row r="14287" spans="7:8" x14ac:dyDescent="0.2">
      <c r="G14287" s="35"/>
      <c r="H14287" s="35"/>
    </row>
    <row r="14288" spans="7:8" x14ac:dyDescent="0.2">
      <c r="G14288" s="35"/>
      <c r="H14288" s="35"/>
    </row>
    <row r="14289" spans="7:8" x14ac:dyDescent="0.2">
      <c r="G14289" s="35"/>
      <c r="H14289" s="35"/>
    </row>
    <row r="14290" spans="7:8" x14ac:dyDescent="0.2">
      <c r="G14290" s="35"/>
      <c r="H14290" s="35"/>
    </row>
    <row r="14291" spans="7:8" x14ac:dyDescent="0.2">
      <c r="G14291" s="35"/>
      <c r="H14291" s="35"/>
    </row>
    <row r="14292" spans="7:8" x14ac:dyDescent="0.2">
      <c r="G14292" s="35"/>
      <c r="H14292" s="35"/>
    </row>
    <row r="14293" spans="7:8" x14ac:dyDescent="0.2">
      <c r="G14293" s="35"/>
      <c r="H14293" s="35"/>
    </row>
    <row r="14294" spans="7:8" x14ac:dyDescent="0.2">
      <c r="G14294" s="35"/>
      <c r="H14294" s="35"/>
    </row>
    <row r="14295" spans="7:8" x14ac:dyDescent="0.2">
      <c r="G14295" s="35"/>
      <c r="H14295" s="35"/>
    </row>
    <row r="14296" spans="7:8" x14ac:dyDescent="0.2">
      <c r="G14296" s="35"/>
      <c r="H14296" s="35"/>
    </row>
    <row r="14297" spans="7:8" x14ac:dyDescent="0.2">
      <c r="G14297" s="35"/>
      <c r="H14297" s="35"/>
    </row>
    <row r="14298" spans="7:8" x14ac:dyDescent="0.2">
      <c r="G14298" s="35"/>
      <c r="H14298" s="35"/>
    </row>
    <row r="14299" spans="7:8" x14ac:dyDescent="0.2">
      <c r="G14299" s="35"/>
      <c r="H14299" s="35"/>
    </row>
    <row r="14300" spans="7:8" x14ac:dyDescent="0.2">
      <c r="G14300" s="35"/>
      <c r="H14300" s="35"/>
    </row>
    <row r="14301" spans="7:8" x14ac:dyDescent="0.2">
      <c r="G14301" s="35"/>
      <c r="H14301" s="35"/>
    </row>
    <row r="14302" spans="7:8" x14ac:dyDescent="0.2">
      <c r="G14302" s="35"/>
      <c r="H14302" s="35"/>
    </row>
    <row r="14303" spans="7:8" x14ac:dyDescent="0.2">
      <c r="G14303" s="35"/>
      <c r="H14303" s="35"/>
    </row>
    <row r="14304" spans="7:8" x14ac:dyDescent="0.2">
      <c r="G14304" s="35"/>
      <c r="H14304" s="35"/>
    </row>
    <row r="14305" spans="7:8" x14ac:dyDescent="0.2">
      <c r="G14305" s="35"/>
      <c r="H14305" s="35"/>
    </row>
    <row r="14306" spans="7:8" x14ac:dyDescent="0.2">
      <c r="G14306" s="35"/>
      <c r="H14306" s="35"/>
    </row>
    <row r="14307" spans="7:8" x14ac:dyDescent="0.2">
      <c r="G14307" s="35"/>
      <c r="H14307" s="35"/>
    </row>
    <row r="14308" spans="7:8" x14ac:dyDescent="0.2">
      <c r="G14308" s="35"/>
      <c r="H14308" s="35"/>
    </row>
    <row r="14309" spans="7:8" x14ac:dyDescent="0.2">
      <c r="G14309" s="35"/>
      <c r="H14309" s="35"/>
    </row>
    <row r="14310" spans="7:8" x14ac:dyDescent="0.2">
      <c r="G14310" s="35"/>
      <c r="H14310" s="35"/>
    </row>
    <row r="14311" spans="7:8" x14ac:dyDescent="0.2">
      <c r="G14311" s="35"/>
      <c r="H14311" s="35"/>
    </row>
    <row r="14312" spans="7:8" x14ac:dyDescent="0.2">
      <c r="G14312" s="35"/>
      <c r="H14312" s="35"/>
    </row>
    <row r="14313" spans="7:8" x14ac:dyDescent="0.2">
      <c r="G14313" s="35"/>
      <c r="H14313" s="35"/>
    </row>
    <row r="14314" spans="7:8" x14ac:dyDescent="0.2">
      <c r="G14314" s="35"/>
      <c r="H14314" s="35"/>
    </row>
    <row r="14315" spans="7:8" x14ac:dyDescent="0.2">
      <c r="G14315" s="35"/>
      <c r="H14315" s="35"/>
    </row>
    <row r="14316" spans="7:8" x14ac:dyDescent="0.2">
      <c r="G14316" s="35"/>
      <c r="H14316" s="35"/>
    </row>
    <row r="14317" spans="7:8" x14ac:dyDescent="0.2">
      <c r="G14317" s="35"/>
      <c r="H14317" s="35"/>
    </row>
    <row r="14318" spans="7:8" x14ac:dyDescent="0.2">
      <c r="G14318" s="35"/>
      <c r="H14318" s="35"/>
    </row>
    <row r="14319" spans="7:8" x14ac:dyDescent="0.2">
      <c r="G14319" s="35"/>
      <c r="H14319" s="35"/>
    </row>
    <row r="14320" spans="7:8" x14ac:dyDescent="0.2">
      <c r="G14320" s="35"/>
      <c r="H14320" s="35"/>
    </row>
    <row r="14321" spans="7:8" x14ac:dyDescent="0.2">
      <c r="G14321" s="35"/>
      <c r="H14321" s="35"/>
    </row>
    <row r="14322" spans="7:8" x14ac:dyDescent="0.2">
      <c r="G14322" s="35"/>
      <c r="H14322" s="35"/>
    </row>
    <row r="14323" spans="7:8" x14ac:dyDescent="0.2">
      <c r="G14323" s="35"/>
      <c r="H14323" s="35"/>
    </row>
    <row r="14324" spans="7:8" x14ac:dyDescent="0.2">
      <c r="G14324" s="35"/>
      <c r="H14324" s="35"/>
    </row>
    <row r="14325" spans="7:8" x14ac:dyDescent="0.2">
      <c r="G14325" s="35"/>
      <c r="H14325" s="35"/>
    </row>
    <row r="14326" spans="7:8" x14ac:dyDescent="0.2">
      <c r="G14326" s="35"/>
      <c r="H14326" s="35"/>
    </row>
    <row r="14327" spans="7:8" x14ac:dyDescent="0.2">
      <c r="G14327" s="35"/>
      <c r="H14327" s="35"/>
    </row>
    <row r="14328" spans="7:8" x14ac:dyDescent="0.2">
      <c r="G14328" s="35"/>
      <c r="H14328" s="35"/>
    </row>
    <row r="14329" spans="7:8" x14ac:dyDescent="0.2">
      <c r="G14329" s="35"/>
      <c r="H14329" s="35"/>
    </row>
    <row r="14330" spans="7:8" x14ac:dyDescent="0.2">
      <c r="G14330" s="35"/>
      <c r="H14330" s="35"/>
    </row>
    <row r="14331" spans="7:8" x14ac:dyDescent="0.2">
      <c r="G14331" s="35"/>
      <c r="H14331" s="35"/>
    </row>
    <row r="14332" spans="7:8" x14ac:dyDescent="0.2">
      <c r="G14332" s="35"/>
      <c r="H14332" s="35"/>
    </row>
    <row r="14333" spans="7:8" x14ac:dyDescent="0.2">
      <c r="G14333" s="35"/>
      <c r="H14333" s="35"/>
    </row>
    <row r="14334" spans="7:8" x14ac:dyDescent="0.2">
      <c r="G14334" s="35"/>
      <c r="H14334" s="35"/>
    </row>
    <row r="14335" spans="7:8" x14ac:dyDescent="0.2">
      <c r="G14335" s="35"/>
      <c r="H14335" s="35"/>
    </row>
    <row r="14336" spans="7:8" x14ac:dyDescent="0.2">
      <c r="G14336" s="35"/>
      <c r="H14336" s="35"/>
    </row>
    <row r="14337" spans="7:8" x14ac:dyDescent="0.2">
      <c r="G14337" s="35"/>
      <c r="H14337" s="35"/>
    </row>
    <row r="14338" spans="7:8" x14ac:dyDescent="0.2">
      <c r="G14338" s="35"/>
      <c r="H14338" s="35"/>
    </row>
    <row r="14339" spans="7:8" x14ac:dyDescent="0.2">
      <c r="G14339" s="35"/>
      <c r="H14339" s="35"/>
    </row>
    <row r="14340" spans="7:8" x14ac:dyDescent="0.2">
      <c r="G14340" s="35"/>
      <c r="H14340" s="35"/>
    </row>
    <row r="14341" spans="7:8" x14ac:dyDescent="0.2">
      <c r="G14341" s="35"/>
      <c r="H14341" s="35"/>
    </row>
    <row r="14342" spans="7:8" x14ac:dyDescent="0.2">
      <c r="G14342" s="35"/>
      <c r="H14342" s="35"/>
    </row>
    <row r="14343" spans="7:8" x14ac:dyDescent="0.2">
      <c r="G14343" s="35"/>
      <c r="H14343" s="35"/>
    </row>
    <row r="14344" spans="7:8" x14ac:dyDescent="0.2">
      <c r="G14344" s="35"/>
      <c r="H14344" s="35"/>
    </row>
    <row r="14345" spans="7:8" x14ac:dyDescent="0.2">
      <c r="G14345" s="35"/>
      <c r="H14345" s="35"/>
    </row>
    <row r="14346" spans="7:8" x14ac:dyDescent="0.2">
      <c r="G14346" s="35"/>
      <c r="H14346" s="35"/>
    </row>
    <row r="14347" spans="7:8" x14ac:dyDescent="0.2">
      <c r="G14347" s="35"/>
      <c r="H14347" s="35"/>
    </row>
    <row r="14348" spans="7:8" x14ac:dyDescent="0.2">
      <c r="G14348" s="35"/>
      <c r="H14348" s="35"/>
    </row>
    <row r="14349" spans="7:8" x14ac:dyDescent="0.2">
      <c r="G14349" s="35"/>
      <c r="H14349" s="35"/>
    </row>
    <row r="14350" spans="7:8" x14ac:dyDescent="0.2">
      <c r="G14350" s="35"/>
      <c r="H14350" s="35"/>
    </row>
    <row r="14351" spans="7:8" x14ac:dyDescent="0.2">
      <c r="G14351" s="35"/>
      <c r="H14351" s="35"/>
    </row>
    <row r="14352" spans="7:8" x14ac:dyDescent="0.2">
      <c r="G14352" s="35"/>
      <c r="H14352" s="35"/>
    </row>
    <row r="14353" spans="7:8" x14ac:dyDescent="0.2">
      <c r="G14353" s="35"/>
      <c r="H14353" s="35"/>
    </row>
    <row r="14354" spans="7:8" x14ac:dyDescent="0.2">
      <c r="G14354" s="35"/>
      <c r="H14354" s="35"/>
    </row>
    <row r="14355" spans="7:8" x14ac:dyDescent="0.2">
      <c r="G14355" s="35"/>
      <c r="H14355" s="35"/>
    </row>
    <row r="14356" spans="7:8" x14ac:dyDescent="0.2">
      <c r="G14356" s="35"/>
      <c r="H14356" s="35"/>
    </row>
    <row r="14357" spans="7:8" x14ac:dyDescent="0.2">
      <c r="G14357" s="35"/>
      <c r="H14357" s="35"/>
    </row>
    <row r="14358" spans="7:8" x14ac:dyDescent="0.2">
      <c r="G14358" s="35"/>
      <c r="H14358" s="35"/>
    </row>
    <row r="14359" spans="7:8" x14ac:dyDescent="0.2">
      <c r="G14359" s="35"/>
      <c r="H14359" s="35"/>
    </row>
    <row r="14360" spans="7:8" x14ac:dyDescent="0.2">
      <c r="G14360" s="35"/>
      <c r="H14360" s="35"/>
    </row>
    <row r="14361" spans="7:8" x14ac:dyDescent="0.2">
      <c r="G14361" s="35"/>
      <c r="H14361" s="35"/>
    </row>
    <row r="14362" spans="7:8" x14ac:dyDescent="0.2">
      <c r="G14362" s="35"/>
      <c r="H14362" s="35"/>
    </row>
    <row r="14363" spans="7:8" x14ac:dyDescent="0.2">
      <c r="G14363" s="35"/>
      <c r="H14363" s="35"/>
    </row>
    <row r="14364" spans="7:8" x14ac:dyDescent="0.2">
      <c r="G14364" s="35"/>
      <c r="H14364" s="35"/>
    </row>
    <row r="14365" spans="7:8" x14ac:dyDescent="0.2">
      <c r="G14365" s="35"/>
      <c r="H14365" s="35"/>
    </row>
    <row r="14366" spans="7:8" x14ac:dyDescent="0.2">
      <c r="G14366" s="35"/>
      <c r="H14366" s="35"/>
    </row>
    <row r="14367" spans="7:8" x14ac:dyDescent="0.2">
      <c r="G14367" s="35"/>
      <c r="H14367" s="35"/>
    </row>
    <row r="14368" spans="7:8" x14ac:dyDescent="0.2">
      <c r="G14368" s="35"/>
      <c r="H14368" s="35"/>
    </row>
    <row r="14369" spans="7:8" x14ac:dyDescent="0.2">
      <c r="G14369" s="35"/>
      <c r="H14369" s="35"/>
    </row>
    <row r="14370" spans="7:8" x14ac:dyDescent="0.2">
      <c r="G14370" s="35"/>
      <c r="H14370" s="35"/>
    </row>
    <row r="14371" spans="7:8" x14ac:dyDescent="0.2">
      <c r="G14371" s="35"/>
      <c r="H14371" s="35"/>
    </row>
    <row r="14372" spans="7:8" x14ac:dyDescent="0.2">
      <c r="G14372" s="35"/>
      <c r="H14372" s="35"/>
    </row>
    <row r="14373" spans="7:8" x14ac:dyDescent="0.2">
      <c r="G14373" s="35"/>
      <c r="H14373" s="35"/>
    </row>
    <row r="14374" spans="7:8" x14ac:dyDescent="0.2">
      <c r="G14374" s="35"/>
      <c r="H14374" s="35"/>
    </row>
    <row r="14375" spans="7:8" x14ac:dyDescent="0.2">
      <c r="G14375" s="35"/>
      <c r="H14375" s="35"/>
    </row>
    <row r="14376" spans="7:8" x14ac:dyDescent="0.2">
      <c r="G14376" s="35"/>
      <c r="H14376" s="35"/>
    </row>
    <row r="14377" spans="7:8" x14ac:dyDescent="0.2">
      <c r="G14377" s="35"/>
      <c r="H14377" s="35"/>
    </row>
    <row r="14378" spans="7:8" x14ac:dyDescent="0.2">
      <c r="G14378" s="35"/>
      <c r="H14378" s="35"/>
    </row>
    <row r="14379" spans="7:8" x14ac:dyDescent="0.2">
      <c r="G14379" s="35"/>
      <c r="H14379" s="35"/>
    </row>
    <row r="14380" spans="7:8" x14ac:dyDescent="0.2">
      <c r="G14380" s="35"/>
      <c r="H14380" s="35"/>
    </row>
    <row r="14381" spans="7:8" x14ac:dyDescent="0.2">
      <c r="G14381" s="35"/>
      <c r="H14381" s="35"/>
    </row>
    <row r="14382" spans="7:8" x14ac:dyDescent="0.2">
      <c r="G14382" s="35"/>
      <c r="H14382" s="35"/>
    </row>
    <row r="14383" spans="7:8" x14ac:dyDescent="0.2">
      <c r="G14383" s="35"/>
      <c r="H14383" s="35"/>
    </row>
    <row r="14384" spans="7:8" x14ac:dyDescent="0.2">
      <c r="G14384" s="35"/>
      <c r="H14384" s="35"/>
    </row>
    <row r="14385" spans="7:8" x14ac:dyDescent="0.2">
      <c r="G14385" s="35"/>
      <c r="H14385" s="35"/>
    </row>
    <row r="14386" spans="7:8" x14ac:dyDescent="0.2">
      <c r="G14386" s="35"/>
      <c r="H14386" s="35"/>
    </row>
    <row r="14387" spans="7:8" x14ac:dyDescent="0.2">
      <c r="G14387" s="35"/>
      <c r="H14387" s="35"/>
    </row>
    <row r="14388" spans="7:8" x14ac:dyDescent="0.2">
      <c r="G14388" s="35"/>
      <c r="H14388" s="35"/>
    </row>
    <row r="14389" spans="7:8" x14ac:dyDescent="0.2">
      <c r="G14389" s="35"/>
      <c r="H14389" s="35"/>
    </row>
    <row r="14390" spans="7:8" x14ac:dyDescent="0.2">
      <c r="G14390" s="35"/>
      <c r="H14390" s="35"/>
    </row>
    <row r="14391" spans="7:8" x14ac:dyDescent="0.2">
      <c r="G14391" s="35"/>
      <c r="H14391" s="35"/>
    </row>
    <row r="14392" spans="7:8" x14ac:dyDescent="0.2">
      <c r="G14392" s="35"/>
      <c r="H14392" s="35"/>
    </row>
    <row r="14393" spans="7:8" x14ac:dyDescent="0.2">
      <c r="G14393" s="35"/>
      <c r="H14393" s="35"/>
    </row>
    <row r="14394" spans="7:8" x14ac:dyDescent="0.2">
      <c r="G14394" s="35"/>
      <c r="H14394" s="35"/>
    </row>
    <row r="14395" spans="7:8" x14ac:dyDescent="0.2">
      <c r="G14395" s="35"/>
      <c r="H14395" s="35"/>
    </row>
    <row r="14396" spans="7:8" x14ac:dyDescent="0.2">
      <c r="G14396" s="35"/>
      <c r="H14396" s="35"/>
    </row>
    <row r="14397" spans="7:8" x14ac:dyDescent="0.2">
      <c r="G14397" s="35"/>
      <c r="H14397" s="35"/>
    </row>
    <row r="14398" spans="7:8" x14ac:dyDescent="0.2">
      <c r="G14398" s="35"/>
      <c r="H14398" s="35"/>
    </row>
    <row r="14399" spans="7:8" x14ac:dyDescent="0.2">
      <c r="G14399" s="35"/>
      <c r="H14399" s="35"/>
    </row>
    <row r="14400" spans="7:8" x14ac:dyDescent="0.2">
      <c r="G14400" s="35"/>
      <c r="H14400" s="35"/>
    </row>
    <row r="14401" spans="7:8" x14ac:dyDescent="0.2">
      <c r="G14401" s="35"/>
      <c r="H14401" s="35"/>
    </row>
    <row r="14402" spans="7:8" x14ac:dyDescent="0.2">
      <c r="G14402" s="35"/>
      <c r="H14402" s="35"/>
    </row>
    <row r="14403" spans="7:8" x14ac:dyDescent="0.2">
      <c r="G14403" s="35"/>
      <c r="H14403" s="35"/>
    </row>
    <row r="14404" spans="7:8" x14ac:dyDescent="0.2">
      <c r="G14404" s="35"/>
      <c r="H14404" s="35"/>
    </row>
    <row r="14405" spans="7:8" x14ac:dyDescent="0.2">
      <c r="G14405" s="35"/>
      <c r="H14405" s="35"/>
    </row>
    <row r="14406" spans="7:8" x14ac:dyDescent="0.2">
      <c r="G14406" s="35"/>
      <c r="H14406" s="35"/>
    </row>
    <row r="14407" spans="7:8" x14ac:dyDescent="0.2">
      <c r="G14407" s="35"/>
      <c r="H14407" s="35"/>
    </row>
    <row r="14408" spans="7:8" x14ac:dyDescent="0.2">
      <c r="G14408" s="35"/>
      <c r="H14408" s="35"/>
    </row>
    <row r="14409" spans="7:8" x14ac:dyDescent="0.2">
      <c r="G14409" s="35"/>
      <c r="H14409" s="35"/>
    </row>
    <row r="14410" spans="7:8" x14ac:dyDescent="0.2">
      <c r="G14410" s="35"/>
      <c r="H14410" s="35"/>
    </row>
    <row r="14411" spans="7:8" x14ac:dyDescent="0.2">
      <c r="G14411" s="35"/>
      <c r="H14411" s="35"/>
    </row>
    <row r="14412" spans="7:8" x14ac:dyDescent="0.2">
      <c r="G14412" s="35"/>
      <c r="H14412" s="35"/>
    </row>
    <row r="14413" spans="7:8" x14ac:dyDescent="0.2">
      <c r="G14413" s="35"/>
      <c r="H14413" s="35"/>
    </row>
    <row r="14414" spans="7:8" x14ac:dyDescent="0.2">
      <c r="G14414" s="35"/>
      <c r="H14414" s="35"/>
    </row>
    <row r="14415" spans="7:8" x14ac:dyDescent="0.2">
      <c r="G14415" s="35"/>
      <c r="H14415" s="35"/>
    </row>
    <row r="14416" spans="7:8" x14ac:dyDescent="0.2">
      <c r="G14416" s="35"/>
      <c r="H14416" s="35"/>
    </row>
    <row r="14417" spans="7:8" x14ac:dyDescent="0.2">
      <c r="G14417" s="35"/>
      <c r="H14417" s="35"/>
    </row>
    <row r="14418" spans="7:8" x14ac:dyDescent="0.2">
      <c r="G14418" s="35"/>
      <c r="H14418" s="35"/>
    </row>
    <row r="14419" spans="7:8" x14ac:dyDescent="0.2">
      <c r="G14419" s="35"/>
      <c r="H14419" s="35"/>
    </row>
    <row r="14420" spans="7:8" x14ac:dyDescent="0.2">
      <c r="G14420" s="35"/>
      <c r="H14420" s="35"/>
    </row>
    <row r="14421" spans="7:8" x14ac:dyDescent="0.2">
      <c r="G14421" s="35"/>
      <c r="H14421" s="35"/>
    </row>
    <row r="14422" spans="7:8" x14ac:dyDescent="0.2">
      <c r="G14422" s="35"/>
      <c r="H14422" s="35"/>
    </row>
    <row r="14423" spans="7:8" x14ac:dyDescent="0.2">
      <c r="G14423" s="35"/>
      <c r="H14423" s="35"/>
    </row>
    <row r="14424" spans="7:8" x14ac:dyDescent="0.2">
      <c r="G14424" s="35"/>
      <c r="H14424" s="35"/>
    </row>
    <row r="14425" spans="7:8" x14ac:dyDescent="0.2">
      <c r="G14425" s="35"/>
      <c r="H14425" s="35"/>
    </row>
    <row r="14426" spans="7:8" x14ac:dyDescent="0.2">
      <c r="G14426" s="35"/>
      <c r="H14426" s="35"/>
    </row>
    <row r="14427" spans="7:8" x14ac:dyDescent="0.2">
      <c r="G14427" s="35"/>
      <c r="H14427" s="35"/>
    </row>
    <row r="14428" spans="7:8" x14ac:dyDescent="0.2">
      <c r="G14428" s="35"/>
      <c r="H14428" s="35"/>
    </row>
    <row r="14429" spans="7:8" x14ac:dyDescent="0.2">
      <c r="G14429" s="35"/>
      <c r="H14429" s="35"/>
    </row>
    <row r="14430" spans="7:8" x14ac:dyDescent="0.2">
      <c r="G14430" s="35"/>
      <c r="H14430" s="35"/>
    </row>
    <row r="14431" spans="7:8" x14ac:dyDescent="0.2">
      <c r="G14431" s="35"/>
      <c r="H14431" s="35"/>
    </row>
    <row r="14432" spans="7:8" x14ac:dyDescent="0.2">
      <c r="G14432" s="35"/>
      <c r="H14432" s="35"/>
    </row>
    <row r="14433" spans="7:8" x14ac:dyDescent="0.2">
      <c r="G14433" s="35"/>
      <c r="H14433" s="35"/>
    </row>
    <row r="14434" spans="7:8" x14ac:dyDescent="0.2">
      <c r="G14434" s="35"/>
      <c r="H14434" s="35"/>
    </row>
    <row r="14435" spans="7:8" x14ac:dyDescent="0.2">
      <c r="G14435" s="35"/>
      <c r="H14435" s="35"/>
    </row>
    <row r="14436" spans="7:8" x14ac:dyDescent="0.2">
      <c r="G14436" s="35"/>
      <c r="H14436" s="35"/>
    </row>
    <row r="14437" spans="7:8" x14ac:dyDescent="0.2">
      <c r="G14437" s="35"/>
      <c r="H14437" s="35"/>
    </row>
    <row r="14438" spans="7:8" x14ac:dyDescent="0.2">
      <c r="G14438" s="35"/>
      <c r="H14438" s="35"/>
    </row>
    <row r="14439" spans="7:8" x14ac:dyDescent="0.2">
      <c r="G14439" s="35"/>
      <c r="H14439" s="35"/>
    </row>
    <row r="14440" spans="7:8" x14ac:dyDescent="0.2">
      <c r="G14440" s="35"/>
      <c r="H14440" s="35"/>
    </row>
    <row r="14441" spans="7:8" x14ac:dyDescent="0.2">
      <c r="G14441" s="35"/>
      <c r="H14441" s="35"/>
    </row>
    <row r="14442" spans="7:8" x14ac:dyDescent="0.2">
      <c r="G14442" s="35"/>
      <c r="H14442" s="35"/>
    </row>
    <row r="14443" spans="7:8" x14ac:dyDescent="0.2">
      <c r="G14443" s="35"/>
      <c r="H14443" s="35"/>
    </row>
    <row r="14444" spans="7:8" x14ac:dyDescent="0.2">
      <c r="G14444" s="35"/>
      <c r="H14444" s="35"/>
    </row>
    <row r="14445" spans="7:8" x14ac:dyDescent="0.2">
      <c r="G14445" s="35"/>
      <c r="H14445" s="35"/>
    </row>
    <row r="14446" spans="7:8" x14ac:dyDescent="0.2">
      <c r="G14446" s="35"/>
      <c r="H14446" s="35"/>
    </row>
    <row r="14447" spans="7:8" x14ac:dyDescent="0.2">
      <c r="G14447" s="35"/>
      <c r="H14447" s="35"/>
    </row>
    <row r="14448" spans="7:8" x14ac:dyDescent="0.2">
      <c r="G14448" s="35"/>
      <c r="H14448" s="35"/>
    </row>
    <row r="14449" spans="7:8" x14ac:dyDescent="0.2">
      <c r="G14449" s="35"/>
      <c r="H14449" s="35"/>
    </row>
    <row r="14450" spans="7:8" x14ac:dyDescent="0.2">
      <c r="G14450" s="35"/>
      <c r="H14450" s="35"/>
    </row>
    <row r="14451" spans="7:8" x14ac:dyDescent="0.2">
      <c r="G14451" s="35"/>
      <c r="H14451" s="35"/>
    </row>
    <row r="14452" spans="7:8" x14ac:dyDescent="0.2">
      <c r="G14452" s="35"/>
      <c r="H14452" s="35"/>
    </row>
    <row r="14453" spans="7:8" x14ac:dyDescent="0.2">
      <c r="G14453" s="35"/>
      <c r="H14453" s="35"/>
    </row>
    <row r="14454" spans="7:8" x14ac:dyDescent="0.2">
      <c r="G14454" s="35"/>
      <c r="H14454" s="35"/>
    </row>
    <row r="14455" spans="7:8" x14ac:dyDescent="0.2">
      <c r="G14455" s="35"/>
      <c r="H14455" s="35"/>
    </row>
    <row r="14456" spans="7:8" x14ac:dyDescent="0.2">
      <c r="G14456" s="35"/>
      <c r="H14456" s="35"/>
    </row>
    <row r="14457" spans="7:8" x14ac:dyDescent="0.2">
      <c r="G14457" s="35"/>
      <c r="H14457" s="35"/>
    </row>
    <row r="14458" spans="7:8" x14ac:dyDescent="0.2">
      <c r="G14458" s="35"/>
      <c r="H14458" s="35"/>
    </row>
    <row r="14459" spans="7:8" x14ac:dyDescent="0.2">
      <c r="G14459" s="35"/>
      <c r="H14459" s="35"/>
    </row>
    <row r="14460" spans="7:8" x14ac:dyDescent="0.2">
      <c r="G14460" s="35"/>
      <c r="H14460" s="35"/>
    </row>
    <row r="14461" spans="7:8" x14ac:dyDescent="0.2">
      <c r="G14461" s="35"/>
      <c r="H14461" s="35"/>
    </row>
    <row r="14462" spans="7:8" x14ac:dyDescent="0.2">
      <c r="G14462" s="35"/>
      <c r="H14462" s="35"/>
    </row>
    <row r="14463" spans="7:8" x14ac:dyDescent="0.2">
      <c r="G14463" s="35"/>
      <c r="H14463" s="35"/>
    </row>
    <row r="14464" spans="7:8" x14ac:dyDescent="0.2">
      <c r="G14464" s="35"/>
      <c r="H14464" s="35"/>
    </row>
    <row r="14465" spans="7:8" x14ac:dyDescent="0.2">
      <c r="G14465" s="35"/>
      <c r="H14465" s="35"/>
    </row>
    <row r="14466" spans="7:8" x14ac:dyDescent="0.2">
      <c r="G14466" s="35"/>
      <c r="H14466" s="35"/>
    </row>
    <row r="14467" spans="7:8" x14ac:dyDescent="0.2">
      <c r="G14467" s="35"/>
      <c r="H14467" s="35"/>
    </row>
    <row r="14468" spans="7:8" x14ac:dyDescent="0.2">
      <c r="G14468" s="35"/>
      <c r="H14468" s="35"/>
    </row>
    <row r="14469" spans="7:8" x14ac:dyDescent="0.2">
      <c r="G14469" s="35"/>
      <c r="H14469" s="35"/>
    </row>
    <row r="14470" spans="7:8" x14ac:dyDescent="0.2">
      <c r="G14470" s="35"/>
      <c r="H14470" s="35"/>
    </row>
    <row r="14471" spans="7:8" x14ac:dyDescent="0.2">
      <c r="G14471" s="35"/>
      <c r="H14471" s="35"/>
    </row>
    <row r="14472" spans="7:8" x14ac:dyDescent="0.2">
      <c r="G14472" s="35"/>
      <c r="H14472" s="35"/>
    </row>
    <row r="14473" spans="7:8" x14ac:dyDescent="0.2">
      <c r="G14473" s="35"/>
      <c r="H14473" s="35"/>
    </row>
    <row r="14474" spans="7:8" x14ac:dyDescent="0.2">
      <c r="G14474" s="35"/>
      <c r="H14474" s="35"/>
    </row>
    <row r="14475" spans="7:8" x14ac:dyDescent="0.2">
      <c r="G14475" s="35"/>
      <c r="H14475" s="35"/>
    </row>
    <row r="14476" spans="7:8" x14ac:dyDescent="0.2">
      <c r="G14476" s="35"/>
      <c r="H14476" s="35"/>
    </row>
    <row r="14477" spans="7:8" x14ac:dyDescent="0.2">
      <c r="G14477" s="35"/>
      <c r="H14477" s="35"/>
    </row>
    <row r="14478" spans="7:8" x14ac:dyDescent="0.2">
      <c r="G14478" s="35"/>
      <c r="H14478" s="35"/>
    </row>
    <row r="14479" spans="7:8" x14ac:dyDescent="0.2">
      <c r="G14479" s="35"/>
      <c r="H14479" s="35"/>
    </row>
    <row r="14480" spans="7:8" x14ac:dyDescent="0.2">
      <c r="G14480" s="35"/>
      <c r="H14480" s="35"/>
    </row>
    <row r="14481" spans="7:8" x14ac:dyDescent="0.2">
      <c r="G14481" s="35"/>
      <c r="H14481" s="35"/>
    </row>
    <row r="14482" spans="7:8" x14ac:dyDescent="0.2">
      <c r="G14482" s="35"/>
      <c r="H14482" s="35"/>
    </row>
    <row r="14483" spans="7:8" x14ac:dyDescent="0.2">
      <c r="G14483" s="35"/>
      <c r="H14483" s="35"/>
    </row>
    <row r="14484" spans="7:8" x14ac:dyDescent="0.2">
      <c r="G14484" s="35"/>
      <c r="H14484" s="35"/>
    </row>
    <row r="14485" spans="7:8" x14ac:dyDescent="0.2">
      <c r="G14485" s="35"/>
      <c r="H14485" s="35"/>
    </row>
    <row r="14486" spans="7:8" x14ac:dyDescent="0.2">
      <c r="G14486" s="35"/>
      <c r="H14486" s="35"/>
    </row>
    <row r="14487" spans="7:8" x14ac:dyDescent="0.2">
      <c r="G14487" s="35"/>
      <c r="H14487" s="35"/>
    </row>
    <row r="14488" spans="7:8" x14ac:dyDescent="0.2">
      <c r="G14488" s="35"/>
      <c r="H14488" s="35"/>
    </row>
    <row r="14489" spans="7:8" x14ac:dyDescent="0.2">
      <c r="G14489" s="35"/>
      <c r="H14489" s="35"/>
    </row>
    <row r="14490" spans="7:8" x14ac:dyDescent="0.2">
      <c r="G14490" s="35"/>
      <c r="H14490" s="35"/>
    </row>
    <row r="14491" spans="7:8" x14ac:dyDescent="0.2">
      <c r="G14491" s="35"/>
      <c r="H14491" s="35"/>
    </row>
    <row r="14492" spans="7:8" x14ac:dyDescent="0.2">
      <c r="G14492" s="35"/>
      <c r="H14492" s="35"/>
    </row>
    <row r="14493" spans="7:8" x14ac:dyDescent="0.2">
      <c r="G14493" s="35"/>
      <c r="H14493" s="35"/>
    </row>
    <row r="14494" spans="7:8" x14ac:dyDescent="0.2">
      <c r="G14494" s="35"/>
      <c r="H14494" s="35"/>
    </row>
    <row r="14495" spans="7:8" x14ac:dyDescent="0.2">
      <c r="G14495" s="35"/>
      <c r="H14495" s="35"/>
    </row>
    <row r="14496" spans="7:8" x14ac:dyDescent="0.2">
      <c r="G14496" s="35"/>
      <c r="H14496" s="35"/>
    </row>
    <row r="14497" spans="7:8" x14ac:dyDescent="0.2">
      <c r="G14497" s="35"/>
      <c r="H14497" s="35"/>
    </row>
    <row r="14498" spans="7:8" x14ac:dyDescent="0.2">
      <c r="G14498" s="35"/>
      <c r="H14498" s="35"/>
    </row>
    <row r="14499" spans="7:8" x14ac:dyDescent="0.2">
      <c r="G14499" s="35"/>
      <c r="H14499" s="35"/>
    </row>
    <row r="14500" spans="7:8" x14ac:dyDescent="0.2">
      <c r="G14500" s="35"/>
      <c r="H14500" s="35"/>
    </row>
    <row r="14501" spans="7:8" x14ac:dyDescent="0.2">
      <c r="G14501" s="35"/>
      <c r="H14501" s="35"/>
    </row>
    <row r="14502" spans="7:8" x14ac:dyDescent="0.2">
      <c r="G14502" s="35"/>
      <c r="H14502" s="35"/>
    </row>
    <row r="14503" spans="7:8" x14ac:dyDescent="0.2">
      <c r="G14503" s="35"/>
      <c r="H14503" s="35"/>
    </row>
    <row r="14504" spans="7:8" x14ac:dyDescent="0.2">
      <c r="G14504" s="35"/>
      <c r="H14504" s="35"/>
    </row>
    <row r="14505" spans="7:8" x14ac:dyDescent="0.2">
      <c r="G14505" s="35"/>
      <c r="H14505" s="35"/>
    </row>
    <row r="14506" spans="7:8" x14ac:dyDescent="0.2">
      <c r="G14506" s="35"/>
      <c r="H14506" s="35"/>
    </row>
    <row r="14507" spans="7:8" x14ac:dyDescent="0.2">
      <c r="G14507" s="35"/>
      <c r="H14507" s="35"/>
    </row>
    <row r="14508" spans="7:8" x14ac:dyDescent="0.2">
      <c r="G14508" s="35"/>
      <c r="H14508" s="35"/>
    </row>
    <row r="14509" spans="7:8" x14ac:dyDescent="0.2">
      <c r="G14509" s="35"/>
      <c r="H14509" s="35"/>
    </row>
    <row r="14510" spans="7:8" x14ac:dyDescent="0.2">
      <c r="G14510" s="35"/>
      <c r="H14510" s="35"/>
    </row>
    <row r="14511" spans="7:8" x14ac:dyDescent="0.2">
      <c r="G14511" s="35"/>
      <c r="H14511" s="35"/>
    </row>
    <row r="14512" spans="7:8" x14ac:dyDescent="0.2">
      <c r="G14512" s="35"/>
      <c r="H14512" s="35"/>
    </row>
    <row r="14513" spans="7:8" x14ac:dyDescent="0.2">
      <c r="G14513" s="35"/>
      <c r="H14513" s="35"/>
    </row>
    <row r="14514" spans="7:8" x14ac:dyDescent="0.2">
      <c r="G14514" s="35"/>
      <c r="H14514" s="35"/>
    </row>
    <row r="14515" spans="7:8" x14ac:dyDescent="0.2">
      <c r="G14515" s="35"/>
      <c r="H14515" s="35"/>
    </row>
    <row r="14516" spans="7:8" x14ac:dyDescent="0.2">
      <c r="G14516" s="35"/>
      <c r="H14516" s="35"/>
    </row>
    <row r="14517" spans="7:8" x14ac:dyDescent="0.2">
      <c r="G14517" s="35"/>
      <c r="H14517" s="35"/>
    </row>
    <row r="14518" spans="7:8" x14ac:dyDescent="0.2">
      <c r="G14518" s="35"/>
      <c r="H14518" s="35"/>
    </row>
    <row r="14519" spans="7:8" x14ac:dyDescent="0.2">
      <c r="G14519" s="35"/>
      <c r="H14519" s="35"/>
    </row>
    <row r="14520" spans="7:8" x14ac:dyDescent="0.2">
      <c r="G14520" s="35"/>
      <c r="H14520" s="35"/>
    </row>
    <row r="14521" spans="7:8" x14ac:dyDescent="0.2">
      <c r="G14521" s="35"/>
      <c r="H14521" s="35"/>
    </row>
    <row r="14522" spans="7:8" x14ac:dyDescent="0.2">
      <c r="G14522" s="35"/>
      <c r="H14522" s="35"/>
    </row>
    <row r="14523" spans="7:8" x14ac:dyDescent="0.2">
      <c r="G14523" s="35"/>
      <c r="H14523" s="35"/>
    </row>
    <row r="14524" spans="7:8" x14ac:dyDescent="0.2">
      <c r="G14524" s="35"/>
      <c r="H14524" s="35"/>
    </row>
    <row r="14525" spans="7:8" x14ac:dyDescent="0.2">
      <c r="G14525" s="35"/>
      <c r="H14525" s="35"/>
    </row>
    <row r="14526" spans="7:8" x14ac:dyDescent="0.2">
      <c r="G14526" s="35"/>
      <c r="H14526" s="35"/>
    </row>
    <row r="14527" spans="7:8" x14ac:dyDescent="0.2">
      <c r="G14527" s="35"/>
      <c r="H14527" s="35"/>
    </row>
    <row r="14528" spans="7:8" x14ac:dyDescent="0.2">
      <c r="G14528" s="35"/>
      <c r="H14528" s="35"/>
    </row>
    <row r="14529" spans="7:8" x14ac:dyDescent="0.2">
      <c r="G14529" s="35"/>
      <c r="H14529" s="35"/>
    </row>
    <row r="14530" spans="7:8" x14ac:dyDescent="0.2">
      <c r="G14530" s="35"/>
      <c r="H14530" s="35"/>
    </row>
    <row r="14531" spans="7:8" x14ac:dyDescent="0.2">
      <c r="G14531" s="35"/>
      <c r="H14531" s="35"/>
    </row>
    <row r="14532" spans="7:8" x14ac:dyDescent="0.2">
      <c r="G14532" s="35"/>
      <c r="H14532" s="35"/>
    </row>
    <row r="14533" spans="7:8" x14ac:dyDescent="0.2">
      <c r="G14533" s="35"/>
      <c r="H14533" s="35"/>
    </row>
    <row r="14534" spans="7:8" x14ac:dyDescent="0.2">
      <c r="G14534" s="35"/>
      <c r="H14534" s="35"/>
    </row>
    <row r="14535" spans="7:8" x14ac:dyDescent="0.2">
      <c r="G14535" s="35"/>
      <c r="H14535" s="35"/>
    </row>
    <row r="14536" spans="7:8" x14ac:dyDescent="0.2">
      <c r="G14536" s="35"/>
      <c r="H14536" s="35"/>
    </row>
    <row r="14537" spans="7:8" x14ac:dyDescent="0.2">
      <c r="G14537" s="35"/>
      <c r="H14537" s="35"/>
    </row>
    <row r="14538" spans="7:8" x14ac:dyDescent="0.2">
      <c r="G14538" s="35"/>
      <c r="H14538" s="35"/>
    </row>
    <row r="14539" spans="7:8" x14ac:dyDescent="0.2">
      <c r="G14539" s="35"/>
      <c r="H14539" s="35"/>
    </row>
    <row r="14540" spans="7:8" x14ac:dyDescent="0.2">
      <c r="G14540" s="35"/>
      <c r="H14540" s="35"/>
    </row>
    <row r="14541" spans="7:8" x14ac:dyDescent="0.2">
      <c r="G14541" s="35"/>
      <c r="H14541" s="35"/>
    </row>
    <row r="14542" spans="7:8" x14ac:dyDescent="0.2">
      <c r="G14542" s="35"/>
      <c r="H14542" s="35"/>
    </row>
    <row r="14543" spans="7:8" x14ac:dyDescent="0.2">
      <c r="G14543" s="35"/>
      <c r="H14543" s="35"/>
    </row>
    <row r="14544" spans="7:8" x14ac:dyDescent="0.2">
      <c r="G14544" s="35"/>
      <c r="H14544" s="35"/>
    </row>
    <row r="14545" spans="7:8" x14ac:dyDescent="0.2">
      <c r="G14545" s="35"/>
      <c r="H14545" s="35"/>
    </row>
    <row r="14546" spans="7:8" x14ac:dyDescent="0.2">
      <c r="G14546" s="35"/>
      <c r="H14546" s="35"/>
    </row>
    <row r="14547" spans="7:8" x14ac:dyDescent="0.2">
      <c r="G14547" s="35"/>
      <c r="H14547" s="35"/>
    </row>
    <row r="14548" spans="7:8" x14ac:dyDescent="0.2">
      <c r="G14548" s="35"/>
      <c r="H14548" s="35"/>
    </row>
    <row r="14549" spans="7:8" x14ac:dyDescent="0.2">
      <c r="G14549" s="35"/>
      <c r="H14549" s="35"/>
    </row>
    <row r="14550" spans="7:8" x14ac:dyDescent="0.2">
      <c r="G14550" s="35"/>
      <c r="H14550" s="35"/>
    </row>
    <row r="14551" spans="7:8" x14ac:dyDescent="0.2">
      <c r="G14551" s="35"/>
      <c r="H14551" s="35"/>
    </row>
    <row r="14552" spans="7:8" x14ac:dyDescent="0.2">
      <c r="G14552" s="35"/>
      <c r="H14552" s="35"/>
    </row>
    <row r="14553" spans="7:8" x14ac:dyDescent="0.2">
      <c r="G14553" s="35"/>
      <c r="H14553" s="35"/>
    </row>
    <row r="14554" spans="7:8" x14ac:dyDescent="0.2">
      <c r="G14554" s="35"/>
      <c r="H14554" s="35"/>
    </row>
    <row r="14555" spans="7:8" x14ac:dyDescent="0.2">
      <c r="G14555" s="35"/>
      <c r="H14555" s="35"/>
    </row>
    <row r="14556" spans="7:8" x14ac:dyDescent="0.2">
      <c r="G14556" s="35"/>
      <c r="H14556" s="35"/>
    </row>
    <row r="14557" spans="7:8" x14ac:dyDescent="0.2">
      <c r="G14557" s="35"/>
      <c r="H14557" s="35"/>
    </row>
    <row r="14558" spans="7:8" x14ac:dyDescent="0.2">
      <c r="G14558" s="35"/>
      <c r="H14558" s="35"/>
    </row>
    <row r="14559" spans="7:8" x14ac:dyDescent="0.2">
      <c r="G14559" s="35"/>
      <c r="H14559" s="35"/>
    </row>
    <row r="14560" spans="7:8" x14ac:dyDescent="0.2">
      <c r="G14560" s="35"/>
      <c r="H14560" s="35"/>
    </row>
    <row r="14561" spans="7:8" x14ac:dyDescent="0.2">
      <c r="G14561" s="35"/>
      <c r="H14561" s="35"/>
    </row>
    <row r="14562" spans="7:8" x14ac:dyDescent="0.2">
      <c r="G14562" s="35"/>
      <c r="H14562" s="35"/>
    </row>
    <row r="14563" spans="7:8" x14ac:dyDescent="0.2">
      <c r="G14563" s="35"/>
      <c r="H14563" s="35"/>
    </row>
    <row r="14564" spans="7:8" x14ac:dyDescent="0.2">
      <c r="G14564" s="35"/>
      <c r="H14564" s="35"/>
    </row>
    <row r="14565" spans="7:8" x14ac:dyDescent="0.2">
      <c r="G14565" s="35"/>
      <c r="H14565" s="35"/>
    </row>
    <row r="14566" spans="7:8" x14ac:dyDescent="0.2">
      <c r="G14566" s="35"/>
      <c r="H14566" s="35"/>
    </row>
    <row r="14567" spans="7:8" x14ac:dyDescent="0.2">
      <c r="G14567" s="35"/>
      <c r="H14567" s="35"/>
    </row>
    <row r="14568" spans="7:8" x14ac:dyDescent="0.2">
      <c r="G14568" s="35"/>
      <c r="H14568" s="35"/>
    </row>
    <row r="14569" spans="7:8" x14ac:dyDescent="0.2">
      <c r="G14569" s="35"/>
      <c r="H14569" s="35"/>
    </row>
    <row r="14570" spans="7:8" x14ac:dyDescent="0.2">
      <c r="G14570" s="35"/>
      <c r="H14570" s="35"/>
    </row>
    <row r="14571" spans="7:8" x14ac:dyDescent="0.2">
      <c r="G14571" s="35"/>
      <c r="H14571" s="35"/>
    </row>
    <row r="14572" spans="7:8" x14ac:dyDescent="0.2">
      <c r="G14572" s="35"/>
      <c r="H14572" s="35"/>
    </row>
    <row r="14573" spans="7:8" x14ac:dyDescent="0.2">
      <c r="G14573" s="35"/>
      <c r="H14573" s="35"/>
    </row>
    <row r="14574" spans="7:8" x14ac:dyDescent="0.2">
      <c r="G14574" s="35"/>
      <c r="H14574" s="35"/>
    </row>
    <row r="14575" spans="7:8" x14ac:dyDescent="0.2">
      <c r="G14575" s="35"/>
      <c r="H14575" s="35"/>
    </row>
    <row r="14576" spans="7:8" x14ac:dyDescent="0.2">
      <c r="G14576" s="35"/>
      <c r="H14576" s="35"/>
    </row>
    <row r="14577" spans="7:8" x14ac:dyDescent="0.2">
      <c r="G14577" s="35"/>
      <c r="H14577" s="35"/>
    </row>
    <row r="14578" spans="7:8" x14ac:dyDescent="0.2">
      <c r="G14578" s="35"/>
      <c r="H14578" s="35"/>
    </row>
    <row r="14579" spans="7:8" x14ac:dyDescent="0.2">
      <c r="G14579" s="35"/>
      <c r="H14579" s="35"/>
    </row>
    <row r="14580" spans="7:8" x14ac:dyDescent="0.2">
      <c r="G14580" s="35"/>
      <c r="H14580" s="35"/>
    </row>
    <row r="14581" spans="7:8" x14ac:dyDescent="0.2">
      <c r="G14581" s="35"/>
      <c r="H14581" s="35"/>
    </row>
    <row r="14582" spans="7:8" x14ac:dyDescent="0.2">
      <c r="G14582" s="35"/>
      <c r="H14582" s="35"/>
    </row>
    <row r="14583" spans="7:8" x14ac:dyDescent="0.2">
      <c r="G14583" s="35"/>
      <c r="H14583" s="35"/>
    </row>
    <row r="14584" spans="7:8" x14ac:dyDescent="0.2">
      <c r="G14584" s="35"/>
      <c r="H14584" s="35"/>
    </row>
    <row r="14585" spans="7:8" x14ac:dyDescent="0.2">
      <c r="G14585" s="35"/>
      <c r="H14585" s="35"/>
    </row>
    <row r="14586" spans="7:8" x14ac:dyDescent="0.2">
      <c r="G14586" s="35"/>
      <c r="H14586" s="35"/>
    </row>
    <row r="14587" spans="7:8" x14ac:dyDescent="0.2">
      <c r="G14587" s="35"/>
      <c r="H14587" s="35"/>
    </row>
    <row r="14588" spans="7:8" x14ac:dyDescent="0.2">
      <c r="G14588" s="35"/>
      <c r="H14588" s="35"/>
    </row>
    <row r="14589" spans="7:8" x14ac:dyDescent="0.2">
      <c r="G14589" s="35"/>
      <c r="H14589" s="35"/>
    </row>
    <row r="14590" spans="7:8" x14ac:dyDescent="0.2">
      <c r="G14590" s="35"/>
      <c r="H14590" s="35"/>
    </row>
    <row r="14591" spans="7:8" x14ac:dyDescent="0.2">
      <c r="G14591" s="35"/>
      <c r="H14591" s="35"/>
    </row>
    <row r="14592" spans="7:8" x14ac:dyDescent="0.2">
      <c r="G14592" s="35"/>
      <c r="H14592" s="35"/>
    </row>
    <row r="14593" spans="7:8" x14ac:dyDescent="0.2">
      <c r="G14593" s="35"/>
      <c r="H14593" s="35"/>
    </row>
    <row r="14594" spans="7:8" x14ac:dyDescent="0.2">
      <c r="G14594" s="35"/>
      <c r="H14594" s="35"/>
    </row>
    <row r="14595" spans="7:8" x14ac:dyDescent="0.2">
      <c r="G14595" s="35"/>
      <c r="H14595" s="35"/>
    </row>
    <row r="14596" spans="7:8" x14ac:dyDescent="0.2">
      <c r="G14596" s="35"/>
      <c r="H14596" s="35"/>
    </row>
    <row r="14597" spans="7:8" x14ac:dyDescent="0.2">
      <c r="G14597" s="35"/>
      <c r="H14597" s="35"/>
    </row>
    <row r="14598" spans="7:8" x14ac:dyDescent="0.2">
      <c r="G14598" s="35"/>
      <c r="H14598" s="35"/>
    </row>
    <row r="14599" spans="7:8" x14ac:dyDescent="0.2">
      <c r="G14599" s="35"/>
      <c r="H14599" s="35"/>
    </row>
    <row r="14600" spans="7:8" x14ac:dyDescent="0.2">
      <c r="G14600" s="35"/>
      <c r="H14600" s="35"/>
    </row>
    <row r="14601" spans="7:8" x14ac:dyDescent="0.2">
      <c r="G14601" s="35"/>
      <c r="H14601" s="35"/>
    </row>
    <row r="14602" spans="7:8" x14ac:dyDescent="0.2">
      <c r="G14602" s="35"/>
      <c r="H14602" s="35"/>
    </row>
    <row r="14603" spans="7:8" x14ac:dyDescent="0.2">
      <c r="G14603" s="35"/>
      <c r="H14603" s="35"/>
    </row>
    <row r="14604" spans="7:8" x14ac:dyDescent="0.2">
      <c r="G14604" s="35"/>
      <c r="H14604" s="35"/>
    </row>
    <row r="14605" spans="7:8" x14ac:dyDescent="0.2">
      <c r="G14605" s="35"/>
      <c r="H14605" s="35"/>
    </row>
    <row r="14606" spans="7:8" x14ac:dyDescent="0.2">
      <c r="G14606" s="35"/>
      <c r="H14606" s="35"/>
    </row>
    <row r="14607" spans="7:8" x14ac:dyDescent="0.2">
      <c r="G14607" s="35"/>
      <c r="H14607" s="35"/>
    </row>
    <row r="14608" spans="7:8" x14ac:dyDescent="0.2">
      <c r="G14608" s="35"/>
      <c r="H14608" s="35"/>
    </row>
    <row r="14609" spans="7:8" x14ac:dyDescent="0.2">
      <c r="G14609" s="35"/>
      <c r="H14609" s="35"/>
    </row>
    <row r="14610" spans="7:8" x14ac:dyDescent="0.2">
      <c r="G14610" s="35"/>
      <c r="H14610" s="35"/>
    </row>
    <row r="14611" spans="7:8" x14ac:dyDescent="0.2">
      <c r="G14611" s="35"/>
      <c r="H14611" s="35"/>
    </row>
    <row r="14612" spans="7:8" x14ac:dyDescent="0.2">
      <c r="G14612" s="35"/>
      <c r="H14612" s="35"/>
    </row>
    <row r="14613" spans="7:8" x14ac:dyDescent="0.2">
      <c r="G14613" s="35"/>
      <c r="H14613" s="35"/>
    </row>
    <row r="14614" spans="7:8" x14ac:dyDescent="0.2">
      <c r="G14614" s="35"/>
      <c r="H14614" s="35"/>
    </row>
    <row r="14615" spans="7:8" x14ac:dyDescent="0.2">
      <c r="G14615" s="35"/>
      <c r="H14615" s="35"/>
    </row>
    <row r="14616" spans="7:8" x14ac:dyDescent="0.2">
      <c r="G14616" s="35"/>
      <c r="H14616" s="35"/>
    </row>
    <row r="14617" spans="7:8" x14ac:dyDescent="0.2">
      <c r="G14617" s="35"/>
      <c r="H14617" s="35"/>
    </row>
    <row r="14618" spans="7:8" x14ac:dyDescent="0.2">
      <c r="G14618" s="35"/>
      <c r="H14618" s="35"/>
    </row>
    <row r="14619" spans="7:8" x14ac:dyDescent="0.2">
      <c r="G14619" s="35"/>
      <c r="H14619" s="35"/>
    </row>
    <row r="14620" spans="7:8" x14ac:dyDescent="0.2">
      <c r="G14620" s="35"/>
      <c r="H14620" s="35"/>
    </row>
    <row r="14621" spans="7:8" x14ac:dyDescent="0.2">
      <c r="G14621" s="35"/>
      <c r="H14621" s="35"/>
    </row>
    <row r="14622" spans="7:8" x14ac:dyDescent="0.2">
      <c r="G14622" s="35"/>
      <c r="H14622" s="35"/>
    </row>
    <row r="14623" spans="7:8" x14ac:dyDescent="0.2">
      <c r="G14623" s="35"/>
      <c r="H14623" s="35"/>
    </row>
    <row r="14624" spans="7:8" x14ac:dyDescent="0.2">
      <c r="G14624" s="35"/>
      <c r="H14624" s="35"/>
    </row>
    <row r="14625" spans="7:8" x14ac:dyDescent="0.2">
      <c r="G14625" s="35"/>
      <c r="H14625" s="35"/>
    </row>
    <row r="14626" spans="7:8" x14ac:dyDescent="0.2">
      <c r="G14626" s="35"/>
      <c r="H14626" s="35"/>
    </row>
    <row r="14627" spans="7:8" x14ac:dyDescent="0.2">
      <c r="G14627" s="35"/>
      <c r="H14627" s="35"/>
    </row>
    <row r="14628" spans="7:8" x14ac:dyDescent="0.2">
      <c r="G14628" s="35"/>
      <c r="H14628" s="35"/>
    </row>
    <row r="14629" spans="7:8" x14ac:dyDescent="0.2">
      <c r="G14629" s="35"/>
      <c r="H14629" s="35"/>
    </row>
    <row r="14630" spans="7:8" x14ac:dyDescent="0.2">
      <c r="G14630" s="35"/>
      <c r="H14630" s="35"/>
    </row>
    <row r="14631" spans="7:8" x14ac:dyDescent="0.2">
      <c r="G14631" s="35"/>
      <c r="H14631" s="35"/>
    </row>
    <row r="14632" spans="7:8" x14ac:dyDescent="0.2">
      <c r="G14632" s="35"/>
      <c r="H14632" s="35"/>
    </row>
    <row r="14633" spans="7:8" x14ac:dyDescent="0.2">
      <c r="G14633" s="35"/>
      <c r="H14633" s="35"/>
    </row>
    <row r="14634" spans="7:8" x14ac:dyDescent="0.2">
      <c r="G14634" s="35"/>
      <c r="H14634" s="35"/>
    </row>
    <row r="14635" spans="7:8" x14ac:dyDescent="0.2">
      <c r="G14635" s="35"/>
      <c r="H14635" s="35"/>
    </row>
    <row r="14636" spans="7:8" x14ac:dyDescent="0.2">
      <c r="G14636" s="35"/>
      <c r="H14636" s="35"/>
    </row>
    <row r="14637" spans="7:8" x14ac:dyDescent="0.2">
      <c r="G14637" s="35"/>
      <c r="H14637" s="35"/>
    </row>
    <row r="14638" spans="7:8" x14ac:dyDescent="0.2">
      <c r="G14638" s="35"/>
      <c r="H14638" s="35"/>
    </row>
    <row r="14639" spans="7:8" x14ac:dyDescent="0.2">
      <c r="G14639" s="35"/>
      <c r="H14639" s="35"/>
    </row>
    <row r="14640" spans="7:8" x14ac:dyDescent="0.2">
      <c r="G14640" s="35"/>
      <c r="H14640" s="35"/>
    </row>
    <row r="14641" spans="7:8" x14ac:dyDescent="0.2">
      <c r="G14641" s="35"/>
      <c r="H14641" s="35"/>
    </row>
    <row r="14642" spans="7:8" x14ac:dyDescent="0.2">
      <c r="G14642" s="35"/>
      <c r="H14642" s="35"/>
    </row>
    <row r="14643" spans="7:8" x14ac:dyDescent="0.2">
      <c r="G14643" s="35"/>
      <c r="H14643" s="35"/>
    </row>
    <row r="14644" spans="7:8" x14ac:dyDescent="0.2">
      <c r="G14644" s="35"/>
      <c r="H14644" s="35"/>
    </row>
    <row r="14645" spans="7:8" x14ac:dyDescent="0.2">
      <c r="G14645" s="35"/>
      <c r="H14645" s="35"/>
    </row>
    <row r="14646" spans="7:8" x14ac:dyDescent="0.2">
      <c r="G14646" s="35"/>
      <c r="H14646" s="35"/>
    </row>
    <row r="14647" spans="7:8" x14ac:dyDescent="0.2">
      <c r="G14647" s="35"/>
      <c r="H14647" s="35"/>
    </row>
    <row r="14648" spans="7:8" x14ac:dyDescent="0.2">
      <c r="G14648" s="35"/>
      <c r="H14648" s="35"/>
    </row>
    <row r="14649" spans="7:8" x14ac:dyDescent="0.2">
      <c r="G14649" s="35"/>
      <c r="H14649" s="35"/>
    </row>
    <row r="14650" spans="7:8" x14ac:dyDescent="0.2">
      <c r="G14650" s="35"/>
      <c r="H14650" s="35"/>
    </row>
    <row r="14651" spans="7:8" x14ac:dyDescent="0.2">
      <c r="G14651" s="35"/>
      <c r="H14651" s="35"/>
    </row>
    <row r="14652" spans="7:8" x14ac:dyDescent="0.2">
      <c r="G14652" s="35"/>
      <c r="H14652" s="35"/>
    </row>
    <row r="14653" spans="7:8" x14ac:dyDescent="0.2">
      <c r="G14653" s="35"/>
      <c r="H14653" s="35"/>
    </row>
    <row r="14654" spans="7:8" x14ac:dyDescent="0.2">
      <c r="G14654" s="35"/>
      <c r="H14654" s="35"/>
    </row>
    <row r="14655" spans="7:8" x14ac:dyDescent="0.2">
      <c r="G14655" s="35"/>
      <c r="H14655" s="35"/>
    </row>
    <row r="14656" spans="7:8" x14ac:dyDescent="0.2">
      <c r="G14656" s="35"/>
      <c r="H14656" s="35"/>
    </row>
    <row r="14657" spans="7:8" x14ac:dyDescent="0.2">
      <c r="G14657" s="35"/>
      <c r="H14657" s="35"/>
    </row>
    <row r="14658" spans="7:8" x14ac:dyDescent="0.2">
      <c r="G14658" s="35"/>
      <c r="H14658" s="35"/>
    </row>
    <row r="14659" spans="7:8" x14ac:dyDescent="0.2">
      <c r="G14659" s="35"/>
      <c r="H14659" s="35"/>
    </row>
    <row r="14660" spans="7:8" x14ac:dyDescent="0.2">
      <c r="G14660" s="35"/>
      <c r="H14660" s="35"/>
    </row>
    <row r="14661" spans="7:8" x14ac:dyDescent="0.2">
      <c r="G14661" s="35"/>
      <c r="H14661" s="35"/>
    </row>
    <row r="14662" spans="7:8" x14ac:dyDescent="0.2">
      <c r="G14662" s="35"/>
      <c r="H14662" s="35"/>
    </row>
    <row r="14663" spans="7:8" x14ac:dyDescent="0.2">
      <c r="G14663" s="35"/>
      <c r="H14663" s="35"/>
    </row>
    <row r="14664" spans="7:8" x14ac:dyDescent="0.2">
      <c r="G14664" s="35"/>
      <c r="H14664" s="35"/>
    </row>
    <row r="14665" spans="7:8" x14ac:dyDescent="0.2">
      <c r="G14665" s="35"/>
      <c r="H14665" s="35"/>
    </row>
    <row r="14666" spans="7:8" x14ac:dyDescent="0.2">
      <c r="G14666" s="35"/>
      <c r="H14666" s="35"/>
    </row>
    <row r="14667" spans="7:8" x14ac:dyDescent="0.2">
      <c r="G14667" s="35"/>
      <c r="H14667" s="35"/>
    </row>
    <row r="14668" spans="7:8" x14ac:dyDescent="0.2">
      <c r="G14668" s="35"/>
      <c r="H14668" s="35"/>
    </row>
    <row r="14669" spans="7:8" x14ac:dyDescent="0.2">
      <c r="G14669" s="35"/>
      <c r="H14669" s="35"/>
    </row>
    <row r="14670" spans="7:8" x14ac:dyDescent="0.2">
      <c r="G14670" s="35"/>
      <c r="H14670" s="35"/>
    </row>
    <row r="14671" spans="7:8" x14ac:dyDescent="0.2">
      <c r="G14671" s="35"/>
      <c r="H14671" s="35"/>
    </row>
    <row r="14672" spans="7:8" x14ac:dyDescent="0.2">
      <c r="G14672" s="35"/>
      <c r="H14672" s="35"/>
    </row>
    <row r="14673" spans="7:8" x14ac:dyDescent="0.2">
      <c r="G14673" s="35"/>
      <c r="H14673" s="35"/>
    </row>
    <row r="14674" spans="7:8" x14ac:dyDescent="0.2">
      <c r="G14674" s="35"/>
      <c r="H14674" s="35"/>
    </row>
    <row r="14675" spans="7:8" x14ac:dyDescent="0.2">
      <c r="G14675" s="35"/>
      <c r="H14675" s="35"/>
    </row>
    <row r="14676" spans="7:8" x14ac:dyDescent="0.2">
      <c r="G14676" s="35"/>
      <c r="H14676" s="35"/>
    </row>
    <row r="14677" spans="7:8" x14ac:dyDescent="0.2">
      <c r="G14677" s="35"/>
      <c r="H14677" s="35"/>
    </row>
    <row r="14678" spans="7:8" x14ac:dyDescent="0.2">
      <c r="G14678" s="35"/>
      <c r="H14678" s="35"/>
    </row>
    <row r="14679" spans="7:8" x14ac:dyDescent="0.2">
      <c r="G14679" s="35"/>
      <c r="H14679" s="35"/>
    </row>
    <row r="14680" spans="7:8" x14ac:dyDescent="0.2">
      <c r="G14680" s="35"/>
      <c r="H14680" s="35"/>
    </row>
    <row r="14681" spans="7:8" x14ac:dyDescent="0.2">
      <c r="G14681" s="35"/>
      <c r="H14681" s="35"/>
    </row>
    <row r="14682" spans="7:8" x14ac:dyDescent="0.2">
      <c r="G14682" s="35"/>
      <c r="H14682" s="35"/>
    </row>
    <row r="14683" spans="7:8" x14ac:dyDescent="0.2">
      <c r="G14683" s="35"/>
      <c r="H14683" s="35"/>
    </row>
    <row r="14684" spans="7:8" x14ac:dyDescent="0.2">
      <c r="G14684" s="35"/>
      <c r="H14684" s="35"/>
    </row>
    <row r="14685" spans="7:8" x14ac:dyDescent="0.2">
      <c r="G14685" s="35"/>
      <c r="H14685" s="35"/>
    </row>
    <row r="14686" spans="7:8" x14ac:dyDescent="0.2">
      <c r="G14686" s="35"/>
      <c r="H14686" s="35"/>
    </row>
    <row r="14687" spans="7:8" x14ac:dyDescent="0.2">
      <c r="G14687" s="35"/>
      <c r="H14687" s="35"/>
    </row>
    <row r="14688" spans="7:8" x14ac:dyDescent="0.2">
      <c r="G14688" s="35"/>
      <c r="H14688" s="35"/>
    </row>
    <row r="14689" spans="7:8" x14ac:dyDescent="0.2">
      <c r="G14689" s="35"/>
      <c r="H14689" s="35"/>
    </row>
    <row r="14690" spans="7:8" x14ac:dyDescent="0.2">
      <c r="G14690" s="35"/>
      <c r="H14690" s="35"/>
    </row>
    <row r="14691" spans="7:8" x14ac:dyDescent="0.2">
      <c r="G14691" s="35"/>
      <c r="H14691" s="35"/>
    </row>
    <row r="14692" spans="7:8" x14ac:dyDescent="0.2">
      <c r="G14692" s="35"/>
      <c r="H14692" s="35"/>
    </row>
    <row r="14693" spans="7:8" x14ac:dyDescent="0.2">
      <c r="G14693" s="35"/>
      <c r="H14693" s="35"/>
    </row>
    <row r="14694" spans="7:8" x14ac:dyDescent="0.2">
      <c r="G14694" s="35"/>
      <c r="H14694" s="35"/>
    </row>
    <row r="14695" spans="7:8" x14ac:dyDescent="0.2">
      <c r="G14695" s="35"/>
      <c r="H14695" s="35"/>
    </row>
    <row r="14696" spans="7:8" x14ac:dyDescent="0.2">
      <c r="G14696" s="35"/>
      <c r="H14696" s="35"/>
    </row>
    <row r="14697" spans="7:8" x14ac:dyDescent="0.2">
      <c r="G14697" s="35"/>
      <c r="H14697" s="35"/>
    </row>
    <row r="14698" spans="7:8" x14ac:dyDescent="0.2">
      <c r="G14698" s="35"/>
      <c r="H14698" s="35"/>
    </row>
    <row r="14699" spans="7:8" x14ac:dyDescent="0.2">
      <c r="G14699" s="35"/>
      <c r="H14699" s="35"/>
    </row>
    <row r="14700" spans="7:8" x14ac:dyDescent="0.2">
      <c r="G14700" s="35"/>
      <c r="H14700" s="35"/>
    </row>
    <row r="14701" spans="7:8" x14ac:dyDescent="0.2">
      <c r="G14701" s="35"/>
      <c r="H14701" s="35"/>
    </row>
    <row r="14702" spans="7:8" x14ac:dyDescent="0.2">
      <c r="G14702" s="35"/>
      <c r="H14702" s="35"/>
    </row>
    <row r="14703" spans="7:8" x14ac:dyDescent="0.2">
      <c r="G14703" s="35"/>
      <c r="H14703" s="35"/>
    </row>
    <row r="14704" spans="7:8" x14ac:dyDescent="0.2">
      <c r="G14704" s="35"/>
      <c r="H14704" s="35"/>
    </row>
    <row r="14705" spans="7:8" x14ac:dyDescent="0.2">
      <c r="G14705" s="35"/>
      <c r="H14705" s="35"/>
    </row>
    <row r="14706" spans="7:8" x14ac:dyDescent="0.2">
      <c r="G14706" s="35"/>
      <c r="H14706" s="35"/>
    </row>
    <row r="14707" spans="7:8" x14ac:dyDescent="0.2">
      <c r="G14707" s="35"/>
      <c r="H14707" s="35"/>
    </row>
    <row r="14708" spans="7:8" x14ac:dyDescent="0.2">
      <c r="G14708" s="35"/>
      <c r="H14708" s="35"/>
    </row>
    <row r="14709" spans="7:8" x14ac:dyDescent="0.2">
      <c r="G14709" s="35"/>
      <c r="H14709" s="35"/>
    </row>
    <row r="14710" spans="7:8" x14ac:dyDescent="0.2">
      <c r="G14710" s="35"/>
      <c r="H14710" s="35"/>
    </row>
    <row r="14711" spans="7:8" x14ac:dyDescent="0.2">
      <c r="G14711" s="35"/>
      <c r="H14711" s="35"/>
    </row>
    <row r="14712" spans="7:8" x14ac:dyDescent="0.2">
      <c r="G14712" s="35"/>
      <c r="H14712" s="35"/>
    </row>
    <row r="14713" spans="7:8" x14ac:dyDescent="0.2">
      <c r="G14713" s="35"/>
      <c r="H14713" s="35"/>
    </row>
    <row r="14714" spans="7:8" x14ac:dyDescent="0.2">
      <c r="G14714" s="35"/>
      <c r="H14714" s="35"/>
    </row>
    <row r="14715" spans="7:8" x14ac:dyDescent="0.2">
      <c r="G14715" s="35"/>
      <c r="H14715" s="35"/>
    </row>
    <row r="14716" spans="7:8" x14ac:dyDescent="0.2">
      <c r="G14716" s="35"/>
      <c r="H14716" s="35"/>
    </row>
    <row r="14717" spans="7:8" x14ac:dyDescent="0.2">
      <c r="G14717" s="35"/>
      <c r="H14717" s="35"/>
    </row>
    <row r="14718" spans="7:8" x14ac:dyDescent="0.2">
      <c r="G14718" s="35"/>
      <c r="H14718" s="35"/>
    </row>
    <row r="14719" spans="7:8" x14ac:dyDescent="0.2">
      <c r="G14719" s="35"/>
      <c r="H14719" s="35"/>
    </row>
    <row r="14720" spans="7:8" x14ac:dyDescent="0.2">
      <c r="G14720" s="35"/>
      <c r="H14720" s="35"/>
    </row>
    <row r="14721" spans="7:8" x14ac:dyDescent="0.2">
      <c r="G14721" s="35"/>
      <c r="H14721" s="35"/>
    </row>
    <row r="14722" spans="7:8" x14ac:dyDescent="0.2">
      <c r="G14722" s="35"/>
      <c r="H14722" s="35"/>
    </row>
    <row r="14723" spans="7:8" x14ac:dyDescent="0.2">
      <c r="G14723" s="35"/>
      <c r="H14723" s="35"/>
    </row>
    <row r="14724" spans="7:8" x14ac:dyDescent="0.2">
      <c r="G14724" s="35"/>
      <c r="H14724" s="35"/>
    </row>
    <row r="14725" spans="7:8" x14ac:dyDescent="0.2">
      <c r="G14725" s="35"/>
      <c r="H14725" s="35"/>
    </row>
    <row r="14726" spans="7:8" x14ac:dyDescent="0.2">
      <c r="G14726" s="35"/>
      <c r="H14726" s="35"/>
    </row>
    <row r="14727" spans="7:8" x14ac:dyDescent="0.2">
      <c r="G14727" s="35"/>
      <c r="H14727" s="35"/>
    </row>
    <row r="14728" spans="7:8" x14ac:dyDescent="0.2">
      <c r="G14728" s="35"/>
      <c r="H14728" s="35"/>
    </row>
    <row r="14729" spans="7:8" x14ac:dyDescent="0.2">
      <c r="G14729" s="35"/>
      <c r="H14729" s="35"/>
    </row>
    <row r="14730" spans="7:8" x14ac:dyDescent="0.2">
      <c r="G14730" s="35"/>
      <c r="H14730" s="35"/>
    </row>
    <row r="14731" spans="7:8" x14ac:dyDescent="0.2">
      <c r="G14731" s="35"/>
      <c r="H14731" s="35"/>
    </row>
    <row r="14732" spans="7:8" x14ac:dyDescent="0.2">
      <c r="G14732" s="35"/>
      <c r="H14732" s="35"/>
    </row>
    <row r="14733" spans="7:8" x14ac:dyDescent="0.2">
      <c r="G14733" s="35"/>
      <c r="H14733" s="35"/>
    </row>
    <row r="14734" spans="7:8" x14ac:dyDescent="0.2">
      <c r="G14734" s="35"/>
      <c r="H14734" s="35"/>
    </row>
    <row r="14735" spans="7:8" x14ac:dyDescent="0.2">
      <c r="G14735" s="35"/>
      <c r="H14735" s="35"/>
    </row>
    <row r="14736" spans="7:8" x14ac:dyDescent="0.2">
      <c r="G14736" s="35"/>
      <c r="H14736" s="35"/>
    </row>
    <row r="14737" spans="7:8" x14ac:dyDescent="0.2">
      <c r="G14737" s="35"/>
      <c r="H14737" s="35"/>
    </row>
    <row r="14738" spans="7:8" x14ac:dyDescent="0.2">
      <c r="G14738" s="35"/>
      <c r="H14738" s="35"/>
    </row>
    <row r="14739" spans="7:8" x14ac:dyDescent="0.2">
      <c r="G14739" s="35"/>
      <c r="H14739" s="35"/>
    </row>
    <row r="14740" spans="7:8" x14ac:dyDescent="0.2">
      <c r="G14740" s="35"/>
      <c r="H14740" s="35"/>
    </row>
    <row r="14741" spans="7:8" x14ac:dyDescent="0.2">
      <c r="G14741" s="35"/>
      <c r="H14741" s="35"/>
    </row>
    <row r="14742" spans="7:8" x14ac:dyDescent="0.2">
      <c r="G14742" s="35"/>
      <c r="H14742" s="35"/>
    </row>
    <row r="14743" spans="7:8" x14ac:dyDescent="0.2">
      <c r="G14743" s="35"/>
      <c r="H14743" s="35"/>
    </row>
    <row r="14744" spans="7:8" x14ac:dyDescent="0.2">
      <c r="G14744" s="35"/>
      <c r="H14744" s="35"/>
    </row>
    <row r="14745" spans="7:8" x14ac:dyDescent="0.2">
      <c r="G14745" s="35"/>
      <c r="H14745" s="35"/>
    </row>
    <row r="14746" spans="7:8" x14ac:dyDescent="0.2">
      <c r="G14746" s="35"/>
      <c r="H14746" s="35"/>
    </row>
    <row r="14747" spans="7:8" x14ac:dyDescent="0.2">
      <c r="G14747" s="35"/>
      <c r="H14747" s="35"/>
    </row>
    <row r="14748" spans="7:8" x14ac:dyDescent="0.2">
      <c r="G14748" s="35"/>
      <c r="H14748" s="35"/>
    </row>
    <row r="14749" spans="7:8" x14ac:dyDescent="0.2">
      <c r="G14749" s="35"/>
      <c r="H14749" s="35"/>
    </row>
    <row r="14750" spans="7:8" x14ac:dyDescent="0.2">
      <c r="G14750" s="35"/>
      <c r="H14750" s="35"/>
    </row>
    <row r="14751" spans="7:8" x14ac:dyDescent="0.2">
      <c r="G14751" s="35"/>
      <c r="H14751" s="35"/>
    </row>
    <row r="14752" spans="7:8" x14ac:dyDescent="0.2">
      <c r="G14752" s="35"/>
      <c r="H14752" s="35"/>
    </row>
    <row r="14753" spans="7:8" x14ac:dyDescent="0.2">
      <c r="G14753" s="35"/>
      <c r="H14753" s="35"/>
    </row>
    <row r="14754" spans="7:8" x14ac:dyDescent="0.2">
      <c r="G14754" s="35"/>
      <c r="H14754" s="35"/>
    </row>
    <row r="14755" spans="7:8" x14ac:dyDescent="0.2">
      <c r="G14755" s="35"/>
      <c r="H14755" s="35"/>
    </row>
    <row r="14756" spans="7:8" x14ac:dyDescent="0.2">
      <c r="G14756" s="35"/>
      <c r="H14756" s="35"/>
    </row>
    <row r="14757" spans="7:8" x14ac:dyDescent="0.2">
      <c r="G14757" s="35"/>
      <c r="H14757" s="35"/>
    </row>
    <row r="14758" spans="7:8" x14ac:dyDescent="0.2">
      <c r="G14758" s="35"/>
      <c r="H14758" s="35"/>
    </row>
    <row r="14759" spans="7:8" x14ac:dyDescent="0.2">
      <c r="G14759" s="35"/>
      <c r="H14759" s="35"/>
    </row>
    <row r="14760" spans="7:8" x14ac:dyDescent="0.2">
      <c r="G14760" s="35"/>
      <c r="H14760" s="35"/>
    </row>
    <row r="14761" spans="7:8" x14ac:dyDescent="0.2">
      <c r="G14761" s="35"/>
      <c r="H14761" s="35"/>
    </row>
    <row r="14762" spans="7:8" x14ac:dyDescent="0.2">
      <c r="G14762" s="35"/>
      <c r="H14762" s="35"/>
    </row>
    <row r="14763" spans="7:8" x14ac:dyDescent="0.2">
      <c r="G14763" s="35"/>
      <c r="H14763" s="35"/>
    </row>
    <row r="14764" spans="7:8" x14ac:dyDescent="0.2">
      <c r="G14764" s="35"/>
      <c r="H14764" s="35"/>
    </row>
    <row r="14765" spans="7:8" x14ac:dyDescent="0.2">
      <c r="G14765" s="35"/>
      <c r="H14765" s="35"/>
    </row>
    <row r="14766" spans="7:8" x14ac:dyDescent="0.2">
      <c r="G14766" s="35"/>
      <c r="H14766" s="35"/>
    </row>
    <row r="14767" spans="7:8" x14ac:dyDescent="0.2">
      <c r="G14767" s="35"/>
      <c r="H14767" s="35"/>
    </row>
    <row r="14768" spans="7:8" x14ac:dyDescent="0.2">
      <c r="G14768" s="35"/>
      <c r="H14768" s="35"/>
    </row>
    <row r="14769" spans="7:8" x14ac:dyDescent="0.2">
      <c r="G14769" s="35"/>
      <c r="H14769" s="35"/>
    </row>
    <row r="14770" spans="7:8" x14ac:dyDescent="0.2">
      <c r="G14770" s="35"/>
      <c r="H14770" s="35"/>
    </row>
    <row r="14771" spans="7:8" x14ac:dyDescent="0.2">
      <c r="G14771" s="35"/>
      <c r="H14771" s="35"/>
    </row>
    <row r="14772" spans="7:8" x14ac:dyDescent="0.2">
      <c r="G14772" s="35"/>
      <c r="H14772" s="35"/>
    </row>
    <row r="14773" spans="7:8" x14ac:dyDescent="0.2">
      <c r="G14773" s="35"/>
      <c r="H14773" s="35"/>
    </row>
    <row r="14774" spans="7:8" x14ac:dyDescent="0.2">
      <c r="G14774" s="35"/>
      <c r="H14774" s="35"/>
    </row>
    <row r="14775" spans="7:8" x14ac:dyDescent="0.2">
      <c r="G14775" s="35"/>
      <c r="H14775" s="35"/>
    </row>
    <row r="14776" spans="7:8" x14ac:dyDescent="0.2">
      <c r="G14776" s="35"/>
      <c r="H14776" s="35"/>
    </row>
    <row r="14777" spans="7:8" x14ac:dyDescent="0.2">
      <c r="G14777" s="35"/>
      <c r="H14777" s="35"/>
    </row>
    <row r="14778" spans="7:8" x14ac:dyDescent="0.2">
      <c r="G14778" s="35"/>
      <c r="H14778" s="35"/>
    </row>
    <row r="14779" spans="7:8" x14ac:dyDescent="0.2">
      <c r="G14779" s="35"/>
      <c r="H14779" s="35"/>
    </row>
    <row r="14780" spans="7:8" x14ac:dyDescent="0.2">
      <c r="G14780" s="35"/>
      <c r="H14780" s="35"/>
    </row>
    <row r="14781" spans="7:8" x14ac:dyDescent="0.2">
      <c r="G14781" s="35"/>
      <c r="H14781" s="35"/>
    </row>
    <row r="14782" spans="7:8" x14ac:dyDescent="0.2">
      <c r="G14782" s="35"/>
      <c r="H14782" s="35"/>
    </row>
    <row r="14783" spans="7:8" x14ac:dyDescent="0.2">
      <c r="G14783" s="35"/>
      <c r="H14783" s="35"/>
    </row>
    <row r="14784" spans="7:8" x14ac:dyDescent="0.2">
      <c r="G14784" s="35"/>
      <c r="H14784" s="35"/>
    </row>
    <row r="14785" spans="7:8" x14ac:dyDescent="0.2">
      <c r="G14785" s="35"/>
      <c r="H14785" s="35"/>
    </row>
    <row r="14786" spans="7:8" x14ac:dyDescent="0.2">
      <c r="G14786" s="35"/>
      <c r="H14786" s="35"/>
    </row>
    <row r="14787" spans="7:8" x14ac:dyDescent="0.2">
      <c r="G14787" s="35"/>
      <c r="H14787" s="35"/>
    </row>
    <row r="14788" spans="7:8" x14ac:dyDescent="0.2">
      <c r="G14788" s="35"/>
      <c r="H14788" s="35"/>
    </row>
    <row r="14789" spans="7:8" x14ac:dyDescent="0.2">
      <c r="G14789" s="35"/>
      <c r="H14789" s="35"/>
    </row>
    <row r="14790" spans="7:8" x14ac:dyDescent="0.2">
      <c r="G14790" s="35"/>
      <c r="H14790" s="35"/>
    </row>
    <row r="14791" spans="7:8" x14ac:dyDescent="0.2">
      <c r="G14791" s="35"/>
      <c r="H14791" s="35"/>
    </row>
    <row r="14792" spans="7:8" x14ac:dyDescent="0.2">
      <c r="G14792" s="35"/>
      <c r="H14792" s="35"/>
    </row>
    <row r="14793" spans="7:8" x14ac:dyDescent="0.2">
      <c r="G14793" s="35"/>
      <c r="H14793" s="35"/>
    </row>
    <row r="14794" spans="7:8" x14ac:dyDescent="0.2">
      <c r="G14794" s="35"/>
      <c r="H14794" s="35"/>
    </row>
    <row r="14795" spans="7:8" x14ac:dyDescent="0.2">
      <c r="G14795" s="35"/>
      <c r="H14795" s="35"/>
    </row>
    <row r="14796" spans="7:8" x14ac:dyDescent="0.2">
      <c r="G14796" s="35"/>
      <c r="H14796" s="35"/>
    </row>
    <row r="14797" spans="7:8" x14ac:dyDescent="0.2">
      <c r="G14797" s="35"/>
      <c r="H14797" s="35"/>
    </row>
    <row r="14798" spans="7:8" x14ac:dyDescent="0.2">
      <c r="G14798" s="35"/>
      <c r="H14798" s="35"/>
    </row>
    <row r="14799" spans="7:8" x14ac:dyDescent="0.2">
      <c r="G14799" s="35"/>
      <c r="H14799" s="35"/>
    </row>
    <row r="14800" spans="7:8" x14ac:dyDescent="0.2">
      <c r="G14800" s="35"/>
      <c r="H14800" s="35"/>
    </row>
    <row r="14801" spans="7:8" x14ac:dyDescent="0.2">
      <c r="G14801" s="35"/>
      <c r="H14801" s="35"/>
    </row>
    <row r="14802" spans="7:8" x14ac:dyDescent="0.2">
      <c r="G14802" s="35"/>
      <c r="H14802" s="35"/>
    </row>
    <row r="14803" spans="7:8" x14ac:dyDescent="0.2">
      <c r="G14803" s="35"/>
      <c r="H14803" s="35"/>
    </row>
    <row r="14804" spans="7:8" x14ac:dyDescent="0.2">
      <c r="G14804" s="35"/>
      <c r="H14804" s="35"/>
    </row>
    <row r="14805" spans="7:8" x14ac:dyDescent="0.2">
      <c r="G14805" s="35"/>
      <c r="H14805" s="35"/>
    </row>
    <row r="14806" spans="7:8" x14ac:dyDescent="0.2">
      <c r="G14806" s="35"/>
      <c r="H14806" s="35"/>
    </row>
    <row r="14807" spans="7:8" x14ac:dyDescent="0.2">
      <c r="G14807" s="35"/>
      <c r="H14807" s="35"/>
    </row>
    <row r="14808" spans="7:8" x14ac:dyDescent="0.2">
      <c r="G14808" s="35"/>
      <c r="H14808" s="35"/>
    </row>
    <row r="14809" spans="7:8" x14ac:dyDescent="0.2">
      <c r="G14809" s="35"/>
      <c r="H14809" s="35"/>
    </row>
    <row r="14810" spans="7:8" x14ac:dyDescent="0.2">
      <c r="G14810" s="35"/>
      <c r="H14810" s="35"/>
    </row>
    <row r="14811" spans="7:8" x14ac:dyDescent="0.2">
      <c r="G14811" s="35"/>
      <c r="H14811" s="35"/>
    </row>
    <row r="14812" spans="7:8" x14ac:dyDescent="0.2">
      <c r="G14812" s="35"/>
      <c r="H14812" s="35"/>
    </row>
    <row r="14813" spans="7:8" x14ac:dyDescent="0.2">
      <c r="G14813" s="35"/>
      <c r="H14813" s="35"/>
    </row>
    <row r="14814" spans="7:8" x14ac:dyDescent="0.2">
      <c r="G14814" s="35"/>
      <c r="H14814" s="35"/>
    </row>
    <row r="14815" spans="7:8" x14ac:dyDescent="0.2">
      <c r="G14815" s="35"/>
      <c r="H14815" s="35"/>
    </row>
    <row r="14816" spans="7:8" x14ac:dyDescent="0.2">
      <c r="G14816" s="35"/>
      <c r="H14816" s="35"/>
    </row>
    <row r="14817" spans="7:8" x14ac:dyDescent="0.2">
      <c r="G14817" s="35"/>
      <c r="H14817" s="35"/>
    </row>
    <row r="14818" spans="7:8" x14ac:dyDescent="0.2">
      <c r="G14818" s="35"/>
      <c r="H14818" s="35"/>
    </row>
    <row r="14819" spans="7:8" x14ac:dyDescent="0.2">
      <c r="G14819" s="35"/>
      <c r="H14819" s="35"/>
    </row>
    <row r="14820" spans="7:8" x14ac:dyDescent="0.2">
      <c r="G14820" s="35"/>
      <c r="H14820" s="35"/>
    </row>
    <row r="14821" spans="7:8" x14ac:dyDescent="0.2">
      <c r="G14821" s="35"/>
      <c r="H14821" s="35"/>
    </row>
    <row r="14822" spans="7:8" x14ac:dyDescent="0.2">
      <c r="G14822" s="35"/>
      <c r="H14822" s="35"/>
    </row>
    <row r="14823" spans="7:8" x14ac:dyDescent="0.2">
      <c r="G14823" s="35"/>
      <c r="H14823" s="35"/>
    </row>
    <row r="14824" spans="7:8" x14ac:dyDescent="0.2">
      <c r="G14824" s="35"/>
      <c r="H14824" s="35"/>
    </row>
    <row r="14825" spans="7:8" x14ac:dyDescent="0.2">
      <c r="G14825" s="35"/>
      <c r="H14825" s="35"/>
    </row>
    <row r="14826" spans="7:8" x14ac:dyDescent="0.2">
      <c r="G14826" s="35"/>
      <c r="H14826" s="35"/>
    </row>
    <row r="14827" spans="7:8" x14ac:dyDescent="0.2">
      <c r="G14827" s="35"/>
      <c r="H14827" s="35"/>
    </row>
    <row r="14828" spans="7:8" x14ac:dyDescent="0.2">
      <c r="G14828" s="35"/>
      <c r="H14828" s="35"/>
    </row>
    <row r="14829" spans="7:8" x14ac:dyDescent="0.2">
      <c r="G14829" s="35"/>
      <c r="H14829" s="35"/>
    </row>
    <row r="14830" spans="7:8" x14ac:dyDescent="0.2">
      <c r="G14830" s="35"/>
      <c r="H14830" s="35"/>
    </row>
    <row r="14831" spans="7:8" x14ac:dyDescent="0.2">
      <c r="G14831" s="35"/>
      <c r="H14831" s="35"/>
    </row>
    <row r="14832" spans="7:8" x14ac:dyDescent="0.2">
      <c r="G14832" s="35"/>
      <c r="H14832" s="35"/>
    </row>
    <row r="14833" spans="7:8" x14ac:dyDescent="0.2">
      <c r="G14833" s="35"/>
      <c r="H14833" s="35"/>
    </row>
    <row r="14834" spans="7:8" x14ac:dyDescent="0.2">
      <c r="G14834" s="35"/>
      <c r="H14834" s="35"/>
    </row>
    <row r="14835" spans="7:8" x14ac:dyDescent="0.2">
      <c r="G14835" s="35"/>
      <c r="H14835" s="35"/>
    </row>
    <row r="14836" spans="7:8" x14ac:dyDescent="0.2">
      <c r="G14836" s="35"/>
      <c r="H14836" s="35"/>
    </row>
    <row r="14837" spans="7:8" x14ac:dyDescent="0.2">
      <c r="G14837" s="35"/>
      <c r="H14837" s="35"/>
    </row>
    <row r="14838" spans="7:8" x14ac:dyDescent="0.2">
      <c r="G14838" s="35"/>
      <c r="H14838" s="35"/>
    </row>
    <row r="14839" spans="7:8" x14ac:dyDescent="0.2">
      <c r="G14839" s="35"/>
      <c r="H14839" s="35"/>
    </row>
    <row r="14840" spans="7:8" x14ac:dyDescent="0.2">
      <c r="G14840" s="35"/>
      <c r="H14840" s="35"/>
    </row>
    <row r="14841" spans="7:8" x14ac:dyDescent="0.2">
      <c r="G14841" s="35"/>
      <c r="H14841" s="35"/>
    </row>
    <row r="14842" spans="7:8" x14ac:dyDescent="0.2">
      <c r="G14842" s="35"/>
      <c r="H14842" s="35"/>
    </row>
    <row r="14843" spans="7:8" x14ac:dyDescent="0.2">
      <c r="G14843" s="35"/>
      <c r="H14843" s="35"/>
    </row>
    <row r="14844" spans="7:8" x14ac:dyDescent="0.2">
      <c r="G14844" s="35"/>
      <c r="H14844" s="35"/>
    </row>
    <row r="14845" spans="7:8" x14ac:dyDescent="0.2">
      <c r="G14845" s="35"/>
      <c r="H14845" s="35"/>
    </row>
    <row r="14846" spans="7:8" x14ac:dyDescent="0.2">
      <c r="G14846" s="35"/>
      <c r="H14846" s="35"/>
    </row>
    <row r="14847" spans="7:8" x14ac:dyDescent="0.2">
      <c r="G14847" s="35"/>
      <c r="H14847" s="35"/>
    </row>
    <row r="14848" spans="7:8" x14ac:dyDescent="0.2">
      <c r="G14848" s="35"/>
      <c r="H14848" s="35"/>
    </row>
    <row r="14849" spans="7:8" x14ac:dyDescent="0.2">
      <c r="G14849" s="35"/>
      <c r="H14849" s="35"/>
    </row>
    <row r="14850" spans="7:8" x14ac:dyDescent="0.2">
      <c r="G14850" s="35"/>
      <c r="H14850" s="35"/>
    </row>
    <row r="14851" spans="7:8" x14ac:dyDescent="0.2">
      <c r="G14851" s="35"/>
      <c r="H14851" s="35"/>
    </row>
    <row r="14852" spans="7:8" x14ac:dyDescent="0.2">
      <c r="G14852" s="35"/>
      <c r="H14852" s="35"/>
    </row>
    <row r="14853" spans="7:8" x14ac:dyDescent="0.2">
      <c r="G14853" s="35"/>
      <c r="H14853" s="35"/>
    </row>
    <row r="14854" spans="7:8" x14ac:dyDescent="0.2">
      <c r="G14854" s="35"/>
      <c r="H14854" s="35"/>
    </row>
    <row r="14855" spans="7:8" x14ac:dyDescent="0.2">
      <c r="G14855" s="35"/>
      <c r="H14855" s="35"/>
    </row>
    <row r="14856" spans="7:8" x14ac:dyDescent="0.2">
      <c r="G14856" s="35"/>
      <c r="H14856" s="35"/>
    </row>
    <row r="14857" spans="7:8" x14ac:dyDescent="0.2">
      <c r="G14857" s="35"/>
      <c r="H14857" s="35"/>
    </row>
    <row r="14858" spans="7:8" x14ac:dyDescent="0.2">
      <c r="G14858" s="35"/>
      <c r="H14858" s="35"/>
    </row>
    <row r="14859" spans="7:8" x14ac:dyDescent="0.2">
      <c r="G14859" s="35"/>
      <c r="H14859" s="35"/>
    </row>
    <row r="14860" spans="7:8" x14ac:dyDescent="0.2">
      <c r="G14860" s="35"/>
      <c r="H14860" s="35"/>
    </row>
    <row r="14861" spans="7:8" x14ac:dyDescent="0.2">
      <c r="G14861" s="35"/>
      <c r="H14861" s="35"/>
    </row>
    <row r="14862" spans="7:8" x14ac:dyDescent="0.2">
      <c r="G14862" s="35"/>
      <c r="H14862" s="35"/>
    </row>
    <row r="14863" spans="7:8" x14ac:dyDescent="0.2">
      <c r="G14863" s="35"/>
      <c r="H14863" s="35"/>
    </row>
    <row r="14864" spans="7:8" x14ac:dyDescent="0.2">
      <c r="G14864" s="35"/>
      <c r="H14864" s="35"/>
    </row>
    <row r="14865" spans="7:8" x14ac:dyDescent="0.2">
      <c r="G14865" s="35"/>
      <c r="H14865" s="35"/>
    </row>
    <row r="14866" spans="7:8" x14ac:dyDescent="0.2">
      <c r="G14866" s="35"/>
      <c r="H14866" s="35"/>
    </row>
    <row r="14867" spans="7:8" x14ac:dyDescent="0.2">
      <c r="G14867" s="35"/>
      <c r="H14867" s="35"/>
    </row>
    <row r="14868" spans="7:8" x14ac:dyDescent="0.2">
      <c r="G14868" s="35"/>
      <c r="H14868" s="35"/>
    </row>
    <row r="14869" spans="7:8" x14ac:dyDescent="0.2">
      <c r="G14869" s="35"/>
      <c r="H14869" s="35"/>
    </row>
    <row r="14870" spans="7:8" x14ac:dyDescent="0.2">
      <c r="G14870" s="35"/>
      <c r="H14870" s="35"/>
    </row>
    <row r="14871" spans="7:8" x14ac:dyDescent="0.2">
      <c r="G14871" s="35"/>
      <c r="H14871" s="35"/>
    </row>
    <row r="14872" spans="7:8" x14ac:dyDescent="0.2">
      <c r="G14872" s="35"/>
      <c r="H14872" s="35"/>
    </row>
    <row r="14873" spans="7:8" x14ac:dyDescent="0.2">
      <c r="G14873" s="35"/>
      <c r="H14873" s="35"/>
    </row>
    <row r="14874" spans="7:8" x14ac:dyDescent="0.2">
      <c r="G14874" s="35"/>
      <c r="H14874" s="35"/>
    </row>
    <row r="14875" spans="7:8" x14ac:dyDescent="0.2">
      <c r="G14875" s="35"/>
      <c r="H14875" s="35"/>
    </row>
    <row r="14876" spans="7:8" x14ac:dyDescent="0.2">
      <c r="G14876" s="35"/>
      <c r="H14876" s="35"/>
    </row>
    <row r="14877" spans="7:8" x14ac:dyDescent="0.2">
      <c r="G14877" s="35"/>
      <c r="H14877" s="35"/>
    </row>
    <row r="14878" spans="7:8" x14ac:dyDescent="0.2">
      <c r="G14878" s="35"/>
      <c r="H14878" s="35"/>
    </row>
    <row r="14879" spans="7:8" x14ac:dyDescent="0.2">
      <c r="G14879" s="35"/>
      <c r="H14879" s="35"/>
    </row>
    <row r="14880" spans="7:8" x14ac:dyDescent="0.2">
      <c r="G14880" s="35"/>
      <c r="H14880" s="35"/>
    </row>
    <row r="14881" spans="7:8" x14ac:dyDescent="0.2">
      <c r="G14881" s="35"/>
      <c r="H14881" s="35"/>
    </row>
    <row r="14882" spans="7:8" x14ac:dyDescent="0.2">
      <c r="G14882" s="35"/>
      <c r="H14882" s="35"/>
    </row>
    <row r="14883" spans="7:8" x14ac:dyDescent="0.2">
      <c r="G14883" s="35"/>
      <c r="H14883" s="35"/>
    </row>
    <row r="14884" spans="7:8" x14ac:dyDescent="0.2">
      <c r="G14884" s="35"/>
      <c r="H14884" s="35"/>
    </row>
    <row r="14885" spans="7:8" x14ac:dyDescent="0.2">
      <c r="G14885" s="35"/>
      <c r="H14885" s="35"/>
    </row>
    <row r="14886" spans="7:8" x14ac:dyDescent="0.2">
      <c r="G14886" s="35"/>
      <c r="H14886" s="35"/>
    </row>
    <row r="14887" spans="7:8" x14ac:dyDescent="0.2">
      <c r="G14887" s="35"/>
      <c r="H14887" s="35"/>
    </row>
    <row r="14888" spans="7:8" x14ac:dyDescent="0.2">
      <c r="G14888" s="35"/>
      <c r="H14888" s="35"/>
    </row>
    <row r="14889" spans="7:8" x14ac:dyDescent="0.2">
      <c r="G14889" s="35"/>
      <c r="H14889" s="35"/>
    </row>
    <row r="14890" spans="7:8" x14ac:dyDescent="0.2">
      <c r="G14890" s="35"/>
      <c r="H14890" s="35"/>
    </row>
    <row r="14891" spans="7:8" x14ac:dyDescent="0.2">
      <c r="G14891" s="35"/>
      <c r="H14891" s="35"/>
    </row>
    <row r="14892" spans="7:8" x14ac:dyDescent="0.2">
      <c r="G14892" s="35"/>
      <c r="H14892" s="35"/>
    </row>
    <row r="14893" spans="7:8" x14ac:dyDescent="0.2">
      <c r="G14893" s="35"/>
      <c r="H14893" s="35"/>
    </row>
    <row r="14894" spans="7:8" x14ac:dyDescent="0.2">
      <c r="G14894" s="35"/>
      <c r="H14894" s="35"/>
    </row>
    <row r="14895" spans="7:8" x14ac:dyDescent="0.2">
      <c r="G14895" s="35"/>
      <c r="H14895" s="35"/>
    </row>
    <row r="14896" spans="7:8" x14ac:dyDescent="0.2">
      <c r="G14896" s="35"/>
      <c r="H14896" s="35"/>
    </row>
    <row r="14897" spans="7:8" x14ac:dyDescent="0.2">
      <c r="G14897" s="35"/>
      <c r="H14897" s="35"/>
    </row>
    <row r="14898" spans="7:8" x14ac:dyDescent="0.2">
      <c r="G14898" s="35"/>
      <c r="H14898" s="35"/>
    </row>
    <row r="14899" spans="7:8" x14ac:dyDescent="0.2">
      <c r="G14899" s="35"/>
      <c r="H14899" s="35"/>
    </row>
    <row r="14900" spans="7:8" x14ac:dyDescent="0.2">
      <c r="G14900" s="35"/>
      <c r="H14900" s="35"/>
    </row>
    <row r="14901" spans="7:8" x14ac:dyDescent="0.2">
      <c r="G14901" s="35"/>
      <c r="H14901" s="35"/>
    </row>
    <row r="14902" spans="7:8" x14ac:dyDescent="0.2">
      <c r="G14902" s="35"/>
      <c r="H14902" s="35"/>
    </row>
    <row r="14903" spans="7:8" x14ac:dyDescent="0.2">
      <c r="G14903" s="35"/>
      <c r="H14903" s="35"/>
    </row>
    <row r="14904" spans="7:8" x14ac:dyDescent="0.2">
      <c r="G14904" s="35"/>
      <c r="H14904" s="35"/>
    </row>
    <row r="14905" spans="7:8" x14ac:dyDescent="0.2">
      <c r="G14905" s="35"/>
      <c r="H14905" s="35"/>
    </row>
    <row r="14906" spans="7:8" x14ac:dyDescent="0.2">
      <c r="G14906" s="35"/>
      <c r="H14906" s="35"/>
    </row>
    <row r="14907" spans="7:8" x14ac:dyDescent="0.2">
      <c r="G14907" s="35"/>
      <c r="H14907" s="35"/>
    </row>
    <row r="14908" spans="7:8" x14ac:dyDescent="0.2">
      <c r="G14908" s="35"/>
      <c r="H14908" s="35"/>
    </row>
    <row r="14909" spans="7:8" x14ac:dyDescent="0.2">
      <c r="G14909" s="35"/>
      <c r="H14909" s="35"/>
    </row>
    <row r="14910" spans="7:8" x14ac:dyDescent="0.2">
      <c r="G14910" s="35"/>
      <c r="H14910" s="35"/>
    </row>
    <row r="14911" spans="7:8" x14ac:dyDescent="0.2">
      <c r="G14911" s="35"/>
      <c r="H14911" s="35"/>
    </row>
    <row r="14912" spans="7:8" x14ac:dyDescent="0.2">
      <c r="G14912" s="35"/>
      <c r="H14912" s="35"/>
    </row>
    <row r="14913" spans="7:8" x14ac:dyDescent="0.2">
      <c r="G14913" s="35"/>
      <c r="H14913" s="35"/>
    </row>
    <row r="14914" spans="7:8" x14ac:dyDescent="0.2">
      <c r="G14914" s="35"/>
      <c r="H14914" s="35"/>
    </row>
    <row r="14915" spans="7:8" x14ac:dyDescent="0.2">
      <c r="G14915" s="35"/>
      <c r="H14915" s="35"/>
    </row>
    <row r="14916" spans="7:8" x14ac:dyDescent="0.2">
      <c r="G14916" s="35"/>
      <c r="H14916" s="35"/>
    </row>
    <row r="14917" spans="7:8" x14ac:dyDescent="0.2">
      <c r="G14917" s="35"/>
      <c r="H14917" s="35"/>
    </row>
    <row r="14918" spans="7:8" x14ac:dyDescent="0.2">
      <c r="G14918" s="35"/>
      <c r="H14918" s="35"/>
    </row>
    <row r="14919" spans="7:8" x14ac:dyDescent="0.2">
      <c r="G14919" s="35"/>
      <c r="H14919" s="35"/>
    </row>
    <row r="14920" spans="7:8" x14ac:dyDescent="0.2">
      <c r="G14920" s="35"/>
      <c r="H14920" s="35"/>
    </row>
    <row r="14921" spans="7:8" x14ac:dyDescent="0.2">
      <c r="G14921" s="35"/>
      <c r="H14921" s="35"/>
    </row>
    <row r="14922" spans="7:8" x14ac:dyDescent="0.2">
      <c r="G14922" s="35"/>
      <c r="H14922" s="35"/>
    </row>
    <row r="14923" spans="7:8" x14ac:dyDescent="0.2">
      <c r="G14923" s="35"/>
      <c r="H14923" s="35"/>
    </row>
    <row r="14924" spans="7:8" x14ac:dyDescent="0.2">
      <c r="G14924" s="35"/>
      <c r="H14924" s="35"/>
    </row>
    <row r="14925" spans="7:8" x14ac:dyDescent="0.2">
      <c r="G14925" s="35"/>
      <c r="H14925" s="35"/>
    </row>
    <row r="14926" spans="7:8" x14ac:dyDescent="0.2">
      <c r="G14926" s="35"/>
      <c r="H14926" s="35"/>
    </row>
    <row r="14927" spans="7:8" x14ac:dyDescent="0.2">
      <c r="G14927" s="35"/>
      <c r="H14927" s="35"/>
    </row>
    <row r="14928" spans="7:8" x14ac:dyDescent="0.2">
      <c r="G14928" s="35"/>
      <c r="H14928" s="35"/>
    </row>
    <row r="14929" spans="7:8" x14ac:dyDescent="0.2">
      <c r="G14929" s="35"/>
      <c r="H14929" s="35"/>
    </row>
    <row r="14930" spans="7:8" x14ac:dyDescent="0.2">
      <c r="G14930" s="35"/>
      <c r="H14930" s="35"/>
    </row>
    <row r="14931" spans="7:8" x14ac:dyDescent="0.2">
      <c r="G14931" s="35"/>
      <c r="H14931" s="35"/>
    </row>
    <row r="14932" spans="7:8" x14ac:dyDescent="0.2">
      <c r="G14932" s="35"/>
      <c r="H14932" s="35"/>
    </row>
    <row r="14933" spans="7:8" x14ac:dyDescent="0.2">
      <c r="G14933" s="35"/>
      <c r="H14933" s="35"/>
    </row>
    <row r="14934" spans="7:8" x14ac:dyDescent="0.2">
      <c r="G14934" s="35"/>
      <c r="H14934" s="35"/>
    </row>
    <row r="14935" spans="7:8" x14ac:dyDescent="0.2">
      <c r="G14935" s="35"/>
      <c r="H14935" s="35"/>
    </row>
    <row r="14936" spans="7:8" x14ac:dyDescent="0.2">
      <c r="G14936" s="35"/>
      <c r="H14936" s="35"/>
    </row>
    <row r="14937" spans="7:8" x14ac:dyDescent="0.2">
      <c r="G14937" s="35"/>
      <c r="H14937" s="35"/>
    </row>
    <row r="14938" spans="7:8" x14ac:dyDescent="0.2">
      <c r="G14938" s="35"/>
      <c r="H14938" s="35"/>
    </row>
    <row r="14939" spans="7:8" x14ac:dyDescent="0.2">
      <c r="G14939" s="35"/>
      <c r="H14939" s="35"/>
    </row>
    <row r="14940" spans="7:8" x14ac:dyDescent="0.2">
      <c r="G14940" s="35"/>
      <c r="H14940" s="35"/>
    </row>
    <row r="14941" spans="7:8" x14ac:dyDescent="0.2">
      <c r="G14941" s="35"/>
      <c r="H14941" s="35"/>
    </row>
    <row r="14942" spans="7:8" x14ac:dyDescent="0.2">
      <c r="G14942" s="35"/>
      <c r="H14942" s="35"/>
    </row>
    <row r="14943" spans="7:8" x14ac:dyDescent="0.2">
      <c r="G14943" s="35"/>
      <c r="H14943" s="35"/>
    </row>
    <row r="14944" spans="7:8" x14ac:dyDescent="0.2">
      <c r="G14944" s="35"/>
      <c r="H14944" s="35"/>
    </row>
    <row r="14945" spans="7:8" x14ac:dyDescent="0.2">
      <c r="G14945" s="35"/>
      <c r="H14945" s="35"/>
    </row>
    <row r="14946" spans="7:8" x14ac:dyDescent="0.2">
      <c r="G14946" s="35"/>
      <c r="H14946" s="35"/>
    </row>
    <row r="14947" spans="7:8" x14ac:dyDescent="0.2">
      <c r="G14947" s="35"/>
      <c r="H14947" s="35"/>
    </row>
    <row r="14948" spans="7:8" x14ac:dyDescent="0.2">
      <c r="G14948" s="35"/>
      <c r="H14948" s="35"/>
    </row>
    <row r="14949" spans="7:8" x14ac:dyDescent="0.2">
      <c r="G14949" s="35"/>
      <c r="H14949" s="35"/>
    </row>
    <row r="14950" spans="7:8" x14ac:dyDescent="0.2">
      <c r="G14950" s="35"/>
      <c r="H14950" s="35"/>
    </row>
    <row r="14951" spans="7:8" x14ac:dyDescent="0.2">
      <c r="G14951" s="35"/>
      <c r="H14951" s="35"/>
    </row>
    <row r="14952" spans="7:8" x14ac:dyDescent="0.2">
      <c r="G14952" s="35"/>
      <c r="H14952" s="35"/>
    </row>
    <row r="14953" spans="7:8" x14ac:dyDescent="0.2">
      <c r="G14953" s="35"/>
      <c r="H14953" s="35"/>
    </row>
    <row r="14954" spans="7:8" x14ac:dyDescent="0.2">
      <c r="G14954" s="35"/>
      <c r="H14954" s="35"/>
    </row>
    <row r="14955" spans="7:8" x14ac:dyDescent="0.2">
      <c r="G14955" s="35"/>
      <c r="H14955" s="35"/>
    </row>
    <row r="14956" spans="7:8" x14ac:dyDescent="0.2">
      <c r="G14956" s="35"/>
      <c r="H14956" s="35"/>
    </row>
    <row r="14957" spans="7:8" x14ac:dyDescent="0.2">
      <c r="G14957" s="35"/>
      <c r="H14957" s="35"/>
    </row>
    <row r="14958" spans="7:8" x14ac:dyDescent="0.2">
      <c r="G14958" s="35"/>
      <c r="H14958" s="35"/>
    </row>
    <row r="14959" spans="7:8" x14ac:dyDescent="0.2">
      <c r="G14959" s="35"/>
      <c r="H14959" s="35"/>
    </row>
    <row r="14960" spans="7:8" x14ac:dyDescent="0.2">
      <c r="G14960" s="35"/>
      <c r="H14960" s="35"/>
    </row>
    <row r="14961" spans="7:8" x14ac:dyDescent="0.2">
      <c r="G14961" s="35"/>
      <c r="H14961" s="35"/>
    </row>
    <row r="14962" spans="7:8" x14ac:dyDescent="0.2">
      <c r="G14962" s="35"/>
      <c r="H14962" s="35"/>
    </row>
    <row r="14963" spans="7:8" x14ac:dyDescent="0.2">
      <c r="G14963" s="35"/>
      <c r="H14963" s="35"/>
    </row>
    <row r="14964" spans="7:8" x14ac:dyDescent="0.2">
      <c r="G14964" s="35"/>
      <c r="H14964" s="35"/>
    </row>
    <row r="14965" spans="7:8" x14ac:dyDescent="0.2">
      <c r="G14965" s="35"/>
      <c r="H14965" s="35"/>
    </row>
    <row r="14966" spans="7:8" x14ac:dyDescent="0.2">
      <c r="G14966" s="35"/>
      <c r="H14966" s="35"/>
    </row>
    <row r="14967" spans="7:8" x14ac:dyDescent="0.2">
      <c r="G14967" s="35"/>
      <c r="H14967" s="35"/>
    </row>
    <row r="14968" spans="7:8" x14ac:dyDescent="0.2">
      <c r="G14968" s="35"/>
      <c r="H14968" s="35"/>
    </row>
    <row r="14969" spans="7:8" x14ac:dyDescent="0.2">
      <c r="G14969" s="35"/>
      <c r="H14969" s="35"/>
    </row>
    <row r="14970" spans="7:8" x14ac:dyDescent="0.2">
      <c r="G14970" s="35"/>
      <c r="H14970" s="35"/>
    </row>
    <row r="14971" spans="7:8" x14ac:dyDescent="0.2">
      <c r="G14971" s="35"/>
      <c r="H14971" s="35"/>
    </row>
    <row r="14972" spans="7:8" x14ac:dyDescent="0.2">
      <c r="G14972" s="35"/>
      <c r="H14972" s="35"/>
    </row>
    <row r="14973" spans="7:8" x14ac:dyDescent="0.2">
      <c r="G14973" s="35"/>
      <c r="H14973" s="35"/>
    </row>
    <row r="14974" spans="7:8" x14ac:dyDescent="0.2">
      <c r="G14974" s="35"/>
      <c r="H14974" s="35"/>
    </row>
    <row r="14975" spans="7:8" x14ac:dyDescent="0.2">
      <c r="G14975" s="35"/>
      <c r="H14975" s="35"/>
    </row>
    <row r="14976" spans="7:8" x14ac:dyDescent="0.2">
      <c r="G14976" s="35"/>
      <c r="H14976" s="35"/>
    </row>
    <row r="14977" spans="7:8" x14ac:dyDescent="0.2">
      <c r="G14977" s="35"/>
      <c r="H14977" s="35"/>
    </row>
    <row r="14978" spans="7:8" x14ac:dyDescent="0.2">
      <c r="G14978" s="35"/>
      <c r="H14978" s="35"/>
    </row>
    <row r="14979" spans="7:8" x14ac:dyDescent="0.2">
      <c r="G14979" s="35"/>
      <c r="H14979" s="35"/>
    </row>
    <row r="14980" spans="7:8" x14ac:dyDescent="0.2">
      <c r="G14980" s="35"/>
      <c r="H14980" s="35"/>
    </row>
    <row r="14981" spans="7:8" x14ac:dyDescent="0.2">
      <c r="G14981" s="35"/>
      <c r="H14981" s="35"/>
    </row>
    <row r="14982" spans="7:8" x14ac:dyDescent="0.2">
      <c r="G14982" s="35"/>
      <c r="H14982" s="35"/>
    </row>
    <row r="14983" spans="7:8" x14ac:dyDescent="0.2">
      <c r="G14983" s="35"/>
      <c r="H14983" s="35"/>
    </row>
    <row r="14984" spans="7:8" x14ac:dyDescent="0.2">
      <c r="G14984" s="35"/>
      <c r="H14984" s="35"/>
    </row>
    <row r="14985" spans="7:8" x14ac:dyDescent="0.2">
      <c r="G14985" s="35"/>
      <c r="H14985" s="35"/>
    </row>
    <row r="14986" spans="7:8" x14ac:dyDescent="0.2">
      <c r="G14986" s="35"/>
      <c r="H14986" s="35"/>
    </row>
    <row r="14987" spans="7:8" x14ac:dyDescent="0.2">
      <c r="G14987" s="35"/>
      <c r="H14987" s="35"/>
    </row>
    <row r="14988" spans="7:8" x14ac:dyDescent="0.2">
      <c r="G14988" s="35"/>
      <c r="H14988" s="35"/>
    </row>
    <row r="14989" spans="7:8" x14ac:dyDescent="0.2">
      <c r="G14989" s="35"/>
      <c r="H14989" s="35"/>
    </row>
    <row r="14990" spans="7:8" x14ac:dyDescent="0.2">
      <c r="G14990" s="35"/>
      <c r="H14990" s="35"/>
    </row>
    <row r="14991" spans="7:8" x14ac:dyDescent="0.2">
      <c r="G14991" s="35"/>
      <c r="H14991" s="35"/>
    </row>
    <row r="14992" spans="7:8" x14ac:dyDescent="0.2">
      <c r="G14992" s="35"/>
      <c r="H14992" s="35"/>
    </row>
    <row r="14993" spans="7:8" x14ac:dyDescent="0.2">
      <c r="G14993" s="35"/>
      <c r="H14993" s="35"/>
    </row>
    <row r="14994" spans="7:8" x14ac:dyDescent="0.2">
      <c r="G14994" s="35"/>
      <c r="H14994" s="35"/>
    </row>
    <row r="14995" spans="7:8" x14ac:dyDescent="0.2">
      <c r="G14995" s="35"/>
      <c r="H14995" s="35"/>
    </row>
    <row r="14996" spans="7:8" x14ac:dyDescent="0.2">
      <c r="G14996" s="35"/>
      <c r="H14996" s="35"/>
    </row>
    <row r="14997" spans="7:8" x14ac:dyDescent="0.2">
      <c r="G14997" s="35"/>
      <c r="H14997" s="35"/>
    </row>
    <row r="14998" spans="7:8" x14ac:dyDescent="0.2">
      <c r="G14998" s="35"/>
      <c r="H14998" s="35"/>
    </row>
    <row r="14999" spans="7:8" x14ac:dyDescent="0.2">
      <c r="G14999" s="35"/>
      <c r="H14999" s="35"/>
    </row>
    <row r="15000" spans="7:8" x14ac:dyDescent="0.2">
      <c r="G15000" s="35"/>
      <c r="H15000" s="35"/>
    </row>
    <row r="15001" spans="7:8" x14ac:dyDescent="0.2">
      <c r="G15001" s="35"/>
      <c r="H15001" s="35"/>
    </row>
    <row r="15002" spans="7:8" x14ac:dyDescent="0.2">
      <c r="G15002" s="35"/>
      <c r="H15002" s="35"/>
    </row>
    <row r="15003" spans="7:8" x14ac:dyDescent="0.2">
      <c r="G15003" s="35"/>
      <c r="H15003" s="35"/>
    </row>
    <row r="15004" spans="7:8" x14ac:dyDescent="0.2">
      <c r="G15004" s="35"/>
      <c r="H15004" s="35"/>
    </row>
    <row r="15005" spans="7:8" x14ac:dyDescent="0.2">
      <c r="G15005" s="35"/>
      <c r="H15005" s="35"/>
    </row>
    <row r="15006" spans="7:8" x14ac:dyDescent="0.2">
      <c r="G15006" s="35"/>
      <c r="H15006" s="35"/>
    </row>
    <row r="15007" spans="7:8" x14ac:dyDescent="0.2">
      <c r="G15007" s="35"/>
      <c r="H15007" s="35"/>
    </row>
    <row r="15008" spans="7:8" x14ac:dyDescent="0.2">
      <c r="G15008" s="35"/>
      <c r="H15008" s="35"/>
    </row>
    <row r="15009" spans="7:8" x14ac:dyDescent="0.2">
      <c r="G15009" s="35"/>
      <c r="H15009" s="35"/>
    </row>
    <row r="15010" spans="7:8" x14ac:dyDescent="0.2">
      <c r="G15010" s="35"/>
      <c r="H15010" s="35"/>
    </row>
    <row r="15011" spans="7:8" x14ac:dyDescent="0.2">
      <c r="G15011" s="35"/>
      <c r="H15011" s="35"/>
    </row>
    <row r="15012" spans="7:8" x14ac:dyDescent="0.2">
      <c r="G15012" s="35"/>
      <c r="H15012" s="35"/>
    </row>
    <row r="15013" spans="7:8" x14ac:dyDescent="0.2">
      <c r="G15013" s="35"/>
      <c r="H15013" s="35"/>
    </row>
    <row r="15014" spans="7:8" x14ac:dyDescent="0.2">
      <c r="G15014" s="35"/>
      <c r="H15014" s="35"/>
    </row>
    <row r="15015" spans="7:8" x14ac:dyDescent="0.2">
      <c r="G15015" s="35"/>
      <c r="H15015" s="35"/>
    </row>
    <row r="15016" spans="7:8" x14ac:dyDescent="0.2">
      <c r="G15016" s="35"/>
      <c r="H15016" s="35"/>
    </row>
    <row r="15017" spans="7:8" x14ac:dyDescent="0.2">
      <c r="G15017" s="35"/>
      <c r="H15017" s="35"/>
    </row>
    <row r="15018" spans="7:8" x14ac:dyDescent="0.2">
      <c r="G15018" s="35"/>
      <c r="H15018" s="35"/>
    </row>
    <row r="15019" spans="7:8" x14ac:dyDescent="0.2">
      <c r="G15019" s="35"/>
      <c r="H15019" s="35"/>
    </row>
    <row r="15020" spans="7:8" x14ac:dyDescent="0.2">
      <c r="G15020" s="35"/>
      <c r="H15020" s="35"/>
    </row>
    <row r="15021" spans="7:8" x14ac:dyDescent="0.2">
      <c r="G15021" s="35"/>
      <c r="H15021" s="35"/>
    </row>
    <row r="15022" spans="7:8" x14ac:dyDescent="0.2">
      <c r="G15022" s="35"/>
      <c r="H15022" s="35"/>
    </row>
    <row r="15023" spans="7:8" x14ac:dyDescent="0.2">
      <c r="G15023" s="35"/>
      <c r="H15023" s="35"/>
    </row>
    <row r="15024" spans="7:8" x14ac:dyDescent="0.2">
      <c r="G15024" s="35"/>
      <c r="H15024" s="35"/>
    </row>
    <row r="15025" spans="7:8" x14ac:dyDescent="0.2">
      <c r="G15025" s="35"/>
      <c r="H15025" s="35"/>
    </row>
    <row r="15026" spans="7:8" x14ac:dyDescent="0.2">
      <c r="G15026" s="35"/>
      <c r="H15026" s="35"/>
    </row>
    <row r="15027" spans="7:8" x14ac:dyDescent="0.2">
      <c r="G15027" s="35"/>
      <c r="H15027" s="35"/>
    </row>
    <row r="15028" spans="7:8" x14ac:dyDescent="0.2">
      <c r="G15028" s="35"/>
      <c r="H15028" s="35"/>
    </row>
    <row r="15029" spans="7:8" x14ac:dyDescent="0.2">
      <c r="G15029" s="35"/>
      <c r="H15029" s="35"/>
    </row>
    <row r="15030" spans="7:8" x14ac:dyDescent="0.2">
      <c r="G15030" s="35"/>
      <c r="H15030" s="35"/>
    </row>
    <row r="15031" spans="7:8" x14ac:dyDescent="0.2">
      <c r="G15031" s="35"/>
      <c r="H15031" s="35"/>
    </row>
    <row r="15032" spans="7:8" x14ac:dyDescent="0.2">
      <c r="G15032" s="35"/>
      <c r="H15032" s="35"/>
    </row>
    <row r="15033" spans="7:8" x14ac:dyDescent="0.2">
      <c r="G15033" s="35"/>
      <c r="H15033" s="35"/>
    </row>
    <row r="15034" spans="7:8" x14ac:dyDescent="0.2">
      <c r="G15034" s="35"/>
      <c r="H15034" s="35"/>
    </row>
    <row r="15035" spans="7:8" x14ac:dyDescent="0.2">
      <c r="G15035" s="35"/>
      <c r="H15035" s="35"/>
    </row>
    <row r="15036" spans="7:8" x14ac:dyDescent="0.2">
      <c r="G15036" s="35"/>
      <c r="H15036" s="35"/>
    </row>
    <row r="15037" spans="7:8" x14ac:dyDescent="0.2">
      <c r="G15037" s="35"/>
      <c r="H15037" s="35"/>
    </row>
    <row r="15038" spans="7:8" x14ac:dyDescent="0.2">
      <c r="G15038" s="35"/>
      <c r="H15038" s="35"/>
    </row>
    <row r="15039" spans="7:8" x14ac:dyDescent="0.2">
      <c r="G15039" s="35"/>
      <c r="H15039" s="35"/>
    </row>
    <row r="15040" spans="7:8" x14ac:dyDescent="0.2">
      <c r="G15040" s="35"/>
      <c r="H15040" s="35"/>
    </row>
    <row r="15041" spans="7:8" x14ac:dyDescent="0.2">
      <c r="G15041" s="35"/>
      <c r="H15041" s="35"/>
    </row>
    <row r="15042" spans="7:8" x14ac:dyDescent="0.2">
      <c r="G15042" s="35"/>
      <c r="H15042" s="35"/>
    </row>
    <row r="15043" spans="7:8" x14ac:dyDescent="0.2">
      <c r="G15043" s="35"/>
      <c r="H15043" s="35"/>
    </row>
    <row r="15044" spans="7:8" x14ac:dyDescent="0.2">
      <c r="G15044" s="35"/>
      <c r="H15044" s="35"/>
    </row>
    <row r="15045" spans="7:8" x14ac:dyDescent="0.2">
      <c r="G15045" s="35"/>
      <c r="H15045" s="35"/>
    </row>
    <row r="15046" spans="7:8" x14ac:dyDescent="0.2">
      <c r="G15046" s="35"/>
      <c r="H15046" s="35"/>
    </row>
    <row r="15047" spans="7:8" x14ac:dyDescent="0.2">
      <c r="G15047" s="35"/>
      <c r="H15047" s="35"/>
    </row>
    <row r="15048" spans="7:8" x14ac:dyDescent="0.2">
      <c r="G15048" s="35"/>
      <c r="H15048" s="35"/>
    </row>
    <row r="15049" spans="7:8" x14ac:dyDescent="0.2">
      <c r="G15049" s="35"/>
      <c r="H15049" s="35"/>
    </row>
    <row r="15050" spans="7:8" x14ac:dyDescent="0.2">
      <c r="G15050" s="35"/>
      <c r="H15050" s="35"/>
    </row>
    <row r="15051" spans="7:8" x14ac:dyDescent="0.2">
      <c r="G15051" s="35"/>
      <c r="H15051" s="35"/>
    </row>
    <row r="15052" spans="7:8" x14ac:dyDescent="0.2">
      <c r="G15052" s="35"/>
      <c r="H15052" s="35"/>
    </row>
    <row r="15053" spans="7:8" x14ac:dyDescent="0.2">
      <c r="G15053" s="35"/>
      <c r="H15053" s="35"/>
    </row>
    <row r="15054" spans="7:8" x14ac:dyDescent="0.2">
      <c r="G15054" s="35"/>
      <c r="H15054" s="35"/>
    </row>
    <row r="15055" spans="7:8" x14ac:dyDescent="0.2">
      <c r="G15055" s="35"/>
      <c r="H15055" s="35"/>
    </row>
    <row r="15056" spans="7:8" x14ac:dyDescent="0.2">
      <c r="G15056" s="35"/>
      <c r="H15056" s="35"/>
    </row>
    <row r="15057" spans="7:8" x14ac:dyDescent="0.2">
      <c r="G15057" s="35"/>
      <c r="H15057" s="35"/>
    </row>
    <row r="15058" spans="7:8" x14ac:dyDescent="0.2">
      <c r="G15058" s="35"/>
      <c r="H15058" s="35"/>
    </row>
    <row r="15059" spans="7:8" x14ac:dyDescent="0.2">
      <c r="G15059" s="35"/>
      <c r="H15059" s="35"/>
    </row>
    <row r="15060" spans="7:8" x14ac:dyDescent="0.2">
      <c r="G15060" s="35"/>
      <c r="H15060" s="35"/>
    </row>
    <row r="15061" spans="7:8" x14ac:dyDescent="0.2">
      <c r="G15061" s="35"/>
      <c r="H15061" s="35"/>
    </row>
    <row r="15062" spans="7:8" x14ac:dyDescent="0.2">
      <c r="G15062" s="35"/>
      <c r="H15062" s="35"/>
    </row>
    <row r="15063" spans="7:8" x14ac:dyDescent="0.2">
      <c r="G15063" s="35"/>
      <c r="H15063" s="35"/>
    </row>
    <row r="15064" spans="7:8" x14ac:dyDescent="0.2">
      <c r="G15064" s="35"/>
      <c r="H15064" s="35"/>
    </row>
    <row r="15065" spans="7:8" x14ac:dyDescent="0.2">
      <c r="G15065" s="35"/>
      <c r="H15065" s="35"/>
    </row>
    <row r="15066" spans="7:8" x14ac:dyDescent="0.2">
      <c r="G15066" s="35"/>
      <c r="H15066" s="35"/>
    </row>
    <row r="15067" spans="7:8" x14ac:dyDescent="0.2">
      <c r="G15067" s="35"/>
      <c r="H15067" s="35"/>
    </row>
    <row r="15068" spans="7:8" x14ac:dyDescent="0.2">
      <c r="G15068" s="35"/>
      <c r="H15068" s="35"/>
    </row>
    <row r="15069" spans="7:8" x14ac:dyDescent="0.2">
      <c r="G15069" s="35"/>
      <c r="H15069" s="35"/>
    </row>
    <row r="15070" spans="7:8" x14ac:dyDescent="0.2">
      <c r="G15070" s="35"/>
      <c r="H15070" s="35"/>
    </row>
    <row r="15071" spans="7:8" x14ac:dyDescent="0.2">
      <c r="G15071" s="35"/>
      <c r="H15071" s="35"/>
    </row>
    <row r="15072" spans="7:8" x14ac:dyDescent="0.2">
      <c r="G15072" s="35"/>
      <c r="H15072" s="35"/>
    </row>
    <row r="15073" spans="7:8" x14ac:dyDescent="0.2">
      <c r="G15073" s="35"/>
      <c r="H15073" s="35"/>
    </row>
    <row r="15074" spans="7:8" x14ac:dyDescent="0.2">
      <c r="G15074" s="35"/>
      <c r="H15074" s="35"/>
    </row>
    <row r="15075" spans="7:8" x14ac:dyDescent="0.2">
      <c r="G15075" s="35"/>
      <c r="H15075" s="35"/>
    </row>
    <row r="15076" spans="7:8" x14ac:dyDescent="0.2">
      <c r="G15076" s="35"/>
      <c r="H15076" s="35"/>
    </row>
    <row r="15077" spans="7:8" x14ac:dyDescent="0.2">
      <c r="G15077" s="35"/>
      <c r="H15077" s="35"/>
    </row>
    <row r="15078" spans="7:8" x14ac:dyDescent="0.2">
      <c r="G15078" s="35"/>
      <c r="H15078" s="35"/>
    </row>
    <row r="15079" spans="7:8" x14ac:dyDescent="0.2">
      <c r="G15079" s="35"/>
      <c r="H15079" s="35"/>
    </row>
    <row r="15080" spans="7:8" x14ac:dyDescent="0.2">
      <c r="G15080" s="35"/>
      <c r="H15080" s="35"/>
    </row>
    <row r="15081" spans="7:8" x14ac:dyDescent="0.2">
      <c r="G15081" s="35"/>
      <c r="H15081" s="35"/>
    </row>
    <row r="15082" spans="7:8" x14ac:dyDescent="0.2">
      <c r="G15082" s="35"/>
      <c r="H15082" s="35"/>
    </row>
    <row r="15083" spans="7:8" x14ac:dyDescent="0.2">
      <c r="G15083" s="35"/>
      <c r="H15083" s="35"/>
    </row>
    <row r="15084" spans="7:8" x14ac:dyDescent="0.2">
      <c r="G15084" s="35"/>
      <c r="H15084" s="35"/>
    </row>
    <row r="15085" spans="7:8" x14ac:dyDescent="0.2">
      <c r="G15085" s="35"/>
      <c r="H15085" s="35"/>
    </row>
    <row r="15086" spans="7:8" x14ac:dyDescent="0.2">
      <c r="G15086" s="35"/>
      <c r="H15086" s="35"/>
    </row>
    <row r="15087" spans="7:8" x14ac:dyDescent="0.2">
      <c r="G15087" s="35"/>
      <c r="H15087" s="35"/>
    </row>
    <row r="15088" spans="7:8" x14ac:dyDescent="0.2">
      <c r="G15088" s="35"/>
      <c r="H15088" s="35"/>
    </row>
    <row r="15089" spans="7:8" x14ac:dyDescent="0.2">
      <c r="G15089" s="35"/>
      <c r="H15089" s="35"/>
    </row>
    <row r="15090" spans="7:8" x14ac:dyDescent="0.2">
      <c r="G15090" s="35"/>
      <c r="H15090" s="35"/>
    </row>
    <row r="15091" spans="7:8" x14ac:dyDescent="0.2">
      <c r="G15091" s="35"/>
      <c r="H15091" s="35"/>
    </row>
    <row r="15092" spans="7:8" x14ac:dyDescent="0.2">
      <c r="G15092" s="35"/>
      <c r="H15092" s="35"/>
    </row>
    <row r="15093" spans="7:8" x14ac:dyDescent="0.2">
      <c r="G15093" s="35"/>
      <c r="H15093" s="35"/>
    </row>
    <row r="15094" spans="7:8" x14ac:dyDescent="0.2">
      <c r="G15094" s="35"/>
      <c r="H15094" s="35"/>
    </row>
    <row r="15095" spans="7:8" x14ac:dyDescent="0.2">
      <c r="G15095" s="35"/>
      <c r="H15095" s="35"/>
    </row>
    <row r="15096" spans="7:8" x14ac:dyDescent="0.2">
      <c r="G15096" s="35"/>
      <c r="H15096" s="35"/>
    </row>
    <row r="15097" spans="7:8" x14ac:dyDescent="0.2">
      <c r="G15097" s="35"/>
      <c r="H15097" s="35"/>
    </row>
    <row r="15098" spans="7:8" x14ac:dyDescent="0.2">
      <c r="G15098" s="35"/>
      <c r="H15098" s="35"/>
    </row>
    <row r="15099" spans="7:8" x14ac:dyDescent="0.2">
      <c r="G15099" s="35"/>
      <c r="H15099" s="35"/>
    </row>
    <row r="15100" spans="7:8" x14ac:dyDescent="0.2">
      <c r="G15100" s="35"/>
      <c r="H15100" s="35"/>
    </row>
    <row r="15101" spans="7:8" x14ac:dyDescent="0.2">
      <c r="G15101" s="35"/>
      <c r="H15101" s="35"/>
    </row>
    <row r="15102" spans="7:8" x14ac:dyDescent="0.2">
      <c r="G15102" s="35"/>
      <c r="H15102" s="35"/>
    </row>
    <row r="15103" spans="7:8" x14ac:dyDescent="0.2">
      <c r="G15103" s="35"/>
      <c r="H15103" s="35"/>
    </row>
    <row r="15104" spans="7:8" x14ac:dyDescent="0.2">
      <c r="G15104" s="35"/>
      <c r="H15104" s="35"/>
    </row>
    <row r="15105" spans="7:8" x14ac:dyDescent="0.2">
      <c r="G15105" s="35"/>
      <c r="H15105" s="35"/>
    </row>
    <row r="15106" spans="7:8" x14ac:dyDescent="0.2">
      <c r="G15106" s="35"/>
      <c r="H15106" s="35"/>
    </row>
    <row r="15107" spans="7:8" x14ac:dyDescent="0.2">
      <c r="G15107" s="35"/>
      <c r="H15107" s="35"/>
    </row>
    <row r="15108" spans="7:8" x14ac:dyDescent="0.2">
      <c r="G15108" s="35"/>
      <c r="H15108" s="35"/>
    </row>
    <row r="15109" spans="7:8" x14ac:dyDescent="0.2">
      <c r="G15109" s="35"/>
      <c r="H15109" s="35"/>
    </row>
    <row r="15110" spans="7:8" x14ac:dyDescent="0.2">
      <c r="G15110" s="35"/>
      <c r="H15110" s="35"/>
    </row>
    <row r="15111" spans="7:8" x14ac:dyDescent="0.2">
      <c r="G15111" s="35"/>
      <c r="H15111" s="35"/>
    </row>
    <row r="15112" spans="7:8" x14ac:dyDescent="0.2">
      <c r="G15112" s="35"/>
      <c r="H15112" s="35"/>
    </row>
    <row r="15113" spans="7:8" x14ac:dyDescent="0.2">
      <c r="G15113" s="35"/>
      <c r="H15113" s="35"/>
    </row>
    <row r="15114" spans="7:8" x14ac:dyDescent="0.2">
      <c r="G15114" s="35"/>
      <c r="H15114" s="35"/>
    </row>
    <row r="15115" spans="7:8" x14ac:dyDescent="0.2">
      <c r="G15115" s="35"/>
      <c r="H15115" s="35"/>
    </row>
    <row r="15116" spans="7:8" x14ac:dyDescent="0.2">
      <c r="G15116" s="35"/>
      <c r="H15116" s="35"/>
    </row>
    <row r="15117" spans="7:8" x14ac:dyDescent="0.2">
      <c r="G15117" s="35"/>
      <c r="H15117" s="35"/>
    </row>
    <row r="15118" spans="7:8" x14ac:dyDescent="0.2">
      <c r="G15118" s="35"/>
      <c r="H15118" s="35"/>
    </row>
    <row r="15119" spans="7:8" x14ac:dyDescent="0.2">
      <c r="G15119" s="35"/>
      <c r="H15119" s="35"/>
    </row>
    <row r="15120" spans="7:8" x14ac:dyDescent="0.2">
      <c r="G15120" s="35"/>
      <c r="H15120" s="35"/>
    </row>
    <row r="15121" spans="7:8" x14ac:dyDescent="0.2">
      <c r="G15121" s="35"/>
      <c r="H15121" s="35"/>
    </row>
    <row r="15122" spans="7:8" x14ac:dyDescent="0.2">
      <c r="G15122" s="35"/>
      <c r="H15122" s="35"/>
    </row>
    <row r="15123" spans="7:8" x14ac:dyDescent="0.2">
      <c r="G15123" s="35"/>
      <c r="H15123" s="35"/>
    </row>
    <row r="15124" spans="7:8" x14ac:dyDescent="0.2">
      <c r="G15124" s="35"/>
      <c r="H15124" s="35"/>
    </row>
    <row r="15125" spans="7:8" x14ac:dyDescent="0.2">
      <c r="G15125" s="35"/>
      <c r="H15125" s="35"/>
    </row>
    <row r="15126" spans="7:8" x14ac:dyDescent="0.2">
      <c r="G15126" s="35"/>
      <c r="H15126" s="35"/>
    </row>
    <row r="15127" spans="7:8" x14ac:dyDescent="0.2">
      <c r="G15127" s="35"/>
      <c r="H15127" s="35"/>
    </row>
    <row r="15128" spans="7:8" x14ac:dyDescent="0.2">
      <c r="G15128" s="35"/>
      <c r="H15128" s="35"/>
    </row>
    <row r="15129" spans="7:8" x14ac:dyDescent="0.2">
      <c r="G15129" s="35"/>
      <c r="H15129" s="35"/>
    </row>
    <row r="15130" spans="7:8" x14ac:dyDescent="0.2">
      <c r="G15130" s="35"/>
      <c r="H15130" s="35"/>
    </row>
    <row r="15131" spans="7:8" x14ac:dyDescent="0.2">
      <c r="G15131" s="35"/>
      <c r="H15131" s="35"/>
    </row>
    <row r="15132" spans="7:8" x14ac:dyDescent="0.2">
      <c r="G15132" s="35"/>
      <c r="H15132" s="35"/>
    </row>
    <row r="15133" spans="7:8" x14ac:dyDescent="0.2">
      <c r="G15133" s="35"/>
      <c r="H15133" s="35"/>
    </row>
    <row r="15134" spans="7:8" x14ac:dyDescent="0.2">
      <c r="G15134" s="35"/>
      <c r="H15134" s="35"/>
    </row>
    <row r="15135" spans="7:8" x14ac:dyDescent="0.2">
      <c r="G15135" s="35"/>
      <c r="H15135" s="35"/>
    </row>
    <row r="15136" spans="7:8" x14ac:dyDescent="0.2">
      <c r="G15136" s="35"/>
      <c r="H15136" s="35"/>
    </row>
    <row r="15137" spans="7:8" x14ac:dyDescent="0.2">
      <c r="G15137" s="35"/>
      <c r="H15137" s="35"/>
    </row>
    <row r="15138" spans="7:8" x14ac:dyDescent="0.2">
      <c r="G15138" s="35"/>
      <c r="H15138" s="35"/>
    </row>
    <row r="15139" spans="7:8" x14ac:dyDescent="0.2">
      <c r="G15139" s="35"/>
      <c r="H15139" s="35"/>
    </row>
    <row r="15140" spans="7:8" x14ac:dyDescent="0.2">
      <c r="G15140" s="35"/>
      <c r="H15140" s="35"/>
    </row>
    <row r="15141" spans="7:8" x14ac:dyDescent="0.2">
      <c r="G15141" s="35"/>
      <c r="H15141" s="35"/>
    </row>
    <row r="15142" spans="7:8" x14ac:dyDescent="0.2">
      <c r="G15142" s="35"/>
      <c r="H15142" s="35"/>
    </row>
    <row r="15143" spans="7:8" x14ac:dyDescent="0.2">
      <c r="G15143" s="35"/>
      <c r="H15143" s="35"/>
    </row>
    <row r="15144" spans="7:8" x14ac:dyDescent="0.2">
      <c r="G15144" s="35"/>
      <c r="H15144" s="35"/>
    </row>
    <row r="15145" spans="7:8" x14ac:dyDescent="0.2">
      <c r="G15145" s="35"/>
      <c r="H15145" s="35"/>
    </row>
    <row r="15146" spans="7:8" x14ac:dyDescent="0.2">
      <c r="G15146" s="35"/>
      <c r="H15146" s="35"/>
    </row>
    <row r="15147" spans="7:8" x14ac:dyDescent="0.2">
      <c r="G15147" s="35"/>
      <c r="H15147" s="35"/>
    </row>
    <row r="15148" spans="7:8" x14ac:dyDescent="0.2">
      <c r="G15148" s="35"/>
      <c r="H15148" s="35"/>
    </row>
    <row r="15149" spans="7:8" x14ac:dyDescent="0.2">
      <c r="G15149" s="35"/>
      <c r="H15149" s="35"/>
    </row>
    <row r="15150" spans="7:8" x14ac:dyDescent="0.2">
      <c r="G15150" s="35"/>
      <c r="H15150" s="35"/>
    </row>
    <row r="15151" spans="7:8" x14ac:dyDescent="0.2">
      <c r="G15151" s="35"/>
      <c r="H15151" s="35"/>
    </row>
    <row r="15152" spans="7:8" x14ac:dyDescent="0.2">
      <c r="G15152" s="35"/>
      <c r="H15152" s="35"/>
    </row>
    <row r="15153" spans="7:8" x14ac:dyDescent="0.2">
      <c r="G15153" s="35"/>
      <c r="H15153" s="35"/>
    </row>
    <row r="15154" spans="7:8" x14ac:dyDescent="0.2">
      <c r="G15154" s="35"/>
      <c r="H15154" s="35"/>
    </row>
    <row r="15155" spans="7:8" x14ac:dyDescent="0.2">
      <c r="G15155" s="35"/>
      <c r="H15155" s="35"/>
    </row>
    <row r="15156" spans="7:8" x14ac:dyDescent="0.2">
      <c r="G15156" s="35"/>
      <c r="H15156" s="35"/>
    </row>
    <row r="15157" spans="7:8" x14ac:dyDescent="0.2">
      <c r="G15157" s="35"/>
      <c r="H15157" s="35"/>
    </row>
    <row r="15158" spans="7:8" x14ac:dyDescent="0.2">
      <c r="G15158" s="35"/>
      <c r="H15158" s="35"/>
    </row>
    <row r="15159" spans="7:8" x14ac:dyDescent="0.2">
      <c r="G15159" s="35"/>
      <c r="H15159" s="35"/>
    </row>
    <row r="15160" spans="7:8" x14ac:dyDescent="0.2">
      <c r="G15160" s="35"/>
      <c r="H15160" s="35"/>
    </row>
    <row r="15161" spans="7:8" x14ac:dyDescent="0.2">
      <c r="G15161" s="35"/>
      <c r="H15161" s="35"/>
    </row>
    <row r="15162" spans="7:8" x14ac:dyDescent="0.2">
      <c r="G15162" s="35"/>
      <c r="H15162" s="35"/>
    </row>
    <row r="15163" spans="7:8" x14ac:dyDescent="0.2">
      <c r="G15163" s="35"/>
      <c r="H15163" s="35"/>
    </row>
    <row r="15164" spans="7:8" x14ac:dyDescent="0.2">
      <c r="G15164" s="35"/>
      <c r="H15164" s="35"/>
    </row>
    <row r="15165" spans="7:8" x14ac:dyDescent="0.2">
      <c r="G15165" s="35"/>
      <c r="H15165" s="35"/>
    </row>
    <row r="15166" spans="7:8" x14ac:dyDescent="0.2">
      <c r="G15166" s="35"/>
      <c r="H15166" s="35"/>
    </row>
    <row r="15167" spans="7:8" x14ac:dyDescent="0.2">
      <c r="G15167" s="35"/>
      <c r="H15167" s="35"/>
    </row>
    <row r="15168" spans="7:8" x14ac:dyDescent="0.2">
      <c r="G15168" s="35"/>
      <c r="H15168" s="35"/>
    </row>
    <row r="15169" spans="7:8" x14ac:dyDescent="0.2">
      <c r="G15169" s="35"/>
      <c r="H15169" s="35"/>
    </row>
    <row r="15170" spans="7:8" x14ac:dyDescent="0.2">
      <c r="G15170" s="35"/>
      <c r="H15170" s="35"/>
    </row>
    <row r="15171" spans="7:8" x14ac:dyDescent="0.2">
      <c r="G15171" s="35"/>
      <c r="H15171" s="35"/>
    </row>
    <row r="15172" spans="7:8" x14ac:dyDescent="0.2">
      <c r="G15172" s="35"/>
      <c r="H15172" s="35"/>
    </row>
    <row r="15173" spans="7:8" x14ac:dyDescent="0.2">
      <c r="G15173" s="35"/>
      <c r="H15173" s="35"/>
    </row>
    <row r="15174" spans="7:8" x14ac:dyDescent="0.2">
      <c r="G15174" s="35"/>
      <c r="H15174" s="35"/>
    </row>
    <row r="15175" spans="7:8" x14ac:dyDescent="0.2">
      <c r="G15175" s="35"/>
      <c r="H15175" s="35"/>
    </row>
    <row r="15176" spans="7:8" x14ac:dyDescent="0.2">
      <c r="G15176" s="35"/>
      <c r="H15176" s="35"/>
    </row>
    <row r="15177" spans="7:8" x14ac:dyDescent="0.2">
      <c r="G15177" s="35"/>
      <c r="H15177" s="35"/>
    </row>
    <row r="15178" spans="7:8" x14ac:dyDescent="0.2">
      <c r="G15178" s="35"/>
      <c r="H15178" s="35"/>
    </row>
    <row r="15179" spans="7:8" x14ac:dyDescent="0.2">
      <c r="G15179" s="35"/>
      <c r="H15179" s="35"/>
    </row>
    <row r="15180" spans="7:8" x14ac:dyDescent="0.2">
      <c r="G15180" s="35"/>
      <c r="H15180" s="35"/>
    </row>
    <row r="15181" spans="7:8" x14ac:dyDescent="0.2">
      <c r="G15181" s="35"/>
      <c r="H15181" s="35"/>
    </row>
    <row r="15182" spans="7:8" x14ac:dyDescent="0.2">
      <c r="G15182" s="35"/>
      <c r="H15182" s="35"/>
    </row>
    <row r="15183" spans="7:8" x14ac:dyDescent="0.2">
      <c r="G15183" s="35"/>
      <c r="H15183" s="35"/>
    </row>
    <row r="15184" spans="7:8" x14ac:dyDescent="0.2">
      <c r="G15184" s="35"/>
      <c r="H15184" s="35"/>
    </row>
    <row r="15185" spans="7:8" x14ac:dyDescent="0.2">
      <c r="G15185" s="35"/>
      <c r="H15185" s="35"/>
    </row>
    <row r="15186" spans="7:8" x14ac:dyDescent="0.2">
      <c r="G15186" s="35"/>
      <c r="H15186" s="35"/>
    </row>
    <row r="15187" spans="7:8" x14ac:dyDescent="0.2">
      <c r="G15187" s="35"/>
      <c r="H15187" s="35"/>
    </row>
    <row r="15188" spans="7:8" x14ac:dyDescent="0.2">
      <c r="G15188" s="35"/>
      <c r="H15188" s="35"/>
    </row>
    <row r="15189" spans="7:8" x14ac:dyDescent="0.2">
      <c r="G15189" s="35"/>
      <c r="H15189" s="35"/>
    </row>
    <row r="15190" spans="7:8" x14ac:dyDescent="0.2">
      <c r="G15190" s="35"/>
      <c r="H15190" s="35"/>
    </row>
    <row r="15191" spans="7:8" x14ac:dyDescent="0.2">
      <c r="G15191" s="35"/>
      <c r="H15191" s="35"/>
    </row>
    <row r="15192" spans="7:8" x14ac:dyDescent="0.2">
      <c r="G15192" s="35"/>
      <c r="H15192" s="35"/>
    </row>
    <row r="15193" spans="7:8" x14ac:dyDescent="0.2">
      <c r="G15193" s="35"/>
      <c r="H15193" s="35"/>
    </row>
    <row r="15194" spans="7:8" x14ac:dyDescent="0.2">
      <c r="G15194" s="35"/>
      <c r="H15194" s="35"/>
    </row>
    <row r="15195" spans="7:8" x14ac:dyDescent="0.2">
      <c r="G15195" s="35"/>
      <c r="H15195" s="35"/>
    </row>
    <row r="15196" spans="7:8" x14ac:dyDescent="0.2">
      <c r="G15196" s="35"/>
      <c r="H15196" s="35"/>
    </row>
    <row r="15197" spans="7:8" x14ac:dyDescent="0.2">
      <c r="G15197" s="35"/>
      <c r="H15197" s="35"/>
    </row>
    <row r="15198" spans="7:8" x14ac:dyDescent="0.2">
      <c r="G15198" s="35"/>
      <c r="H15198" s="35"/>
    </row>
    <row r="15199" spans="7:8" x14ac:dyDescent="0.2">
      <c r="G15199" s="35"/>
      <c r="H15199" s="35"/>
    </row>
    <row r="15200" spans="7:8" x14ac:dyDescent="0.2">
      <c r="G15200" s="35"/>
      <c r="H15200" s="35"/>
    </row>
    <row r="15201" spans="7:8" x14ac:dyDescent="0.2">
      <c r="G15201" s="35"/>
      <c r="H15201" s="35"/>
    </row>
    <row r="15202" spans="7:8" x14ac:dyDescent="0.2">
      <c r="G15202" s="35"/>
      <c r="H15202" s="35"/>
    </row>
    <row r="15203" spans="7:8" x14ac:dyDescent="0.2">
      <c r="G15203" s="35"/>
      <c r="H15203" s="35"/>
    </row>
    <row r="15204" spans="7:8" x14ac:dyDescent="0.2">
      <c r="G15204" s="35"/>
      <c r="H15204" s="35"/>
    </row>
    <row r="15205" spans="7:8" x14ac:dyDescent="0.2">
      <c r="G15205" s="35"/>
      <c r="H15205" s="35"/>
    </row>
    <row r="15206" spans="7:8" x14ac:dyDescent="0.2">
      <c r="G15206" s="35"/>
      <c r="H15206" s="35"/>
    </row>
    <row r="15207" spans="7:8" x14ac:dyDescent="0.2">
      <c r="G15207" s="35"/>
      <c r="H15207" s="35"/>
    </row>
    <row r="15208" spans="7:8" x14ac:dyDescent="0.2">
      <c r="G15208" s="35"/>
      <c r="H15208" s="35"/>
    </row>
    <row r="15209" spans="7:8" x14ac:dyDescent="0.2">
      <c r="G15209" s="35"/>
      <c r="H15209" s="35"/>
    </row>
    <row r="15210" spans="7:8" x14ac:dyDescent="0.2">
      <c r="G15210" s="35"/>
      <c r="H15210" s="35"/>
    </row>
    <row r="15211" spans="7:8" x14ac:dyDescent="0.2">
      <c r="G15211" s="35"/>
      <c r="H15211" s="35"/>
    </row>
    <row r="15212" spans="7:8" x14ac:dyDescent="0.2">
      <c r="G15212" s="35"/>
      <c r="H15212" s="35"/>
    </row>
    <row r="15213" spans="7:8" x14ac:dyDescent="0.2">
      <c r="G15213" s="35"/>
      <c r="H15213" s="35"/>
    </row>
    <row r="15214" spans="7:8" x14ac:dyDescent="0.2">
      <c r="G15214" s="35"/>
      <c r="H15214" s="35"/>
    </row>
    <row r="15215" spans="7:8" x14ac:dyDescent="0.2">
      <c r="G15215" s="35"/>
      <c r="H15215" s="35"/>
    </row>
    <row r="15216" spans="7:8" x14ac:dyDescent="0.2">
      <c r="G15216" s="35"/>
      <c r="H15216" s="35"/>
    </row>
    <row r="15217" spans="7:8" x14ac:dyDescent="0.2">
      <c r="G15217" s="35"/>
      <c r="H15217" s="35"/>
    </row>
    <row r="15218" spans="7:8" x14ac:dyDescent="0.2">
      <c r="G15218" s="35"/>
      <c r="H15218" s="35"/>
    </row>
    <row r="15219" spans="7:8" x14ac:dyDescent="0.2">
      <c r="G15219" s="35"/>
      <c r="H15219" s="35"/>
    </row>
    <row r="15220" spans="7:8" x14ac:dyDescent="0.2">
      <c r="G15220" s="35"/>
      <c r="H15220" s="35"/>
    </row>
    <row r="15221" spans="7:8" x14ac:dyDescent="0.2">
      <c r="G15221" s="35"/>
      <c r="H15221" s="35"/>
    </row>
    <row r="15222" spans="7:8" x14ac:dyDescent="0.2">
      <c r="G15222" s="35"/>
      <c r="H15222" s="35"/>
    </row>
    <row r="15223" spans="7:8" x14ac:dyDescent="0.2">
      <c r="G15223" s="35"/>
      <c r="H15223" s="35"/>
    </row>
    <row r="15224" spans="7:8" x14ac:dyDescent="0.2">
      <c r="G15224" s="35"/>
      <c r="H15224" s="35"/>
    </row>
    <row r="15225" spans="7:8" x14ac:dyDescent="0.2">
      <c r="G15225" s="35"/>
      <c r="H15225" s="35"/>
    </row>
    <row r="15226" spans="7:8" x14ac:dyDescent="0.2">
      <c r="G15226" s="35"/>
      <c r="H15226" s="35"/>
    </row>
    <row r="15227" spans="7:8" x14ac:dyDescent="0.2">
      <c r="G15227" s="35"/>
      <c r="H15227" s="35"/>
    </row>
    <row r="15228" spans="7:8" x14ac:dyDescent="0.2">
      <c r="G15228" s="35"/>
      <c r="H15228" s="35"/>
    </row>
    <row r="15229" spans="7:8" x14ac:dyDescent="0.2">
      <c r="G15229" s="35"/>
      <c r="H15229" s="35"/>
    </row>
    <row r="15230" spans="7:8" x14ac:dyDescent="0.2">
      <c r="G15230" s="35"/>
      <c r="H15230" s="35"/>
    </row>
    <row r="15231" spans="7:8" x14ac:dyDescent="0.2">
      <c r="G15231" s="35"/>
      <c r="H15231" s="35"/>
    </row>
    <row r="15232" spans="7:8" x14ac:dyDescent="0.2">
      <c r="G15232" s="35"/>
      <c r="H15232" s="35"/>
    </row>
    <row r="15233" spans="7:8" x14ac:dyDescent="0.2">
      <c r="G15233" s="35"/>
      <c r="H15233" s="35"/>
    </row>
    <row r="15234" spans="7:8" x14ac:dyDescent="0.2">
      <c r="G15234" s="35"/>
      <c r="H15234" s="35"/>
    </row>
    <row r="15235" spans="7:8" x14ac:dyDescent="0.2">
      <c r="G15235" s="35"/>
      <c r="H15235" s="35"/>
    </row>
    <row r="15236" spans="7:8" x14ac:dyDescent="0.2">
      <c r="G15236" s="35"/>
      <c r="H15236" s="35"/>
    </row>
    <row r="15237" spans="7:8" x14ac:dyDescent="0.2">
      <c r="G15237" s="35"/>
      <c r="H15237" s="35"/>
    </row>
    <row r="15238" spans="7:8" x14ac:dyDescent="0.2">
      <c r="G15238" s="35"/>
      <c r="H15238" s="35"/>
    </row>
    <row r="15239" spans="7:8" x14ac:dyDescent="0.2">
      <c r="G15239" s="35"/>
      <c r="H15239" s="35"/>
    </row>
    <row r="15240" spans="7:8" x14ac:dyDescent="0.2">
      <c r="G15240" s="35"/>
      <c r="H15240" s="35"/>
    </row>
    <row r="15241" spans="7:8" x14ac:dyDescent="0.2">
      <c r="G15241" s="35"/>
      <c r="H15241" s="35"/>
    </row>
    <row r="15242" spans="7:8" x14ac:dyDescent="0.2">
      <c r="G15242" s="35"/>
      <c r="H15242" s="35"/>
    </row>
    <row r="15243" spans="7:8" x14ac:dyDescent="0.2">
      <c r="G15243" s="35"/>
      <c r="H15243" s="35"/>
    </row>
    <row r="15244" spans="7:8" x14ac:dyDescent="0.2">
      <c r="G15244" s="35"/>
      <c r="H15244" s="35"/>
    </row>
    <row r="15245" spans="7:8" x14ac:dyDescent="0.2">
      <c r="G15245" s="35"/>
      <c r="H15245" s="35"/>
    </row>
    <row r="15246" spans="7:8" x14ac:dyDescent="0.2">
      <c r="G15246" s="35"/>
      <c r="H15246" s="35"/>
    </row>
    <row r="15247" spans="7:8" x14ac:dyDescent="0.2">
      <c r="G15247" s="35"/>
      <c r="H15247" s="35"/>
    </row>
    <row r="15248" spans="7:8" x14ac:dyDescent="0.2">
      <c r="G15248" s="35"/>
      <c r="H15248" s="35"/>
    </row>
    <row r="15249" spans="7:8" x14ac:dyDescent="0.2">
      <c r="G15249" s="35"/>
      <c r="H15249" s="35"/>
    </row>
    <row r="15250" spans="7:8" x14ac:dyDescent="0.2">
      <c r="G15250" s="35"/>
      <c r="H15250" s="35"/>
    </row>
    <row r="15251" spans="7:8" x14ac:dyDescent="0.2">
      <c r="G15251" s="35"/>
      <c r="H15251" s="35"/>
    </row>
    <row r="15252" spans="7:8" x14ac:dyDescent="0.2">
      <c r="G15252" s="35"/>
      <c r="H15252" s="35"/>
    </row>
    <row r="15253" spans="7:8" x14ac:dyDescent="0.2">
      <c r="G15253" s="35"/>
      <c r="H15253" s="35"/>
    </row>
    <row r="15254" spans="7:8" x14ac:dyDescent="0.2">
      <c r="G15254" s="35"/>
      <c r="H15254" s="35"/>
    </row>
    <row r="15255" spans="7:8" x14ac:dyDescent="0.2">
      <c r="G15255" s="35"/>
      <c r="H15255" s="35"/>
    </row>
    <row r="15256" spans="7:8" x14ac:dyDescent="0.2">
      <c r="G15256" s="35"/>
      <c r="H15256" s="35"/>
    </row>
    <row r="15257" spans="7:8" x14ac:dyDescent="0.2">
      <c r="G15257" s="35"/>
      <c r="H15257" s="35"/>
    </row>
    <row r="15258" spans="7:8" x14ac:dyDescent="0.2">
      <c r="G15258" s="35"/>
      <c r="H15258" s="35"/>
    </row>
    <row r="15259" spans="7:8" x14ac:dyDescent="0.2">
      <c r="G15259" s="35"/>
      <c r="H15259" s="35"/>
    </row>
    <row r="15260" spans="7:8" x14ac:dyDescent="0.2">
      <c r="G15260" s="35"/>
      <c r="H15260" s="35"/>
    </row>
    <row r="15261" spans="7:8" x14ac:dyDescent="0.2">
      <c r="G15261" s="35"/>
      <c r="H15261" s="35"/>
    </row>
    <row r="15262" spans="7:8" x14ac:dyDescent="0.2">
      <c r="G15262" s="35"/>
      <c r="H15262" s="35"/>
    </row>
    <row r="15263" spans="7:8" x14ac:dyDescent="0.2">
      <c r="G15263" s="35"/>
      <c r="H15263" s="35"/>
    </row>
    <row r="15264" spans="7:8" x14ac:dyDescent="0.2">
      <c r="G15264" s="35"/>
      <c r="H15264" s="35"/>
    </row>
    <row r="15265" spans="7:8" x14ac:dyDescent="0.2">
      <c r="G15265" s="35"/>
      <c r="H15265" s="35"/>
    </row>
    <row r="15266" spans="7:8" x14ac:dyDescent="0.2">
      <c r="G15266" s="35"/>
      <c r="H15266" s="35"/>
    </row>
    <row r="15267" spans="7:8" x14ac:dyDescent="0.2">
      <c r="G15267" s="35"/>
      <c r="H15267" s="35"/>
    </row>
    <row r="15268" spans="7:8" x14ac:dyDescent="0.2">
      <c r="G15268" s="35"/>
      <c r="H15268" s="35"/>
    </row>
    <row r="15269" spans="7:8" x14ac:dyDescent="0.2">
      <c r="G15269" s="35"/>
      <c r="H15269" s="35"/>
    </row>
    <row r="15270" spans="7:8" x14ac:dyDescent="0.2">
      <c r="G15270" s="35"/>
      <c r="H15270" s="35"/>
    </row>
    <row r="15271" spans="7:8" x14ac:dyDescent="0.2">
      <c r="G15271" s="35"/>
      <c r="H15271" s="35"/>
    </row>
    <row r="15272" spans="7:8" x14ac:dyDescent="0.2">
      <c r="G15272" s="35"/>
      <c r="H15272" s="35"/>
    </row>
    <row r="15273" spans="7:8" x14ac:dyDescent="0.2">
      <c r="G15273" s="35"/>
      <c r="H15273" s="35"/>
    </row>
    <row r="15274" spans="7:8" x14ac:dyDescent="0.2">
      <c r="G15274" s="35"/>
      <c r="H15274" s="35"/>
    </row>
    <row r="15275" spans="7:8" x14ac:dyDescent="0.2">
      <c r="G15275" s="35"/>
      <c r="H15275" s="35"/>
    </row>
    <row r="15276" spans="7:8" x14ac:dyDescent="0.2">
      <c r="G15276" s="35"/>
      <c r="H15276" s="35"/>
    </row>
    <row r="15277" spans="7:8" x14ac:dyDescent="0.2">
      <c r="G15277" s="35"/>
      <c r="H15277" s="35"/>
    </row>
    <row r="15278" spans="7:8" x14ac:dyDescent="0.2">
      <c r="G15278" s="35"/>
      <c r="H15278" s="35"/>
    </row>
    <row r="15279" spans="7:8" x14ac:dyDescent="0.2">
      <c r="G15279" s="35"/>
      <c r="H15279" s="35"/>
    </row>
    <row r="15280" spans="7:8" x14ac:dyDescent="0.2">
      <c r="G15280" s="35"/>
      <c r="H15280" s="35"/>
    </row>
    <row r="15281" spans="7:8" x14ac:dyDescent="0.2">
      <c r="G15281" s="35"/>
      <c r="H15281" s="35"/>
    </row>
    <row r="15282" spans="7:8" x14ac:dyDescent="0.2">
      <c r="G15282" s="35"/>
      <c r="H15282" s="35"/>
    </row>
    <row r="15283" spans="7:8" x14ac:dyDescent="0.2">
      <c r="G15283" s="35"/>
      <c r="H15283" s="35"/>
    </row>
    <row r="15284" spans="7:8" x14ac:dyDescent="0.2">
      <c r="G15284" s="35"/>
      <c r="H15284" s="35"/>
    </row>
    <row r="15285" spans="7:8" x14ac:dyDescent="0.2">
      <c r="G15285" s="35"/>
      <c r="H15285" s="35"/>
    </row>
    <row r="15286" spans="7:8" x14ac:dyDescent="0.2">
      <c r="G15286" s="35"/>
      <c r="H15286" s="35"/>
    </row>
    <row r="15287" spans="7:8" x14ac:dyDescent="0.2">
      <c r="G15287" s="35"/>
      <c r="H15287" s="35"/>
    </row>
    <row r="15288" spans="7:8" x14ac:dyDescent="0.2">
      <c r="G15288" s="35"/>
      <c r="H15288" s="35"/>
    </row>
    <row r="15289" spans="7:8" x14ac:dyDescent="0.2">
      <c r="G15289" s="35"/>
      <c r="H15289" s="35"/>
    </row>
    <row r="15290" spans="7:8" x14ac:dyDescent="0.2">
      <c r="G15290" s="35"/>
      <c r="H15290" s="35"/>
    </row>
    <row r="15291" spans="7:8" x14ac:dyDescent="0.2">
      <c r="G15291" s="35"/>
      <c r="H15291" s="35"/>
    </row>
    <row r="15292" spans="7:8" x14ac:dyDescent="0.2">
      <c r="G15292" s="35"/>
      <c r="H15292" s="35"/>
    </row>
    <row r="15293" spans="7:8" x14ac:dyDescent="0.2">
      <c r="G15293" s="35"/>
      <c r="H15293" s="35"/>
    </row>
    <row r="15294" spans="7:8" x14ac:dyDescent="0.2">
      <c r="G15294" s="35"/>
      <c r="H15294" s="35"/>
    </row>
    <row r="15295" spans="7:8" x14ac:dyDescent="0.2">
      <c r="G15295" s="35"/>
      <c r="H15295" s="35"/>
    </row>
    <row r="15296" spans="7:8" x14ac:dyDescent="0.2">
      <c r="G15296" s="35"/>
      <c r="H15296" s="35"/>
    </row>
    <row r="15297" spans="7:8" x14ac:dyDescent="0.2">
      <c r="G15297" s="35"/>
      <c r="H15297" s="35"/>
    </row>
    <row r="15298" spans="7:8" x14ac:dyDescent="0.2">
      <c r="G15298" s="35"/>
      <c r="H15298" s="35"/>
    </row>
    <row r="15299" spans="7:8" x14ac:dyDescent="0.2">
      <c r="G15299" s="35"/>
      <c r="H15299" s="35"/>
    </row>
    <row r="15300" spans="7:8" x14ac:dyDescent="0.2">
      <c r="G15300" s="35"/>
      <c r="H15300" s="35"/>
    </row>
    <row r="15301" spans="7:8" x14ac:dyDescent="0.2">
      <c r="G15301" s="35"/>
      <c r="H15301" s="35"/>
    </row>
    <row r="15302" spans="7:8" x14ac:dyDescent="0.2">
      <c r="G15302" s="35"/>
      <c r="H15302" s="35"/>
    </row>
    <row r="15303" spans="7:8" x14ac:dyDescent="0.2">
      <c r="G15303" s="35"/>
      <c r="H15303" s="35"/>
    </row>
    <row r="15304" spans="7:8" x14ac:dyDescent="0.2">
      <c r="G15304" s="35"/>
      <c r="H15304" s="35"/>
    </row>
    <row r="15305" spans="7:8" x14ac:dyDescent="0.2">
      <c r="G15305" s="35"/>
      <c r="H15305" s="35"/>
    </row>
    <row r="15306" spans="7:8" x14ac:dyDescent="0.2">
      <c r="G15306" s="35"/>
      <c r="H15306" s="35"/>
    </row>
    <row r="15307" spans="7:8" x14ac:dyDescent="0.2">
      <c r="G15307" s="35"/>
      <c r="H15307" s="35"/>
    </row>
    <row r="15308" spans="7:8" x14ac:dyDescent="0.2">
      <c r="G15308" s="35"/>
      <c r="H15308" s="35"/>
    </row>
    <row r="15309" spans="7:8" x14ac:dyDescent="0.2">
      <c r="G15309" s="35"/>
      <c r="H15309" s="35"/>
    </row>
    <row r="15310" spans="7:8" x14ac:dyDescent="0.2">
      <c r="G15310" s="35"/>
      <c r="H15310" s="35"/>
    </row>
    <row r="15311" spans="7:8" x14ac:dyDescent="0.2">
      <c r="G15311" s="35"/>
      <c r="H15311" s="35"/>
    </row>
    <row r="15312" spans="7:8" x14ac:dyDescent="0.2">
      <c r="G15312" s="35"/>
      <c r="H15312" s="35"/>
    </row>
    <row r="15313" spans="7:8" x14ac:dyDescent="0.2">
      <c r="G15313" s="35"/>
      <c r="H15313" s="35"/>
    </row>
    <row r="15314" spans="7:8" x14ac:dyDescent="0.2">
      <c r="G15314" s="35"/>
      <c r="H15314" s="35"/>
    </row>
    <row r="15315" spans="7:8" x14ac:dyDescent="0.2">
      <c r="G15315" s="35"/>
      <c r="H15315" s="35"/>
    </row>
    <row r="15316" spans="7:8" x14ac:dyDescent="0.2">
      <c r="G15316" s="35"/>
      <c r="H15316" s="35"/>
    </row>
    <row r="15317" spans="7:8" x14ac:dyDescent="0.2">
      <c r="G15317" s="35"/>
      <c r="H15317" s="35"/>
    </row>
    <row r="15318" spans="7:8" x14ac:dyDescent="0.2">
      <c r="G15318" s="35"/>
      <c r="H15318" s="35"/>
    </row>
    <row r="15319" spans="7:8" x14ac:dyDescent="0.2">
      <c r="G15319" s="35"/>
      <c r="H15319" s="35"/>
    </row>
    <row r="15320" spans="7:8" x14ac:dyDescent="0.2">
      <c r="G15320" s="35"/>
      <c r="H15320" s="35"/>
    </row>
    <row r="15321" spans="7:8" x14ac:dyDescent="0.2">
      <c r="G15321" s="35"/>
      <c r="H15321" s="35"/>
    </row>
    <row r="15322" spans="7:8" x14ac:dyDescent="0.2">
      <c r="G15322" s="35"/>
      <c r="H15322" s="35"/>
    </row>
    <row r="15323" spans="7:8" x14ac:dyDescent="0.2">
      <c r="G15323" s="35"/>
      <c r="H15323" s="35"/>
    </row>
    <row r="15324" spans="7:8" x14ac:dyDescent="0.2">
      <c r="G15324" s="35"/>
      <c r="H15324" s="35"/>
    </row>
    <row r="15325" spans="7:8" x14ac:dyDescent="0.2">
      <c r="G15325" s="35"/>
      <c r="H15325" s="35"/>
    </row>
    <row r="15326" spans="7:8" x14ac:dyDescent="0.2">
      <c r="G15326" s="35"/>
      <c r="H15326" s="35"/>
    </row>
    <row r="15327" spans="7:8" x14ac:dyDescent="0.2">
      <c r="G15327" s="35"/>
      <c r="H15327" s="35"/>
    </row>
    <row r="15328" spans="7:8" x14ac:dyDescent="0.2">
      <c r="G15328" s="35"/>
      <c r="H15328" s="35"/>
    </row>
    <row r="15329" spans="7:8" x14ac:dyDescent="0.2">
      <c r="G15329" s="35"/>
      <c r="H15329" s="35"/>
    </row>
    <row r="15330" spans="7:8" x14ac:dyDescent="0.2">
      <c r="G15330" s="35"/>
      <c r="H15330" s="35"/>
    </row>
    <row r="15331" spans="7:8" x14ac:dyDescent="0.2">
      <c r="G15331" s="35"/>
      <c r="H15331" s="35"/>
    </row>
    <row r="15332" spans="7:8" x14ac:dyDescent="0.2">
      <c r="G15332" s="35"/>
      <c r="H15332" s="35"/>
    </row>
    <row r="15333" spans="7:8" x14ac:dyDescent="0.2">
      <c r="G15333" s="35"/>
      <c r="H15333" s="35"/>
    </row>
    <row r="15334" spans="7:8" x14ac:dyDescent="0.2">
      <c r="G15334" s="35"/>
      <c r="H15334" s="35"/>
    </row>
    <row r="15335" spans="7:8" x14ac:dyDescent="0.2">
      <c r="G15335" s="35"/>
      <c r="H15335" s="35"/>
    </row>
    <row r="15336" spans="7:8" x14ac:dyDescent="0.2">
      <c r="G15336" s="35"/>
      <c r="H15336" s="35"/>
    </row>
    <row r="15337" spans="7:8" x14ac:dyDescent="0.2">
      <c r="G15337" s="35"/>
      <c r="H15337" s="35"/>
    </row>
    <row r="15338" spans="7:8" x14ac:dyDescent="0.2">
      <c r="G15338" s="35"/>
      <c r="H15338" s="35"/>
    </row>
    <row r="15339" spans="7:8" x14ac:dyDescent="0.2">
      <c r="G15339" s="35"/>
      <c r="H15339" s="35"/>
    </row>
    <row r="15340" spans="7:8" x14ac:dyDescent="0.2">
      <c r="G15340" s="35"/>
      <c r="H15340" s="35"/>
    </row>
    <row r="15341" spans="7:8" x14ac:dyDescent="0.2">
      <c r="G15341" s="35"/>
      <c r="H15341" s="35"/>
    </row>
    <row r="15342" spans="7:8" x14ac:dyDescent="0.2">
      <c r="G15342" s="35"/>
      <c r="H15342" s="35"/>
    </row>
    <row r="15343" spans="7:8" x14ac:dyDescent="0.2">
      <c r="G15343" s="35"/>
      <c r="H15343" s="35"/>
    </row>
    <row r="15344" spans="7:8" x14ac:dyDescent="0.2">
      <c r="G15344" s="35"/>
      <c r="H15344" s="35"/>
    </row>
    <row r="15345" spans="7:8" x14ac:dyDescent="0.2">
      <c r="G15345" s="35"/>
      <c r="H15345" s="35"/>
    </row>
    <row r="15346" spans="7:8" x14ac:dyDescent="0.2">
      <c r="G15346" s="35"/>
      <c r="H15346" s="35"/>
    </row>
    <row r="15347" spans="7:8" x14ac:dyDescent="0.2">
      <c r="G15347" s="35"/>
      <c r="H15347" s="35"/>
    </row>
    <row r="15348" spans="7:8" x14ac:dyDescent="0.2">
      <c r="G15348" s="35"/>
      <c r="H15348" s="35"/>
    </row>
    <row r="15349" spans="7:8" x14ac:dyDescent="0.2">
      <c r="G15349" s="35"/>
      <c r="H15349" s="35"/>
    </row>
    <row r="15350" spans="7:8" x14ac:dyDescent="0.2">
      <c r="G15350" s="35"/>
      <c r="H15350" s="35"/>
    </row>
    <row r="15351" spans="7:8" x14ac:dyDescent="0.2">
      <c r="G15351" s="35"/>
      <c r="H15351" s="35"/>
    </row>
    <row r="15352" spans="7:8" x14ac:dyDescent="0.2">
      <c r="G15352" s="35"/>
      <c r="H15352" s="35"/>
    </row>
    <row r="15353" spans="7:8" x14ac:dyDescent="0.2">
      <c r="G15353" s="35"/>
      <c r="H15353" s="35"/>
    </row>
    <row r="15354" spans="7:8" x14ac:dyDescent="0.2">
      <c r="G15354" s="35"/>
      <c r="H15354" s="35"/>
    </row>
    <row r="15355" spans="7:8" x14ac:dyDescent="0.2">
      <c r="G15355" s="35"/>
      <c r="H15355" s="35"/>
    </row>
    <row r="15356" spans="7:8" x14ac:dyDescent="0.2">
      <c r="G15356" s="35"/>
      <c r="H15356" s="35"/>
    </row>
    <row r="15357" spans="7:8" x14ac:dyDescent="0.2">
      <c r="G15357" s="35"/>
      <c r="H15357" s="35"/>
    </row>
    <row r="15358" spans="7:8" x14ac:dyDescent="0.2">
      <c r="G15358" s="35"/>
      <c r="H15358" s="35"/>
    </row>
    <row r="15359" spans="7:8" x14ac:dyDescent="0.2">
      <c r="G15359" s="35"/>
      <c r="H15359" s="35"/>
    </row>
    <row r="15360" spans="7:8" x14ac:dyDescent="0.2">
      <c r="G15360" s="35"/>
      <c r="H15360" s="35"/>
    </row>
    <row r="15361" spans="7:8" x14ac:dyDescent="0.2">
      <c r="G15361" s="35"/>
      <c r="H15361" s="35"/>
    </row>
    <row r="15362" spans="7:8" x14ac:dyDescent="0.2">
      <c r="G15362" s="35"/>
      <c r="H15362" s="35"/>
    </row>
    <row r="15363" spans="7:8" x14ac:dyDescent="0.2">
      <c r="G15363" s="35"/>
      <c r="H15363" s="35"/>
    </row>
    <row r="15364" spans="7:8" x14ac:dyDescent="0.2">
      <c r="G15364" s="35"/>
      <c r="H15364" s="35"/>
    </row>
    <row r="15365" spans="7:8" x14ac:dyDescent="0.2">
      <c r="G15365" s="35"/>
      <c r="H15365" s="35"/>
    </row>
    <row r="15366" spans="7:8" x14ac:dyDescent="0.2">
      <c r="G15366" s="35"/>
      <c r="H15366" s="35"/>
    </row>
    <row r="15367" spans="7:8" x14ac:dyDescent="0.2">
      <c r="G15367" s="35"/>
      <c r="H15367" s="35"/>
    </row>
    <row r="15368" spans="7:8" x14ac:dyDescent="0.2">
      <c r="G15368" s="35"/>
      <c r="H15368" s="35"/>
    </row>
    <row r="15369" spans="7:8" x14ac:dyDescent="0.2">
      <c r="G15369" s="35"/>
      <c r="H15369" s="35"/>
    </row>
    <row r="15370" spans="7:8" x14ac:dyDescent="0.2">
      <c r="G15370" s="35"/>
      <c r="H15370" s="35"/>
    </row>
    <row r="15371" spans="7:8" x14ac:dyDescent="0.2">
      <c r="G15371" s="35"/>
      <c r="H15371" s="35"/>
    </row>
    <row r="15372" spans="7:8" x14ac:dyDescent="0.2">
      <c r="G15372" s="35"/>
      <c r="H15372" s="35"/>
    </row>
    <row r="15373" spans="7:8" x14ac:dyDescent="0.2">
      <c r="G15373" s="35"/>
      <c r="H15373" s="35"/>
    </row>
    <row r="15374" spans="7:8" x14ac:dyDescent="0.2">
      <c r="G15374" s="35"/>
      <c r="H15374" s="35"/>
    </row>
    <row r="15375" spans="7:8" x14ac:dyDescent="0.2">
      <c r="G15375" s="35"/>
      <c r="H15375" s="35"/>
    </row>
    <row r="15376" spans="7:8" x14ac:dyDescent="0.2">
      <c r="G15376" s="35"/>
      <c r="H15376" s="35"/>
    </row>
    <row r="15377" spans="7:8" x14ac:dyDescent="0.2">
      <c r="G15377" s="35"/>
      <c r="H15377" s="35"/>
    </row>
    <row r="15378" spans="7:8" x14ac:dyDescent="0.2">
      <c r="G15378" s="35"/>
      <c r="H15378" s="35"/>
    </row>
    <row r="15379" spans="7:8" x14ac:dyDescent="0.2">
      <c r="G15379" s="35"/>
      <c r="H15379" s="35"/>
    </row>
    <row r="15380" spans="7:8" x14ac:dyDescent="0.2">
      <c r="G15380" s="35"/>
      <c r="H15380" s="35"/>
    </row>
    <row r="15381" spans="7:8" x14ac:dyDescent="0.2">
      <c r="G15381" s="35"/>
      <c r="H15381" s="35"/>
    </row>
    <row r="15382" spans="7:8" x14ac:dyDescent="0.2">
      <c r="G15382" s="35"/>
      <c r="H15382" s="35"/>
    </row>
    <row r="15383" spans="7:8" x14ac:dyDescent="0.2">
      <c r="G15383" s="35"/>
      <c r="H15383" s="35"/>
    </row>
    <row r="15384" spans="7:8" x14ac:dyDescent="0.2">
      <c r="G15384" s="35"/>
      <c r="H15384" s="35"/>
    </row>
    <row r="15385" spans="7:8" x14ac:dyDescent="0.2">
      <c r="G15385" s="35"/>
      <c r="H15385" s="35"/>
    </row>
    <row r="15386" spans="7:8" x14ac:dyDescent="0.2">
      <c r="G15386" s="35"/>
      <c r="H15386" s="35"/>
    </row>
    <row r="15387" spans="7:8" x14ac:dyDescent="0.2">
      <c r="G15387" s="35"/>
      <c r="H15387" s="35"/>
    </row>
    <row r="15388" spans="7:8" x14ac:dyDescent="0.2">
      <c r="G15388" s="35"/>
      <c r="H15388" s="35"/>
    </row>
    <row r="15389" spans="7:8" x14ac:dyDescent="0.2">
      <c r="G15389" s="35"/>
      <c r="H15389" s="35"/>
    </row>
    <row r="15390" spans="7:8" x14ac:dyDescent="0.2">
      <c r="G15390" s="35"/>
      <c r="H15390" s="35"/>
    </row>
    <row r="15391" spans="7:8" x14ac:dyDescent="0.2">
      <c r="G15391" s="35"/>
      <c r="H15391" s="35"/>
    </row>
    <row r="15392" spans="7:8" x14ac:dyDescent="0.2">
      <c r="G15392" s="35"/>
      <c r="H15392" s="35"/>
    </row>
    <row r="15393" spans="7:8" x14ac:dyDescent="0.2">
      <c r="G15393" s="35"/>
      <c r="H15393" s="35"/>
    </row>
    <row r="15394" spans="7:8" x14ac:dyDescent="0.2">
      <c r="G15394" s="35"/>
      <c r="H15394" s="35"/>
    </row>
    <row r="15395" spans="7:8" x14ac:dyDescent="0.2">
      <c r="G15395" s="35"/>
      <c r="H15395" s="35"/>
    </row>
    <row r="15396" spans="7:8" x14ac:dyDescent="0.2">
      <c r="G15396" s="35"/>
      <c r="H15396" s="35"/>
    </row>
    <row r="15397" spans="7:8" x14ac:dyDescent="0.2">
      <c r="G15397" s="35"/>
      <c r="H15397" s="35"/>
    </row>
    <row r="15398" spans="7:8" x14ac:dyDescent="0.2">
      <c r="G15398" s="35"/>
      <c r="H15398" s="35"/>
    </row>
    <row r="15399" spans="7:8" x14ac:dyDescent="0.2">
      <c r="G15399" s="35"/>
      <c r="H15399" s="35"/>
    </row>
    <row r="15400" spans="7:8" x14ac:dyDescent="0.2">
      <c r="G15400" s="35"/>
      <c r="H15400" s="35"/>
    </row>
    <row r="15401" spans="7:8" x14ac:dyDescent="0.2">
      <c r="G15401" s="35"/>
      <c r="H15401" s="35"/>
    </row>
    <row r="15402" spans="7:8" x14ac:dyDescent="0.2">
      <c r="G15402" s="35"/>
      <c r="H15402" s="35"/>
    </row>
    <row r="15403" spans="7:8" x14ac:dyDescent="0.2">
      <c r="G15403" s="35"/>
      <c r="H15403" s="35"/>
    </row>
    <row r="15404" spans="7:8" x14ac:dyDescent="0.2">
      <c r="G15404" s="35"/>
      <c r="H15404" s="35"/>
    </row>
    <row r="15405" spans="7:8" x14ac:dyDescent="0.2">
      <c r="G15405" s="35"/>
      <c r="H15405" s="35"/>
    </row>
    <row r="15406" spans="7:8" x14ac:dyDescent="0.2">
      <c r="G15406" s="35"/>
      <c r="H15406" s="35"/>
    </row>
    <row r="15407" spans="7:8" x14ac:dyDescent="0.2">
      <c r="G15407" s="35"/>
      <c r="H15407" s="35"/>
    </row>
    <row r="15408" spans="7:8" x14ac:dyDescent="0.2">
      <c r="G15408" s="35"/>
      <c r="H15408" s="35"/>
    </row>
    <row r="15409" spans="7:8" x14ac:dyDescent="0.2">
      <c r="G15409" s="35"/>
      <c r="H15409" s="35"/>
    </row>
    <row r="15410" spans="7:8" x14ac:dyDescent="0.2">
      <c r="G15410" s="35"/>
      <c r="H15410" s="35"/>
    </row>
    <row r="15411" spans="7:8" x14ac:dyDescent="0.2">
      <c r="G15411" s="35"/>
      <c r="H15411" s="35"/>
    </row>
    <row r="15412" spans="7:8" x14ac:dyDescent="0.2">
      <c r="G15412" s="35"/>
      <c r="H15412" s="35"/>
    </row>
    <row r="15413" spans="7:8" x14ac:dyDescent="0.2">
      <c r="G15413" s="35"/>
      <c r="H15413" s="35"/>
    </row>
    <row r="15414" spans="7:8" x14ac:dyDescent="0.2">
      <c r="G15414" s="35"/>
      <c r="H15414" s="35"/>
    </row>
    <row r="15415" spans="7:8" x14ac:dyDescent="0.2">
      <c r="G15415" s="35"/>
      <c r="H15415" s="35"/>
    </row>
    <row r="15416" spans="7:8" x14ac:dyDescent="0.2">
      <c r="G15416" s="35"/>
      <c r="H15416" s="35"/>
    </row>
    <row r="15417" spans="7:8" x14ac:dyDescent="0.2">
      <c r="G15417" s="35"/>
      <c r="H15417" s="35"/>
    </row>
    <row r="15418" spans="7:8" x14ac:dyDescent="0.2">
      <c r="G15418" s="35"/>
      <c r="H15418" s="35"/>
    </row>
    <row r="15419" spans="7:8" x14ac:dyDescent="0.2">
      <c r="G15419" s="35"/>
      <c r="H15419" s="35"/>
    </row>
    <row r="15420" spans="7:8" x14ac:dyDescent="0.2">
      <c r="G15420" s="35"/>
      <c r="H15420" s="35"/>
    </row>
    <row r="15421" spans="7:8" x14ac:dyDescent="0.2">
      <c r="G15421" s="35"/>
      <c r="H15421" s="35"/>
    </row>
    <row r="15422" spans="7:8" x14ac:dyDescent="0.2">
      <c r="G15422" s="35"/>
      <c r="H15422" s="35"/>
    </row>
    <row r="15423" spans="7:8" x14ac:dyDescent="0.2">
      <c r="G15423" s="35"/>
      <c r="H15423" s="35"/>
    </row>
    <row r="15424" spans="7:8" x14ac:dyDescent="0.2">
      <c r="G15424" s="35"/>
      <c r="H15424" s="35"/>
    </row>
    <row r="15425" spans="7:8" x14ac:dyDescent="0.2">
      <c r="G15425" s="35"/>
      <c r="H15425" s="35"/>
    </row>
    <row r="15426" spans="7:8" x14ac:dyDescent="0.2">
      <c r="G15426" s="35"/>
      <c r="H15426" s="35"/>
    </row>
    <row r="15427" spans="7:8" x14ac:dyDescent="0.2">
      <c r="G15427" s="35"/>
      <c r="H15427" s="35"/>
    </row>
    <row r="15428" spans="7:8" x14ac:dyDescent="0.2">
      <c r="G15428" s="35"/>
      <c r="H15428" s="35"/>
    </row>
    <row r="15429" spans="7:8" x14ac:dyDescent="0.2">
      <c r="G15429" s="35"/>
      <c r="H15429" s="35"/>
    </row>
    <row r="15430" spans="7:8" x14ac:dyDescent="0.2">
      <c r="G15430" s="35"/>
      <c r="H15430" s="35"/>
    </row>
    <row r="15431" spans="7:8" x14ac:dyDescent="0.2">
      <c r="G15431" s="35"/>
      <c r="H15431" s="35"/>
    </row>
    <row r="15432" spans="7:8" x14ac:dyDescent="0.2">
      <c r="G15432" s="35"/>
      <c r="H15432" s="35"/>
    </row>
    <row r="15433" spans="7:8" x14ac:dyDescent="0.2">
      <c r="G15433" s="35"/>
      <c r="H15433" s="35"/>
    </row>
    <row r="15434" spans="7:8" x14ac:dyDescent="0.2">
      <c r="G15434" s="35"/>
      <c r="H15434" s="35"/>
    </row>
    <row r="15435" spans="7:8" x14ac:dyDescent="0.2">
      <c r="G15435" s="35"/>
      <c r="H15435" s="35"/>
    </row>
    <row r="15436" spans="7:8" x14ac:dyDescent="0.2">
      <c r="G15436" s="35"/>
      <c r="H15436" s="35"/>
    </row>
    <row r="15437" spans="7:8" x14ac:dyDescent="0.2">
      <c r="G15437" s="35"/>
      <c r="H15437" s="35"/>
    </row>
    <row r="15438" spans="7:8" x14ac:dyDescent="0.2">
      <c r="G15438" s="35"/>
      <c r="H15438" s="35"/>
    </row>
    <row r="15439" spans="7:8" x14ac:dyDescent="0.2">
      <c r="G15439" s="35"/>
      <c r="H15439" s="35"/>
    </row>
    <row r="15440" spans="7:8" x14ac:dyDescent="0.2">
      <c r="G15440" s="35"/>
      <c r="H15440" s="35"/>
    </row>
    <row r="15441" spans="7:8" x14ac:dyDescent="0.2">
      <c r="G15441" s="35"/>
      <c r="H15441" s="35"/>
    </row>
    <row r="15442" spans="7:8" x14ac:dyDescent="0.2">
      <c r="G15442" s="35"/>
      <c r="H15442" s="35"/>
    </row>
    <row r="15443" spans="7:8" x14ac:dyDescent="0.2">
      <c r="G15443" s="35"/>
      <c r="H15443" s="35"/>
    </row>
    <row r="15444" spans="7:8" x14ac:dyDescent="0.2">
      <c r="G15444" s="35"/>
      <c r="H15444" s="35"/>
    </row>
    <row r="15445" spans="7:8" x14ac:dyDescent="0.2">
      <c r="G15445" s="35"/>
      <c r="H15445" s="35"/>
    </row>
    <row r="15446" spans="7:8" x14ac:dyDescent="0.2">
      <c r="G15446" s="35"/>
      <c r="H15446" s="35"/>
    </row>
    <row r="15447" spans="7:8" x14ac:dyDescent="0.2">
      <c r="G15447" s="35"/>
      <c r="H15447" s="35"/>
    </row>
    <row r="15448" spans="7:8" x14ac:dyDescent="0.2">
      <c r="G15448" s="35"/>
      <c r="H15448" s="35"/>
    </row>
    <row r="15449" spans="7:8" x14ac:dyDescent="0.2">
      <c r="G15449" s="35"/>
      <c r="H15449" s="35"/>
    </row>
    <row r="15450" spans="7:8" x14ac:dyDescent="0.2">
      <c r="G15450" s="35"/>
      <c r="H15450" s="35"/>
    </row>
    <row r="15451" spans="7:8" x14ac:dyDescent="0.2">
      <c r="G15451" s="35"/>
      <c r="H15451" s="35"/>
    </row>
    <row r="15452" spans="7:8" x14ac:dyDescent="0.2">
      <c r="G15452" s="35"/>
      <c r="H15452" s="35"/>
    </row>
    <row r="15453" spans="7:8" x14ac:dyDescent="0.2">
      <c r="G15453" s="35"/>
      <c r="H15453" s="35"/>
    </row>
    <row r="15454" spans="7:8" x14ac:dyDescent="0.2">
      <c r="G15454" s="35"/>
      <c r="H15454" s="35"/>
    </row>
    <row r="15455" spans="7:8" x14ac:dyDescent="0.2">
      <c r="G15455" s="35"/>
      <c r="H15455" s="35"/>
    </row>
    <row r="15456" spans="7:8" x14ac:dyDescent="0.2">
      <c r="G15456" s="35"/>
      <c r="H15456" s="35"/>
    </row>
    <row r="15457" spans="7:8" x14ac:dyDescent="0.2">
      <c r="G15457" s="35"/>
      <c r="H15457" s="35"/>
    </row>
    <row r="15458" spans="7:8" x14ac:dyDescent="0.2">
      <c r="G15458" s="35"/>
      <c r="H15458" s="35"/>
    </row>
    <row r="15459" spans="7:8" x14ac:dyDescent="0.2">
      <c r="G15459" s="35"/>
      <c r="H15459" s="35"/>
    </row>
    <row r="15460" spans="7:8" x14ac:dyDescent="0.2">
      <c r="G15460" s="35"/>
      <c r="H15460" s="35"/>
    </row>
    <row r="15461" spans="7:8" x14ac:dyDescent="0.2">
      <c r="G15461" s="35"/>
      <c r="H15461" s="35"/>
    </row>
    <row r="15462" spans="7:8" x14ac:dyDescent="0.2">
      <c r="G15462" s="35"/>
      <c r="H15462" s="35"/>
    </row>
    <row r="15463" spans="7:8" x14ac:dyDescent="0.2">
      <c r="G15463" s="35"/>
      <c r="H15463" s="35"/>
    </row>
    <row r="15464" spans="7:8" x14ac:dyDescent="0.2">
      <c r="G15464" s="35"/>
      <c r="H15464" s="35"/>
    </row>
    <row r="15465" spans="7:8" x14ac:dyDescent="0.2">
      <c r="G15465" s="35"/>
      <c r="H15465" s="35"/>
    </row>
    <row r="15466" spans="7:8" x14ac:dyDescent="0.2">
      <c r="G15466" s="35"/>
      <c r="H15466" s="35"/>
    </row>
    <row r="15467" spans="7:8" x14ac:dyDescent="0.2">
      <c r="G15467" s="35"/>
      <c r="H15467" s="35"/>
    </row>
    <row r="15468" spans="7:8" x14ac:dyDescent="0.2">
      <c r="G15468" s="35"/>
      <c r="H15468" s="35"/>
    </row>
    <row r="15469" spans="7:8" x14ac:dyDescent="0.2">
      <c r="G15469" s="35"/>
      <c r="H15469" s="35"/>
    </row>
    <row r="15470" spans="7:8" x14ac:dyDescent="0.2">
      <c r="G15470" s="35"/>
      <c r="H15470" s="35"/>
    </row>
    <row r="15471" spans="7:8" x14ac:dyDescent="0.2">
      <c r="G15471" s="35"/>
      <c r="H15471" s="35"/>
    </row>
    <row r="15472" spans="7:8" x14ac:dyDescent="0.2">
      <c r="G15472" s="35"/>
      <c r="H15472" s="35"/>
    </row>
    <row r="15473" spans="7:8" x14ac:dyDescent="0.2">
      <c r="G15473" s="35"/>
      <c r="H15473" s="35"/>
    </row>
    <row r="15474" spans="7:8" x14ac:dyDescent="0.2">
      <c r="G15474" s="35"/>
      <c r="H15474" s="35"/>
    </row>
    <row r="15475" spans="7:8" x14ac:dyDescent="0.2">
      <c r="G15475" s="35"/>
      <c r="H15475" s="35"/>
    </row>
    <row r="15476" spans="7:8" x14ac:dyDescent="0.2">
      <c r="G15476" s="35"/>
      <c r="H15476" s="35"/>
    </row>
    <row r="15477" spans="7:8" x14ac:dyDescent="0.2">
      <c r="G15477" s="35"/>
      <c r="H15477" s="35"/>
    </row>
    <row r="15478" spans="7:8" x14ac:dyDescent="0.2">
      <c r="G15478" s="35"/>
      <c r="H15478" s="35"/>
    </row>
    <row r="15479" spans="7:8" x14ac:dyDescent="0.2">
      <c r="G15479" s="35"/>
      <c r="H15479" s="35"/>
    </row>
    <row r="15480" spans="7:8" x14ac:dyDescent="0.2">
      <c r="G15480" s="35"/>
      <c r="H15480" s="35"/>
    </row>
    <row r="15481" spans="7:8" x14ac:dyDescent="0.2">
      <c r="G15481" s="35"/>
      <c r="H15481" s="35"/>
    </row>
    <row r="15482" spans="7:8" x14ac:dyDescent="0.2">
      <c r="G15482" s="35"/>
      <c r="H15482" s="35"/>
    </row>
    <row r="15483" spans="7:8" x14ac:dyDescent="0.2">
      <c r="G15483" s="35"/>
      <c r="H15483" s="35"/>
    </row>
    <row r="15484" spans="7:8" x14ac:dyDescent="0.2">
      <c r="G15484" s="35"/>
      <c r="H15484" s="35"/>
    </row>
    <row r="15485" spans="7:8" x14ac:dyDescent="0.2">
      <c r="G15485" s="35"/>
      <c r="H15485" s="35"/>
    </row>
    <row r="15486" spans="7:8" x14ac:dyDescent="0.2">
      <c r="G15486" s="35"/>
      <c r="H15486" s="35"/>
    </row>
    <row r="15487" spans="7:8" x14ac:dyDescent="0.2">
      <c r="G15487" s="35"/>
      <c r="H15487" s="35"/>
    </row>
    <row r="15488" spans="7:8" x14ac:dyDescent="0.2">
      <c r="G15488" s="35"/>
      <c r="H15488" s="35"/>
    </row>
    <row r="15489" spans="7:8" x14ac:dyDescent="0.2">
      <c r="G15489" s="35"/>
      <c r="H15489" s="35"/>
    </row>
    <row r="15490" spans="7:8" x14ac:dyDescent="0.2">
      <c r="G15490" s="35"/>
      <c r="H15490" s="35"/>
    </row>
    <row r="15491" spans="7:8" x14ac:dyDescent="0.2">
      <c r="G15491" s="35"/>
      <c r="H15491" s="35"/>
    </row>
    <row r="15492" spans="7:8" x14ac:dyDescent="0.2">
      <c r="G15492" s="35"/>
      <c r="H15492" s="35"/>
    </row>
    <row r="15493" spans="7:8" x14ac:dyDescent="0.2">
      <c r="G15493" s="35"/>
      <c r="H15493" s="35"/>
    </row>
    <row r="15494" spans="7:8" x14ac:dyDescent="0.2">
      <c r="G15494" s="35"/>
      <c r="H15494" s="35"/>
    </row>
    <row r="15495" spans="7:8" x14ac:dyDescent="0.2">
      <c r="G15495" s="35"/>
      <c r="H15495" s="35"/>
    </row>
    <row r="15496" spans="7:8" x14ac:dyDescent="0.2">
      <c r="G15496" s="35"/>
      <c r="H15496" s="35"/>
    </row>
    <row r="15497" spans="7:8" x14ac:dyDescent="0.2">
      <c r="G15497" s="35"/>
      <c r="H15497" s="35"/>
    </row>
    <row r="15498" spans="7:8" x14ac:dyDescent="0.2">
      <c r="G15498" s="35"/>
      <c r="H15498" s="35"/>
    </row>
    <row r="15499" spans="7:8" x14ac:dyDescent="0.2">
      <c r="G15499" s="35"/>
      <c r="H15499" s="35"/>
    </row>
    <row r="15500" spans="7:8" x14ac:dyDescent="0.2">
      <c r="G15500" s="35"/>
      <c r="H15500" s="35"/>
    </row>
    <row r="15501" spans="7:8" x14ac:dyDescent="0.2">
      <c r="G15501" s="35"/>
      <c r="H15501" s="35"/>
    </row>
    <row r="15502" spans="7:8" x14ac:dyDescent="0.2">
      <c r="G15502" s="35"/>
      <c r="H15502" s="35"/>
    </row>
    <row r="15503" spans="7:8" x14ac:dyDescent="0.2">
      <c r="G15503" s="35"/>
      <c r="H15503" s="35"/>
    </row>
    <row r="15504" spans="7:8" x14ac:dyDescent="0.2">
      <c r="G15504" s="35"/>
      <c r="H15504" s="35"/>
    </row>
    <row r="15505" spans="7:8" x14ac:dyDescent="0.2">
      <c r="G15505" s="35"/>
      <c r="H15505" s="35"/>
    </row>
    <row r="15506" spans="7:8" x14ac:dyDescent="0.2">
      <c r="G15506" s="35"/>
      <c r="H15506" s="35"/>
    </row>
    <row r="15507" spans="7:8" x14ac:dyDescent="0.2">
      <c r="G15507" s="35"/>
      <c r="H15507" s="35"/>
    </row>
    <row r="15508" spans="7:8" x14ac:dyDescent="0.2">
      <c r="G15508" s="35"/>
      <c r="H15508" s="35"/>
    </row>
    <row r="15509" spans="7:8" x14ac:dyDescent="0.2">
      <c r="G15509" s="35"/>
      <c r="H15509" s="35"/>
    </row>
    <row r="15510" spans="7:8" x14ac:dyDescent="0.2">
      <c r="G15510" s="35"/>
      <c r="H15510" s="35"/>
    </row>
    <row r="15511" spans="7:8" x14ac:dyDescent="0.2">
      <c r="G15511" s="35"/>
      <c r="H15511" s="35"/>
    </row>
    <row r="15512" spans="7:8" x14ac:dyDescent="0.2">
      <c r="G15512" s="35"/>
      <c r="H15512" s="35"/>
    </row>
    <row r="15513" spans="7:8" x14ac:dyDescent="0.2">
      <c r="G15513" s="35"/>
      <c r="H15513" s="35"/>
    </row>
    <row r="15514" spans="7:8" x14ac:dyDescent="0.2">
      <c r="G15514" s="35"/>
      <c r="H15514" s="35"/>
    </row>
    <row r="15515" spans="7:8" x14ac:dyDescent="0.2">
      <c r="G15515" s="35"/>
      <c r="H15515" s="35"/>
    </row>
    <row r="15516" spans="7:8" x14ac:dyDescent="0.2">
      <c r="G15516" s="35"/>
      <c r="H15516" s="35"/>
    </row>
    <row r="15517" spans="7:8" x14ac:dyDescent="0.2">
      <c r="G15517" s="35"/>
      <c r="H15517" s="35"/>
    </row>
    <row r="15518" spans="7:8" x14ac:dyDescent="0.2">
      <c r="G15518" s="35"/>
      <c r="H15518" s="35"/>
    </row>
    <row r="15519" spans="7:8" x14ac:dyDescent="0.2">
      <c r="G15519" s="35"/>
      <c r="H15519" s="35"/>
    </row>
    <row r="15520" spans="7:8" x14ac:dyDescent="0.2">
      <c r="G15520" s="35"/>
      <c r="H15520" s="35"/>
    </row>
    <row r="15521" spans="7:8" x14ac:dyDescent="0.2">
      <c r="G15521" s="35"/>
      <c r="H15521" s="35"/>
    </row>
    <row r="15522" spans="7:8" x14ac:dyDescent="0.2">
      <c r="G15522" s="35"/>
      <c r="H15522" s="35"/>
    </row>
    <row r="15523" spans="7:8" x14ac:dyDescent="0.2">
      <c r="G15523" s="35"/>
      <c r="H15523" s="35"/>
    </row>
    <row r="15524" spans="7:8" x14ac:dyDescent="0.2">
      <c r="G15524" s="35"/>
      <c r="H15524" s="35"/>
    </row>
    <row r="15525" spans="7:8" x14ac:dyDescent="0.2">
      <c r="G15525" s="35"/>
      <c r="H15525" s="35"/>
    </row>
    <row r="15526" spans="7:8" x14ac:dyDescent="0.2">
      <c r="G15526" s="35"/>
      <c r="H15526" s="35"/>
    </row>
    <row r="15527" spans="7:8" x14ac:dyDescent="0.2">
      <c r="G15527" s="35"/>
      <c r="H15527" s="35"/>
    </row>
    <row r="15528" spans="7:8" x14ac:dyDescent="0.2">
      <c r="G15528" s="35"/>
      <c r="H15528" s="35"/>
    </row>
    <row r="15529" spans="7:8" x14ac:dyDescent="0.2">
      <c r="G15529" s="35"/>
      <c r="H15529" s="35"/>
    </row>
    <row r="15530" spans="7:8" x14ac:dyDescent="0.2">
      <c r="G15530" s="35"/>
      <c r="H15530" s="35"/>
    </row>
    <row r="15531" spans="7:8" x14ac:dyDescent="0.2">
      <c r="G15531" s="35"/>
      <c r="H15531" s="35"/>
    </row>
    <row r="15532" spans="7:8" x14ac:dyDescent="0.2">
      <c r="G15532" s="35"/>
      <c r="H15532" s="35"/>
    </row>
    <row r="15533" spans="7:8" x14ac:dyDescent="0.2">
      <c r="G15533" s="35"/>
      <c r="H15533" s="35"/>
    </row>
    <row r="15534" spans="7:8" x14ac:dyDescent="0.2">
      <c r="G15534" s="35"/>
      <c r="H15534" s="35"/>
    </row>
    <row r="15535" spans="7:8" x14ac:dyDescent="0.2">
      <c r="G15535" s="35"/>
      <c r="H15535" s="35"/>
    </row>
    <row r="15536" spans="7:8" x14ac:dyDescent="0.2">
      <c r="G15536" s="35"/>
      <c r="H15536" s="35"/>
    </row>
    <row r="15537" spans="7:8" x14ac:dyDescent="0.2">
      <c r="G15537" s="35"/>
      <c r="H15537" s="35"/>
    </row>
    <row r="15538" spans="7:8" x14ac:dyDescent="0.2">
      <c r="G15538" s="35"/>
      <c r="H15538" s="35"/>
    </row>
    <row r="15539" spans="7:8" x14ac:dyDescent="0.2">
      <c r="G15539" s="35"/>
      <c r="H15539" s="35"/>
    </row>
    <row r="15540" spans="7:8" x14ac:dyDescent="0.2">
      <c r="G15540" s="35"/>
      <c r="H15540" s="35"/>
    </row>
    <row r="15541" spans="7:8" x14ac:dyDescent="0.2">
      <c r="G15541" s="35"/>
      <c r="H15541" s="35"/>
    </row>
    <row r="15542" spans="7:8" x14ac:dyDescent="0.2">
      <c r="G15542" s="35"/>
      <c r="H15542" s="35"/>
    </row>
    <row r="15543" spans="7:8" x14ac:dyDescent="0.2">
      <c r="G15543" s="35"/>
      <c r="H15543" s="35"/>
    </row>
    <row r="15544" spans="7:8" x14ac:dyDescent="0.2">
      <c r="G15544" s="35"/>
      <c r="H15544" s="35"/>
    </row>
    <row r="15545" spans="7:8" x14ac:dyDescent="0.2">
      <c r="G15545" s="35"/>
      <c r="H15545" s="35"/>
    </row>
    <row r="15546" spans="7:8" x14ac:dyDescent="0.2">
      <c r="G15546" s="35"/>
      <c r="H15546" s="35"/>
    </row>
    <row r="15547" spans="7:8" x14ac:dyDescent="0.2">
      <c r="G15547" s="35"/>
      <c r="H15547" s="35"/>
    </row>
    <row r="15548" spans="7:8" x14ac:dyDescent="0.2">
      <c r="G15548" s="35"/>
      <c r="H15548" s="35"/>
    </row>
    <row r="15549" spans="7:8" x14ac:dyDescent="0.2">
      <c r="G15549" s="35"/>
      <c r="H15549" s="35"/>
    </row>
    <row r="15550" spans="7:8" x14ac:dyDescent="0.2">
      <c r="G15550" s="35"/>
      <c r="H15550" s="35"/>
    </row>
    <row r="15551" spans="7:8" x14ac:dyDescent="0.2">
      <c r="G15551" s="35"/>
      <c r="H15551" s="35"/>
    </row>
    <row r="15552" spans="7:8" x14ac:dyDescent="0.2">
      <c r="G15552" s="35"/>
      <c r="H15552" s="35"/>
    </row>
    <row r="15553" spans="7:8" x14ac:dyDescent="0.2">
      <c r="G15553" s="35"/>
      <c r="H15553" s="35"/>
    </row>
    <row r="15554" spans="7:8" x14ac:dyDescent="0.2">
      <c r="G15554" s="35"/>
      <c r="H15554" s="35"/>
    </row>
    <row r="15555" spans="7:8" x14ac:dyDescent="0.2">
      <c r="G15555" s="35"/>
      <c r="H15555" s="35"/>
    </row>
    <row r="15556" spans="7:8" x14ac:dyDescent="0.2">
      <c r="G15556" s="35"/>
      <c r="H15556" s="35"/>
    </row>
    <row r="15557" spans="7:8" x14ac:dyDescent="0.2">
      <c r="G15557" s="35"/>
      <c r="H15557" s="35"/>
    </row>
    <row r="15558" spans="7:8" x14ac:dyDescent="0.2">
      <c r="G15558" s="35"/>
      <c r="H15558" s="35"/>
    </row>
    <row r="15559" spans="7:8" x14ac:dyDescent="0.2">
      <c r="G15559" s="35"/>
      <c r="H15559" s="35"/>
    </row>
    <row r="15560" spans="7:8" x14ac:dyDescent="0.2">
      <c r="G15560" s="35"/>
      <c r="H15560" s="35"/>
    </row>
    <row r="15561" spans="7:8" x14ac:dyDescent="0.2">
      <c r="G15561" s="35"/>
      <c r="H15561" s="35"/>
    </row>
    <row r="15562" spans="7:8" x14ac:dyDescent="0.2">
      <c r="G15562" s="35"/>
      <c r="H15562" s="35"/>
    </row>
    <row r="15563" spans="7:8" x14ac:dyDescent="0.2">
      <c r="G15563" s="35"/>
      <c r="H15563" s="35"/>
    </row>
    <row r="15564" spans="7:8" x14ac:dyDescent="0.2">
      <c r="G15564" s="35"/>
      <c r="H15564" s="35"/>
    </row>
    <row r="15565" spans="7:8" x14ac:dyDescent="0.2">
      <c r="G15565" s="35"/>
      <c r="H15565" s="35"/>
    </row>
    <row r="15566" spans="7:8" x14ac:dyDescent="0.2">
      <c r="G15566" s="35"/>
      <c r="H15566" s="35"/>
    </row>
    <row r="15567" spans="7:8" x14ac:dyDescent="0.2">
      <c r="G15567" s="35"/>
      <c r="H15567" s="35"/>
    </row>
    <row r="15568" spans="7:8" x14ac:dyDescent="0.2">
      <c r="G15568" s="35"/>
      <c r="H15568" s="35"/>
    </row>
    <row r="15569" spans="7:8" x14ac:dyDescent="0.2">
      <c r="G15569" s="35"/>
      <c r="H15569" s="35"/>
    </row>
    <row r="15570" spans="7:8" x14ac:dyDescent="0.2">
      <c r="G15570" s="35"/>
      <c r="H15570" s="35"/>
    </row>
    <row r="15571" spans="7:8" x14ac:dyDescent="0.2">
      <c r="G15571" s="35"/>
      <c r="H15571" s="35"/>
    </row>
    <row r="15572" spans="7:8" x14ac:dyDescent="0.2">
      <c r="G15572" s="35"/>
      <c r="H15572" s="35"/>
    </row>
    <row r="15573" spans="7:8" x14ac:dyDescent="0.2">
      <c r="G15573" s="35"/>
      <c r="H15573" s="35"/>
    </row>
    <row r="15574" spans="7:8" x14ac:dyDescent="0.2">
      <c r="G15574" s="35"/>
      <c r="H15574" s="35"/>
    </row>
    <row r="15575" spans="7:8" x14ac:dyDescent="0.2">
      <c r="G15575" s="35"/>
      <c r="H15575" s="35"/>
    </row>
    <row r="15576" spans="7:8" x14ac:dyDescent="0.2">
      <c r="G15576" s="35"/>
      <c r="H15576" s="35"/>
    </row>
    <row r="15577" spans="7:8" x14ac:dyDescent="0.2">
      <c r="G15577" s="35"/>
      <c r="H15577" s="35"/>
    </row>
    <row r="15578" spans="7:8" x14ac:dyDescent="0.2">
      <c r="G15578" s="35"/>
      <c r="H15578" s="35"/>
    </row>
    <row r="15579" spans="7:8" x14ac:dyDescent="0.2">
      <c r="G15579" s="35"/>
      <c r="H15579" s="35"/>
    </row>
    <row r="15580" spans="7:8" x14ac:dyDescent="0.2">
      <c r="G15580" s="35"/>
      <c r="H15580" s="35"/>
    </row>
    <row r="15581" spans="7:8" x14ac:dyDescent="0.2">
      <c r="G15581" s="35"/>
      <c r="H15581" s="35"/>
    </row>
    <row r="15582" spans="7:8" x14ac:dyDescent="0.2">
      <c r="G15582" s="35"/>
      <c r="H15582" s="35"/>
    </row>
    <row r="15583" spans="7:8" x14ac:dyDescent="0.2">
      <c r="G15583" s="35"/>
      <c r="H15583" s="35"/>
    </row>
    <row r="15584" spans="7:8" x14ac:dyDescent="0.2">
      <c r="G15584" s="35"/>
      <c r="H15584" s="35"/>
    </row>
    <row r="15585" spans="7:8" x14ac:dyDescent="0.2">
      <c r="G15585" s="35"/>
      <c r="H15585" s="35"/>
    </row>
    <row r="15586" spans="7:8" x14ac:dyDescent="0.2">
      <c r="G15586" s="35"/>
      <c r="H15586" s="35"/>
    </row>
    <row r="15587" spans="7:8" x14ac:dyDescent="0.2">
      <c r="G15587" s="35"/>
      <c r="H15587" s="35"/>
    </row>
    <row r="15588" spans="7:8" x14ac:dyDescent="0.2">
      <c r="G15588" s="35"/>
      <c r="H15588" s="35"/>
    </row>
    <row r="15589" spans="7:8" x14ac:dyDescent="0.2">
      <c r="G15589" s="35"/>
      <c r="H15589" s="35"/>
    </row>
    <row r="15590" spans="7:8" x14ac:dyDescent="0.2">
      <c r="G15590" s="35"/>
      <c r="H15590" s="35"/>
    </row>
    <row r="15591" spans="7:8" x14ac:dyDescent="0.2">
      <c r="G15591" s="35"/>
      <c r="H15591" s="35"/>
    </row>
    <row r="15592" spans="7:8" x14ac:dyDescent="0.2">
      <c r="G15592" s="35"/>
      <c r="H15592" s="35"/>
    </row>
    <row r="15593" spans="7:8" x14ac:dyDescent="0.2">
      <c r="G15593" s="35"/>
      <c r="H15593" s="35"/>
    </row>
    <row r="15594" spans="7:8" x14ac:dyDescent="0.2">
      <c r="G15594" s="35"/>
      <c r="H15594" s="35"/>
    </row>
    <row r="15595" spans="7:8" x14ac:dyDescent="0.2">
      <c r="G15595" s="35"/>
      <c r="H15595" s="35"/>
    </row>
    <row r="15596" spans="7:8" x14ac:dyDescent="0.2">
      <c r="G15596" s="35"/>
      <c r="H15596" s="35"/>
    </row>
    <row r="15597" spans="7:8" x14ac:dyDescent="0.2">
      <c r="G15597" s="35"/>
      <c r="H15597" s="35"/>
    </row>
    <row r="15598" spans="7:8" x14ac:dyDescent="0.2">
      <c r="G15598" s="35"/>
      <c r="H15598" s="35"/>
    </row>
    <row r="15599" spans="7:8" x14ac:dyDescent="0.2">
      <c r="G15599" s="35"/>
      <c r="H15599" s="35"/>
    </row>
    <row r="15600" spans="7:8" x14ac:dyDescent="0.2">
      <c r="G15600" s="35"/>
      <c r="H15600" s="35"/>
    </row>
    <row r="15601" spans="7:8" x14ac:dyDescent="0.2">
      <c r="G15601" s="35"/>
      <c r="H15601" s="35"/>
    </row>
    <row r="15602" spans="7:8" x14ac:dyDescent="0.2">
      <c r="G15602" s="35"/>
      <c r="H15602" s="35"/>
    </row>
    <row r="15603" spans="7:8" x14ac:dyDescent="0.2">
      <c r="G15603" s="35"/>
      <c r="H15603" s="35"/>
    </row>
    <row r="15604" spans="7:8" x14ac:dyDescent="0.2">
      <c r="G15604" s="35"/>
      <c r="H15604" s="35"/>
    </row>
    <row r="15605" spans="7:8" x14ac:dyDescent="0.2">
      <c r="G15605" s="35"/>
      <c r="H15605" s="35"/>
    </row>
    <row r="15606" spans="7:8" x14ac:dyDescent="0.2">
      <c r="G15606" s="35"/>
      <c r="H15606" s="35"/>
    </row>
    <row r="15607" spans="7:8" x14ac:dyDescent="0.2">
      <c r="G15607" s="35"/>
      <c r="H15607" s="35"/>
    </row>
    <row r="15608" spans="7:8" x14ac:dyDescent="0.2">
      <c r="G15608" s="35"/>
      <c r="H15608" s="35"/>
    </row>
    <row r="15609" spans="7:8" x14ac:dyDescent="0.2">
      <c r="G15609" s="35"/>
      <c r="H15609" s="35"/>
    </row>
    <row r="15610" spans="7:8" x14ac:dyDescent="0.2">
      <c r="G15610" s="35"/>
      <c r="H15610" s="35"/>
    </row>
    <row r="15611" spans="7:8" x14ac:dyDescent="0.2">
      <c r="G15611" s="35"/>
      <c r="H15611" s="35"/>
    </row>
    <row r="15612" spans="7:8" x14ac:dyDescent="0.2">
      <c r="G15612" s="35"/>
      <c r="H15612" s="35"/>
    </row>
    <row r="15613" spans="7:8" x14ac:dyDescent="0.2">
      <c r="G15613" s="35"/>
      <c r="H15613" s="35"/>
    </row>
    <row r="15614" spans="7:8" x14ac:dyDescent="0.2">
      <c r="G15614" s="35"/>
      <c r="H15614" s="35"/>
    </row>
    <row r="15615" spans="7:8" x14ac:dyDescent="0.2">
      <c r="G15615" s="35"/>
      <c r="H15615" s="35"/>
    </row>
    <row r="15616" spans="7:8" x14ac:dyDescent="0.2">
      <c r="G15616" s="35"/>
      <c r="H15616" s="35"/>
    </row>
    <row r="15617" spans="7:8" x14ac:dyDescent="0.2">
      <c r="G15617" s="35"/>
      <c r="H15617" s="35"/>
    </row>
    <row r="15618" spans="7:8" x14ac:dyDescent="0.2">
      <c r="G15618" s="35"/>
      <c r="H15618" s="35"/>
    </row>
    <row r="15619" spans="7:8" x14ac:dyDescent="0.2">
      <c r="G15619" s="35"/>
      <c r="H15619" s="35"/>
    </row>
    <row r="15620" spans="7:8" x14ac:dyDescent="0.2">
      <c r="G15620" s="35"/>
      <c r="H15620" s="35"/>
    </row>
    <row r="15621" spans="7:8" x14ac:dyDescent="0.2">
      <c r="G15621" s="35"/>
      <c r="H15621" s="35"/>
    </row>
    <row r="15622" spans="7:8" x14ac:dyDescent="0.2">
      <c r="G15622" s="35"/>
      <c r="H15622" s="35"/>
    </row>
    <row r="15623" spans="7:8" x14ac:dyDescent="0.2">
      <c r="G15623" s="35"/>
      <c r="H15623" s="35"/>
    </row>
    <row r="15624" spans="7:8" x14ac:dyDescent="0.2">
      <c r="G15624" s="35"/>
      <c r="H15624" s="35"/>
    </row>
    <row r="15625" spans="7:8" x14ac:dyDescent="0.2">
      <c r="G15625" s="35"/>
      <c r="H15625" s="35"/>
    </row>
    <row r="15626" spans="7:8" x14ac:dyDescent="0.2">
      <c r="G15626" s="35"/>
      <c r="H15626" s="35"/>
    </row>
    <row r="15627" spans="7:8" x14ac:dyDescent="0.2">
      <c r="G15627" s="35"/>
      <c r="H15627" s="35"/>
    </row>
    <row r="15628" spans="7:8" x14ac:dyDescent="0.2">
      <c r="G15628" s="35"/>
      <c r="H15628" s="35"/>
    </row>
    <row r="15629" spans="7:8" x14ac:dyDescent="0.2">
      <c r="G15629" s="35"/>
      <c r="H15629" s="35"/>
    </row>
    <row r="15630" spans="7:8" x14ac:dyDescent="0.2">
      <c r="G15630" s="35"/>
      <c r="H15630" s="35"/>
    </row>
    <row r="15631" spans="7:8" x14ac:dyDescent="0.2">
      <c r="G15631" s="35"/>
      <c r="H15631" s="35"/>
    </row>
    <row r="15632" spans="7:8" x14ac:dyDescent="0.2">
      <c r="G15632" s="35"/>
      <c r="H15632" s="35"/>
    </row>
    <row r="15633" spans="7:8" x14ac:dyDescent="0.2">
      <c r="G15633" s="35"/>
      <c r="H15633" s="35"/>
    </row>
    <row r="15634" spans="7:8" x14ac:dyDescent="0.2">
      <c r="G15634" s="35"/>
      <c r="H15634" s="35"/>
    </row>
    <row r="15635" spans="7:8" x14ac:dyDescent="0.2">
      <c r="G15635" s="35"/>
      <c r="H15635" s="35"/>
    </row>
    <row r="15636" spans="7:8" x14ac:dyDescent="0.2">
      <c r="G15636" s="35"/>
      <c r="H15636" s="35"/>
    </row>
    <row r="15637" spans="7:8" x14ac:dyDescent="0.2">
      <c r="G15637" s="35"/>
      <c r="H15637" s="35"/>
    </row>
    <row r="15638" spans="7:8" x14ac:dyDescent="0.2">
      <c r="G15638" s="35"/>
      <c r="H15638" s="35"/>
    </row>
    <row r="15639" spans="7:8" x14ac:dyDescent="0.2">
      <c r="G15639" s="35"/>
      <c r="H15639" s="35"/>
    </row>
    <row r="15640" spans="7:8" x14ac:dyDescent="0.2">
      <c r="G15640" s="35"/>
      <c r="H15640" s="35"/>
    </row>
    <row r="15641" spans="7:8" x14ac:dyDescent="0.2">
      <c r="G15641" s="35"/>
      <c r="H15641" s="35"/>
    </row>
    <row r="15642" spans="7:8" x14ac:dyDescent="0.2">
      <c r="G15642" s="35"/>
      <c r="H15642" s="35"/>
    </row>
    <row r="15643" spans="7:8" x14ac:dyDescent="0.2">
      <c r="G15643" s="35"/>
      <c r="H15643" s="35"/>
    </row>
    <row r="15644" spans="7:8" x14ac:dyDescent="0.2">
      <c r="G15644" s="35"/>
      <c r="H15644" s="35"/>
    </row>
    <row r="15645" spans="7:8" x14ac:dyDescent="0.2">
      <c r="G15645" s="35"/>
      <c r="H15645" s="35"/>
    </row>
    <row r="15646" spans="7:8" x14ac:dyDescent="0.2">
      <c r="G15646" s="35"/>
      <c r="H15646" s="35"/>
    </row>
    <row r="15647" spans="7:8" x14ac:dyDescent="0.2">
      <c r="G15647" s="35"/>
      <c r="H15647" s="35"/>
    </row>
    <row r="15648" spans="7:8" x14ac:dyDescent="0.2">
      <c r="G15648" s="35"/>
      <c r="H15648" s="35"/>
    </row>
    <row r="15649" spans="7:8" x14ac:dyDescent="0.2">
      <c r="G15649" s="35"/>
      <c r="H15649" s="35"/>
    </row>
    <row r="15650" spans="7:8" x14ac:dyDescent="0.2">
      <c r="G15650" s="35"/>
      <c r="H15650" s="35"/>
    </row>
    <row r="15651" spans="7:8" x14ac:dyDescent="0.2">
      <c r="G15651" s="35"/>
      <c r="H15651" s="35"/>
    </row>
    <row r="15652" spans="7:8" x14ac:dyDescent="0.2">
      <c r="G15652" s="35"/>
      <c r="H15652" s="35"/>
    </row>
    <row r="15653" spans="7:8" x14ac:dyDescent="0.2">
      <c r="G15653" s="35"/>
      <c r="H15653" s="35"/>
    </row>
    <row r="15654" spans="7:8" x14ac:dyDescent="0.2">
      <c r="G15654" s="35"/>
      <c r="H15654" s="35"/>
    </row>
    <row r="15655" spans="7:8" x14ac:dyDescent="0.2">
      <c r="G15655" s="35"/>
      <c r="H15655" s="35"/>
    </row>
    <row r="15656" spans="7:8" x14ac:dyDescent="0.2">
      <c r="G15656" s="35"/>
      <c r="H15656" s="35"/>
    </row>
    <row r="15657" spans="7:8" x14ac:dyDescent="0.2">
      <c r="G15657" s="35"/>
      <c r="H15657" s="35"/>
    </row>
    <row r="15658" spans="7:8" x14ac:dyDescent="0.2">
      <c r="G15658" s="35"/>
      <c r="H15658" s="35"/>
    </row>
    <row r="15659" spans="7:8" x14ac:dyDescent="0.2">
      <c r="G15659" s="35"/>
      <c r="H15659" s="35"/>
    </row>
    <row r="15660" spans="7:8" x14ac:dyDescent="0.2">
      <c r="G15660" s="35"/>
      <c r="H15660" s="35"/>
    </row>
    <row r="15661" spans="7:8" x14ac:dyDescent="0.2">
      <c r="G15661" s="35"/>
      <c r="H15661" s="35"/>
    </row>
    <row r="15662" spans="7:8" x14ac:dyDescent="0.2">
      <c r="G15662" s="35"/>
      <c r="H15662" s="35"/>
    </row>
    <row r="15663" spans="7:8" x14ac:dyDescent="0.2">
      <c r="G15663" s="35"/>
      <c r="H15663" s="35"/>
    </row>
    <row r="15664" spans="7:8" x14ac:dyDescent="0.2">
      <c r="G15664" s="35"/>
      <c r="H15664" s="35"/>
    </row>
    <row r="15665" spans="7:8" x14ac:dyDescent="0.2">
      <c r="G15665" s="35"/>
      <c r="H15665" s="35"/>
    </row>
    <row r="15666" spans="7:8" x14ac:dyDescent="0.2">
      <c r="G15666" s="35"/>
      <c r="H15666" s="35"/>
    </row>
    <row r="15667" spans="7:8" x14ac:dyDescent="0.2">
      <c r="G15667" s="35"/>
      <c r="H15667" s="35"/>
    </row>
    <row r="15668" spans="7:8" x14ac:dyDescent="0.2">
      <c r="G15668" s="35"/>
      <c r="H15668" s="35"/>
    </row>
    <row r="15669" spans="7:8" x14ac:dyDescent="0.2">
      <c r="G15669" s="35"/>
      <c r="H15669" s="35"/>
    </row>
    <row r="15670" spans="7:8" x14ac:dyDescent="0.2">
      <c r="G15670" s="35"/>
      <c r="H15670" s="35"/>
    </row>
    <row r="15671" spans="7:8" x14ac:dyDescent="0.2">
      <c r="G15671" s="35"/>
      <c r="H15671" s="35"/>
    </row>
    <row r="15672" spans="7:8" x14ac:dyDescent="0.2">
      <c r="G15672" s="35"/>
      <c r="H15672" s="35"/>
    </row>
    <row r="15673" spans="7:8" x14ac:dyDescent="0.2">
      <c r="G15673" s="35"/>
      <c r="H15673" s="35"/>
    </row>
    <row r="15674" spans="7:8" x14ac:dyDescent="0.2">
      <c r="G15674" s="35"/>
      <c r="H15674" s="35"/>
    </row>
    <row r="15675" spans="7:8" x14ac:dyDescent="0.2">
      <c r="G15675" s="35"/>
      <c r="H15675" s="35"/>
    </row>
    <row r="15676" spans="7:8" x14ac:dyDescent="0.2">
      <c r="G15676" s="35"/>
      <c r="H15676" s="35"/>
    </row>
    <row r="15677" spans="7:8" x14ac:dyDescent="0.2">
      <c r="G15677" s="35"/>
      <c r="H15677" s="35"/>
    </row>
    <row r="15678" spans="7:8" x14ac:dyDescent="0.2">
      <c r="G15678" s="35"/>
      <c r="H15678" s="35"/>
    </row>
    <row r="15679" spans="7:8" x14ac:dyDescent="0.2">
      <c r="G15679" s="35"/>
      <c r="H15679" s="35"/>
    </row>
    <row r="15680" spans="7:8" x14ac:dyDescent="0.2">
      <c r="G15680" s="35"/>
      <c r="H15680" s="35"/>
    </row>
    <row r="15681" spans="7:8" x14ac:dyDescent="0.2">
      <c r="G15681" s="35"/>
      <c r="H15681" s="35"/>
    </row>
    <row r="15682" spans="7:8" x14ac:dyDescent="0.2">
      <c r="G15682" s="35"/>
      <c r="H15682" s="35"/>
    </row>
    <row r="15683" spans="7:8" x14ac:dyDescent="0.2">
      <c r="G15683" s="35"/>
      <c r="H15683" s="35"/>
    </row>
    <row r="15684" spans="7:8" x14ac:dyDescent="0.2">
      <c r="G15684" s="35"/>
      <c r="H15684" s="35"/>
    </row>
    <row r="15685" spans="7:8" x14ac:dyDescent="0.2">
      <c r="G15685" s="35"/>
      <c r="H15685" s="35"/>
    </row>
    <row r="15686" spans="7:8" x14ac:dyDescent="0.2">
      <c r="G15686" s="35"/>
      <c r="H15686" s="35"/>
    </row>
    <row r="15687" spans="7:8" x14ac:dyDescent="0.2">
      <c r="G15687" s="35"/>
      <c r="H15687" s="35"/>
    </row>
    <row r="15688" spans="7:8" x14ac:dyDescent="0.2">
      <c r="G15688" s="35"/>
      <c r="H15688" s="35"/>
    </row>
    <row r="15689" spans="7:8" x14ac:dyDescent="0.2">
      <c r="G15689" s="35"/>
      <c r="H15689" s="35"/>
    </row>
    <row r="15690" spans="7:8" x14ac:dyDescent="0.2">
      <c r="G15690" s="35"/>
      <c r="H15690" s="35"/>
    </row>
    <row r="15691" spans="7:8" x14ac:dyDescent="0.2">
      <c r="G15691" s="35"/>
      <c r="H15691" s="35"/>
    </row>
    <row r="15692" spans="7:8" x14ac:dyDescent="0.2">
      <c r="G15692" s="35"/>
      <c r="H15692" s="35"/>
    </row>
    <row r="15693" spans="7:8" x14ac:dyDescent="0.2">
      <c r="G15693" s="35"/>
      <c r="H15693" s="35"/>
    </row>
    <row r="15694" spans="7:8" x14ac:dyDescent="0.2">
      <c r="G15694" s="35"/>
      <c r="H15694" s="35"/>
    </row>
    <row r="15695" spans="7:8" x14ac:dyDescent="0.2">
      <c r="G15695" s="35"/>
      <c r="H15695" s="35"/>
    </row>
    <row r="15696" spans="7:8" x14ac:dyDescent="0.2">
      <c r="G15696" s="35"/>
      <c r="H15696" s="35"/>
    </row>
    <row r="15697" spans="7:8" x14ac:dyDescent="0.2">
      <c r="G15697" s="35"/>
      <c r="H15697" s="35"/>
    </row>
    <row r="15698" spans="7:8" x14ac:dyDescent="0.2">
      <c r="G15698" s="35"/>
      <c r="H15698" s="35"/>
    </row>
    <row r="15699" spans="7:8" x14ac:dyDescent="0.2">
      <c r="G15699" s="35"/>
      <c r="H15699" s="35"/>
    </row>
    <row r="15700" spans="7:8" x14ac:dyDescent="0.2">
      <c r="G15700" s="35"/>
      <c r="H15700" s="35"/>
    </row>
    <row r="15701" spans="7:8" x14ac:dyDescent="0.2">
      <c r="G15701" s="35"/>
      <c r="H15701" s="35"/>
    </row>
    <row r="15702" spans="7:8" x14ac:dyDescent="0.2">
      <c r="G15702" s="35"/>
      <c r="H15702" s="35"/>
    </row>
    <row r="15703" spans="7:8" x14ac:dyDescent="0.2">
      <c r="G15703" s="35"/>
      <c r="H15703" s="35"/>
    </row>
    <row r="15704" spans="7:8" x14ac:dyDescent="0.2">
      <c r="G15704" s="35"/>
      <c r="H15704" s="35"/>
    </row>
    <row r="15705" spans="7:8" x14ac:dyDescent="0.2">
      <c r="G15705" s="35"/>
      <c r="H15705" s="35"/>
    </row>
    <row r="15706" spans="7:8" x14ac:dyDescent="0.2">
      <c r="G15706" s="35"/>
      <c r="H15706" s="35"/>
    </row>
    <row r="15707" spans="7:8" x14ac:dyDescent="0.2">
      <c r="G15707" s="35"/>
      <c r="H15707" s="35"/>
    </row>
    <row r="15708" spans="7:8" x14ac:dyDescent="0.2">
      <c r="G15708" s="35"/>
      <c r="H15708" s="35"/>
    </row>
    <row r="15709" spans="7:8" x14ac:dyDescent="0.2">
      <c r="G15709" s="35"/>
      <c r="H15709" s="35"/>
    </row>
    <row r="15710" spans="7:8" x14ac:dyDescent="0.2">
      <c r="G15710" s="35"/>
      <c r="H15710" s="35"/>
    </row>
    <row r="15711" spans="7:8" x14ac:dyDescent="0.2">
      <c r="G15711" s="35"/>
      <c r="H15711" s="35"/>
    </row>
    <row r="15712" spans="7:8" x14ac:dyDescent="0.2">
      <c r="G15712" s="35"/>
      <c r="H15712" s="35"/>
    </row>
    <row r="15713" spans="7:8" x14ac:dyDescent="0.2">
      <c r="G15713" s="35"/>
      <c r="H15713" s="35"/>
    </row>
    <row r="15714" spans="7:8" x14ac:dyDescent="0.2">
      <c r="G15714" s="35"/>
      <c r="H15714" s="35"/>
    </row>
    <row r="15715" spans="7:8" x14ac:dyDescent="0.2">
      <c r="G15715" s="35"/>
      <c r="H15715" s="35"/>
    </row>
    <row r="15716" spans="7:8" x14ac:dyDescent="0.2">
      <c r="G15716" s="35"/>
      <c r="H15716" s="35"/>
    </row>
    <row r="15717" spans="7:8" x14ac:dyDescent="0.2">
      <c r="G15717" s="35"/>
      <c r="H15717" s="35"/>
    </row>
    <row r="15718" spans="7:8" x14ac:dyDescent="0.2">
      <c r="G15718" s="35"/>
      <c r="H15718" s="35"/>
    </row>
    <row r="15719" spans="7:8" x14ac:dyDescent="0.2">
      <c r="G15719" s="35"/>
      <c r="H15719" s="35"/>
    </row>
    <row r="15720" spans="7:8" x14ac:dyDescent="0.2">
      <c r="G15720" s="35"/>
      <c r="H15720" s="35"/>
    </row>
    <row r="15721" spans="7:8" x14ac:dyDescent="0.2">
      <c r="G15721" s="35"/>
      <c r="H15721" s="35"/>
    </row>
    <row r="15722" spans="7:8" x14ac:dyDescent="0.2">
      <c r="G15722" s="35"/>
      <c r="H15722" s="35"/>
    </row>
    <row r="15723" spans="7:8" x14ac:dyDescent="0.2">
      <c r="G15723" s="35"/>
      <c r="H15723" s="35"/>
    </row>
    <row r="15724" spans="7:8" x14ac:dyDescent="0.2">
      <c r="G15724" s="35"/>
      <c r="H15724" s="35"/>
    </row>
    <row r="15725" spans="7:8" x14ac:dyDescent="0.2">
      <c r="G15725" s="35"/>
      <c r="H15725" s="35"/>
    </row>
    <row r="15726" spans="7:8" x14ac:dyDescent="0.2">
      <c r="G15726" s="35"/>
      <c r="H15726" s="35"/>
    </row>
    <row r="15727" spans="7:8" x14ac:dyDescent="0.2">
      <c r="G15727" s="35"/>
      <c r="H15727" s="35"/>
    </row>
    <row r="15728" spans="7:8" x14ac:dyDescent="0.2">
      <c r="G15728" s="35"/>
      <c r="H15728" s="35"/>
    </row>
    <row r="15729" spans="7:8" x14ac:dyDescent="0.2">
      <c r="G15729" s="35"/>
      <c r="H15729" s="35"/>
    </row>
    <row r="15730" spans="7:8" x14ac:dyDescent="0.2">
      <c r="G15730" s="35"/>
      <c r="H15730" s="35"/>
    </row>
    <row r="15731" spans="7:8" x14ac:dyDescent="0.2">
      <c r="G15731" s="35"/>
      <c r="H15731" s="35"/>
    </row>
    <row r="15732" spans="7:8" x14ac:dyDescent="0.2">
      <c r="G15732" s="35"/>
      <c r="H15732" s="35"/>
    </row>
    <row r="15733" spans="7:8" x14ac:dyDescent="0.2">
      <c r="G15733" s="35"/>
      <c r="H15733" s="35"/>
    </row>
    <row r="15734" spans="7:8" x14ac:dyDescent="0.2">
      <c r="G15734" s="35"/>
      <c r="H15734" s="35"/>
    </row>
    <row r="15735" spans="7:8" x14ac:dyDescent="0.2">
      <c r="G15735" s="35"/>
      <c r="H15735" s="35"/>
    </row>
    <row r="15736" spans="7:8" x14ac:dyDescent="0.2">
      <c r="G15736" s="35"/>
      <c r="H15736" s="35"/>
    </row>
    <row r="15737" spans="7:8" x14ac:dyDescent="0.2">
      <c r="G15737" s="35"/>
      <c r="H15737" s="35"/>
    </row>
    <row r="15738" spans="7:8" x14ac:dyDescent="0.2">
      <c r="G15738" s="35"/>
      <c r="H15738" s="35"/>
    </row>
    <row r="15739" spans="7:8" x14ac:dyDescent="0.2">
      <c r="G15739" s="35"/>
      <c r="H15739" s="35"/>
    </row>
    <row r="15740" spans="7:8" x14ac:dyDescent="0.2">
      <c r="G15740" s="35"/>
      <c r="H15740" s="35"/>
    </row>
    <row r="15741" spans="7:8" x14ac:dyDescent="0.2">
      <c r="G15741" s="35"/>
      <c r="H15741" s="35"/>
    </row>
    <row r="15742" spans="7:8" x14ac:dyDescent="0.2">
      <c r="G15742" s="35"/>
      <c r="H15742" s="35"/>
    </row>
    <row r="15743" spans="7:8" x14ac:dyDescent="0.2">
      <c r="G15743" s="35"/>
      <c r="H15743" s="35"/>
    </row>
    <row r="15744" spans="7:8" x14ac:dyDescent="0.2">
      <c r="G15744" s="35"/>
      <c r="H15744" s="35"/>
    </row>
    <row r="15745" spans="7:8" x14ac:dyDescent="0.2">
      <c r="G15745" s="35"/>
      <c r="H15745" s="35"/>
    </row>
    <row r="15746" spans="7:8" x14ac:dyDescent="0.2">
      <c r="G15746" s="35"/>
      <c r="H15746" s="35"/>
    </row>
    <row r="15747" spans="7:8" x14ac:dyDescent="0.2">
      <c r="G15747" s="35"/>
      <c r="H15747" s="35"/>
    </row>
    <row r="15748" spans="7:8" x14ac:dyDescent="0.2">
      <c r="G15748" s="35"/>
      <c r="H15748" s="35"/>
    </row>
    <row r="15749" spans="7:8" x14ac:dyDescent="0.2">
      <c r="G15749" s="35"/>
      <c r="H15749" s="35"/>
    </row>
    <row r="15750" spans="7:8" x14ac:dyDescent="0.2">
      <c r="G15750" s="35"/>
      <c r="H15750" s="35"/>
    </row>
    <row r="15751" spans="7:8" x14ac:dyDescent="0.2">
      <c r="G15751" s="35"/>
      <c r="H15751" s="35"/>
    </row>
    <row r="15752" spans="7:8" x14ac:dyDescent="0.2">
      <c r="G15752" s="35"/>
      <c r="H15752" s="35"/>
    </row>
    <row r="15753" spans="7:8" x14ac:dyDescent="0.2">
      <c r="G15753" s="35"/>
      <c r="H15753" s="35"/>
    </row>
    <row r="15754" spans="7:8" x14ac:dyDescent="0.2">
      <c r="G15754" s="35"/>
      <c r="H15754" s="35"/>
    </row>
    <row r="15755" spans="7:8" x14ac:dyDescent="0.2">
      <c r="G15755" s="35"/>
      <c r="H15755" s="35"/>
    </row>
    <row r="15756" spans="7:8" x14ac:dyDescent="0.2">
      <c r="G15756" s="35"/>
      <c r="H15756" s="35"/>
    </row>
    <row r="15757" spans="7:8" x14ac:dyDescent="0.2">
      <c r="G15757" s="35"/>
      <c r="H15757" s="35"/>
    </row>
    <row r="15758" spans="7:8" x14ac:dyDescent="0.2">
      <c r="G15758" s="35"/>
      <c r="H15758" s="35"/>
    </row>
    <row r="15759" spans="7:8" x14ac:dyDescent="0.2">
      <c r="G15759" s="35"/>
      <c r="H15759" s="35"/>
    </row>
    <row r="15760" spans="7:8" x14ac:dyDescent="0.2">
      <c r="G15760" s="35"/>
      <c r="H15760" s="35"/>
    </row>
    <row r="15761" spans="7:8" x14ac:dyDescent="0.2">
      <c r="G15761" s="35"/>
      <c r="H15761" s="35"/>
    </row>
    <row r="15762" spans="7:8" x14ac:dyDescent="0.2">
      <c r="G15762" s="35"/>
      <c r="H15762" s="35"/>
    </row>
    <row r="15763" spans="7:8" x14ac:dyDescent="0.2">
      <c r="G15763" s="35"/>
      <c r="H15763" s="35"/>
    </row>
    <row r="15764" spans="7:8" x14ac:dyDescent="0.2">
      <c r="G15764" s="35"/>
      <c r="H15764" s="35"/>
    </row>
    <row r="15765" spans="7:8" x14ac:dyDescent="0.2">
      <c r="G15765" s="35"/>
      <c r="H15765" s="35"/>
    </row>
    <row r="15766" spans="7:8" x14ac:dyDescent="0.2">
      <c r="G15766" s="35"/>
      <c r="H15766" s="35"/>
    </row>
    <row r="15767" spans="7:8" x14ac:dyDescent="0.2">
      <c r="G15767" s="35"/>
      <c r="H15767" s="35"/>
    </row>
    <row r="15768" spans="7:8" x14ac:dyDescent="0.2">
      <c r="G15768" s="35"/>
      <c r="H15768" s="35"/>
    </row>
    <row r="15769" spans="7:8" x14ac:dyDescent="0.2">
      <c r="G15769" s="35"/>
      <c r="H15769" s="35"/>
    </row>
    <row r="15770" spans="7:8" x14ac:dyDescent="0.2">
      <c r="G15770" s="35"/>
      <c r="H15770" s="35"/>
    </row>
    <row r="15771" spans="7:8" x14ac:dyDescent="0.2">
      <c r="G15771" s="35"/>
      <c r="H15771" s="35"/>
    </row>
    <row r="15772" spans="7:8" x14ac:dyDescent="0.2">
      <c r="G15772" s="35"/>
      <c r="H15772" s="35"/>
    </row>
    <row r="15773" spans="7:8" x14ac:dyDescent="0.2">
      <c r="G15773" s="35"/>
      <c r="H15773" s="35"/>
    </row>
    <row r="15774" spans="7:8" x14ac:dyDescent="0.2">
      <c r="G15774" s="35"/>
      <c r="H15774" s="35"/>
    </row>
    <row r="15775" spans="7:8" x14ac:dyDescent="0.2">
      <c r="G15775" s="35"/>
      <c r="H15775" s="35"/>
    </row>
    <row r="15776" spans="7:8" x14ac:dyDescent="0.2">
      <c r="G15776" s="35"/>
      <c r="H15776" s="35"/>
    </row>
    <row r="15777" spans="7:8" x14ac:dyDescent="0.2">
      <c r="G15777" s="35"/>
      <c r="H15777" s="35"/>
    </row>
    <row r="15778" spans="7:8" x14ac:dyDescent="0.2">
      <c r="G15778" s="35"/>
      <c r="H15778" s="35"/>
    </row>
    <row r="15779" spans="7:8" x14ac:dyDescent="0.2">
      <c r="G15779" s="35"/>
      <c r="H15779" s="35"/>
    </row>
    <row r="15780" spans="7:8" x14ac:dyDescent="0.2">
      <c r="G15780" s="35"/>
      <c r="H15780" s="35"/>
    </row>
    <row r="15781" spans="7:8" x14ac:dyDescent="0.2">
      <c r="G15781" s="35"/>
      <c r="H15781" s="35"/>
    </row>
    <row r="15782" spans="7:8" x14ac:dyDescent="0.2">
      <c r="G15782" s="35"/>
      <c r="H15782" s="35"/>
    </row>
    <row r="15783" spans="7:8" x14ac:dyDescent="0.2">
      <c r="G15783" s="35"/>
      <c r="H15783" s="35"/>
    </row>
    <row r="15784" spans="7:8" x14ac:dyDescent="0.2">
      <c r="G15784" s="35"/>
      <c r="H15784" s="35"/>
    </row>
    <row r="15785" spans="7:8" x14ac:dyDescent="0.2">
      <c r="G15785" s="35"/>
      <c r="H15785" s="35"/>
    </row>
    <row r="15786" spans="7:8" x14ac:dyDescent="0.2">
      <c r="G15786" s="35"/>
      <c r="H15786" s="35"/>
    </row>
    <row r="15787" spans="7:8" x14ac:dyDescent="0.2">
      <c r="G15787" s="35"/>
      <c r="H15787" s="35"/>
    </row>
    <row r="15788" spans="7:8" x14ac:dyDescent="0.2">
      <c r="G15788" s="35"/>
      <c r="H15788" s="35"/>
    </row>
    <row r="15789" spans="7:8" x14ac:dyDescent="0.2">
      <c r="G15789" s="35"/>
      <c r="H15789" s="35"/>
    </row>
    <row r="15790" spans="7:8" x14ac:dyDescent="0.2">
      <c r="G15790" s="35"/>
      <c r="H15790" s="35"/>
    </row>
    <row r="15791" spans="7:8" x14ac:dyDescent="0.2">
      <c r="G15791" s="35"/>
      <c r="H15791" s="35"/>
    </row>
    <row r="15792" spans="7:8" x14ac:dyDescent="0.2">
      <c r="G15792" s="35"/>
      <c r="H15792" s="35"/>
    </row>
    <row r="15793" spans="7:8" x14ac:dyDescent="0.2">
      <c r="G15793" s="35"/>
      <c r="H15793" s="35"/>
    </row>
    <row r="15794" spans="7:8" x14ac:dyDescent="0.2">
      <c r="G15794" s="35"/>
      <c r="H15794" s="35"/>
    </row>
    <row r="15795" spans="7:8" x14ac:dyDescent="0.2">
      <c r="G15795" s="35"/>
      <c r="H15795" s="35"/>
    </row>
    <row r="15796" spans="7:8" x14ac:dyDescent="0.2">
      <c r="G15796" s="35"/>
      <c r="H15796" s="35"/>
    </row>
    <row r="15797" spans="7:8" x14ac:dyDescent="0.2">
      <c r="G15797" s="35"/>
      <c r="H15797" s="35"/>
    </row>
    <row r="15798" spans="7:8" x14ac:dyDescent="0.2">
      <c r="G15798" s="35"/>
      <c r="H15798" s="35"/>
    </row>
    <row r="15799" spans="7:8" x14ac:dyDescent="0.2">
      <c r="G15799" s="35"/>
      <c r="H15799" s="35"/>
    </row>
    <row r="15800" spans="7:8" x14ac:dyDescent="0.2">
      <c r="G15800" s="35"/>
      <c r="H15800" s="35"/>
    </row>
    <row r="15801" spans="7:8" x14ac:dyDescent="0.2">
      <c r="G15801" s="35"/>
      <c r="H15801" s="35"/>
    </row>
    <row r="15802" spans="7:8" x14ac:dyDescent="0.2">
      <c r="G15802" s="35"/>
      <c r="H15802" s="35"/>
    </row>
    <row r="15803" spans="7:8" x14ac:dyDescent="0.2">
      <c r="G15803" s="35"/>
      <c r="H15803" s="35"/>
    </row>
    <row r="15804" spans="7:8" x14ac:dyDescent="0.2">
      <c r="G15804" s="35"/>
      <c r="H15804" s="35"/>
    </row>
    <row r="15805" spans="7:8" x14ac:dyDescent="0.2">
      <c r="G15805" s="35"/>
      <c r="H15805" s="35"/>
    </row>
    <row r="15806" spans="7:8" x14ac:dyDescent="0.2">
      <c r="G15806" s="35"/>
      <c r="H15806" s="35"/>
    </row>
    <row r="15807" spans="7:8" x14ac:dyDescent="0.2">
      <c r="G15807" s="35"/>
      <c r="H15807" s="35"/>
    </row>
    <row r="15808" spans="7:8" x14ac:dyDescent="0.2">
      <c r="G15808" s="35"/>
      <c r="H15808" s="35"/>
    </row>
    <row r="15809" spans="7:8" x14ac:dyDescent="0.2">
      <c r="G15809" s="35"/>
      <c r="H15809" s="35"/>
    </row>
    <row r="15810" spans="7:8" x14ac:dyDescent="0.2">
      <c r="G15810" s="35"/>
      <c r="H15810" s="35"/>
    </row>
    <row r="15811" spans="7:8" x14ac:dyDescent="0.2">
      <c r="G15811" s="35"/>
      <c r="H15811" s="35"/>
    </row>
    <row r="15812" spans="7:8" x14ac:dyDescent="0.2">
      <c r="G15812" s="35"/>
      <c r="H15812" s="35"/>
    </row>
    <row r="15813" spans="7:8" x14ac:dyDescent="0.2">
      <c r="G15813" s="35"/>
      <c r="H15813" s="35"/>
    </row>
    <row r="15814" spans="7:8" x14ac:dyDescent="0.2">
      <c r="G15814" s="35"/>
      <c r="H15814" s="35"/>
    </row>
    <row r="15815" spans="7:8" x14ac:dyDescent="0.2">
      <c r="G15815" s="35"/>
      <c r="H15815" s="35"/>
    </row>
    <row r="15816" spans="7:8" x14ac:dyDescent="0.2">
      <c r="G15816" s="35"/>
      <c r="H15816" s="35"/>
    </row>
    <row r="15817" spans="7:8" x14ac:dyDescent="0.2">
      <c r="G15817" s="35"/>
      <c r="H15817" s="35"/>
    </row>
    <row r="15818" spans="7:8" x14ac:dyDescent="0.2">
      <c r="G15818" s="35"/>
      <c r="H15818" s="35"/>
    </row>
    <row r="15819" spans="7:8" x14ac:dyDescent="0.2">
      <c r="G15819" s="35"/>
      <c r="H15819" s="35"/>
    </row>
    <row r="15820" spans="7:8" x14ac:dyDescent="0.2">
      <c r="G15820" s="35"/>
      <c r="H15820" s="35"/>
    </row>
    <row r="15821" spans="7:8" x14ac:dyDescent="0.2">
      <c r="G15821" s="35"/>
      <c r="H15821" s="35"/>
    </row>
    <row r="15822" spans="7:8" x14ac:dyDescent="0.2">
      <c r="G15822" s="35"/>
      <c r="H15822" s="35"/>
    </row>
    <row r="15823" spans="7:8" x14ac:dyDescent="0.2">
      <c r="G15823" s="35"/>
      <c r="H15823" s="35"/>
    </row>
    <row r="15824" spans="7:8" x14ac:dyDescent="0.2">
      <c r="G15824" s="35"/>
      <c r="H15824" s="35"/>
    </row>
    <row r="15825" spans="7:8" x14ac:dyDescent="0.2">
      <c r="G15825" s="35"/>
      <c r="H15825" s="35"/>
    </row>
    <row r="15826" spans="7:8" x14ac:dyDescent="0.2">
      <c r="G15826" s="35"/>
      <c r="H15826" s="35"/>
    </row>
    <row r="15827" spans="7:8" x14ac:dyDescent="0.2">
      <c r="G15827" s="35"/>
      <c r="H15827" s="35"/>
    </row>
    <row r="15828" spans="7:8" x14ac:dyDescent="0.2">
      <c r="G15828" s="35"/>
      <c r="H15828" s="35"/>
    </row>
    <row r="15829" spans="7:8" x14ac:dyDescent="0.2">
      <c r="G15829" s="35"/>
      <c r="H15829" s="35"/>
    </row>
    <row r="15830" spans="7:8" x14ac:dyDescent="0.2">
      <c r="G15830" s="35"/>
      <c r="H15830" s="35"/>
    </row>
    <row r="15831" spans="7:8" x14ac:dyDescent="0.2">
      <c r="G15831" s="35"/>
      <c r="H15831" s="35"/>
    </row>
    <row r="15832" spans="7:8" x14ac:dyDescent="0.2">
      <c r="G15832" s="35"/>
      <c r="H15832" s="35"/>
    </row>
    <row r="15833" spans="7:8" x14ac:dyDescent="0.2">
      <c r="G15833" s="35"/>
      <c r="H15833" s="35"/>
    </row>
    <row r="15834" spans="7:8" x14ac:dyDescent="0.2">
      <c r="G15834" s="35"/>
      <c r="H15834" s="35"/>
    </row>
    <row r="15835" spans="7:8" x14ac:dyDescent="0.2">
      <c r="G15835" s="35"/>
      <c r="H15835" s="35"/>
    </row>
    <row r="15836" spans="7:8" x14ac:dyDescent="0.2">
      <c r="G15836" s="35"/>
      <c r="H15836" s="35"/>
    </row>
    <row r="15837" spans="7:8" x14ac:dyDescent="0.2">
      <c r="G15837" s="35"/>
      <c r="H15837" s="35"/>
    </row>
    <row r="15838" spans="7:8" x14ac:dyDescent="0.2">
      <c r="G15838" s="35"/>
      <c r="H15838" s="35"/>
    </row>
    <row r="15839" spans="7:8" x14ac:dyDescent="0.2">
      <c r="G15839" s="35"/>
      <c r="H15839" s="35"/>
    </row>
    <row r="15840" spans="7:8" x14ac:dyDescent="0.2">
      <c r="G15840" s="35"/>
      <c r="H15840" s="35"/>
    </row>
    <row r="15841" spans="7:8" x14ac:dyDescent="0.2">
      <c r="G15841" s="35"/>
      <c r="H15841" s="35"/>
    </row>
    <row r="15842" spans="7:8" x14ac:dyDescent="0.2">
      <c r="G15842" s="35"/>
      <c r="H15842" s="35"/>
    </row>
    <row r="15843" spans="7:8" x14ac:dyDescent="0.2">
      <c r="G15843" s="35"/>
      <c r="H15843" s="35"/>
    </row>
    <row r="15844" spans="7:8" x14ac:dyDescent="0.2">
      <c r="G15844" s="35"/>
      <c r="H15844" s="35"/>
    </row>
    <row r="15845" spans="7:8" x14ac:dyDescent="0.2">
      <c r="G15845" s="35"/>
      <c r="H15845" s="35"/>
    </row>
    <row r="15846" spans="7:8" x14ac:dyDescent="0.2">
      <c r="G15846" s="35"/>
      <c r="H15846" s="35"/>
    </row>
    <row r="15847" spans="7:8" x14ac:dyDescent="0.2">
      <c r="G15847" s="35"/>
      <c r="H15847" s="35"/>
    </row>
    <row r="15848" spans="7:8" x14ac:dyDescent="0.2">
      <c r="G15848" s="35"/>
      <c r="H15848" s="35"/>
    </row>
    <row r="15849" spans="7:8" x14ac:dyDescent="0.2">
      <c r="G15849" s="35"/>
      <c r="H15849" s="35"/>
    </row>
    <row r="15850" spans="7:8" x14ac:dyDescent="0.2">
      <c r="G15850" s="35"/>
      <c r="H15850" s="35"/>
    </row>
    <row r="15851" spans="7:8" x14ac:dyDescent="0.2">
      <c r="G15851" s="35"/>
      <c r="H15851" s="35"/>
    </row>
    <row r="15852" spans="7:8" x14ac:dyDescent="0.2">
      <c r="G15852" s="35"/>
      <c r="H15852" s="35"/>
    </row>
    <row r="15853" spans="7:8" x14ac:dyDescent="0.2">
      <c r="G15853" s="35"/>
      <c r="H15853" s="35"/>
    </row>
    <row r="15854" spans="7:8" x14ac:dyDescent="0.2">
      <c r="G15854" s="35"/>
      <c r="H15854" s="35"/>
    </row>
    <row r="15855" spans="7:8" x14ac:dyDescent="0.2">
      <c r="G15855" s="35"/>
      <c r="H15855" s="35"/>
    </row>
    <row r="15856" spans="7:8" x14ac:dyDescent="0.2">
      <c r="G15856" s="35"/>
      <c r="H15856" s="35"/>
    </row>
    <row r="15857" spans="7:8" x14ac:dyDescent="0.2">
      <c r="G15857" s="35"/>
      <c r="H15857" s="35"/>
    </row>
    <row r="15858" spans="7:8" x14ac:dyDescent="0.2">
      <c r="G15858" s="35"/>
      <c r="H15858" s="35"/>
    </row>
    <row r="15859" spans="7:8" x14ac:dyDescent="0.2">
      <c r="G15859" s="35"/>
      <c r="H15859" s="35"/>
    </row>
    <row r="15860" spans="7:8" x14ac:dyDescent="0.2">
      <c r="G15860" s="35"/>
      <c r="H15860" s="35"/>
    </row>
    <row r="15861" spans="7:8" x14ac:dyDescent="0.2">
      <c r="G15861" s="35"/>
      <c r="H15861" s="35"/>
    </row>
    <row r="15862" spans="7:8" x14ac:dyDescent="0.2">
      <c r="G15862" s="35"/>
      <c r="H15862" s="35"/>
    </row>
    <row r="15863" spans="7:8" x14ac:dyDescent="0.2">
      <c r="G15863" s="35"/>
      <c r="H15863" s="35"/>
    </row>
    <row r="15864" spans="7:8" x14ac:dyDescent="0.2">
      <c r="G15864" s="35"/>
      <c r="H15864" s="35"/>
    </row>
    <row r="15865" spans="7:8" x14ac:dyDescent="0.2">
      <c r="G15865" s="35"/>
      <c r="H15865" s="35"/>
    </row>
    <row r="15866" spans="7:8" x14ac:dyDescent="0.2">
      <c r="G15866" s="35"/>
      <c r="H15866" s="35"/>
    </row>
    <row r="15867" spans="7:8" x14ac:dyDescent="0.2">
      <c r="G15867" s="35"/>
      <c r="H15867" s="35"/>
    </row>
    <row r="15868" spans="7:8" x14ac:dyDescent="0.2">
      <c r="G15868" s="35"/>
      <c r="H15868" s="35"/>
    </row>
    <row r="15869" spans="7:8" x14ac:dyDescent="0.2">
      <c r="G15869" s="35"/>
      <c r="H15869" s="35"/>
    </row>
    <row r="15870" spans="7:8" x14ac:dyDescent="0.2">
      <c r="G15870" s="35"/>
      <c r="H15870" s="35"/>
    </row>
    <row r="15871" spans="7:8" x14ac:dyDescent="0.2">
      <c r="G15871" s="35"/>
      <c r="H15871" s="35"/>
    </row>
    <row r="15872" spans="7:8" x14ac:dyDescent="0.2">
      <c r="G15872" s="35"/>
      <c r="H15872" s="35"/>
    </row>
    <row r="15873" spans="7:8" x14ac:dyDescent="0.2">
      <c r="G15873" s="35"/>
      <c r="H15873" s="35"/>
    </row>
    <row r="15874" spans="7:8" x14ac:dyDescent="0.2">
      <c r="G15874" s="35"/>
      <c r="H15874" s="35"/>
    </row>
    <row r="15875" spans="7:8" x14ac:dyDescent="0.2">
      <c r="G15875" s="35"/>
      <c r="H15875" s="35"/>
    </row>
    <row r="15876" spans="7:8" x14ac:dyDescent="0.2">
      <c r="G15876" s="35"/>
      <c r="H15876" s="35"/>
    </row>
    <row r="15877" spans="7:8" x14ac:dyDescent="0.2">
      <c r="G15877" s="35"/>
      <c r="H15877" s="35"/>
    </row>
    <row r="15878" spans="7:8" x14ac:dyDescent="0.2">
      <c r="G15878" s="35"/>
      <c r="H15878" s="35"/>
    </row>
    <row r="15879" spans="7:8" x14ac:dyDescent="0.2">
      <c r="G15879" s="35"/>
      <c r="H15879" s="35"/>
    </row>
    <row r="15880" spans="7:8" x14ac:dyDescent="0.2">
      <c r="G15880" s="35"/>
      <c r="H15880" s="35"/>
    </row>
    <row r="15881" spans="7:8" x14ac:dyDescent="0.2">
      <c r="G15881" s="35"/>
      <c r="H15881" s="35"/>
    </row>
    <row r="15882" spans="7:8" x14ac:dyDescent="0.2">
      <c r="G15882" s="35"/>
      <c r="H15882" s="35"/>
    </row>
    <row r="15883" spans="7:8" x14ac:dyDescent="0.2">
      <c r="G15883" s="35"/>
      <c r="H15883" s="35"/>
    </row>
    <row r="15884" spans="7:8" x14ac:dyDescent="0.2">
      <c r="G15884" s="35"/>
      <c r="H15884" s="35"/>
    </row>
    <row r="15885" spans="7:8" x14ac:dyDescent="0.2">
      <c r="G15885" s="35"/>
      <c r="H15885" s="35"/>
    </row>
    <row r="15886" spans="7:8" x14ac:dyDescent="0.2">
      <c r="G15886" s="35"/>
      <c r="H15886" s="35"/>
    </row>
    <row r="15887" spans="7:8" x14ac:dyDescent="0.2">
      <c r="G15887" s="35"/>
      <c r="H15887" s="35"/>
    </row>
    <row r="15888" spans="7:8" x14ac:dyDescent="0.2">
      <c r="G15888" s="35"/>
      <c r="H15888" s="35"/>
    </row>
    <row r="15889" spans="7:8" x14ac:dyDescent="0.2">
      <c r="G15889" s="35"/>
      <c r="H15889" s="35"/>
    </row>
    <row r="15890" spans="7:8" x14ac:dyDescent="0.2">
      <c r="G15890" s="35"/>
      <c r="H15890" s="35"/>
    </row>
    <row r="15891" spans="7:8" x14ac:dyDescent="0.2">
      <c r="G15891" s="35"/>
      <c r="H15891" s="35"/>
    </row>
    <row r="15892" spans="7:8" x14ac:dyDescent="0.2">
      <c r="G15892" s="35"/>
      <c r="H15892" s="35"/>
    </row>
    <row r="15893" spans="7:8" x14ac:dyDescent="0.2">
      <c r="G15893" s="35"/>
      <c r="H15893" s="35"/>
    </row>
    <row r="15894" spans="7:8" x14ac:dyDescent="0.2">
      <c r="G15894" s="35"/>
      <c r="H15894" s="35"/>
    </row>
    <row r="15895" spans="7:8" x14ac:dyDescent="0.2">
      <c r="G15895" s="35"/>
      <c r="H15895" s="35"/>
    </row>
    <row r="15896" spans="7:8" x14ac:dyDescent="0.2">
      <c r="G15896" s="35"/>
      <c r="H15896" s="35"/>
    </row>
    <row r="15897" spans="7:8" x14ac:dyDescent="0.2">
      <c r="G15897" s="35"/>
      <c r="H15897" s="35"/>
    </row>
    <row r="15898" spans="7:8" x14ac:dyDescent="0.2">
      <c r="G15898" s="35"/>
      <c r="H15898" s="35"/>
    </row>
    <row r="15899" spans="7:8" x14ac:dyDescent="0.2">
      <c r="G15899" s="35"/>
      <c r="H15899" s="35"/>
    </row>
    <row r="15900" spans="7:8" x14ac:dyDescent="0.2">
      <c r="G15900" s="35"/>
      <c r="H15900" s="35"/>
    </row>
    <row r="15901" spans="7:8" x14ac:dyDescent="0.2">
      <c r="G15901" s="35"/>
      <c r="H15901" s="35"/>
    </row>
    <row r="15902" spans="7:8" x14ac:dyDescent="0.2">
      <c r="G15902" s="35"/>
      <c r="H15902" s="35"/>
    </row>
    <row r="15903" spans="7:8" x14ac:dyDescent="0.2">
      <c r="G15903" s="35"/>
      <c r="H15903" s="35"/>
    </row>
    <row r="15904" spans="7:8" x14ac:dyDescent="0.2">
      <c r="G15904" s="35"/>
      <c r="H15904" s="35"/>
    </row>
    <row r="15905" spans="7:8" x14ac:dyDescent="0.2">
      <c r="G15905" s="35"/>
      <c r="H15905" s="35"/>
    </row>
    <row r="15906" spans="7:8" x14ac:dyDescent="0.2">
      <c r="G15906" s="35"/>
      <c r="H15906" s="35"/>
    </row>
    <row r="15907" spans="7:8" x14ac:dyDescent="0.2">
      <c r="G15907" s="35"/>
      <c r="H15907" s="35"/>
    </row>
    <row r="15908" spans="7:8" x14ac:dyDescent="0.2">
      <c r="G15908" s="35"/>
      <c r="H15908" s="35"/>
    </row>
    <row r="15909" spans="7:8" x14ac:dyDescent="0.2">
      <c r="G15909" s="35"/>
      <c r="H15909" s="35"/>
    </row>
    <row r="15910" spans="7:8" x14ac:dyDescent="0.2">
      <c r="G15910" s="35"/>
      <c r="H15910" s="35"/>
    </row>
    <row r="15911" spans="7:8" x14ac:dyDescent="0.2">
      <c r="G15911" s="35"/>
      <c r="H15911" s="35"/>
    </row>
    <row r="15912" spans="7:8" x14ac:dyDescent="0.2">
      <c r="G15912" s="35"/>
      <c r="H15912" s="35"/>
    </row>
    <row r="15913" spans="7:8" x14ac:dyDescent="0.2">
      <c r="G15913" s="35"/>
      <c r="H15913" s="35"/>
    </row>
    <row r="15914" spans="7:8" x14ac:dyDescent="0.2">
      <c r="G15914" s="35"/>
      <c r="H15914" s="35"/>
    </row>
    <row r="15915" spans="7:8" x14ac:dyDescent="0.2">
      <c r="G15915" s="35"/>
      <c r="H15915" s="35"/>
    </row>
    <row r="15916" spans="7:8" x14ac:dyDescent="0.2">
      <c r="G15916" s="35"/>
      <c r="H15916" s="35"/>
    </row>
    <row r="15917" spans="7:8" x14ac:dyDescent="0.2">
      <c r="G15917" s="35"/>
      <c r="H15917" s="35"/>
    </row>
    <row r="15918" spans="7:8" x14ac:dyDescent="0.2">
      <c r="G15918" s="35"/>
      <c r="H15918" s="35"/>
    </row>
    <row r="15919" spans="7:8" x14ac:dyDescent="0.2">
      <c r="G15919" s="35"/>
      <c r="H15919" s="35"/>
    </row>
    <row r="15920" spans="7:8" x14ac:dyDescent="0.2">
      <c r="G15920" s="35"/>
      <c r="H15920" s="35"/>
    </row>
    <row r="15921" spans="7:8" x14ac:dyDescent="0.2">
      <c r="G15921" s="35"/>
      <c r="H15921" s="35"/>
    </row>
    <row r="15922" spans="7:8" x14ac:dyDescent="0.2">
      <c r="G15922" s="35"/>
      <c r="H15922" s="35"/>
    </row>
    <row r="15923" spans="7:8" x14ac:dyDescent="0.2">
      <c r="G15923" s="35"/>
      <c r="H15923" s="35"/>
    </row>
    <row r="15924" spans="7:8" x14ac:dyDescent="0.2">
      <c r="G15924" s="35"/>
      <c r="H15924" s="35"/>
    </row>
    <row r="15925" spans="7:8" x14ac:dyDescent="0.2">
      <c r="G15925" s="35"/>
      <c r="H15925" s="35"/>
    </row>
    <row r="15926" spans="7:8" x14ac:dyDescent="0.2">
      <c r="G15926" s="35"/>
      <c r="H15926" s="35"/>
    </row>
    <row r="15927" spans="7:8" x14ac:dyDescent="0.2">
      <c r="G15927" s="35"/>
      <c r="H15927" s="35"/>
    </row>
    <row r="15928" spans="7:8" x14ac:dyDescent="0.2">
      <c r="G15928" s="35"/>
      <c r="H15928" s="35"/>
    </row>
    <row r="15929" spans="7:8" x14ac:dyDescent="0.2">
      <c r="G15929" s="35"/>
      <c r="H15929" s="35"/>
    </row>
    <row r="15930" spans="7:8" x14ac:dyDescent="0.2">
      <c r="G15930" s="35"/>
      <c r="H15930" s="35"/>
    </row>
    <row r="15931" spans="7:8" x14ac:dyDescent="0.2">
      <c r="G15931" s="35"/>
      <c r="H15931" s="35"/>
    </row>
    <row r="15932" spans="7:8" x14ac:dyDescent="0.2">
      <c r="G15932" s="35"/>
      <c r="H15932" s="35"/>
    </row>
    <row r="15933" spans="7:8" x14ac:dyDescent="0.2">
      <c r="G15933" s="35"/>
      <c r="H15933" s="35"/>
    </row>
    <row r="15934" spans="7:8" x14ac:dyDescent="0.2">
      <c r="G15934" s="35"/>
      <c r="H15934" s="35"/>
    </row>
    <row r="15935" spans="7:8" x14ac:dyDescent="0.2">
      <c r="G15935" s="35"/>
      <c r="H15935" s="35"/>
    </row>
    <row r="15936" spans="7:8" x14ac:dyDescent="0.2">
      <c r="G15936" s="35"/>
      <c r="H15936" s="35"/>
    </row>
    <row r="15937" spans="7:8" x14ac:dyDescent="0.2">
      <c r="G15937" s="35"/>
      <c r="H15937" s="35"/>
    </row>
    <row r="15938" spans="7:8" x14ac:dyDescent="0.2">
      <c r="G15938" s="35"/>
      <c r="H15938" s="35"/>
    </row>
    <row r="15939" spans="7:8" x14ac:dyDescent="0.2">
      <c r="G15939" s="35"/>
      <c r="H15939" s="35"/>
    </row>
    <row r="15940" spans="7:8" x14ac:dyDescent="0.2">
      <c r="G15940" s="35"/>
      <c r="H15940" s="35"/>
    </row>
    <row r="15941" spans="7:8" x14ac:dyDescent="0.2">
      <c r="G15941" s="35"/>
      <c r="H15941" s="35"/>
    </row>
    <row r="15942" spans="7:8" x14ac:dyDescent="0.2">
      <c r="G15942" s="35"/>
      <c r="H15942" s="35"/>
    </row>
    <row r="15943" spans="7:8" x14ac:dyDescent="0.2">
      <c r="G15943" s="35"/>
      <c r="H15943" s="35"/>
    </row>
    <row r="15944" spans="7:8" x14ac:dyDescent="0.2">
      <c r="G15944" s="35"/>
      <c r="H15944" s="35"/>
    </row>
    <row r="15945" spans="7:8" x14ac:dyDescent="0.2">
      <c r="G15945" s="35"/>
      <c r="H15945" s="35"/>
    </row>
    <row r="15946" spans="7:8" x14ac:dyDescent="0.2">
      <c r="G15946" s="35"/>
      <c r="H15946" s="35"/>
    </row>
    <row r="15947" spans="7:8" x14ac:dyDescent="0.2">
      <c r="G15947" s="35"/>
      <c r="H15947" s="35"/>
    </row>
    <row r="15948" spans="7:8" x14ac:dyDescent="0.2">
      <c r="G15948" s="35"/>
      <c r="H15948" s="35"/>
    </row>
    <row r="15949" spans="7:8" x14ac:dyDescent="0.2">
      <c r="G15949" s="35"/>
      <c r="H15949" s="35"/>
    </row>
    <row r="15950" spans="7:8" x14ac:dyDescent="0.2">
      <c r="G15950" s="35"/>
      <c r="H15950" s="35"/>
    </row>
    <row r="15951" spans="7:8" x14ac:dyDescent="0.2">
      <c r="G15951" s="35"/>
      <c r="H15951" s="35"/>
    </row>
    <row r="15952" spans="7:8" x14ac:dyDescent="0.2">
      <c r="G15952" s="35"/>
      <c r="H15952" s="35"/>
    </row>
    <row r="15953" spans="7:8" x14ac:dyDescent="0.2">
      <c r="G15953" s="35"/>
      <c r="H15953" s="35"/>
    </row>
    <row r="15954" spans="7:8" x14ac:dyDescent="0.2">
      <c r="G15954" s="35"/>
      <c r="H15954" s="35"/>
    </row>
    <row r="15955" spans="7:8" x14ac:dyDescent="0.2">
      <c r="G15955" s="35"/>
      <c r="H15955" s="35"/>
    </row>
    <row r="15956" spans="7:8" x14ac:dyDescent="0.2">
      <c r="G15956" s="35"/>
      <c r="H15956" s="35"/>
    </row>
    <row r="15957" spans="7:8" x14ac:dyDescent="0.2">
      <c r="G15957" s="35"/>
      <c r="H15957" s="35"/>
    </row>
    <row r="15958" spans="7:8" x14ac:dyDescent="0.2">
      <c r="G15958" s="35"/>
      <c r="H15958" s="35"/>
    </row>
    <row r="15959" spans="7:8" x14ac:dyDescent="0.2">
      <c r="G15959" s="35"/>
      <c r="H15959" s="35"/>
    </row>
    <row r="15960" spans="7:8" x14ac:dyDescent="0.2">
      <c r="G15960" s="35"/>
      <c r="H15960" s="35"/>
    </row>
    <row r="15961" spans="7:8" x14ac:dyDescent="0.2">
      <c r="G15961" s="35"/>
      <c r="H15961" s="35"/>
    </row>
    <row r="15962" spans="7:8" x14ac:dyDescent="0.2">
      <c r="G15962" s="35"/>
      <c r="H15962" s="35"/>
    </row>
    <row r="15963" spans="7:8" x14ac:dyDescent="0.2">
      <c r="G15963" s="35"/>
      <c r="H15963" s="35"/>
    </row>
    <row r="15964" spans="7:8" x14ac:dyDescent="0.2">
      <c r="G15964" s="35"/>
      <c r="H15964" s="35"/>
    </row>
    <row r="15965" spans="7:8" x14ac:dyDescent="0.2">
      <c r="G15965" s="35"/>
      <c r="H15965" s="35"/>
    </row>
    <row r="15966" spans="7:8" x14ac:dyDescent="0.2">
      <c r="G15966" s="35"/>
      <c r="H15966" s="35"/>
    </row>
    <row r="15967" spans="7:8" x14ac:dyDescent="0.2">
      <c r="G15967" s="35"/>
      <c r="H15967" s="35"/>
    </row>
    <row r="15968" spans="7:8" x14ac:dyDescent="0.2">
      <c r="G15968" s="35"/>
      <c r="H15968" s="35"/>
    </row>
    <row r="15969" spans="7:8" x14ac:dyDescent="0.2">
      <c r="G15969" s="35"/>
      <c r="H15969" s="35"/>
    </row>
    <row r="15970" spans="7:8" x14ac:dyDescent="0.2">
      <c r="G15970" s="35"/>
      <c r="H15970" s="35"/>
    </row>
    <row r="15971" spans="7:8" x14ac:dyDescent="0.2">
      <c r="G15971" s="35"/>
      <c r="H15971" s="35"/>
    </row>
    <row r="15972" spans="7:8" x14ac:dyDescent="0.2">
      <c r="G15972" s="35"/>
      <c r="H15972" s="35"/>
    </row>
    <row r="15973" spans="7:8" x14ac:dyDescent="0.2">
      <c r="G15973" s="35"/>
      <c r="H15973" s="35"/>
    </row>
    <row r="15974" spans="7:8" x14ac:dyDescent="0.2">
      <c r="G15974" s="35"/>
      <c r="H15974" s="35"/>
    </row>
    <row r="15975" spans="7:8" x14ac:dyDescent="0.2">
      <c r="G15975" s="35"/>
      <c r="H15975" s="35"/>
    </row>
    <row r="15976" spans="7:8" x14ac:dyDescent="0.2">
      <c r="G15976" s="35"/>
      <c r="H15976" s="35"/>
    </row>
    <row r="15977" spans="7:8" x14ac:dyDescent="0.2">
      <c r="G15977" s="35"/>
      <c r="H15977" s="35"/>
    </row>
    <row r="15978" spans="7:8" x14ac:dyDescent="0.2">
      <c r="G15978" s="35"/>
      <c r="H15978" s="35"/>
    </row>
    <row r="15979" spans="7:8" x14ac:dyDescent="0.2">
      <c r="G15979" s="35"/>
      <c r="H15979" s="35"/>
    </row>
    <row r="15980" spans="7:8" x14ac:dyDescent="0.2">
      <c r="G15980" s="35"/>
      <c r="H15980" s="35"/>
    </row>
    <row r="15981" spans="7:8" x14ac:dyDescent="0.2">
      <c r="G15981" s="35"/>
      <c r="H15981" s="35"/>
    </row>
    <row r="15982" spans="7:8" x14ac:dyDescent="0.2">
      <c r="G15982" s="35"/>
      <c r="H15982" s="35"/>
    </row>
    <row r="15983" spans="7:8" x14ac:dyDescent="0.2">
      <c r="G15983" s="35"/>
      <c r="H15983" s="35"/>
    </row>
    <row r="15984" spans="7:8" x14ac:dyDescent="0.2">
      <c r="G15984" s="35"/>
      <c r="H15984" s="35"/>
    </row>
    <row r="15985" spans="7:8" x14ac:dyDescent="0.2">
      <c r="G15985" s="35"/>
      <c r="H15985" s="35"/>
    </row>
    <row r="15986" spans="7:8" x14ac:dyDescent="0.2">
      <c r="G15986" s="35"/>
      <c r="H15986" s="35"/>
    </row>
    <row r="15987" spans="7:8" x14ac:dyDescent="0.2">
      <c r="G15987" s="35"/>
      <c r="H15987" s="35"/>
    </row>
    <row r="15988" spans="7:8" x14ac:dyDescent="0.2">
      <c r="G15988" s="35"/>
      <c r="H15988" s="35"/>
    </row>
    <row r="15989" spans="7:8" x14ac:dyDescent="0.2">
      <c r="G15989" s="35"/>
      <c r="H15989" s="35"/>
    </row>
    <row r="15990" spans="7:8" x14ac:dyDescent="0.2">
      <c r="G15990" s="35"/>
      <c r="H15990" s="35"/>
    </row>
    <row r="15991" spans="7:8" x14ac:dyDescent="0.2">
      <c r="G15991" s="35"/>
      <c r="H15991" s="35"/>
    </row>
    <row r="15992" spans="7:8" x14ac:dyDescent="0.2">
      <c r="G15992" s="35"/>
      <c r="H15992" s="35"/>
    </row>
    <row r="15993" spans="7:8" x14ac:dyDescent="0.2">
      <c r="G15993" s="35"/>
      <c r="H15993" s="35"/>
    </row>
    <row r="15994" spans="7:8" x14ac:dyDescent="0.2">
      <c r="G15994" s="35"/>
      <c r="H15994" s="35"/>
    </row>
    <row r="15995" spans="7:8" x14ac:dyDescent="0.2">
      <c r="G15995" s="35"/>
      <c r="H15995" s="35"/>
    </row>
    <row r="15996" spans="7:8" x14ac:dyDescent="0.2">
      <c r="G15996" s="35"/>
      <c r="H15996" s="35"/>
    </row>
    <row r="15997" spans="7:8" x14ac:dyDescent="0.2">
      <c r="G15997" s="35"/>
      <c r="H15997" s="35"/>
    </row>
    <row r="15998" spans="7:8" x14ac:dyDescent="0.2">
      <c r="G15998" s="35"/>
      <c r="H15998" s="35"/>
    </row>
    <row r="15999" spans="7:8" x14ac:dyDescent="0.2">
      <c r="G15999" s="35"/>
      <c r="H15999" s="35"/>
    </row>
    <row r="16000" spans="7:8" x14ac:dyDescent="0.2">
      <c r="G16000" s="35"/>
      <c r="H16000" s="35"/>
    </row>
    <row r="16001" spans="7:8" x14ac:dyDescent="0.2">
      <c r="G16001" s="35"/>
      <c r="H16001" s="35"/>
    </row>
    <row r="16002" spans="7:8" x14ac:dyDescent="0.2">
      <c r="G16002" s="35"/>
      <c r="H16002" s="35"/>
    </row>
    <row r="16003" spans="7:8" x14ac:dyDescent="0.2">
      <c r="G16003" s="35"/>
      <c r="H16003" s="35"/>
    </row>
    <row r="16004" spans="7:8" x14ac:dyDescent="0.2">
      <c r="G16004" s="35"/>
      <c r="H16004" s="35"/>
    </row>
    <row r="16005" spans="7:8" x14ac:dyDescent="0.2">
      <c r="G16005" s="35"/>
      <c r="H16005" s="35"/>
    </row>
    <row r="16006" spans="7:8" x14ac:dyDescent="0.2">
      <c r="G16006" s="35"/>
      <c r="H16006" s="35"/>
    </row>
    <row r="16007" spans="7:8" x14ac:dyDescent="0.2">
      <c r="G16007" s="35"/>
      <c r="H16007" s="35"/>
    </row>
    <row r="16008" spans="7:8" x14ac:dyDescent="0.2">
      <c r="G16008" s="35"/>
      <c r="H16008" s="35"/>
    </row>
    <row r="16009" spans="7:8" x14ac:dyDescent="0.2">
      <c r="G16009" s="35"/>
      <c r="H16009" s="35"/>
    </row>
    <row r="16010" spans="7:8" x14ac:dyDescent="0.2">
      <c r="G16010" s="35"/>
      <c r="H16010" s="35"/>
    </row>
    <row r="16011" spans="7:8" x14ac:dyDescent="0.2">
      <c r="G16011" s="35"/>
      <c r="H16011" s="35"/>
    </row>
    <row r="16012" spans="7:8" x14ac:dyDescent="0.2">
      <c r="G16012" s="35"/>
      <c r="H16012" s="35"/>
    </row>
    <row r="16013" spans="7:8" x14ac:dyDescent="0.2">
      <c r="G16013" s="35"/>
      <c r="H16013" s="35"/>
    </row>
    <row r="16014" spans="7:8" x14ac:dyDescent="0.2">
      <c r="G16014" s="35"/>
      <c r="H16014" s="35"/>
    </row>
    <row r="16015" spans="7:8" x14ac:dyDescent="0.2">
      <c r="G16015" s="35"/>
      <c r="H16015" s="35"/>
    </row>
    <row r="16016" spans="7:8" x14ac:dyDescent="0.2">
      <c r="G16016" s="35"/>
      <c r="H16016" s="35"/>
    </row>
    <row r="16017" spans="7:8" x14ac:dyDescent="0.2">
      <c r="G16017" s="35"/>
      <c r="H16017" s="35"/>
    </row>
    <row r="16018" spans="7:8" x14ac:dyDescent="0.2">
      <c r="G16018" s="35"/>
      <c r="H16018" s="35"/>
    </row>
    <row r="16019" spans="7:8" x14ac:dyDescent="0.2">
      <c r="G16019" s="35"/>
      <c r="H16019" s="35"/>
    </row>
    <row r="16020" spans="7:8" x14ac:dyDescent="0.2">
      <c r="G16020" s="35"/>
      <c r="H16020" s="35"/>
    </row>
    <row r="16021" spans="7:8" x14ac:dyDescent="0.2">
      <c r="G16021" s="35"/>
      <c r="H16021" s="35"/>
    </row>
    <row r="16022" spans="7:8" x14ac:dyDescent="0.2">
      <c r="G16022" s="35"/>
      <c r="H16022" s="35"/>
    </row>
    <row r="16023" spans="7:8" x14ac:dyDescent="0.2">
      <c r="G16023" s="35"/>
      <c r="H16023" s="35"/>
    </row>
    <row r="16024" spans="7:8" x14ac:dyDescent="0.2">
      <c r="G16024" s="35"/>
      <c r="H16024" s="35"/>
    </row>
    <row r="16025" spans="7:8" x14ac:dyDescent="0.2">
      <c r="G16025" s="35"/>
      <c r="H16025" s="35"/>
    </row>
    <row r="16026" spans="7:8" x14ac:dyDescent="0.2">
      <c r="G16026" s="35"/>
      <c r="H16026" s="35"/>
    </row>
    <row r="16027" spans="7:8" x14ac:dyDescent="0.2">
      <c r="G16027" s="35"/>
      <c r="H16027" s="35"/>
    </row>
    <row r="16028" spans="7:8" x14ac:dyDescent="0.2">
      <c r="G16028" s="35"/>
      <c r="H16028" s="35"/>
    </row>
    <row r="16029" spans="7:8" x14ac:dyDescent="0.2">
      <c r="G16029" s="35"/>
      <c r="H16029" s="35"/>
    </row>
    <row r="16030" spans="7:8" x14ac:dyDescent="0.2">
      <c r="G16030" s="35"/>
      <c r="H16030" s="35"/>
    </row>
    <row r="16031" spans="7:8" x14ac:dyDescent="0.2">
      <c r="G16031" s="35"/>
      <c r="H16031" s="35"/>
    </row>
    <row r="16032" spans="7:8" x14ac:dyDescent="0.2">
      <c r="G16032" s="35"/>
      <c r="H16032" s="35"/>
    </row>
    <row r="16033" spans="7:8" x14ac:dyDescent="0.2">
      <c r="G16033" s="35"/>
      <c r="H16033" s="35"/>
    </row>
    <row r="16034" spans="7:8" x14ac:dyDescent="0.2">
      <c r="G16034" s="35"/>
      <c r="H16034" s="35"/>
    </row>
    <row r="16035" spans="7:8" x14ac:dyDescent="0.2">
      <c r="G16035" s="35"/>
      <c r="H16035" s="35"/>
    </row>
    <row r="16036" spans="7:8" x14ac:dyDescent="0.2">
      <c r="G16036" s="35"/>
      <c r="H16036" s="35"/>
    </row>
    <row r="16037" spans="7:8" x14ac:dyDescent="0.2">
      <c r="G16037" s="35"/>
      <c r="H16037" s="35"/>
    </row>
    <row r="16038" spans="7:8" x14ac:dyDescent="0.2">
      <c r="G16038" s="35"/>
      <c r="H16038" s="35"/>
    </row>
    <row r="16039" spans="7:8" x14ac:dyDescent="0.2">
      <c r="G16039" s="35"/>
      <c r="H16039" s="35"/>
    </row>
    <row r="16040" spans="7:8" x14ac:dyDescent="0.2">
      <c r="G16040" s="35"/>
      <c r="H16040" s="35"/>
    </row>
    <row r="16041" spans="7:8" x14ac:dyDescent="0.2">
      <c r="G16041" s="35"/>
      <c r="H16041" s="35"/>
    </row>
    <row r="16042" spans="7:8" x14ac:dyDescent="0.2">
      <c r="G16042" s="35"/>
      <c r="H16042" s="35"/>
    </row>
    <row r="16043" spans="7:8" x14ac:dyDescent="0.2">
      <c r="G16043" s="35"/>
      <c r="H16043" s="35"/>
    </row>
    <row r="16044" spans="7:8" x14ac:dyDescent="0.2">
      <c r="G16044" s="35"/>
      <c r="H16044" s="35"/>
    </row>
    <row r="16045" spans="7:8" x14ac:dyDescent="0.2">
      <c r="G16045" s="35"/>
      <c r="H16045" s="35"/>
    </row>
    <row r="16046" spans="7:8" x14ac:dyDescent="0.2">
      <c r="G16046" s="35"/>
      <c r="H16046" s="35"/>
    </row>
    <row r="16047" spans="7:8" x14ac:dyDescent="0.2">
      <c r="G16047" s="35"/>
      <c r="H16047" s="35"/>
    </row>
    <row r="16048" spans="7:8" x14ac:dyDescent="0.2">
      <c r="G16048" s="35"/>
      <c r="H16048" s="35"/>
    </row>
    <row r="16049" spans="7:8" x14ac:dyDescent="0.2">
      <c r="G16049" s="35"/>
      <c r="H16049" s="35"/>
    </row>
    <row r="16050" spans="7:8" x14ac:dyDescent="0.2">
      <c r="G16050" s="35"/>
      <c r="H16050" s="35"/>
    </row>
    <row r="16051" spans="7:8" x14ac:dyDescent="0.2">
      <c r="G16051" s="35"/>
      <c r="H16051" s="35"/>
    </row>
    <row r="16052" spans="7:8" x14ac:dyDescent="0.2">
      <c r="G16052" s="35"/>
      <c r="H16052" s="35"/>
    </row>
    <row r="16053" spans="7:8" x14ac:dyDescent="0.2">
      <c r="G16053" s="35"/>
      <c r="H16053" s="35"/>
    </row>
    <row r="16054" spans="7:8" x14ac:dyDescent="0.2">
      <c r="G16054" s="35"/>
      <c r="H16054" s="35"/>
    </row>
    <row r="16055" spans="7:8" x14ac:dyDescent="0.2">
      <c r="G16055" s="35"/>
      <c r="H16055" s="35"/>
    </row>
    <row r="16056" spans="7:8" x14ac:dyDescent="0.2">
      <c r="G16056" s="35"/>
      <c r="H16056" s="35"/>
    </row>
    <row r="16057" spans="7:8" x14ac:dyDescent="0.2">
      <c r="G16057" s="35"/>
      <c r="H16057" s="35"/>
    </row>
    <row r="16058" spans="7:8" x14ac:dyDescent="0.2">
      <c r="G16058" s="35"/>
      <c r="H16058" s="35"/>
    </row>
    <row r="16059" spans="7:8" x14ac:dyDescent="0.2">
      <c r="G16059" s="35"/>
      <c r="H16059" s="35"/>
    </row>
    <row r="16060" spans="7:8" x14ac:dyDescent="0.2">
      <c r="G16060" s="35"/>
      <c r="H16060" s="35"/>
    </row>
    <row r="16061" spans="7:8" x14ac:dyDescent="0.2">
      <c r="G16061" s="35"/>
      <c r="H16061" s="35"/>
    </row>
    <row r="16062" spans="7:8" x14ac:dyDescent="0.2">
      <c r="G16062" s="35"/>
      <c r="H16062" s="35"/>
    </row>
    <row r="16063" spans="7:8" x14ac:dyDescent="0.2">
      <c r="G16063" s="35"/>
      <c r="H16063" s="35"/>
    </row>
    <row r="16064" spans="7:8" x14ac:dyDescent="0.2">
      <c r="G16064" s="35"/>
      <c r="H16064" s="35"/>
    </row>
    <row r="16065" spans="7:8" x14ac:dyDescent="0.2">
      <c r="G16065" s="35"/>
      <c r="H16065" s="35"/>
    </row>
    <row r="16066" spans="7:8" x14ac:dyDescent="0.2">
      <c r="G16066" s="35"/>
      <c r="H16066" s="35"/>
    </row>
    <row r="16067" spans="7:8" x14ac:dyDescent="0.2">
      <c r="G16067" s="35"/>
      <c r="H16067" s="35"/>
    </row>
    <row r="16068" spans="7:8" x14ac:dyDescent="0.2">
      <c r="G16068" s="35"/>
      <c r="H16068" s="35"/>
    </row>
    <row r="16069" spans="7:8" x14ac:dyDescent="0.2">
      <c r="G16069" s="35"/>
      <c r="H16069" s="35"/>
    </row>
    <row r="16070" spans="7:8" x14ac:dyDescent="0.2">
      <c r="G16070" s="35"/>
      <c r="H16070" s="35"/>
    </row>
    <row r="16071" spans="7:8" x14ac:dyDescent="0.2">
      <c r="G16071" s="35"/>
      <c r="H16071" s="35"/>
    </row>
    <row r="16072" spans="7:8" x14ac:dyDescent="0.2">
      <c r="G16072" s="35"/>
      <c r="H16072" s="35"/>
    </row>
    <row r="16073" spans="7:8" x14ac:dyDescent="0.2">
      <c r="G16073" s="35"/>
      <c r="H16073" s="35"/>
    </row>
    <row r="16074" spans="7:8" x14ac:dyDescent="0.2">
      <c r="G16074" s="35"/>
      <c r="H16074" s="35"/>
    </row>
    <row r="16075" spans="7:8" x14ac:dyDescent="0.2">
      <c r="G16075" s="35"/>
      <c r="H16075" s="35"/>
    </row>
    <row r="16076" spans="7:8" x14ac:dyDescent="0.2">
      <c r="G16076" s="35"/>
      <c r="H16076" s="35"/>
    </row>
    <row r="16077" spans="7:8" x14ac:dyDescent="0.2">
      <c r="G16077" s="35"/>
      <c r="H16077" s="35"/>
    </row>
    <row r="16078" spans="7:8" x14ac:dyDescent="0.2">
      <c r="G16078" s="35"/>
      <c r="H16078" s="35"/>
    </row>
    <row r="16079" spans="7:8" x14ac:dyDescent="0.2">
      <c r="G16079" s="35"/>
      <c r="H16079" s="35"/>
    </row>
    <row r="16080" spans="7:8" x14ac:dyDescent="0.2">
      <c r="G16080" s="35"/>
      <c r="H16080" s="35"/>
    </row>
    <row r="16081" spans="7:8" x14ac:dyDescent="0.2">
      <c r="G16081" s="35"/>
      <c r="H16081" s="35"/>
    </row>
    <row r="16082" spans="7:8" x14ac:dyDescent="0.2">
      <c r="G16082" s="35"/>
      <c r="H16082" s="35"/>
    </row>
    <row r="16083" spans="7:8" x14ac:dyDescent="0.2">
      <c r="G16083" s="35"/>
      <c r="H16083" s="35"/>
    </row>
    <row r="16084" spans="7:8" x14ac:dyDescent="0.2">
      <c r="G16084" s="35"/>
      <c r="H16084" s="35"/>
    </row>
    <row r="16085" spans="7:8" x14ac:dyDescent="0.2">
      <c r="G16085" s="35"/>
      <c r="H16085" s="35"/>
    </row>
    <row r="16086" spans="7:8" x14ac:dyDescent="0.2">
      <c r="G16086" s="35"/>
      <c r="H16086" s="35"/>
    </row>
    <row r="16087" spans="7:8" x14ac:dyDescent="0.2">
      <c r="G16087" s="35"/>
      <c r="H16087" s="35"/>
    </row>
    <row r="16088" spans="7:8" x14ac:dyDescent="0.2">
      <c r="G16088" s="35"/>
      <c r="H16088" s="35"/>
    </row>
    <row r="16089" spans="7:8" x14ac:dyDescent="0.2">
      <c r="G16089" s="35"/>
      <c r="H16089" s="35"/>
    </row>
    <row r="16090" spans="7:8" x14ac:dyDescent="0.2">
      <c r="G16090" s="35"/>
      <c r="H16090" s="35"/>
    </row>
    <row r="16091" spans="7:8" x14ac:dyDescent="0.2">
      <c r="G16091" s="35"/>
      <c r="H16091" s="35"/>
    </row>
    <row r="16092" spans="7:8" x14ac:dyDescent="0.2">
      <c r="G16092" s="35"/>
      <c r="H16092" s="35"/>
    </row>
    <row r="16093" spans="7:8" x14ac:dyDescent="0.2">
      <c r="G16093" s="35"/>
      <c r="H16093" s="35"/>
    </row>
    <row r="16094" spans="7:8" x14ac:dyDescent="0.2">
      <c r="G16094" s="35"/>
      <c r="H16094" s="35"/>
    </row>
    <row r="16095" spans="7:8" x14ac:dyDescent="0.2">
      <c r="G16095" s="35"/>
      <c r="H16095" s="35"/>
    </row>
    <row r="16096" spans="7:8" x14ac:dyDescent="0.2">
      <c r="G16096" s="35"/>
      <c r="H16096" s="35"/>
    </row>
    <row r="16097" spans="7:8" x14ac:dyDescent="0.2">
      <c r="G16097" s="35"/>
      <c r="H16097" s="35"/>
    </row>
    <row r="16098" spans="7:8" x14ac:dyDescent="0.2">
      <c r="G16098" s="35"/>
      <c r="H16098" s="35"/>
    </row>
    <row r="16099" spans="7:8" x14ac:dyDescent="0.2">
      <c r="G16099" s="35"/>
      <c r="H16099" s="35"/>
    </row>
    <row r="16100" spans="7:8" x14ac:dyDescent="0.2">
      <c r="G16100" s="35"/>
      <c r="H16100" s="35"/>
    </row>
    <row r="16101" spans="7:8" x14ac:dyDescent="0.2">
      <c r="G16101" s="35"/>
      <c r="H16101" s="35"/>
    </row>
    <row r="16102" spans="7:8" x14ac:dyDescent="0.2">
      <c r="G16102" s="35"/>
      <c r="H16102" s="35"/>
    </row>
    <row r="16103" spans="7:8" x14ac:dyDescent="0.2">
      <c r="G16103" s="35"/>
      <c r="H16103" s="35"/>
    </row>
    <row r="16104" spans="7:8" x14ac:dyDescent="0.2">
      <c r="G16104" s="35"/>
      <c r="H16104" s="35"/>
    </row>
    <row r="16105" spans="7:8" x14ac:dyDescent="0.2">
      <c r="G16105" s="35"/>
      <c r="H16105" s="35"/>
    </row>
    <row r="16106" spans="7:8" x14ac:dyDescent="0.2">
      <c r="G16106" s="35"/>
      <c r="H16106" s="35"/>
    </row>
    <row r="16107" spans="7:8" x14ac:dyDescent="0.2">
      <c r="G16107" s="35"/>
      <c r="H16107" s="35"/>
    </row>
    <row r="16108" spans="7:8" x14ac:dyDescent="0.2">
      <c r="G16108" s="35"/>
      <c r="H16108" s="35"/>
    </row>
    <row r="16109" spans="7:8" x14ac:dyDescent="0.2">
      <c r="G16109" s="35"/>
      <c r="H16109" s="35"/>
    </row>
    <row r="16110" spans="7:8" x14ac:dyDescent="0.2">
      <c r="G16110" s="35"/>
      <c r="H16110" s="35"/>
    </row>
    <row r="16111" spans="7:8" x14ac:dyDescent="0.2">
      <c r="G16111" s="35"/>
      <c r="H16111" s="35"/>
    </row>
    <row r="16112" spans="7:8" x14ac:dyDescent="0.2">
      <c r="G16112" s="35"/>
      <c r="H16112" s="35"/>
    </row>
    <row r="16113" spans="7:8" x14ac:dyDescent="0.2">
      <c r="G16113" s="35"/>
      <c r="H16113" s="35"/>
    </row>
    <row r="16114" spans="7:8" x14ac:dyDescent="0.2">
      <c r="G16114" s="35"/>
      <c r="H16114" s="35"/>
    </row>
    <row r="16115" spans="7:8" x14ac:dyDescent="0.2">
      <c r="G16115" s="35"/>
      <c r="H16115" s="35"/>
    </row>
    <row r="16116" spans="7:8" x14ac:dyDescent="0.2">
      <c r="G16116" s="35"/>
      <c r="H16116" s="35"/>
    </row>
    <row r="16117" spans="7:8" x14ac:dyDescent="0.2">
      <c r="G16117" s="35"/>
      <c r="H16117" s="35"/>
    </row>
    <row r="16118" spans="7:8" x14ac:dyDescent="0.2">
      <c r="G16118" s="35"/>
      <c r="H16118" s="35"/>
    </row>
    <row r="16119" spans="7:8" x14ac:dyDescent="0.2">
      <c r="G16119" s="35"/>
      <c r="H16119" s="35"/>
    </row>
    <row r="16120" spans="7:8" x14ac:dyDescent="0.2">
      <c r="G16120" s="35"/>
      <c r="H16120" s="35"/>
    </row>
    <row r="16121" spans="7:8" x14ac:dyDescent="0.2">
      <c r="G16121" s="35"/>
      <c r="H16121" s="35"/>
    </row>
    <row r="16122" spans="7:8" x14ac:dyDescent="0.2">
      <c r="G16122" s="35"/>
      <c r="H16122" s="35"/>
    </row>
    <row r="16123" spans="7:8" x14ac:dyDescent="0.2">
      <c r="G16123" s="35"/>
      <c r="H16123" s="35"/>
    </row>
    <row r="16124" spans="7:8" x14ac:dyDescent="0.2">
      <c r="G16124" s="35"/>
      <c r="H16124" s="35"/>
    </row>
    <row r="16125" spans="7:8" x14ac:dyDescent="0.2">
      <c r="G16125" s="35"/>
      <c r="H16125" s="35"/>
    </row>
    <row r="16126" spans="7:8" x14ac:dyDescent="0.2">
      <c r="G16126" s="35"/>
      <c r="H16126" s="35"/>
    </row>
    <row r="16127" spans="7:8" x14ac:dyDescent="0.2">
      <c r="G16127" s="35"/>
      <c r="H16127" s="35"/>
    </row>
    <row r="16128" spans="7:8" x14ac:dyDescent="0.2">
      <c r="G16128" s="35"/>
      <c r="H16128" s="35"/>
    </row>
    <row r="16129" spans="7:8" x14ac:dyDescent="0.2">
      <c r="G16129" s="35"/>
      <c r="H16129" s="35"/>
    </row>
    <row r="16130" spans="7:8" x14ac:dyDescent="0.2">
      <c r="G16130" s="35"/>
      <c r="H16130" s="35"/>
    </row>
    <row r="16131" spans="7:8" x14ac:dyDescent="0.2">
      <c r="G16131" s="35"/>
      <c r="H16131" s="35"/>
    </row>
    <row r="16132" spans="7:8" x14ac:dyDescent="0.2">
      <c r="G16132" s="35"/>
      <c r="H16132" s="35"/>
    </row>
    <row r="16133" spans="7:8" x14ac:dyDescent="0.2">
      <c r="G16133" s="35"/>
      <c r="H16133" s="35"/>
    </row>
    <row r="16134" spans="7:8" x14ac:dyDescent="0.2">
      <c r="G16134" s="35"/>
      <c r="H16134" s="35"/>
    </row>
    <row r="16135" spans="7:8" x14ac:dyDescent="0.2">
      <c r="G16135" s="35"/>
      <c r="H16135" s="35"/>
    </row>
    <row r="16136" spans="7:8" x14ac:dyDescent="0.2">
      <c r="G16136" s="35"/>
      <c r="H16136" s="35"/>
    </row>
    <row r="16137" spans="7:8" x14ac:dyDescent="0.2">
      <c r="G16137" s="35"/>
      <c r="H16137" s="35"/>
    </row>
    <row r="16138" spans="7:8" x14ac:dyDescent="0.2">
      <c r="G16138" s="35"/>
      <c r="H16138" s="35"/>
    </row>
    <row r="16139" spans="7:8" x14ac:dyDescent="0.2">
      <c r="G16139" s="35"/>
      <c r="H16139" s="35"/>
    </row>
    <row r="16140" spans="7:8" x14ac:dyDescent="0.2">
      <c r="G16140" s="35"/>
      <c r="H16140" s="35"/>
    </row>
    <row r="16141" spans="7:8" x14ac:dyDescent="0.2">
      <c r="G16141" s="35"/>
      <c r="H16141" s="35"/>
    </row>
    <row r="16142" spans="7:8" x14ac:dyDescent="0.2">
      <c r="G16142" s="35"/>
      <c r="H16142" s="35"/>
    </row>
    <row r="16143" spans="7:8" x14ac:dyDescent="0.2">
      <c r="G16143" s="35"/>
      <c r="H16143" s="35"/>
    </row>
    <row r="16144" spans="7:8" x14ac:dyDescent="0.2">
      <c r="G16144" s="35"/>
      <c r="H16144" s="35"/>
    </row>
    <row r="16145" spans="7:8" x14ac:dyDescent="0.2">
      <c r="G16145" s="35"/>
      <c r="H16145" s="35"/>
    </row>
    <row r="16146" spans="7:8" x14ac:dyDescent="0.2">
      <c r="G16146" s="35"/>
      <c r="H16146" s="35"/>
    </row>
    <row r="16147" spans="7:8" x14ac:dyDescent="0.2">
      <c r="G16147" s="35"/>
      <c r="H16147" s="35"/>
    </row>
    <row r="16148" spans="7:8" x14ac:dyDescent="0.2">
      <c r="G16148" s="35"/>
      <c r="H16148" s="35"/>
    </row>
    <row r="16149" spans="7:8" x14ac:dyDescent="0.2">
      <c r="G16149" s="35"/>
      <c r="H16149" s="35"/>
    </row>
    <row r="16150" spans="7:8" x14ac:dyDescent="0.2">
      <c r="G16150" s="35"/>
      <c r="H16150" s="35"/>
    </row>
    <row r="16151" spans="7:8" x14ac:dyDescent="0.2">
      <c r="G16151" s="35"/>
      <c r="H16151" s="35"/>
    </row>
    <row r="16152" spans="7:8" x14ac:dyDescent="0.2">
      <c r="G16152" s="35"/>
      <c r="H16152" s="35"/>
    </row>
    <row r="16153" spans="7:8" x14ac:dyDescent="0.2">
      <c r="G16153" s="35"/>
      <c r="H16153" s="35"/>
    </row>
    <row r="16154" spans="7:8" x14ac:dyDescent="0.2">
      <c r="G16154" s="35"/>
      <c r="H16154" s="35"/>
    </row>
    <row r="16155" spans="7:8" x14ac:dyDescent="0.2">
      <c r="G16155" s="35"/>
      <c r="H16155" s="35"/>
    </row>
    <row r="16156" spans="7:8" x14ac:dyDescent="0.2">
      <c r="G16156" s="35"/>
      <c r="H16156" s="35"/>
    </row>
    <row r="16157" spans="7:8" x14ac:dyDescent="0.2">
      <c r="G16157" s="35"/>
      <c r="H16157" s="35"/>
    </row>
    <row r="16158" spans="7:8" x14ac:dyDescent="0.2">
      <c r="G16158" s="35"/>
      <c r="H16158" s="35"/>
    </row>
    <row r="16159" spans="7:8" x14ac:dyDescent="0.2">
      <c r="G16159" s="35"/>
      <c r="H16159" s="35"/>
    </row>
    <row r="16160" spans="7:8" x14ac:dyDescent="0.2">
      <c r="G16160" s="35"/>
      <c r="H16160" s="35"/>
    </row>
    <row r="16161" spans="7:8" x14ac:dyDescent="0.2">
      <c r="G16161" s="35"/>
      <c r="H16161" s="35"/>
    </row>
    <row r="16162" spans="7:8" x14ac:dyDescent="0.2">
      <c r="G16162" s="35"/>
      <c r="H16162" s="35"/>
    </row>
    <row r="16163" spans="7:8" x14ac:dyDescent="0.2">
      <c r="G16163" s="35"/>
      <c r="H16163" s="35"/>
    </row>
    <row r="16164" spans="7:8" x14ac:dyDescent="0.2">
      <c r="G16164" s="35"/>
      <c r="H16164" s="35"/>
    </row>
    <row r="16165" spans="7:8" x14ac:dyDescent="0.2">
      <c r="G16165" s="35"/>
      <c r="H16165" s="35"/>
    </row>
    <row r="16166" spans="7:8" x14ac:dyDescent="0.2">
      <c r="G16166" s="35"/>
      <c r="H16166" s="35"/>
    </row>
    <row r="16167" spans="7:8" x14ac:dyDescent="0.2">
      <c r="G16167" s="35"/>
      <c r="H16167" s="35"/>
    </row>
    <row r="16168" spans="7:8" x14ac:dyDescent="0.2">
      <c r="G16168" s="35"/>
      <c r="H16168" s="35"/>
    </row>
    <row r="16169" spans="7:8" x14ac:dyDescent="0.2">
      <c r="G16169" s="35"/>
      <c r="H16169" s="35"/>
    </row>
    <row r="16170" spans="7:8" x14ac:dyDescent="0.2">
      <c r="G16170" s="35"/>
      <c r="H16170" s="35"/>
    </row>
    <row r="16171" spans="7:8" x14ac:dyDescent="0.2">
      <c r="G16171" s="35"/>
      <c r="H16171" s="35"/>
    </row>
    <row r="16172" spans="7:8" x14ac:dyDescent="0.2">
      <c r="G16172" s="35"/>
      <c r="H16172" s="35"/>
    </row>
    <row r="16173" spans="7:8" x14ac:dyDescent="0.2">
      <c r="G16173" s="35"/>
      <c r="H16173" s="35"/>
    </row>
    <row r="16174" spans="7:8" x14ac:dyDescent="0.2">
      <c r="G16174" s="35"/>
      <c r="H16174" s="35"/>
    </row>
    <row r="16175" spans="7:8" x14ac:dyDescent="0.2">
      <c r="G16175" s="35"/>
      <c r="H16175" s="35"/>
    </row>
    <row r="16176" spans="7:8" x14ac:dyDescent="0.2">
      <c r="G16176" s="35"/>
      <c r="H16176" s="35"/>
    </row>
    <row r="16177" spans="7:8" x14ac:dyDescent="0.2">
      <c r="G16177" s="35"/>
      <c r="H16177" s="35"/>
    </row>
    <row r="16178" spans="7:8" x14ac:dyDescent="0.2">
      <c r="G16178" s="35"/>
      <c r="H16178" s="35"/>
    </row>
    <row r="16179" spans="7:8" x14ac:dyDescent="0.2">
      <c r="G16179" s="35"/>
      <c r="H16179" s="35"/>
    </row>
    <row r="16180" spans="7:8" x14ac:dyDescent="0.2">
      <c r="G16180" s="35"/>
      <c r="H16180" s="35"/>
    </row>
    <row r="16181" spans="7:8" x14ac:dyDescent="0.2">
      <c r="G16181" s="35"/>
      <c r="H16181" s="35"/>
    </row>
    <row r="16182" spans="7:8" x14ac:dyDescent="0.2">
      <c r="G16182" s="35"/>
      <c r="H16182" s="35"/>
    </row>
    <row r="16183" spans="7:8" x14ac:dyDescent="0.2">
      <c r="G16183" s="35"/>
      <c r="H16183" s="35"/>
    </row>
    <row r="16184" spans="7:8" x14ac:dyDescent="0.2">
      <c r="G16184" s="35"/>
      <c r="H16184" s="35"/>
    </row>
    <row r="16185" spans="7:8" x14ac:dyDescent="0.2">
      <c r="G16185" s="35"/>
      <c r="H16185" s="35"/>
    </row>
    <row r="16186" spans="7:8" x14ac:dyDescent="0.2">
      <c r="G16186" s="35"/>
      <c r="H16186" s="35"/>
    </row>
    <row r="16187" spans="7:8" x14ac:dyDescent="0.2">
      <c r="G16187" s="35"/>
      <c r="H16187" s="35"/>
    </row>
    <row r="16188" spans="7:8" x14ac:dyDescent="0.2">
      <c r="G16188" s="35"/>
      <c r="H16188" s="35"/>
    </row>
    <row r="16189" spans="7:8" x14ac:dyDescent="0.2">
      <c r="G16189" s="35"/>
      <c r="H16189" s="35"/>
    </row>
    <row r="16190" spans="7:8" x14ac:dyDescent="0.2">
      <c r="G16190" s="35"/>
      <c r="H16190" s="35"/>
    </row>
    <row r="16191" spans="7:8" x14ac:dyDescent="0.2">
      <c r="G16191" s="35"/>
      <c r="H16191" s="35"/>
    </row>
    <row r="16192" spans="7:8" x14ac:dyDescent="0.2">
      <c r="G16192" s="35"/>
      <c r="H16192" s="35"/>
    </row>
    <row r="16193" spans="7:8" x14ac:dyDescent="0.2">
      <c r="G16193" s="35"/>
      <c r="H16193" s="35"/>
    </row>
    <row r="16194" spans="7:8" x14ac:dyDescent="0.2">
      <c r="G16194" s="35"/>
      <c r="H16194" s="35"/>
    </row>
    <row r="16195" spans="7:8" x14ac:dyDescent="0.2">
      <c r="G16195" s="35"/>
      <c r="H16195" s="35"/>
    </row>
    <row r="16196" spans="7:8" x14ac:dyDescent="0.2">
      <c r="G16196" s="35"/>
      <c r="H16196" s="35"/>
    </row>
    <row r="16197" spans="7:8" x14ac:dyDescent="0.2">
      <c r="G16197" s="35"/>
      <c r="H16197" s="35"/>
    </row>
    <row r="16198" spans="7:8" x14ac:dyDescent="0.2">
      <c r="G16198" s="35"/>
      <c r="H16198" s="35"/>
    </row>
    <row r="16199" spans="7:8" x14ac:dyDescent="0.2">
      <c r="G16199" s="35"/>
      <c r="H16199" s="35"/>
    </row>
    <row r="16200" spans="7:8" x14ac:dyDescent="0.2">
      <c r="G16200" s="35"/>
      <c r="H16200" s="35"/>
    </row>
    <row r="16201" spans="7:8" x14ac:dyDescent="0.2">
      <c r="G16201" s="35"/>
      <c r="H16201" s="35"/>
    </row>
    <row r="16202" spans="7:8" x14ac:dyDescent="0.2">
      <c r="G16202" s="35"/>
      <c r="H16202" s="35"/>
    </row>
    <row r="16203" spans="7:8" x14ac:dyDescent="0.2">
      <c r="G16203" s="35"/>
      <c r="H16203" s="35"/>
    </row>
    <row r="16204" spans="7:8" x14ac:dyDescent="0.2">
      <c r="G16204" s="35"/>
      <c r="H16204" s="35"/>
    </row>
    <row r="16205" spans="7:8" x14ac:dyDescent="0.2">
      <c r="G16205" s="35"/>
      <c r="H16205" s="35"/>
    </row>
    <row r="16206" spans="7:8" x14ac:dyDescent="0.2">
      <c r="G16206" s="35"/>
      <c r="H16206" s="35"/>
    </row>
    <row r="16207" spans="7:8" x14ac:dyDescent="0.2">
      <c r="G16207" s="35"/>
      <c r="H16207" s="35"/>
    </row>
    <row r="16208" spans="7:8" x14ac:dyDescent="0.2">
      <c r="G16208" s="35"/>
      <c r="H16208" s="35"/>
    </row>
    <row r="16209" spans="7:8" x14ac:dyDescent="0.2">
      <c r="G16209" s="35"/>
      <c r="H16209" s="35"/>
    </row>
    <row r="16210" spans="7:8" x14ac:dyDescent="0.2">
      <c r="G16210" s="35"/>
      <c r="H16210" s="35"/>
    </row>
    <row r="16211" spans="7:8" x14ac:dyDescent="0.2">
      <c r="G16211" s="35"/>
      <c r="H16211" s="35"/>
    </row>
    <row r="16212" spans="7:8" x14ac:dyDescent="0.2">
      <c r="G16212" s="35"/>
      <c r="H16212" s="35"/>
    </row>
    <row r="16213" spans="7:8" x14ac:dyDescent="0.2">
      <c r="G16213" s="35"/>
      <c r="H16213" s="35"/>
    </row>
    <row r="16214" spans="7:8" x14ac:dyDescent="0.2">
      <c r="G16214" s="35"/>
      <c r="H16214" s="35"/>
    </row>
    <row r="16215" spans="7:8" x14ac:dyDescent="0.2">
      <c r="G16215" s="35"/>
      <c r="H16215" s="35"/>
    </row>
    <row r="16216" spans="7:8" x14ac:dyDescent="0.2">
      <c r="G16216" s="35"/>
      <c r="H16216" s="35"/>
    </row>
    <row r="16217" spans="7:8" x14ac:dyDescent="0.2">
      <c r="G16217" s="35"/>
      <c r="H16217" s="35"/>
    </row>
    <row r="16218" spans="7:8" x14ac:dyDescent="0.2">
      <c r="G16218" s="35"/>
      <c r="H16218" s="35"/>
    </row>
    <row r="16219" spans="7:8" x14ac:dyDescent="0.2">
      <c r="G16219" s="35"/>
      <c r="H16219" s="35"/>
    </row>
    <row r="16220" spans="7:8" x14ac:dyDescent="0.2">
      <c r="G16220" s="35"/>
      <c r="H16220" s="35"/>
    </row>
    <row r="16221" spans="7:8" x14ac:dyDescent="0.2">
      <c r="G16221" s="35"/>
      <c r="H16221" s="35"/>
    </row>
    <row r="16222" spans="7:8" x14ac:dyDescent="0.2">
      <c r="G16222" s="35"/>
      <c r="H16222" s="35"/>
    </row>
    <row r="16223" spans="7:8" x14ac:dyDescent="0.2">
      <c r="G16223" s="35"/>
      <c r="H16223" s="35"/>
    </row>
    <row r="16224" spans="7:8" x14ac:dyDescent="0.2">
      <c r="G16224" s="35"/>
      <c r="H16224" s="35"/>
    </row>
    <row r="16225" spans="7:8" x14ac:dyDescent="0.2">
      <c r="G16225" s="35"/>
      <c r="H16225" s="35"/>
    </row>
    <row r="16226" spans="7:8" x14ac:dyDescent="0.2">
      <c r="G16226" s="35"/>
      <c r="H16226" s="35"/>
    </row>
    <row r="16227" spans="7:8" x14ac:dyDescent="0.2">
      <c r="G16227" s="35"/>
      <c r="H16227" s="35"/>
    </row>
    <row r="16228" spans="7:8" x14ac:dyDescent="0.2">
      <c r="G16228" s="35"/>
      <c r="H16228" s="35"/>
    </row>
    <row r="16229" spans="7:8" x14ac:dyDescent="0.2">
      <c r="G16229" s="35"/>
      <c r="H16229" s="35"/>
    </row>
    <row r="16230" spans="7:8" x14ac:dyDescent="0.2">
      <c r="G16230" s="35"/>
      <c r="H16230" s="35"/>
    </row>
    <row r="16231" spans="7:8" x14ac:dyDescent="0.2">
      <c r="G16231" s="35"/>
      <c r="H16231" s="35"/>
    </row>
    <row r="16232" spans="7:8" x14ac:dyDescent="0.2">
      <c r="G16232" s="35"/>
      <c r="H16232" s="35"/>
    </row>
    <row r="16233" spans="7:8" x14ac:dyDescent="0.2">
      <c r="G16233" s="35"/>
      <c r="H16233" s="35"/>
    </row>
    <row r="16234" spans="7:8" x14ac:dyDescent="0.2">
      <c r="G16234" s="35"/>
      <c r="H16234" s="35"/>
    </row>
    <row r="16235" spans="7:8" x14ac:dyDescent="0.2">
      <c r="G16235" s="35"/>
      <c r="H16235" s="35"/>
    </row>
    <row r="16236" spans="7:8" x14ac:dyDescent="0.2">
      <c r="G16236" s="35"/>
      <c r="H16236" s="35"/>
    </row>
    <row r="16237" spans="7:8" x14ac:dyDescent="0.2">
      <c r="G16237" s="35"/>
      <c r="H16237" s="35"/>
    </row>
    <row r="16238" spans="7:8" x14ac:dyDescent="0.2">
      <c r="G16238" s="35"/>
      <c r="H16238" s="35"/>
    </row>
    <row r="16239" spans="7:8" x14ac:dyDescent="0.2">
      <c r="G16239" s="35"/>
      <c r="H16239" s="35"/>
    </row>
    <row r="16240" spans="7:8" x14ac:dyDescent="0.2">
      <c r="G16240" s="35"/>
      <c r="H16240" s="35"/>
    </row>
    <row r="16241" spans="7:8" x14ac:dyDescent="0.2">
      <c r="G16241" s="35"/>
      <c r="H16241" s="35"/>
    </row>
    <row r="16242" spans="7:8" x14ac:dyDescent="0.2">
      <c r="G16242" s="35"/>
      <c r="H16242" s="35"/>
    </row>
    <row r="16243" spans="7:8" x14ac:dyDescent="0.2">
      <c r="G16243" s="35"/>
      <c r="H16243" s="35"/>
    </row>
    <row r="16244" spans="7:8" x14ac:dyDescent="0.2">
      <c r="G16244" s="35"/>
      <c r="H16244" s="35"/>
    </row>
    <row r="16245" spans="7:8" x14ac:dyDescent="0.2">
      <c r="G16245" s="35"/>
      <c r="H16245" s="35"/>
    </row>
    <row r="16246" spans="7:8" x14ac:dyDescent="0.2">
      <c r="G16246" s="35"/>
      <c r="H16246" s="35"/>
    </row>
    <row r="16247" spans="7:8" x14ac:dyDescent="0.2">
      <c r="G16247" s="35"/>
      <c r="H16247" s="35"/>
    </row>
    <row r="16248" spans="7:8" x14ac:dyDescent="0.2">
      <c r="G16248" s="35"/>
      <c r="H16248" s="35"/>
    </row>
    <row r="16249" spans="7:8" x14ac:dyDescent="0.2">
      <c r="G16249" s="35"/>
      <c r="H16249" s="35"/>
    </row>
    <row r="16250" spans="7:8" x14ac:dyDescent="0.2">
      <c r="G16250" s="35"/>
      <c r="H16250" s="35"/>
    </row>
    <row r="16251" spans="7:8" x14ac:dyDescent="0.2">
      <c r="G16251" s="35"/>
      <c r="H16251" s="35"/>
    </row>
    <row r="16252" spans="7:8" x14ac:dyDescent="0.2">
      <c r="G16252" s="35"/>
      <c r="H16252" s="35"/>
    </row>
    <row r="16253" spans="7:8" x14ac:dyDescent="0.2">
      <c r="G16253" s="35"/>
      <c r="H16253" s="35"/>
    </row>
    <row r="16254" spans="7:8" x14ac:dyDescent="0.2">
      <c r="G16254" s="35"/>
      <c r="H16254" s="35"/>
    </row>
    <row r="16255" spans="7:8" x14ac:dyDescent="0.2">
      <c r="G16255" s="35"/>
      <c r="H16255" s="35"/>
    </row>
    <row r="16256" spans="7:8" x14ac:dyDescent="0.2">
      <c r="G16256" s="35"/>
      <c r="H16256" s="35"/>
    </row>
    <row r="16257" spans="7:8" x14ac:dyDescent="0.2">
      <c r="G16257" s="35"/>
      <c r="H16257" s="35"/>
    </row>
    <row r="16258" spans="7:8" x14ac:dyDescent="0.2">
      <c r="G16258" s="35"/>
      <c r="H16258" s="35"/>
    </row>
    <row r="16259" spans="7:8" x14ac:dyDescent="0.2">
      <c r="G16259" s="35"/>
      <c r="H16259" s="35"/>
    </row>
    <row r="16260" spans="7:8" x14ac:dyDescent="0.2">
      <c r="G16260" s="35"/>
      <c r="H16260" s="35"/>
    </row>
    <row r="16261" spans="7:8" x14ac:dyDescent="0.2">
      <c r="G16261" s="35"/>
      <c r="H16261" s="35"/>
    </row>
    <row r="16262" spans="7:8" x14ac:dyDescent="0.2">
      <c r="G16262" s="35"/>
      <c r="H16262" s="35"/>
    </row>
    <row r="16263" spans="7:8" x14ac:dyDescent="0.2">
      <c r="G16263" s="35"/>
      <c r="H16263" s="35"/>
    </row>
    <row r="16264" spans="7:8" x14ac:dyDescent="0.2">
      <c r="G16264" s="35"/>
      <c r="H16264" s="35"/>
    </row>
    <row r="16265" spans="7:8" x14ac:dyDescent="0.2">
      <c r="G16265" s="35"/>
      <c r="H16265" s="35"/>
    </row>
    <row r="16266" spans="7:8" x14ac:dyDescent="0.2">
      <c r="G16266" s="35"/>
      <c r="H16266" s="35"/>
    </row>
    <row r="16267" spans="7:8" x14ac:dyDescent="0.2">
      <c r="G16267" s="35"/>
      <c r="H16267" s="35"/>
    </row>
    <row r="16268" spans="7:8" x14ac:dyDescent="0.2">
      <c r="G16268" s="35"/>
      <c r="H16268" s="35"/>
    </row>
    <row r="16269" spans="7:8" x14ac:dyDescent="0.2">
      <c r="G16269" s="35"/>
      <c r="H16269" s="35"/>
    </row>
    <row r="16270" spans="7:8" x14ac:dyDescent="0.2">
      <c r="G16270" s="35"/>
      <c r="H16270" s="35"/>
    </row>
    <row r="16271" spans="7:8" x14ac:dyDescent="0.2">
      <c r="G16271" s="35"/>
      <c r="H16271" s="35"/>
    </row>
    <row r="16272" spans="7:8" x14ac:dyDescent="0.2">
      <c r="G16272" s="35"/>
      <c r="H16272" s="35"/>
    </row>
    <row r="16273" spans="7:8" x14ac:dyDescent="0.2">
      <c r="G16273" s="35"/>
      <c r="H16273" s="35"/>
    </row>
    <row r="16274" spans="7:8" x14ac:dyDescent="0.2">
      <c r="G16274" s="35"/>
      <c r="H16274" s="35"/>
    </row>
    <row r="16275" spans="7:8" x14ac:dyDescent="0.2">
      <c r="G16275" s="35"/>
      <c r="H16275" s="35"/>
    </row>
    <row r="16276" spans="7:8" x14ac:dyDescent="0.2">
      <c r="G16276" s="35"/>
      <c r="H16276" s="35"/>
    </row>
    <row r="16277" spans="7:8" x14ac:dyDescent="0.2">
      <c r="G16277" s="35"/>
      <c r="H16277" s="35"/>
    </row>
    <row r="16278" spans="7:8" x14ac:dyDescent="0.2">
      <c r="G16278" s="35"/>
      <c r="H16278" s="35"/>
    </row>
    <row r="16279" spans="7:8" x14ac:dyDescent="0.2">
      <c r="G16279" s="35"/>
      <c r="H16279" s="35"/>
    </row>
    <row r="16280" spans="7:8" x14ac:dyDescent="0.2">
      <c r="G16280" s="35"/>
      <c r="H16280" s="35"/>
    </row>
    <row r="16281" spans="7:8" x14ac:dyDescent="0.2">
      <c r="G16281" s="35"/>
      <c r="H16281" s="35"/>
    </row>
    <row r="16282" spans="7:8" x14ac:dyDescent="0.2">
      <c r="G16282" s="35"/>
      <c r="H16282" s="35"/>
    </row>
    <row r="16283" spans="7:8" x14ac:dyDescent="0.2">
      <c r="G16283" s="35"/>
      <c r="H16283" s="35"/>
    </row>
    <row r="16284" spans="7:8" x14ac:dyDescent="0.2">
      <c r="G16284" s="35"/>
      <c r="H16284" s="35"/>
    </row>
    <row r="16285" spans="7:8" x14ac:dyDescent="0.2">
      <c r="G16285" s="35"/>
      <c r="H16285" s="35"/>
    </row>
    <row r="16286" spans="7:8" x14ac:dyDescent="0.2">
      <c r="G16286" s="35"/>
      <c r="H16286" s="35"/>
    </row>
    <row r="16287" spans="7:8" x14ac:dyDescent="0.2">
      <c r="G16287" s="35"/>
      <c r="H16287" s="35"/>
    </row>
    <row r="16288" spans="7:8" x14ac:dyDescent="0.2">
      <c r="G16288" s="35"/>
      <c r="H16288" s="35"/>
    </row>
    <row r="16289" spans="7:8" x14ac:dyDescent="0.2">
      <c r="G16289" s="35"/>
      <c r="H16289" s="35"/>
    </row>
    <row r="16290" spans="7:8" x14ac:dyDescent="0.2">
      <c r="G16290" s="35"/>
      <c r="H16290" s="35"/>
    </row>
    <row r="16291" spans="7:8" x14ac:dyDescent="0.2">
      <c r="G16291" s="35"/>
      <c r="H16291" s="35"/>
    </row>
    <row r="16292" spans="7:8" x14ac:dyDescent="0.2">
      <c r="G16292" s="35"/>
      <c r="H16292" s="35"/>
    </row>
    <row r="16293" spans="7:8" x14ac:dyDescent="0.2">
      <c r="G16293" s="35"/>
      <c r="H16293" s="35"/>
    </row>
    <row r="16294" spans="7:8" x14ac:dyDescent="0.2">
      <c r="G16294" s="35"/>
      <c r="H16294" s="35"/>
    </row>
    <row r="16295" spans="7:8" x14ac:dyDescent="0.2">
      <c r="G16295" s="35"/>
      <c r="H16295" s="35"/>
    </row>
    <row r="16296" spans="7:8" x14ac:dyDescent="0.2">
      <c r="G16296" s="35"/>
      <c r="H16296" s="35"/>
    </row>
    <row r="16297" spans="7:8" x14ac:dyDescent="0.2">
      <c r="G16297" s="35"/>
      <c r="H16297" s="35"/>
    </row>
    <row r="16298" spans="7:8" x14ac:dyDescent="0.2">
      <c r="G16298" s="35"/>
      <c r="H16298" s="35"/>
    </row>
    <row r="16299" spans="7:8" x14ac:dyDescent="0.2">
      <c r="G16299" s="35"/>
      <c r="H16299" s="35"/>
    </row>
    <row r="16300" spans="7:8" x14ac:dyDescent="0.2">
      <c r="G16300" s="35"/>
      <c r="H16300" s="35"/>
    </row>
    <row r="16301" spans="7:8" x14ac:dyDescent="0.2">
      <c r="G16301" s="35"/>
      <c r="H16301" s="35"/>
    </row>
    <row r="16302" spans="7:8" x14ac:dyDescent="0.2">
      <c r="G16302" s="35"/>
      <c r="H16302" s="35"/>
    </row>
    <row r="16303" spans="7:8" x14ac:dyDescent="0.2">
      <c r="G16303" s="35"/>
      <c r="H16303" s="35"/>
    </row>
    <row r="16304" spans="7:8" x14ac:dyDescent="0.2">
      <c r="G16304" s="35"/>
      <c r="H16304" s="35"/>
    </row>
    <row r="16305" spans="7:8" x14ac:dyDescent="0.2">
      <c r="G16305" s="35"/>
      <c r="H16305" s="35"/>
    </row>
    <row r="16306" spans="7:8" x14ac:dyDescent="0.2">
      <c r="G16306" s="35"/>
      <c r="H16306" s="35"/>
    </row>
    <row r="16307" spans="7:8" x14ac:dyDescent="0.2">
      <c r="G16307" s="35"/>
      <c r="H16307" s="35"/>
    </row>
    <row r="16308" spans="7:8" x14ac:dyDescent="0.2">
      <c r="G16308" s="35"/>
      <c r="H16308" s="35"/>
    </row>
    <row r="16309" spans="7:8" x14ac:dyDescent="0.2">
      <c r="G16309" s="35"/>
      <c r="H16309" s="35"/>
    </row>
    <row r="16310" spans="7:8" x14ac:dyDescent="0.2">
      <c r="G16310" s="35"/>
      <c r="H16310" s="35"/>
    </row>
    <row r="16311" spans="7:8" x14ac:dyDescent="0.2">
      <c r="G16311" s="35"/>
      <c r="H16311" s="35"/>
    </row>
    <row r="16312" spans="7:8" x14ac:dyDescent="0.2">
      <c r="G16312" s="35"/>
      <c r="H16312" s="35"/>
    </row>
    <row r="16313" spans="7:8" x14ac:dyDescent="0.2">
      <c r="G16313" s="35"/>
      <c r="H16313" s="35"/>
    </row>
    <row r="16314" spans="7:8" x14ac:dyDescent="0.2">
      <c r="G16314" s="35"/>
      <c r="H16314" s="35"/>
    </row>
    <row r="16315" spans="7:8" x14ac:dyDescent="0.2">
      <c r="G16315" s="35"/>
      <c r="H16315" s="35"/>
    </row>
    <row r="16316" spans="7:8" x14ac:dyDescent="0.2">
      <c r="G16316" s="35"/>
      <c r="H16316" s="35"/>
    </row>
    <row r="16317" spans="7:8" x14ac:dyDescent="0.2">
      <c r="G16317" s="35"/>
      <c r="H16317" s="35"/>
    </row>
    <row r="16318" spans="7:8" x14ac:dyDescent="0.2">
      <c r="G16318" s="35"/>
      <c r="H16318" s="35"/>
    </row>
    <row r="16319" spans="7:8" x14ac:dyDescent="0.2">
      <c r="G16319" s="35"/>
      <c r="H16319" s="35"/>
    </row>
    <row r="16320" spans="7:8" x14ac:dyDescent="0.2">
      <c r="G16320" s="35"/>
      <c r="H16320" s="35"/>
    </row>
    <row r="16321" spans="7:8" x14ac:dyDescent="0.2">
      <c r="G16321" s="35"/>
      <c r="H16321" s="35"/>
    </row>
    <row r="16322" spans="7:8" x14ac:dyDescent="0.2">
      <c r="G16322" s="35"/>
      <c r="H16322" s="35"/>
    </row>
    <row r="16323" spans="7:8" x14ac:dyDescent="0.2">
      <c r="G16323" s="35"/>
      <c r="H16323" s="35"/>
    </row>
    <row r="16324" spans="7:8" x14ac:dyDescent="0.2">
      <c r="G16324" s="35"/>
      <c r="H16324" s="35"/>
    </row>
    <row r="16325" spans="7:8" x14ac:dyDescent="0.2">
      <c r="G16325" s="35"/>
      <c r="H16325" s="35"/>
    </row>
    <row r="16326" spans="7:8" x14ac:dyDescent="0.2">
      <c r="G16326" s="35"/>
      <c r="H16326" s="35"/>
    </row>
    <row r="16327" spans="7:8" x14ac:dyDescent="0.2">
      <c r="G16327" s="35"/>
      <c r="H16327" s="35"/>
    </row>
    <row r="16328" spans="7:8" x14ac:dyDescent="0.2">
      <c r="G16328" s="35"/>
      <c r="H16328" s="35"/>
    </row>
    <row r="16329" spans="7:8" x14ac:dyDescent="0.2">
      <c r="G16329" s="35"/>
      <c r="H16329" s="35"/>
    </row>
    <row r="16330" spans="7:8" x14ac:dyDescent="0.2">
      <c r="G16330" s="35"/>
      <c r="H16330" s="35"/>
    </row>
    <row r="16331" spans="7:8" x14ac:dyDescent="0.2">
      <c r="G16331" s="35"/>
      <c r="H16331" s="35"/>
    </row>
    <row r="16332" spans="7:8" x14ac:dyDescent="0.2">
      <c r="G16332" s="35"/>
      <c r="H16332" s="35"/>
    </row>
    <row r="16333" spans="7:8" x14ac:dyDescent="0.2">
      <c r="G16333" s="35"/>
      <c r="H16333" s="35"/>
    </row>
    <row r="16334" spans="7:8" x14ac:dyDescent="0.2">
      <c r="G16334" s="35"/>
      <c r="H16334" s="35"/>
    </row>
    <row r="16335" spans="7:8" x14ac:dyDescent="0.2">
      <c r="G16335" s="35"/>
      <c r="H16335" s="35"/>
    </row>
    <row r="16336" spans="7:8" x14ac:dyDescent="0.2">
      <c r="G16336" s="35"/>
      <c r="H16336" s="35"/>
    </row>
    <row r="16337" spans="7:8" x14ac:dyDescent="0.2">
      <c r="G16337" s="35"/>
      <c r="H16337" s="35"/>
    </row>
    <row r="16338" spans="7:8" x14ac:dyDescent="0.2">
      <c r="G16338" s="35"/>
      <c r="H16338" s="35"/>
    </row>
    <row r="16339" spans="7:8" x14ac:dyDescent="0.2">
      <c r="G16339" s="35"/>
      <c r="H16339" s="35"/>
    </row>
    <row r="16340" spans="7:8" x14ac:dyDescent="0.2">
      <c r="G16340" s="35"/>
      <c r="H16340" s="35"/>
    </row>
    <row r="16341" spans="7:8" x14ac:dyDescent="0.2">
      <c r="G16341" s="35"/>
      <c r="H16341" s="35"/>
    </row>
    <row r="16342" spans="7:8" x14ac:dyDescent="0.2">
      <c r="G16342" s="35"/>
      <c r="H16342" s="35"/>
    </row>
    <row r="16343" spans="7:8" x14ac:dyDescent="0.2">
      <c r="G16343" s="35"/>
      <c r="H16343" s="35"/>
    </row>
    <row r="16344" spans="7:8" x14ac:dyDescent="0.2">
      <c r="G16344" s="35"/>
      <c r="H16344" s="35"/>
    </row>
    <row r="16345" spans="7:8" x14ac:dyDescent="0.2">
      <c r="G16345" s="35"/>
      <c r="H16345" s="35"/>
    </row>
    <row r="16346" spans="7:8" x14ac:dyDescent="0.2">
      <c r="G16346" s="35"/>
      <c r="H16346" s="35"/>
    </row>
    <row r="16347" spans="7:8" x14ac:dyDescent="0.2">
      <c r="G16347" s="35"/>
      <c r="H16347" s="35"/>
    </row>
    <row r="16348" spans="7:8" x14ac:dyDescent="0.2">
      <c r="G16348" s="35"/>
      <c r="H16348" s="35"/>
    </row>
    <row r="16349" spans="7:8" x14ac:dyDescent="0.2">
      <c r="G16349" s="35"/>
      <c r="H16349" s="35"/>
    </row>
    <row r="16350" spans="7:8" x14ac:dyDescent="0.2">
      <c r="G16350" s="35"/>
      <c r="H16350" s="35"/>
    </row>
    <row r="16351" spans="7:8" x14ac:dyDescent="0.2">
      <c r="G16351" s="35"/>
      <c r="H16351" s="35"/>
    </row>
    <row r="16352" spans="7:8" x14ac:dyDescent="0.2">
      <c r="G16352" s="35"/>
      <c r="H16352" s="35"/>
    </row>
    <row r="16353" spans="7:8" x14ac:dyDescent="0.2">
      <c r="G16353" s="35"/>
      <c r="H16353" s="35"/>
    </row>
    <row r="16354" spans="7:8" x14ac:dyDescent="0.2">
      <c r="G16354" s="35"/>
      <c r="H16354" s="35"/>
    </row>
    <row r="16355" spans="7:8" x14ac:dyDescent="0.2">
      <c r="G16355" s="35"/>
      <c r="H16355" s="35"/>
    </row>
    <row r="16356" spans="7:8" x14ac:dyDescent="0.2">
      <c r="G16356" s="35"/>
      <c r="H16356" s="35"/>
    </row>
    <row r="16357" spans="7:8" x14ac:dyDescent="0.2">
      <c r="G16357" s="35"/>
      <c r="H16357" s="35"/>
    </row>
    <row r="16358" spans="7:8" x14ac:dyDescent="0.2">
      <c r="G16358" s="35"/>
      <c r="H16358" s="35"/>
    </row>
    <row r="16359" spans="7:8" x14ac:dyDescent="0.2">
      <c r="G16359" s="35"/>
      <c r="H16359" s="35"/>
    </row>
    <row r="16360" spans="7:8" x14ac:dyDescent="0.2">
      <c r="G16360" s="35"/>
      <c r="H16360" s="35"/>
    </row>
    <row r="16361" spans="7:8" x14ac:dyDescent="0.2">
      <c r="G16361" s="35"/>
      <c r="H16361" s="35"/>
    </row>
    <row r="16362" spans="7:8" x14ac:dyDescent="0.2">
      <c r="G16362" s="35"/>
      <c r="H16362" s="35"/>
    </row>
    <row r="16363" spans="7:8" x14ac:dyDescent="0.2">
      <c r="G16363" s="35"/>
      <c r="H16363" s="35"/>
    </row>
    <row r="16364" spans="7:8" x14ac:dyDescent="0.2">
      <c r="G16364" s="35"/>
      <c r="H16364" s="35"/>
    </row>
    <row r="16365" spans="7:8" x14ac:dyDescent="0.2">
      <c r="G16365" s="35"/>
      <c r="H16365" s="35"/>
    </row>
    <row r="16366" spans="7:8" x14ac:dyDescent="0.2">
      <c r="G16366" s="35"/>
      <c r="H16366" s="35"/>
    </row>
    <row r="16367" spans="7:8" x14ac:dyDescent="0.2">
      <c r="G16367" s="35"/>
      <c r="H16367" s="35"/>
    </row>
    <row r="16368" spans="7:8" x14ac:dyDescent="0.2">
      <c r="G16368" s="35"/>
      <c r="H16368" s="35"/>
    </row>
    <row r="16369" spans="7:8" x14ac:dyDescent="0.2">
      <c r="G16369" s="35"/>
      <c r="H16369" s="35"/>
    </row>
    <row r="16370" spans="7:8" x14ac:dyDescent="0.2">
      <c r="G16370" s="35"/>
      <c r="H16370" s="35"/>
    </row>
    <row r="16371" spans="7:8" x14ac:dyDescent="0.2">
      <c r="G16371" s="35"/>
      <c r="H16371" s="35"/>
    </row>
    <row r="16372" spans="7:8" x14ac:dyDescent="0.2">
      <c r="G16372" s="35"/>
      <c r="H16372" s="35"/>
    </row>
    <row r="16373" spans="7:8" x14ac:dyDescent="0.2">
      <c r="G16373" s="35"/>
      <c r="H16373" s="35"/>
    </row>
    <row r="16374" spans="7:8" x14ac:dyDescent="0.2">
      <c r="G16374" s="35"/>
      <c r="H16374" s="35"/>
    </row>
    <row r="16375" spans="7:8" x14ac:dyDescent="0.2">
      <c r="G16375" s="35"/>
      <c r="H16375" s="35"/>
    </row>
    <row r="16376" spans="7:8" x14ac:dyDescent="0.2">
      <c r="G16376" s="35"/>
      <c r="H16376" s="35"/>
    </row>
    <row r="16377" spans="7:8" x14ac:dyDescent="0.2">
      <c r="G16377" s="35"/>
      <c r="H16377" s="35"/>
    </row>
    <row r="16378" spans="7:8" x14ac:dyDescent="0.2">
      <c r="G16378" s="35"/>
      <c r="H16378" s="35"/>
    </row>
    <row r="16379" spans="7:8" x14ac:dyDescent="0.2">
      <c r="G16379" s="35"/>
      <c r="H16379" s="35"/>
    </row>
    <row r="16380" spans="7:8" x14ac:dyDescent="0.2">
      <c r="G16380" s="35"/>
      <c r="H16380" s="35"/>
    </row>
    <row r="16381" spans="7:8" x14ac:dyDescent="0.2">
      <c r="G16381" s="35"/>
      <c r="H16381" s="35"/>
    </row>
    <row r="16382" spans="7:8" x14ac:dyDescent="0.2">
      <c r="G16382" s="35"/>
      <c r="H16382" s="35"/>
    </row>
    <row r="16383" spans="7:8" x14ac:dyDescent="0.2">
      <c r="G16383" s="35"/>
      <c r="H16383" s="35"/>
    </row>
    <row r="16384" spans="7:8" x14ac:dyDescent="0.2">
      <c r="G16384" s="35"/>
      <c r="H16384" s="35"/>
    </row>
    <row r="16385" spans="7:8" x14ac:dyDescent="0.2">
      <c r="G16385" s="35"/>
      <c r="H16385" s="35"/>
    </row>
    <row r="16386" spans="7:8" x14ac:dyDescent="0.2">
      <c r="G16386" s="35"/>
      <c r="H16386" s="35"/>
    </row>
    <row r="16387" spans="7:8" x14ac:dyDescent="0.2">
      <c r="G16387" s="35"/>
      <c r="H16387" s="35"/>
    </row>
    <row r="16388" spans="7:8" x14ac:dyDescent="0.2">
      <c r="G16388" s="35"/>
      <c r="H16388" s="35"/>
    </row>
    <row r="16389" spans="7:8" x14ac:dyDescent="0.2">
      <c r="G16389" s="35"/>
      <c r="H16389" s="35"/>
    </row>
    <row r="16390" spans="7:8" x14ac:dyDescent="0.2">
      <c r="G16390" s="35"/>
      <c r="H16390" s="35"/>
    </row>
    <row r="16391" spans="7:8" x14ac:dyDescent="0.2">
      <c r="G16391" s="35"/>
      <c r="H16391" s="35"/>
    </row>
    <row r="16392" spans="7:8" x14ac:dyDescent="0.2">
      <c r="G16392" s="35"/>
      <c r="H16392" s="35"/>
    </row>
    <row r="16393" spans="7:8" x14ac:dyDescent="0.2">
      <c r="G16393" s="35"/>
      <c r="H16393" s="35"/>
    </row>
    <row r="16394" spans="7:8" x14ac:dyDescent="0.2">
      <c r="G16394" s="35"/>
      <c r="H16394" s="35"/>
    </row>
    <row r="16395" spans="7:8" x14ac:dyDescent="0.2">
      <c r="G16395" s="35"/>
      <c r="H16395" s="35"/>
    </row>
    <row r="16396" spans="7:8" x14ac:dyDescent="0.2">
      <c r="G16396" s="35"/>
      <c r="H16396" s="35"/>
    </row>
    <row r="16397" spans="7:8" x14ac:dyDescent="0.2">
      <c r="G16397" s="35"/>
      <c r="H16397" s="35"/>
    </row>
    <row r="16398" spans="7:8" x14ac:dyDescent="0.2">
      <c r="G16398" s="35"/>
      <c r="H16398" s="35"/>
    </row>
    <row r="16399" spans="7:8" x14ac:dyDescent="0.2">
      <c r="G16399" s="35"/>
      <c r="H16399" s="35"/>
    </row>
    <row r="16400" spans="7:8" x14ac:dyDescent="0.2">
      <c r="G16400" s="35"/>
      <c r="H16400" s="35"/>
    </row>
    <row r="16401" spans="7:8" x14ac:dyDescent="0.2">
      <c r="G16401" s="35"/>
      <c r="H16401" s="35"/>
    </row>
    <row r="16402" spans="7:8" x14ac:dyDescent="0.2">
      <c r="G16402" s="35"/>
      <c r="H16402" s="35"/>
    </row>
    <row r="16403" spans="7:8" x14ac:dyDescent="0.2">
      <c r="G16403" s="35"/>
      <c r="H16403" s="35"/>
    </row>
    <row r="16404" spans="7:8" x14ac:dyDescent="0.2">
      <c r="G16404" s="35"/>
      <c r="H16404" s="35"/>
    </row>
    <row r="16405" spans="7:8" x14ac:dyDescent="0.2">
      <c r="G16405" s="35"/>
      <c r="H16405" s="35"/>
    </row>
    <row r="16406" spans="7:8" x14ac:dyDescent="0.2">
      <c r="G16406" s="35"/>
      <c r="H16406" s="35"/>
    </row>
    <row r="16407" spans="7:8" x14ac:dyDescent="0.2">
      <c r="G16407" s="35"/>
      <c r="H16407" s="35"/>
    </row>
    <row r="16408" spans="7:8" x14ac:dyDescent="0.2">
      <c r="G16408" s="35"/>
      <c r="H16408" s="35"/>
    </row>
    <row r="16409" spans="7:8" x14ac:dyDescent="0.2">
      <c r="G16409" s="35"/>
      <c r="H16409" s="35"/>
    </row>
    <row r="16410" spans="7:8" x14ac:dyDescent="0.2">
      <c r="G16410" s="35"/>
      <c r="H16410" s="35"/>
    </row>
    <row r="16411" spans="7:8" x14ac:dyDescent="0.2">
      <c r="G16411" s="35"/>
      <c r="H16411" s="35"/>
    </row>
    <row r="16412" spans="7:8" x14ac:dyDescent="0.2">
      <c r="G16412" s="35"/>
      <c r="H16412" s="35"/>
    </row>
    <row r="16413" spans="7:8" x14ac:dyDescent="0.2">
      <c r="G16413" s="35"/>
      <c r="H16413" s="35"/>
    </row>
    <row r="16414" spans="7:8" x14ac:dyDescent="0.2">
      <c r="G16414" s="35"/>
      <c r="H16414" s="35"/>
    </row>
    <row r="16415" spans="7:8" x14ac:dyDescent="0.2">
      <c r="G16415" s="35"/>
      <c r="H16415" s="35"/>
    </row>
    <row r="16416" spans="7:8" x14ac:dyDescent="0.2">
      <c r="G16416" s="35"/>
      <c r="H16416" s="35"/>
    </row>
    <row r="16417" spans="7:8" x14ac:dyDescent="0.2">
      <c r="G16417" s="35"/>
      <c r="H16417" s="35"/>
    </row>
    <row r="16418" spans="7:8" x14ac:dyDescent="0.2">
      <c r="G16418" s="35"/>
      <c r="H16418" s="35"/>
    </row>
    <row r="16419" spans="7:8" x14ac:dyDescent="0.2">
      <c r="G16419" s="35"/>
      <c r="H16419" s="35"/>
    </row>
    <row r="16420" spans="7:8" x14ac:dyDescent="0.2">
      <c r="G16420" s="35"/>
      <c r="H16420" s="35"/>
    </row>
    <row r="16421" spans="7:8" x14ac:dyDescent="0.2">
      <c r="G16421" s="35"/>
      <c r="H16421" s="35"/>
    </row>
    <row r="16422" spans="7:8" x14ac:dyDescent="0.2">
      <c r="G16422" s="35"/>
      <c r="H16422" s="35"/>
    </row>
    <row r="16423" spans="7:8" x14ac:dyDescent="0.2">
      <c r="G16423" s="35"/>
      <c r="H16423" s="35"/>
    </row>
    <row r="16424" spans="7:8" x14ac:dyDescent="0.2">
      <c r="G16424" s="35"/>
      <c r="H16424" s="35"/>
    </row>
    <row r="16425" spans="7:8" x14ac:dyDescent="0.2">
      <c r="G16425" s="35"/>
      <c r="H16425" s="35"/>
    </row>
    <row r="16426" spans="7:8" x14ac:dyDescent="0.2">
      <c r="G16426" s="35"/>
      <c r="H16426" s="35"/>
    </row>
    <row r="16427" spans="7:8" x14ac:dyDescent="0.2">
      <c r="G16427" s="35"/>
      <c r="H16427" s="35"/>
    </row>
    <row r="16428" spans="7:8" x14ac:dyDescent="0.2">
      <c r="G16428" s="35"/>
      <c r="H16428" s="35"/>
    </row>
    <row r="16429" spans="7:8" x14ac:dyDescent="0.2">
      <c r="G16429" s="35"/>
      <c r="H16429" s="35"/>
    </row>
    <row r="16430" spans="7:8" x14ac:dyDescent="0.2">
      <c r="G16430" s="35"/>
      <c r="H16430" s="35"/>
    </row>
    <row r="16431" spans="7:8" x14ac:dyDescent="0.2">
      <c r="G16431" s="35"/>
      <c r="H16431" s="35"/>
    </row>
    <row r="16432" spans="7:8" x14ac:dyDescent="0.2">
      <c r="G16432" s="35"/>
      <c r="H16432" s="35"/>
    </row>
    <row r="16433" spans="7:8" x14ac:dyDescent="0.2">
      <c r="G16433" s="35"/>
      <c r="H16433" s="35"/>
    </row>
    <row r="16434" spans="7:8" x14ac:dyDescent="0.2">
      <c r="G16434" s="35"/>
      <c r="H16434" s="35"/>
    </row>
    <row r="16435" spans="7:8" x14ac:dyDescent="0.2">
      <c r="G16435" s="35"/>
      <c r="H16435" s="35"/>
    </row>
    <row r="16436" spans="7:8" x14ac:dyDescent="0.2">
      <c r="G16436" s="35"/>
      <c r="H16436" s="35"/>
    </row>
    <row r="16437" spans="7:8" x14ac:dyDescent="0.2">
      <c r="G16437" s="35"/>
      <c r="H16437" s="35"/>
    </row>
    <row r="16438" spans="7:8" x14ac:dyDescent="0.2">
      <c r="G16438" s="35"/>
      <c r="H16438" s="35"/>
    </row>
    <row r="16439" spans="7:8" x14ac:dyDescent="0.2">
      <c r="G16439" s="35"/>
      <c r="H16439" s="35"/>
    </row>
    <row r="16440" spans="7:8" x14ac:dyDescent="0.2">
      <c r="G16440" s="35"/>
      <c r="H16440" s="35"/>
    </row>
    <row r="16441" spans="7:8" x14ac:dyDescent="0.2">
      <c r="G16441" s="35"/>
      <c r="H16441" s="35"/>
    </row>
    <row r="16442" spans="7:8" x14ac:dyDescent="0.2">
      <c r="G16442" s="35"/>
      <c r="H16442" s="35"/>
    </row>
    <row r="16443" spans="7:8" x14ac:dyDescent="0.2">
      <c r="G16443" s="35"/>
      <c r="H16443" s="35"/>
    </row>
    <row r="16444" spans="7:8" x14ac:dyDescent="0.2">
      <c r="G16444" s="35"/>
      <c r="H16444" s="35"/>
    </row>
    <row r="16445" spans="7:8" x14ac:dyDescent="0.2">
      <c r="G16445" s="35"/>
      <c r="H16445" s="35"/>
    </row>
    <row r="16446" spans="7:8" x14ac:dyDescent="0.2">
      <c r="G16446" s="35"/>
      <c r="H16446" s="35"/>
    </row>
    <row r="16447" spans="7:8" x14ac:dyDescent="0.2">
      <c r="G16447" s="35"/>
      <c r="H16447" s="35"/>
    </row>
    <row r="16448" spans="7:8" x14ac:dyDescent="0.2">
      <c r="G16448" s="35"/>
      <c r="H16448" s="35"/>
    </row>
    <row r="16449" spans="7:8" x14ac:dyDescent="0.2">
      <c r="G16449" s="35"/>
      <c r="H16449" s="35"/>
    </row>
    <row r="16450" spans="7:8" x14ac:dyDescent="0.2">
      <c r="G16450" s="35"/>
      <c r="H16450" s="35"/>
    </row>
    <row r="16451" spans="7:8" x14ac:dyDescent="0.2">
      <c r="G16451" s="35"/>
      <c r="H16451" s="35"/>
    </row>
    <row r="16452" spans="7:8" x14ac:dyDescent="0.2">
      <c r="G16452" s="35"/>
      <c r="H16452" s="35"/>
    </row>
    <row r="16453" spans="7:8" x14ac:dyDescent="0.2">
      <c r="G16453" s="35"/>
      <c r="H16453" s="35"/>
    </row>
    <row r="16454" spans="7:8" x14ac:dyDescent="0.2">
      <c r="G16454" s="35"/>
      <c r="H16454" s="35"/>
    </row>
    <row r="16455" spans="7:8" x14ac:dyDescent="0.2">
      <c r="G16455" s="35"/>
      <c r="H16455" s="35"/>
    </row>
    <row r="16456" spans="7:8" x14ac:dyDescent="0.2">
      <c r="G16456" s="35"/>
      <c r="H16456" s="35"/>
    </row>
    <row r="16457" spans="7:8" x14ac:dyDescent="0.2">
      <c r="G16457" s="35"/>
      <c r="H16457" s="35"/>
    </row>
    <row r="16458" spans="7:8" x14ac:dyDescent="0.2">
      <c r="G16458" s="35"/>
      <c r="H16458" s="35"/>
    </row>
    <row r="16459" spans="7:8" x14ac:dyDescent="0.2">
      <c r="G16459" s="35"/>
      <c r="H16459" s="35"/>
    </row>
    <row r="16460" spans="7:8" x14ac:dyDescent="0.2">
      <c r="G16460" s="35"/>
      <c r="H16460" s="35"/>
    </row>
    <row r="16461" spans="7:8" x14ac:dyDescent="0.2">
      <c r="G16461" s="35"/>
      <c r="H16461" s="35"/>
    </row>
    <row r="16462" spans="7:8" x14ac:dyDescent="0.2">
      <c r="G16462" s="35"/>
      <c r="H16462" s="35"/>
    </row>
    <row r="16463" spans="7:8" x14ac:dyDescent="0.2">
      <c r="G16463" s="35"/>
      <c r="H16463" s="35"/>
    </row>
    <row r="16464" spans="7:8" x14ac:dyDescent="0.2">
      <c r="G16464" s="35"/>
      <c r="H16464" s="35"/>
    </row>
    <row r="16465" spans="7:8" x14ac:dyDescent="0.2">
      <c r="G16465" s="35"/>
      <c r="H16465" s="35"/>
    </row>
    <row r="16466" spans="7:8" x14ac:dyDescent="0.2">
      <c r="G16466" s="35"/>
      <c r="H16466" s="35"/>
    </row>
    <row r="16467" spans="7:8" x14ac:dyDescent="0.2">
      <c r="G16467" s="35"/>
      <c r="H16467" s="35"/>
    </row>
    <row r="16468" spans="7:8" x14ac:dyDescent="0.2">
      <c r="G16468" s="35"/>
      <c r="H16468" s="35"/>
    </row>
    <row r="16469" spans="7:8" x14ac:dyDescent="0.2">
      <c r="G16469" s="35"/>
      <c r="H16469" s="35"/>
    </row>
    <row r="16470" spans="7:8" x14ac:dyDescent="0.2">
      <c r="G16470" s="35"/>
      <c r="H16470" s="35"/>
    </row>
    <row r="16471" spans="7:8" x14ac:dyDescent="0.2">
      <c r="G16471" s="35"/>
      <c r="H16471" s="35"/>
    </row>
    <row r="16472" spans="7:8" x14ac:dyDescent="0.2">
      <c r="G16472" s="35"/>
      <c r="H16472" s="35"/>
    </row>
    <row r="16473" spans="7:8" x14ac:dyDescent="0.2">
      <c r="G16473" s="35"/>
      <c r="H16473" s="35"/>
    </row>
    <row r="16474" spans="7:8" x14ac:dyDescent="0.2">
      <c r="G16474" s="35"/>
      <c r="H16474" s="35"/>
    </row>
    <row r="16475" spans="7:8" x14ac:dyDescent="0.2">
      <c r="G16475" s="35"/>
      <c r="H16475" s="35"/>
    </row>
    <row r="16476" spans="7:8" x14ac:dyDescent="0.2">
      <c r="G16476" s="35"/>
      <c r="H16476" s="35"/>
    </row>
    <row r="16477" spans="7:8" x14ac:dyDescent="0.2">
      <c r="G16477" s="35"/>
      <c r="H16477" s="35"/>
    </row>
    <row r="16478" spans="7:8" x14ac:dyDescent="0.2">
      <c r="G16478" s="35"/>
      <c r="H16478" s="35"/>
    </row>
    <row r="16479" spans="7:8" x14ac:dyDescent="0.2">
      <c r="G16479" s="35"/>
      <c r="H16479" s="35"/>
    </row>
    <row r="16480" spans="7:8" x14ac:dyDescent="0.2">
      <c r="G16480" s="35"/>
      <c r="H16480" s="35"/>
    </row>
    <row r="16481" spans="7:8" x14ac:dyDescent="0.2">
      <c r="G16481" s="35"/>
      <c r="H16481" s="35"/>
    </row>
    <row r="16482" spans="7:8" x14ac:dyDescent="0.2">
      <c r="G16482" s="35"/>
      <c r="H16482" s="35"/>
    </row>
    <row r="16483" spans="7:8" x14ac:dyDescent="0.2">
      <c r="G16483" s="35"/>
      <c r="H16483" s="35"/>
    </row>
    <row r="16484" spans="7:8" x14ac:dyDescent="0.2">
      <c r="G16484" s="35"/>
      <c r="H16484" s="35"/>
    </row>
    <row r="16485" spans="7:8" x14ac:dyDescent="0.2">
      <c r="G16485" s="35"/>
      <c r="H16485" s="35"/>
    </row>
    <row r="16486" spans="7:8" x14ac:dyDescent="0.2">
      <c r="G16486" s="35"/>
      <c r="H16486" s="35"/>
    </row>
    <row r="16487" spans="7:8" x14ac:dyDescent="0.2">
      <c r="G16487" s="35"/>
      <c r="H16487" s="35"/>
    </row>
    <row r="16488" spans="7:8" x14ac:dyDescent="0.2">
      <c r="G16488" s="35"/>
      <c r="H16488" s="35"/>
    </row>
    <row r="16489" spans="7:8" x14ac:dyDescent="0.2">
      <c r="G16489" s="35"/>
      <c r="H16489" s="35"/>
    </row>
    <row r="16490" spans="7:8" x14ac:dyDescent="0.2">
      <c r="G16490" s="35"/>
      <c r="H16490" s="35"/>
    </row>
    <row r="16491" spans="7:8" x14ac:dyDescent="0.2">
      <c r="G16491" s="35"/>
      <c r="H16491" s="35"/>
    </row>
    <row r="16492" spans="7:8" x14ac:dyDescent="0.2">
      <c r="G16492" s="35"/>
      <c r="H16492" s="35"/>
    </row>
    <row r="16493" spans="7:8" x14ac:dyDescent="0.2">
      <c r="G16493" s="35"/>
      <c r="H16493" s="35"/>
    </row>
    <row r="16494" spans="7:8" x14ac:dyDescent="0.2">
      <c r="G16494" s="35"/>
      <c r="H16494" s="35"/>
    </row>
    <row r="16495" spans="7:8" x14ac:dyDescent="0.2">
      <c r="G16495" s="35"/>
      <c r="H16495" s="35"/>
    </row>
    <row r="16496" spans="7:8" x14ac:dyDescent="0.2">
      <c r="G16496" s="35"/>
      <c r="H16496" s="35"/>
    </row>
    <row r="16497" spans="7:8" x14ac:dyDescent="0.2">
      <c r="G16497" s="35"/>
      <c r="H16497" s="35"/>
    </row>
    <row r="16498" spans="7:8" x14ac:dyDescent="0.2">
      <c r="G16498" s="35"/>
      <c r="H16498" s="35"/>
    </row>
    <row r="16499" spans="7:8" x14ac:dyDescent="0.2">
      <c r="G16499" s="35"/>
      <c r="H16499" s="35"/>
    </row>
    <row r="16500" spans="7:8" x14ac:dyDescent="0.2">
      <c r="G16500" s="35"/>
      <c r="H16500" s="35"/>
    </row>
    <row r="16501" spans="7:8" x14ac:dyDescent="0.2">
      <c r="G16501" s="35"/>
      <c r="H16501" s="35"/>
    </row>
    <row r="16502" spans="7:8" x14ac:dyDescent="0.2">
      <c r="G16502" s="35"/>
      <c r="H16502" s="35"/>
    </row>
    <row r="16503" spans="7:8" x14ac:dyDescent="0.2">
      <c r="G16503" s="35"/>
      <c r="H16503" s="35"/>
    </row>
    <row r="16504" spans="7:8" x14ac:dyDescent="0.2">
      <c r="G16504" s="35"/>
      <c r="H16504" s="35"/>
    </row>
    <row r="16505" spans="7:8" x14ac:dyDescent="0.2">
      <c r="G16505" s="35"/>
      <c r="H16505" s="35"/>
    </row>
    <row r="16506" spans="7:8" x14ac:dyDescent="0.2">
      <c r="G16506" s="35"/>
      <c r="H16506" s="35"/>
    </row>
    <row r="16507" spans="7:8" x14ac:dyDescent="0.2">
      <c r="G16507" s="35"/>
      <c r="H16507" s="35"/>
    </row>
    <row r="16508" spans="7:8" x14ac:dyDescent="0.2">
      <c r="G16508" s="35"/>
      <c r="H16508" s="35"/>
    </row>
    <row r="16509" spans="7:8" x14ac:dyDescent="0.2">
      <c r="G16509" s="35"/>
      <c r="H16509" s="35"/>
    </row>
    <row r="16510" spans="7:8" x14ac:dyDescent="0.2">
      <c r="G16510" s="35"/>
      <c r="H16510" s="35"/>
    </row>
    <row r="16511" spans="7:8" x14ac:dyDescent="0.2">
      <c r="G16511" s="35"/>
      <c r="H16511" s="35"/>
    </row>
    <row r="16512" spans="7:8" x14ac:dyDescent="0.2">
      <c r="G16512" s="35"/>
      <c r="H16512" s="35"/>
    </row>
    <row r="16513" spans="7:8" x14ac:dyDescent="0.2">
      <c r="G16513" s="35"/>
      <c r="H16513" s="35"/>
    </row>
    <row r="16514" spans="7:8" x14ac:dyDescent="0.2">
      <c r="G16514" s="35"/>
      <c r="H16514" s="35"/>
    </row>
    <row r="16515" spans="7:8" x14ac:dyDescent="0.2">
      <c r="G16515" s="35"/>
      <c r="H16515" s="35"/>
    </row>
    <row r="16516" spans="7:8" x14ac:dyDescent="0.2">
      <c r="G16516" s="35"/>
      <c r="H16516" s="35"/>
    </row>
    <row r="16517" spans="7:8" x14ac:dyDescent="0.2">
      <c r="G16517" s="35"/>
      <c r="H16517" s="35"/>
    </row>
    <row r="16518" spans="7:8" x14ac:dyDescent="0.2">
      <c r="G16518" s="35"/>
      <c r="H16518" s="35"/>
    </row>
    <row r="16519" spans="7:8" x14ac:dyDescent="0.2">
      <c r="G16519" s="35"/>
      <c r="H16519" s="35"/>
    </row>
    <row r="16520" spans="7:8" x14ac:dyDescent="0.2">
      <c r="G16520" s="35"/>
      <c r="H16520" s="35"/>
    </row>
    <row r="16521" spans="7:8" x14ac:dyDescent="0.2">
      <c r="G16521" s="35"/>
      <c r="H16521" s="35"/>
    </row>
    <row r="16522" spans="7:8" x14ac:dyDescent="0.2">
      <c r="G16522" s="35"/>
      <c r="H16522" s="35"/>
    </row>
    <row r="16523" spans="7:8" x14ac:dyDescent="0.2">
      <c r="G16523" s="35"/>
      <c r="H16523" s="35"/>
    </row>
    <row r="16524" spans="7:8" x14ac:dyDescent="0.2">
      <c r="G16524" s="35"/>
      <c r="H16524" s="35"/>
    </row>
    <row r="16525" spans="7:8" x14ac:dyDescent="0.2">
      <c r="G16525" s="35"/>
      <c r="H16525" s="35"/>
    </row>
    <row r="16526" spans="7:8" x14ac:dyDescent="0.2">
      <c r="G16526" s="35"/>
      <c r="H16526" s="35"/>
    </row>
    <row r="16527" spans="7:8" x14ac:dyDescent="0.2">
      <c r="G16527" s="35"/>
      <c r="H16527" s="35"/>
    </row>
    <row r="16528" spans="7:8" x14ac:dyDescent="0.2">
      <c r="G16528" s="35"/>
      <c r="H16528" s="35"/>
    </row>
    <row r="16529" spans="7:8" x14ac:dyDescent="0.2">
      <c r="G16529" s="35"/>
      <c r="H16529" s="35"/>
    </row>
    <row r="16530" spans="7:8" x14ac:dyDescent="0.2">
      <c r="G16530" s="35"/>
      <c r="H16530" s="35"/>
    </row>
    <row r="16531" spans="7:8" x14ac:dyDescent="0.2">
      <c r="G16531" s="35"/>
      <c r="H16531" s="35"/>
    </row>
    <row r="16532" spans="7:8" x14ac:dyDescent="0.2">
      <c r="G16532" s="35"/>
      <c r="H16532" s="35"/>
    </row>
    <row r="16533" spans="7:8" x14ac:dyDescent="0.2">
      <c r="G16533" s="35"/>
      <c r="H16533" s="35"/>
    </row>
    <row r="16534" spans="7:8" x14ac:dyDescent="0.2">
      <c r="G16534" s="35"/>
      <c r="H16534" s="35"/>
    </row>
    <row r="16535" spans="7:8" x14ac:dyDescent="0.2">
      <c r="G16535" s="35"/>
      <c r="H16535" s="35"/>
    </row>
    <row r="16536" spans="7:8" x14ac:dyDescent="0.2">
      <c r="G16536" s="35"/>
      <c r="H16536" s="35"/>
    </row>
    <row r="16537" spans="7:8" x14ac:dyDescent="0.2">
      <c r="G16537" s="35"/>
      <c r="H16537" s="35"/>
    </row>
    <row r="16538" spans="7:8" x14ac:dyDescent="0.2">
      <c r="G16538" s="35"/>
      <c r="H16538" s="35"/>
    </row>
    <row r="16539" spans="7:8" x14ac:dyDescent="0.2">
      <c r="G16539" s="35"/>
      <c r="H16539" s="35"/>
    </row>
    <row r="16540" spans="7:8" x14ac:dyDescent="0.2">
      <c r="G16540" s="35"/>
      <c r="H16540" s="35"/>
    </row>
    <row r="16541" spans="7:8" x14ac:dyDescent="0.2">
      <c r="G16541" s="35"/>
      <c r="H16541" s="35"/>
    </row>
    <row r="16542" spans="7:8" x14ac:dyDescent="0.2">
      <c r="G16542" s="35"/>
      <c r="H16542" s="35"/>
    </row>
    <row r="16543" spans="7:8" x14ac:dyDescent="0.2">
      <c r="G16543" s="35"/>
      <c r="H16543" s="35"/>
    </row>
    <row r="16544" spans="7:8" x14ac:dyDescent="0.2">
      <c r="G16544" s="35"/>
      <c r="H16544" s="35"/>
    </row>
    <row r="16545" spans="7:8" x14ac:dyDescent="0.2">
      <c r="G16545" s="35"/>
      <c r="H16545" s="35"/>
    </row>
    <row r="16546" spans="7:8" x14ac:dyDescent="0.2">
      <c r="G16546" s="35"/>
      <c r="H16546" s="35"/>
    </row>
    <row r="16547" spans="7:8" x14ac:dyDescent="0.2">
      <c r="G16547" s="35"/>
      <c r="H16547" s="35"/>
    </row>
    <row r="16548" spans="7:8" x14ac:dyDescent="0.2">
      <c r="G16548" s="35"/>
      <c r="H16548" s="35"/>
    </row>
    <row r="16549" spans="7:8" x14ac:dyDescent="0.2">
      <c r="G16549" s="35"/>
      <c r="H16549" s="35"/>
    </row>
    <row r="16550" spans="7:8" x14ac:dyDescent="0.2">
      <c r="G16550" s="35"/>
      <c r="H16550" s="35"/>
    </row>
    <row r="16551" spans="7:8" x14ac:dyDescent="0.2">
      <c r="G16551" s="35"/>
      <c r="H16551" s="35"/>
    </row>
    <row r="16552" spans="7:8" x14ac:dyDescent="0.2">
      <c r="G16552" s="35"/>
      <c r="H16552" s="35"/>
    </row>
    <row r="16553" spans="7:8" x14ac:dyDescent="0.2">
      <c r="G16553" s="35"/>
      <c r="H16553" s="35"/>
    </row>
    <row r="16554" spans="7:8" x14ac:dyDescent="0.2">
      <c r="G16554" s="35"/>
      <c r="H16554" s="35"/>
    </row>
    <row r="16555" spans="7:8" x14ac:dyDescent="0.2">
      <c r="G16555" s="35"/>
      <c r="H16555" s="35"/>
    </row>
    <row r="16556" spans="7:8" x14ac:dyDescent="0.2">
      <c r="G16556" s="35"/>
      <c r="H16556" s="35"/>
    </row>
    <row r="16557" spans="7:8" x14ac:dyDescent="0.2">
      <c r="G16557" s="35"/>
      <c r="H16557" s="35"/>
    </row>
    <row r="16558" spans="7:8" x14ac:dyDescent="0.2">
      <c r="G16558" s="35"/>
      <c r="H16558" s="35"/>
    </row>
    <row r="16559" spans="7:8" x14ac:dyDescent="0.2">
      <c r="G16559" s="35"/>
      <c r="H16559" s="35"/>
    </row>
    <row r="16560" spans="7:8" x14ac:dyDescent="0.2">
      <c r="G16560" s="35"/>
      <c r="H16560" s="35"/>
    </row>
    <row r="16561" spans="7:8" x14ac:dyDescent="0.2">
      <c r="G16561" s="35"/>
      <c r="H16561" s="35"/>
    </row>
    <row r="16562" spans="7:8" x14ac:dyDescent="0.2">
      <c r="G16562" s="35"/>
      <c r="H16562" s="35"/>
    </row>
    <row r="16563" spans="7:8" x14ac:dyDescent="0.2">
      <c r="G16563" s="35"/>
      <c r="H16563" s="35"/>
    </row>
    <row r="16564" spans="7:8" x14ac:dyDescent="0.2">
      <c r="G16564" s="35"/>
      <c r="H16564" s="35"/>
    </row>
    <row r="16565" spans="7:8" x14ac:dyDescent="0.2">
      <c r="G16565" s="35"/>
      <c r="H16565" s="35"/>
    </row>
    <row r="16566" spans="7:8" x14ac:dyDescent="0.2">
      <c r="G16566" s="35"/>
      <c r="H16566" s="35"/>
    </row>
    <row r="16567" spans="7:8" x14ac:dyDescent="0.2">
      <c r="G16567" s="35"/>
      <c r="H16567" s="35"/>
    </row>
    <row r="16568" spans="7:8" x14ac:dyDescent="0.2">
      <c r="G16568" s="35"/>
      <c r="H16568" s="35"/>
    </row>
    <row r="16569" spans="7:8" x14ac:dyDescent="0.2">
      <c r="G16569" s="35"/>
      <c r="H16569" s="35"/>
    </row>
    <row r="16570" spans="7:8" x14ac:dyDescent="0.2">
      <c r="G16570" s="35"/>
      <c r="H16570" s="35"/>
    </row>
    <row r="16571" spans="7:8" x14ac:dyDescent="0.2">
      <c r="G16571" s="35"/>
      <c r="H16571" s="35"/>
    </row>
    <row r="16572" spans="7:8" x14ac:dyDescent="0.2">
      <c r="G16572" s="35"/>
      <c r="H16572" s="35"/>
    </row>
    <row r="16573" spans="7:8" x14ac:dyDescent="0.2">
      <c r="G16573" s="35"/>
      <c r="H16573" s="35"/>
    </row>
    <row r="16574" spans="7:8" x14ac:dyDescent="0.2">
      <c r="G16574" s="35"/>
      <c r="H16574" s="35"/>
    </row>
    <row r="16575" spans="7:8" x14ac:dyDescent="0.2">
      <c r="G16575" s="35"/>
      <c r="H16575" s="35"/>
    </row>
    <row r="16576" spans="7:8" x14ac:dyDescent="0.2">
      <c r="G16576" s="35"/>
      <c r="H16576" s="35"/>
    </row>
    <row r="16577" spans="7:8" x14ac:dyDescent="0.2">
      <c r="G16577" s="35"/>
      <c r="H16577" s="35"/>
    </row>
    <row r="16578" spans="7:8" x14ac:dyDescent="0.2">
      <c r="G16578" s="35"/>
      <c r="H16578" s="35"/>
    </row>
    <row r="16579" spans="7:8" x14ac:dyDescent="0.2">
      <c r="G16579" s="35"/>
      <c r="H16579" s="35"/>
    </row>
    <row r="16580" spans="7:8" x14ac:dyDescent="0.2">
      <c r="G16580" s="35"/>
      <c r="H16580" s="35"/>
    </row>
    <row r="16581" spans="7:8" x14ac:dyDescent="0.2">
      <c r="G16581" s="35"/>
      <c r="H16581" s="35"/>
    </row>
    <row r="16582" spans="7:8" x14ac:dyDescent="0.2">
      <c r="G16582" s="35"/>
      <c r="H16582" s="35"/>
    </row>
    <row r="16583" spans="7:8" x14ac:dyDescent="0.2">
      <c r="G16583" s="35"/>
      <c r="H16583" s="35"/>
    </row>
    <row r="16584" spans="7:8" x14ac:dyDescent="0.2">
      <c r="G16584" s="35"/>
      <c r="H16584" s="35"/>
    </row>
    <row r="16585" spans="7:8" x14ac:dyDescent="0.2">
      <c r="G16585" s="35"/>
      <c r="H16585" s="35"/>
    </row>
    <row r="16586" spans="7:8" x14ac:dyDescent="0.2">
      <c r="G16586" s="35"/>
      <c r="H16586" s="35"/>
    </row>
    <row r="16587" spans="7:8" x14ac:dyDescent="0.2">
      <c r="G16587" s="35"/>
      <c r="H16587" s="35"/>
    </row>
    <row r="16588" spans="7:8" x14ac:dyDescent="0.2">
      <c r="G16588" s="35"/>
      <c r="H16588" s="35"/>
    </row>
    <row r="16589" spans="7:8" x14ac:dyDescent="0.2">
      <c r="G16589" s="35"/>
      <c r="H16589" s="35"/>
    </row>
    <row r="16590" spans="7:8" x14ac:dyDescent="0.2">
      <c r="G16590" s="35"/>
      <c r="H16590" s="35"/>
    </row>
    <row r="16591" spans="7:8" x14ac:dyDescent="0.2">
      <c r="G16591" s="35"/>
      <c r="H16591" s="35"/>
    </row>
    <row r="16592" spans="7:8" x14ac:dyDescent="0.2">
      <c r="G16592" s="35"/>
      <c r="H16592" s="35"/>
    </row>
    <row r="16593" spans="7:8" x14ac:dyDescent="0.2">
      <c r="G16593" s="35"/>
      <c r="H16593" s="35"/>
    </row>
    <row r="16594" spans="7:8" x14ac:dyDescent="0.2">
      <c r="G16594" s="35"/>
      <c r="H16594" s="35"/>
    </row>
    <row r="16595" spans="7:8" x14ac:dyDescent="0.2">
      <c r="G16595" s="35"/>
      <c r="H16595" s="35"/>
    </row>
    <row r="16596" spans="7:8" x14ac:dyDescent="0.2">
      <c r="G16596" s="35"/>
      <c r="H16596" s="35"/>
    </row>
    <row r="16597" spans="7:8" x14ac:dyDescent="0.2">
      <c r="G16597" s="35"/>
      <c r="H16597" s="35"/>
    </row>
    <row r="16598" spans="7:8" x14ac:dyDescent="0.2">
      <c r="G16598" s="35"/>
      <c r="H16598" s="35"/>
    </row>
    <row r="16599" spans="7:8" x14ac:dyDescent="0.2">
      <c r="G16599" s="35"/>
      <c r="H16599" s="35"/>
    </row>
    <row r="16600" spans="7:8" x14ac:dyDescent="0.2">
      <c r="G16600" s="35"/>
      <c r="H16600" s="35"/>
    </row>
    <row r="16601" spans="7:8" x14ac:dyDescent="0.2">
      <c r="G16601" s="35"/>
      <c r="H16601" s="35"/>
    </row>
    <row r="16602" spans="7:8" x14ac:dyDescent="0.2">
      <c r="G16602" s="35"/>
      <c r="H16602" s="35"/>
    </row>
    <row r="16603" spans="7:8" x14ac:dyDescent="0.2">
      <c r="G16603" s="35"/>
      <c r="H16603" s="35"/>
    </row>
    <row r="16604" spans="7:8" x14ac:dyDescent="0.2">
      <c r="G16604" s="35"/>
      <c r="H16604" s="35"/>
    </row>
    <row r="16605" spans="7:8" x14ac:dyDescent="0.2">
      <c r="G16605" s="35"/>
      <c r="H16605" s="35"/>
    </row>
    <row r="16606" spans="7:8" x14ac:dyDescent="0.2">
      <c r="G16606" s="35"/>
      <c r="H16606" s="35"/>
    </row>
    <row r="16607" spans="7:8" x14ac:dyDescent="0.2">
      <c r="G16607" s="35"/>
      <c r="H16607" s="35"/>
    </row>
    <row r="16608" spans="7:8" x14ac:dyDescent="0.2">
      <c r="G16608" s="35"/>
      <c r="H16608" s="35"/>
    </row>
    <row r="16609" spans="7:8" x14ac:dyDescent="0.2">
      <c r="G16609" s="35"/>
      <c r="H16609" s="35"/>
    </row>
    <row r="16610" spans="7:8" x14ac:dyDescent="0.2">
      <c r="G16610" s="35"/>
      <c r="H16610" s="35"/>
    </row>
    <row r="16611" spans="7:8" x14ac:dyDescent="0.2">
      <c r="G16611" s="35"/>
      <c r="H16611" s="35"/>
    </row>
    <row r="16612" spans="7:8" x14ac:dyDescent="0.2">
      <c r="G16612" s="35"/>
      <c r="H16612" s="35"/>
    </row>
    <row r="16613" spans="7:8" x14ac:dyDescent="0.2">
      <c r="G16613" s="35"/>
      <c r="H16613" s="35"/>
    </row>
    <row r="16614" spans="7:8" x14ac:dyDescent="0.2">
      <c r="G16614" s="35"/>
      <c r="H16614" s="35"/>
    </row>
    <row r="16615" spans="7:8" x14ac:dyDescent="0.2">
      <c r="G16615" s="35"/>
      <c r="H16615" s="35"/>
    </row>
    <row r="16616" spans="7:8" x14ac:dyDescent="0.2">
      <c r="G16616" s="35"/>
      <c r="H16616" s="35"/>
    </row>
    <row r="16617" spans="7:8" x14ac:dyDescent="0.2">
      <c r="G16617" s="35"/>
      <c r="H16617" s="35"/>
    </row>
    <row r="16618" spans="7:8" x14ac:dyDescent="0.2">
      <c r="G16618" s="35"/>
      <c r="H16618" s="35"/>
    </row>
    <row r="16619" spans="7:8" x14ac:dyDescent="0.2">
      <c r="G16619" s="35"/>
      <c r="H16619" s="35"/>
    </row>
    <row r="16620" spans="7:8" x14ac:dyDescent="0.2">
      <c r="G16620" s="35"/>
      <c r="H16620" s="35"/>
    </row>
    <row r="16621" spans="7:8" x14ac:dyDescent="0.2">
      <c r="G16621" s="35"/>
      <c r="H16621" s="35"/>
    </row>
    <row r="16622" spans="7:8" x14ac:dyDescent="0.2">
      <c r="G16622" s="35"/>
      <c r="H16622" s="35"/>
    </row>
    <row r="16623" spans="7:8" x14ac:dyDescent="0.2">
      <c r="G16623" s="35"/>
      <c r="H16623" s="35"/>
    </row>
    <row r="16624" spans="7:8" x14ac:dyDescent="0.2">
      <c r="G16624" s="35"/>
      <c r="H16624" s="35"/>
    </row>
    <row r="16625" spans="7:8" x14ac:dyDescent="0.2">
      <c r="G16625" s="35"/>
      <c r="H16625" s="35"/>
    </row>
    <row r="16626" spans="7:8" x14ac:dyDescent="0.2">
      <c r="G16626" s="35"/>
      <c r="H16626" s="35"/>
    </row>
    <row r="16627" spans="7:8" x14ac:dyDescent="0.2">
      <c r="G16627" s="35"/>
      <c r="H16627" s="35"/>
    </row>
    <row r="16628" spans="7:8" x14ac:dyDescent="0.2">
      <c r="G16628" s="35"/>
      <c r="H16628" s="35"/>
    </row>
    <row r="16629" spans="7:8" x14ac:dyDescent="0.2">
      <c r="G16629" s="35"/>
      <c r="H16629" s="35"/>
    </row>
    <row r="16630" spans="7:8" x14ac:dyDescent="0.2">
      <c r="G16630" s="35"/>
      <c r="H16630" s="35"/>
    </row>
    <row r="16631" spans="7:8" x14ac:dyDescent="0.2">
      <c r="G16631" s="35"/>
      <c r="H16631" s="35"/>
    </row>
    <row r="16632" spans="7:8" x14ac:dyDescent="0.2">
      <c r="G16632" s="35"/>
      <c r="H16632" s="35"/>
    </row>
    <row r="16633" spans="7:8" x14ac:dyDescent="0.2">
      <c r="G16633" s="35"/>
      <c r="H16633" s="35"/>
    </row>
    <row r="16634" spans="7:8" x14ac:dyDescent="0.2">
      <c r="G16634" s="35"/>
      <c r="H16634" s="35"/>
    </row>
    <row r="16635" spans="7:8" x14ac:dyDescent="0.2">
      <c r="G16635" s="35"/>
      <c r="H16635" s="35"/>
    </row>
    <row r="16636" spans="7:8" x14ac:dyDescent="0.2">
      <c r="G16636" s="35"/>
      <c r="H16636" s="35"/>
    </row>
    <row r="16637" spans="7:8" x14ac:dyDescent="0.2">
      <c r="G16637" s="35"/>
      <c r="H16637" s="35"/>
    </row>
    <row r="16638" spans="7:8" x14ac:dyDescent="0.2">
      <c r="G16638" s="35"/>
      <c r="H16638" s="35"/>
    </row>
    <row r="16639" spans="7:8" x14ac:dyDescent="0.2">
      <c r="G16639" s="35"/>
      <c r="H16639" s="35"/>
    </row>
    <row r="16640" spans="7:8" x14ac:dyDescent="0.2">
      <c r="G16640" s="35"/>
      <c r="H16640" s="35"/>
    </row>
    <row r="16641" spans="7:8" x14ac:dyDescent="0.2">
      <c r="G16641" s="35"/>
      <c r="H16641" s="35"/>
    </row>
    <row r="16642" spans="7:8" x14ac:dyDescent="0.2">
      <c r="G16642" s="35"/>
      <c r="H16642" s="35"/>
    </row>
    <row r="16643" spans="7:8" x14ac:dyDescent="0.2">
      <c r="G16643" s="35"/>
      <c r="H16643" s="35"/>
    </row>
    <row r="16644" spans="7:8" x14ac:dyDescent="0.2">
      <c r="G16644" s="35"/>
      <c r="H16644" s="35"/>
    </row>
    <row r="16645" spans="7:8" x14ac:dyDescent="0.2">
      <c r="G16645" s="35"/>
      <c r="H16645" s="35"/>
    </row>
    <row r="16646" spans="7:8" x14ac:dyDescent="0.2">
      <c r="G16646" s="35"/>
      <c r="H16646" s="35"/>
    </row>
    <row r="16647" spans="7:8" x14ac:dyDescent="0.2">
      <c r="G16647" s="35"/>
      <c r="H16647" s="35"/>
    </row>
    <row r="16648" spans="7:8" x14ac:dyDescent="0.2">
      <c r="G16648" s="35"/>
      <c r="H16648" s="35"/>
    </row>
    <row r="16649" spans="7:8" x14ac:dyDescent="0.2">
      <c r="G16649" s="35"/>
      <c r="H16649" s="35"/>
    </row>
    <row r="16650" spans="7:8" x14ac:dyDescent="0.2">
      <c r="G16650" s="35"/>
      <c r="H16650" s="35"/>
    </row>
    <row r="16651" spans="7:8" x14ac:dyDescent="0.2">
      <c r="G16651" s="35"/>
      <c r="H16651" s="35"/>
    </row>
    <row r="16652" spans="7:8" x14ac:dyDescent="0.2">
      <c r="G16652" s="35"/>
      <c r="H16652" s="35"/>
    </row>
    <row r="16653" spans="7:8" x14ac:dyDescent="0.2">
      <c r="G16653" s="35"/>
      <c r="H16653" s="35"/>
    </row>
    <row r="16654" spans="7:8" x14ac:dyDescent="0.2">
      <c r="G16654" s="35"/>
      <c r="H16654" s="35"/>
    </row>
    <row r="16655" spans="7:8" x14ac:dyDescent="0.2">
      <c r="G16655" s="35"/>
      <c r="H16655" s="35"/>
    </row>
    <row r="16656" spans="7:8" x14ac:dyDescent="0.2">
      <c r="G16656" s="35"/>
      <c r="H16656" s="35"/>
    </row>
    <row r="16657" spans="7:8" x14ac:dyDescent="0.2">
      <c r="G16657" s="35"/>
      <c r="H16657" s="35"/>
    </row>
    <row r="16658" spans="7:8" x14ac:dyDescent="0.2">
      <c r="G16658" s="35"/>
      <c r="H16658" s="35"/>
    </row>
    <row r="16659" spans="7:8" x14ac:dyDescent="0.2">
      <c r="G16659" s="35"/>
      <c r="H16659" s="35"/>
    </row>
    <row r="16660" spans="7:8" x14ac:dyDescent="0.2">
      <c r="G16660" s="35"/>
      <c r="H16660" s="35"/>
    </row>
    <row r="16661" spans="7:8" x14ac:dyDescent="0.2">
      <c r="G16661" s="35"/>
      <c r="H16661" s="35"/>
    </row>
    <row r="16662" spans="7:8" x14ac:dyDescent="0.2">
      <c r="G16662" s="35"/>
      <c r="H16662" s="35"/>
    </row>
    <row r="16663" spans="7:8" x14ac:dyDescent="0.2">
      <c r="G16663" s="35"/>
      <c r="H16663" s="35"/>
    </row>
    <row r="16664" spans="7:8" x14ac:dyDescent="0.2">
      <c r="G16664" s="35"/>
      <c r="H16664" s="35"/>
    </row>
    <row r="16665" spans="7:8" x14ac:dyDescent="0.2">
      <c r="G16665" s="35"/>
      <c r="H16665" s="35"/>
    </row>
    <row r="16666" spans="7:8" x14ac:dyDescent="0.2">
      <c r="G16666" s="35"/>
      <c r="H16666" s="35"/>
    </row>
    <row r="16667" spans="7:8" x14ac:dyDescent="0.2">
      <c r="G16667" s="35"/>
      <c r="H16667" s="35"/>
    </row>
    <row r="16668" spans="7:8" x14ac:dyDescent="0.2">
      <c r="G16668" s="35"/>
      <c r="H16668" s="35"/>
    </row>
    <row r="16669" spans="7:8" x14ac:dyDescent="0.2">
      <c r="G16669" s="35"/>
      <c r="H16669" s="35"/>
    </row>
    <row r="16670" spans="7:8" x14ac:dyDescent="0.2">
      <c r="G16670" s="35"/>
      <c r="H16670" s="35"/>
    </row>
    <row r="16671" spans="7:8" x14ac:dyDescent="0.2">
      <c r="G16671" s="35"/>
      <c r="H16671" s="35"/>
    </row>
    <row r="16672" spans="7:8" x14ac:dyDescent="0.2">
      <c r="G16672" s="35"/>
      <c r="H16672" s="35"/>
    </row>
    <row r="16673" spans="7:8" x14ac:dyDescent="0.2">
      <c r="G16673" s="35"/>
      <c r="H16673" s="35"/>
    </row>
    <row r="16674" spans="7:8" x14ac:dyDescent="0.2">
      <c r="G16674" s="35"/>
      <c r="H16674" s="35"/>
    </row>
    <row r="16675" spans="7:8" x14ac:dyDescent="0.2">
      <c r="G16675" s="35"/>
      <c r="H16675" s="35"/>
    </row>
    <row r="16676" spans="7:8" x14ac:dyDescent="0.2">
      <c r="G16676" s="35"/>
      <c r="H16676" s="35"/>
    </row>
    <row r="16677" spans="7:8" x14ac:dyDescent="0.2">
      <c r="G16677" s="35"/>
      <c r="H16677" s="35"/>
    </row>
    <row r="16678" spans="7:8" x14ac:dyDescent="0.2">
      <c r="G16678" s="35"/>
      <c r="H16678" s="35"/>
    </row>
    <row r="16679" spans="7:8" x14ac:dyDescent="0.2">
      <c r="G16679" s="35"/>
      <c r="H16679" s="35"/>
    </row>
    <row r="16680" spans="7:8" x14ac:dyDescent="0.2">
      <c r="G16680" s="35"/>
      <c r="H16680" s="35"/>
    </row>
    <row r="16681" spans="7:8" x14ac:dyDescent="0.2">
      <c r="G16681" s="35"/>
      <c r="H16681" s="35"/>
    </row>
    <row r="16682" spans="7:8" x14ac:dyDescent="0.2">
      <c r="G16682" s="35"/>
      <c r="H16682" s="35"/>
    </row>
    <row r="16683" spans="7:8" x14ac:dyDescent="0.2">
      <c r="G16683" s="35"/>
      <c r="H16683" s="35"/>
    </row>
    <row r="16684" spans="7:8" x14ac:dyDescent="0.2">
      <c r="G16684" s="35"/>
      <c r="H16684" s="35"/>
    </row>
    <row r="16685" spans="7:8" x14ac:dyDescent="0.2">
      <c r="G16685" s="35"/>
      <c r="H16685" s="35"/>
    </row>
    <row r="16686" spans="7:8" x14ac:dyDescent="0.2">
      <c r="G16686" s="35"/>
      <c r="H16686" s="35"/>
    </row>
    <row r="16687" spans="7:8" x14ac:dyDescent="0.2">
      <c r="G16687" s="35"/>
      <c r="H16687" s="35"/>
    </row>
    <row r="16688" spans="7:8" x14ac:dyDescent="0.2">
      <c r="G16688" s="35"/>
      <c r="H16688" s="35"/>
    </row>
    <row r="16689" spans="7:8" x14ac:dyDescent="0.2">
      <c r="G16689" s="35"/>
      <c r="H16689" s="35"/>
    </row>
    <row r="16690" spans="7:8" x14ac:dyDescent="0.2">
      <c r="G16690" s="35"/>
      <c r="H16690" s="35"/>
    </row>
    <row r="16691" spans="7:8" x14ac:dyDescent="0.2">
      <c r="G16691" s="35"/>
      <c r="H16691" s="35"/>
    </row>
    <row r="16692" spans="7:8" x14ac:dyDescent="0.2">
      <c r="G16692" s="35"/>
      <c r="H16692" s="35"/>
    </row>
    <row r="16693" spans="7:8" x14ac:dyDescent="0.2">
      <c r="G16693" s="35"/>
      <c r="H16693" s="35"/>
    </row>
    <row r="16694" spans="7:8" x14ac:dyDescent="0.2">
      <c r="G16694" s="35"/>
      <c r="H16694" s="35"/>
    </row>
    <row r="16695" spans="7:8" x14ac:dyDescent="0.2">
      <c r="G16695" s="35"/>
      <c r="H16695" s="35"/>
    </row>
    <row r="16696" spans="7:8" x14ac:dyDescent="0.2">
      <c r="G16696" s="35"/>
      <c r="H16696" s="35"/>
    </row>
    <row r="16697" spans="7:8" x14ac:dyDescent="0.2">
      <c r="G16697" s="35"/>
      <c r="H16697" s="35"/>
    </row>
    <row r="16698" spans="7:8" x14ac:dyDescent="0.2">
      <c r="G16698" s="35"/>
      <c r="H16698" s="35"/>
    </row>
    <row r="16699" spans="7:8" x14ac:dyDescent="0.2">
      <c r="G16699" s="35"/>
      <c r="H16699" s="35"/>
    </row>
    <row r="16700" spans="7:8" x14ac:dyDescent="0.2">
      <c r="G16700" s="35"/>
      <c r="H16700" s="35"/>
    </row>
    <row r="16701" spans="7:8" x14ac:dyDescent="0.2">
      <c r="G16701" s="35"/>
      <c r="H16701" s="35"/>
    </row>
    <row r="16702" spans="7:8" x14ac:dyDescent="0.2">
      <c r="G16702" s="35"/>
      <c r="H16702" s="35"/>
    </row>
    <row r="16703" spans="7:8" x14ac:dyDescent="0.2">
      <c r="G16703" s="35"/>
      <c r="H16703" s="35"/>
    </row>
    <row r="16704" spans="7:8" x14ac:dyDescent="0.2">
      <c r="G16704" s="35"/>
      <c r="H16704" s="35"/>
    </row>
    <row r="16705" spans="7:8" x14ac:dyDescent="0.2">
      <c r="G16705" s="35"/>
      <c r="H16705" s="35"/>
    </row>
    <row r="16706" spans="7:8" x14ac:dyDescent="0.2">
      <c r="G16706" s="35"/>
      <c r="H16706" s="35"/>
    </row>
    <row r="16707" spans="7:8" x14ac:dyDescent="0.2">
      <c r="G16707" s="35"/>
      <c r="H16707" s="35"/>
    </row>
    <row r="16708" spans="7:8" x14ac:dyDescent="0.2">
      <c r="G16708" s="35"/>
      <c r="H16708" s="35"/>
    </row>
    <row r="16709" spans="7:8" x14ac:dyDescent="0.2">
      <c r="G16709" s="35"/>
      <c r="H16709" s="35"/>
    </row>
    <row r="16710" spans="7:8" x14ac:dyDescent="0.2">
      <c r="G16710" s="35"/>
      <c r="H16710" s="35"/>
    </row>
    <row r="16711" spans="7:8" x14ac:dyDescent="0.2">
      <c r="G16711" s="35"/>
      <c r="H16711" s="35"/>
    </row>
    <row r="16712" spans="7:8" x14ac:dyDescent="0.2">
      <c r="G16712" s="35"/>
      <c r="H16712" s="35"/>
    </row>
    <row r="16713" spans="7:8" x14ac:dyDescent="0.2">
      <c r="G16713" s="35"/>
      <c r="H16713" s="35"/>
    </row>
    <row r="16714" spans="7:8" x14ac:dyDescent="0.2">
      <c r="G16714" s="35"/>
      <c r="H16714" s="35"/>
    </row>
    <row r="16715" spans="7:8" x14ac:dyDescent="0.2">
      <c r="G16715" s="35"/>
      <c r="H16715" s="35"/>
    </row>
    <row r="16716" spans="7:8" x14ac:dyDescent="0.2">
      <c r="G16716" s="35"/>
      <c r="H16716" s="35"/>
    </row>
    <row r="16717" spans="7:8" x14ac:dyDescent="0.2">
      <c r="G16717" s="35"/>
      <c r="H16717" s="35"/>
    </row>
    <row r="16718" spans="7:8" x14ac:dyDescent="0.2">
      <c r="G16718" s="35"/>
      <c r="H16718" s="35"/>
    </row>
    <row r="16719" spans="7:8" x14ac:dyDescent="0.2">
      <c r="G16719" s="35"/>
      <c r="H16719" s="35"/>
    </row>
    <row r="16720" spans="7:8" x14ac:dyDescent="0.2">
      <c r="G16720" s="35"/>
      <c r="H16720" s="35"/>
    </row>
    <row r="16721" spans="7:8" x14ac:dyDescent="0.2">
      <c r="G16721" s="35"/>
      <c r="H16721" s="35"/>
    </row>
    <row r="16722" spans="7:8" x14ac:dyDescent="0.2">
      <c r="G16722" s="35"/>
      <c r="H16722" s="35"/>
    </row>
    <row r="16723" spans="7:8" x14ac:dyDescent="0.2">
      <c r="G16723" s="35"/>
      <c r="H16723" s="35"/>
    </row>
    <row r="16724" spans="7:8" x14ac:dyDescent="0.2">
      <c r="G16724" s="35"/>
      <c r="H16724" s="35"/>
    </row>
    <row r="16725" spans="7:8" x14ac:dyDescent="0.2">
      <c r="G16725" s="35"/>
      <c r="H16725" s="35"/>
    </row>
    <row r="16726" spans="7:8" x14ac:dyDescent="0.2">
      <c r="G16726" s="35"/>
      <c r="H16726" s="35"/>
    </row>
    <row r="16727" spans="7:8" x14ac:dyDescent="0.2">
      <c r="G16727" s="35"/>
      <c r="H16727" s="35"/>
    </row>
    <row r="16728" spans="7:8" x14ac:dyDescent="0.2">
      <c r="G16728" s="35"/>
      <c r="H16728" s="35"/>
    </row>
    <row r="16729" spans="7:8" x14ac:dyDescent="0.2">
      <c r="G16729" s="35"/>
      <c r="H16729" s="35"/>
    </row>
    <row r="16730" spans="7:8" x14ac:dyDescent="0.2">
      <c r="G16730" s="35"/>
      <c r="H16730" s="35"/>
    </row>
    <row r="16731" spans="7:8" x14ac:dyDescent="0.2">
      <c r="G16731" s="35"/>
      <c r="H16731" s="35"/>
    </row>
    <row r="16732" spans="7:8" x14ac:dyDescent="0.2">
      <c r="G16732" s="35"/>
      <c r="H16732" s="35"/>
    </row>
    <row r="16733" spans="7:8" x14ac:dyDescent="0.2">
      <c r="G16733" s="35"/>
      <c r="H16733" s="35"/>
    </row>
    <row r="16734" spans="7:8" x14ac:dyDescent="0.2">
      <c r="G16734" s="35"/>
      <c r="H16734" s="35"/>
    </row>
    <row r="16735" spans="7:8" x14ac:dyDescent="0.2">
      <c r="G16735" s="35"/>
      <c r="H16735" s="35"/>
    </row>
    <row r="16736" spans="7:8" x14ac:dyDescent="0.2">
      <c r="G16736" s="35"/>
      <c r="H16736" s="35"/>
    </row>
    <row r="16737" spans="7:8" x14ac:dyDescent="0.2">
      <c r="G16737" s="35"/>
      <c r="H16737" s="35"/>
    </row>
    <row r="16738" spans="7:8" x14ac:dyDescent="0.2">
      <c r="G16738" s="35"/>
      <c r="H16738" s="35"/>
    </row>
    <row r="16739" spans="7:8" x14ac:dyDescent="0.2">
      <c r="G16739" s="35"/>
      <c r="H16739" s="35"/>
    </row>
    <row r="16740" spans="7:8" x14ac:dyDescent="0.2">
      <c r="G16740" s="35"/>
      <c r="H16740" s="35"/>
    </row>
    <row r="16741" spans="7:8" x14ac:dyDescent="0.2">
      <c r="G16741" s="35"/>
      <c r="H16741" s="35"/>
    </row>
    <row r="16742" spans="7:8" x14ac:dyDescent="0.2">
      <c r="G16742" s="35"/>
      <c r="H16742" s="35"/>
    </row>
    <row r="16743" spans="7:8" x14ac:dyDescent="0.2">
      <c r="G16743" s="35"/>
      <c r="H16743" s="35"/>
    </row>
    <row r="16744" spans="7:8" x14ac:dyDescent="0.2">
      <c r="G16744" s="35"/>
      <c r="H16744" s="35"/>
    </row>
    <row r="16745" spans="7:8" x14ac:dyDescent="0.2">
      <c r="G16745" s="35"/>
      <c r="H16745" s="35"/>
    </row>
    <row r="16746" spans="7:8" x14ac:dyDescent="0.2">
      <c r="G16746" s="35"/>
      <c r="H16746" s="35"/>
    </row>
    <row r="16747" spans="7:8" x14ac:dyDescent="0.2">
      <c r="G16747" s="35"/>
      <c r="H16747" s="35"/>
    </row>
    <row r="16748" spans="7:8" x14ac:dyDescent="0.2">
      <c r="G16748" s="35"/>
      <c r="H16748" s="35"/>
    </row>
    <row r="16749" spans="7:8" x14ac:dyDescent="0.2">
      <c r="G16749" s="35"/>
      <c r="H16749" s="35"/>
    </row>
    <row r="16750" spans="7:8" x14ac:dyDescent="0.2">
      <c r="G16750" s="35"/>
      <c r="H16750" s="35"/>
    </row>
    <row r="16751" spans="7:8" x14ac:dyDescent="0.2">
      <c r="G16751" s="35"/>
      <c r="H16751" s="35"/>
    </row>
    <row r="16752" spans="7:8" x14ac:dyDescent="0.2">
      <c r="G16752" s="35"/>
      <c r="H16752" s="35"/>
    </row>
    <row r="16753" spans="7:8" x14ac:dyDescent="0.2">
      <c r="G16753" s="35"/>
      <c r="H16753" s="35"/>
    </row>
    <row r="16754" spans="7:8" x14ac:dyDescent="0.2">
      <c r="G16754" s="35"/>
      <c r="H16754" s="35"/>
    </row>
    <row r="16755" spans="7:8" x14ac:dyDescent="0.2">
      <c r="G16755" s="35"/>
      <c r="H16755" s="35"/>
    </row>
    <row r="16756" spans="7:8" x14ac:dyDescent="0.2">
      <c r="G16756" s="35"/>
      <c r="H16756" s="35"/>
    </row>
    <row r="16757" spans="7:8" x14ac:dyDescent="0.2">
      <c r="G16757" s="35"/>
      <c r="H16757" s="35"/>
    </row>
    <row r="16758" spans="7:8" x14ac:dyDescent="0.2">
      <c r="G16758" s="35"/>
      <c r="H16758" s="35"/>
    </row>
    <row r="16759" spans="7:8" x14ac:dyDescent="0.2">
      <c r="G16759" s="35"/>
      <c r="H16759" s="35"/>
    </row>
    <row r="16760" spans="7:8" x14ac:dyDescent="0.2">
      <c r="G16760" s="35"/>
      <c r="H16760" s="35"/>
    </row>
    <row r="16761" spans="7:8" x14ac:dyDescent="0.2">
      <c r="G16761" s="35"/>
      <c r="H16761" s="35"/>
    </row>
    <row r="16762" spans="7:8" x14ac:dyDescent="0.2">
      <c r="G16762" s="35"/>
      <c r="H16762" s="35"/>
    </row>
    <row r="16763" spans="7:8" x14ac:dyDescent="0.2">
      <c r="G16763" s="35"/>
      <c r="H16763" s="35"/>
    </row>
    <row r="16764" spans="7:8" x14ac:dyDescent="0.2">
      <c r="G16764" s="35"/>
      <c r="H16764" s="35"/>
    </row>
    <row r="16765" spans="7:8" x14ac:dyDescent="0.2">
      <c r="G16765" s="35"/>
      <c r="H16765" s="35"/>
    </row>
    <row r="16766" spans="7:8" x14ac:dyDescent="0.2">
      <c r="G16766" s="35"/>
      <c r="H16766" s="35"/>
    </row>
    <row r="16767" spans="7:8" x14ac:dyDescent="0.2">
      <c r="G16767" s="35"/>
      <c r="H16767" s="35"/>
    </row>
    <row r="16768" spans="7:8" x14ac:dyDescent="0.2">
      <c r="G16768" s="35"/>
      <c r="H16768" s="35"/>
    </row>
    <row r="16769" spans="7:8" x14ac:dyDescent="0.2">
      <c r="G16769" s="35"/>
      <c r="H16769" s="35"/>
    </row>
    <row r="16770" spans="7:8" x14ac:dyDescent="0.2">
      <c r="G16770" s="35"/>
      <c r="H16770" s="35"/>
    </row>
    <row r="16771" spans="7:8" x14ac:dyDescent="0.2">
      <c r="G16771" s="35"/>
      <c r="H16771" s="35"/>
    </row>
    <row r="16772" spans="7:8" x14ac:dyDescent="0.2">
      <c r="G16772" s="35"/>
      <c r="H16772" s="35"/>
    </row>
    <row r="16773" spans="7:8" x14ac:dyDescent="0.2">
      <c r="G16773" s="35"/>
      <c r="H16773" s="35"/>
    </row>
    <row r="16774" spans="7:8" x14ac:dyDescent="0.2">
      <c r="G16774" s="35"/>
      <c r="H16774" s="35"/>
    </row>
    <row r="16775" spans="7:8" x14ac:dyDescent="0.2">
      <c r="G16775" s="35"/>
      <c r="H16775" s="35"/>
    </row>
    <row r="16776" spans="7:8" x14ac:dyDescent="0.2">
      <c r="G16776" s="35"/>
      <c r="H16776" s="35"/>
    </row>
    <row r="16777" spans="7:8" x14ac:dyDescent="0.2">
      <c r="G16777" s="35"/>
      <c r="H16777" s="35"/>
    </row>
    <row r="16778" spans="7:8" x14ac:dyDescent="0.2">
      <c r="G16778" s="35"/>
      <c r="H16778" s="35"/>
    </row>
    <row r="16779" spans="7:8" x14ac:dyDescent="0.2">
      <c r="G16779" s="35"/>
      <c r="H16779" s="35"/>
    </row>
    <row r="16780" spans="7:8" x14ac:dyDescent="0.2">
      <c r="G16780" s="35"/>
      <c r="H16780" s="35"/>
    </row>
    <row r="16781" spans="7:8" x14ac:dyDescent="0.2">
      <c r="G16781" s="35"/>
      <c r="H16781" s="35"/>
    </row>
    <row r="16782" spans="7:8" x14ac:dyDescent="0.2">
      <c r="G16782" s="35"/>
      <c r="H16782" s="35"/>
    </row>
    <row r="16783" spans="7:8" x14ac:dyDescent="0.2">
      <c r="G16783" s="35"/>
      <c r="H16783" s="35"/>
    </row>
    <row r="16784" spans="7:8" x14ac:dyDescent="0.2">
      <c r="G16784" s="35"/>
      <c r="H16784" s="35"/>
    </row>
    <row r="16785" spans="7:8" x14ac:dyDescent="0.2">
      <c r="G16785" s="35"/>
      <c r="H16785" s="35"/>
    </row>
    <row r="16786" spans="7:8" x14ac:dyDescent="0.2">
      <c r="G16786" s="35"/>
      <c r="H16786" s="35"/>
    </row>
    <row r="16787" spans="7:8" x14ac:dyDescent="0.2">
      <c r="G16787" s="35"/>
      <c r="H16787" s="35"/>
    </row>
    <row r="16788" spans="7:8" x14ac:dyDescent="0.2">
      <c r="G16788" s="35"/>
      <c r="H16788" s="35"/>
    </row>
    <row r="16789" spans="7:8" x14ac:dyDescent="0.2">
      <c r="G16789" s="35"/>
      <c r="H16789" s="35"/>
    </row>
    <row r="16790" spans="7:8" x14ac:dyDescent="0.2">
      <c r="G16790" s="35"/>
      <c r="H16790" s="35"/>
    </row>
    <row r="16791" spans="7:8" x14ac:dyDescent="0.2">
      <c r="G16791" s="35"/>
      <c r="H16791" s="35"/>
    </row>
    <row r="16792" spans="7:8" x14ac:dyDescent="0.2">
      <c r="G16792" s="35"/>
      <c r="H16792" s="35"/>
    </row>
    <row r="16793" spans="7:8" x14ac:dyDescent="0.2">
      <c r="G16793" s="35"/>
      <c r="H16793" s="35"/>
    </row>
    <row r="16794" spans="7:8" x14ac:dyDescent="0.2">
      <c r="G16794" s="35"/>
      <c r="H16794" s="35"/>
    </row>
    <row r="16795" spans="7:8" x14ac:dyDescent="0.2">
      <c r="G16795" s="35"/>
      <c r="H16795" s="35"/>
    </row>
    <row r="16796" spans="7:8" x14ac:dyDescent="0.2">
      <c r="G16796" s="35"/>
      <c r="H16796" s="35"/>
    </row>
    <row r="16797" spans="7:8" x14ac:dyDescent="0.2">
      <c r="G16797" s="35"/>
      <c r="H16797" s="35"/>
    </row>
    <row r="16798" spans="7:8" x14ac:dyDescent="0.2">
      <c r="G16798" s="35"/>
      <c r="H16798" s="35"/>
    </row>
    <row r="16799" spans="7:8" x14ac:dyDescent="0.2">
      <c r="G16799" s="35"/>
      <c r="H16799" s="35"/>
    </row>
    <row r="16800" spans="7:8" x14ac:dyDescent="0.2">
      <c r="G16800" s="35"/>
      <c r="H16800" s="35"/>
    </row>
    <row r="16801" spans="7:8" x14ac:dyDescent="0.2">
      <c r="G16801" s="35"/>
      <c r="H16801" s="35"/>
    </row>
    <row r="16802" spans="7:8" x14ac:dyDescent="0.2">
      <c r="G16802" s="35"/>
      <c r="H16802" s="35"/>
    </row>
    <row r="16803" spans="7:8" x14ac:dyDescent="0.2">
      <c r="G16803" s="35"/>
      <c r="H16803" s="35"/>
    </row>
    <row r="16804" spans="7:8" x14ac:dyDescent="0.2">
      <c r="G16804" s="35"/>
      <c r="H16804" s="35"/>
    </row>
    <row r="16805" spans="7:8" x14ac:dyDescent="0.2">
      <c r="G16805" s="35"/>
      <c r="H16805" s="35"/>
    </row>
    <row r="16806" spans="7:8" x14ac:dyDescent="0.2">
      <c r="G16806" s="35"/>
      <c r="H16806" s="35"/>
    </row>
    <row r="16807" spans="7:8" x14ac:dyDescent="0.2">
      <c r="G16807" s="35"/>
      <c r="H16807" s="35"/>
    </row>
    <row r="16808" spans="7:8" x14ac:dyDescent="0.2">
      <c r="G16808" s="35"/>
      <c r="H16808" s="35"/>
    </row>
    <row r="16809" spans="7:8" x14ac:dyDescent="0.2">
      <c r="G16809" s="35"/>
      <c r="H16809" s="35"/>
    </row>
    <row r="16810" spans="7:8" x14ac:dyDescent="0.2">
      <c r="G16810" s="35"/>
      <c r="H16810" s="35"/>
    </row>
    <row r="16811" spans="7:8" x14ac:dyDescent="0.2">
      <c r="G16811" s="35"/>
      <c r="H16811" s="35"/>
    </row>
    <row r="16812" spans="7:8" x14ac:dyDescent="0.2">
      <c r="G16812" s="35"/>
      <c r="H16812" s="35"/>
    </row>
    <row r="16813" spans="7:8" x14ac:dyDescent="0.2">
      <c r="G16813" s="35"/>
      <c r="H16813" s="35"/>
    </row>
    <row r="16814" spans="7:8" x14ac:dyDescent="0.2">
      <c r="G16814" s="35"/>
      <c r="H16814" s="35"/>
    </row>
    <row r="16815" spans="7:8" x14ac:dyDescent="0.2">
      <c r="G16815" s="35"/>
      <c r="H16815" s="35"/>
    </row>
    <row r="16816" spans="7:8" x14ac:dyDescent="0.2">
      <c r="G16816" s="35"/>
      <c r="H16816" s="35"/>
    </row>
    <row r="16817" spans="7:8" x14ac:dyDescent="0.2">
      <c r="G16817" s="35"/>
      <c r="H16817" s="35"/>
    </row>
    <row r="16818" spans="7:8" x14ac:dyDescent="0.2">
      <c r="G16818" s="35"/>
      <c r="H16818" s="35"/>
    </row>
    <row r="16819" spans="7:8" x14ac:dyDescent="0.2">
      <c r="G16819" s="35"/>
      <c r="H16819" s="35"/>
    </row>
    <row r="16820" spans="7:8" x14ac:dyDescent="0.2">
      <c r="G16820" s="35"/>
      <c r="H16820" s="35"/>
    </row>
    <row r="16821" spans="7:8" x14ac:dyDescent="0.2">
      <c r="G16821" s="35"/>
      <c r="H16821" s="35"/>
    </row>
    <row r="16822" spans="7:8" x14ac:dyDescent="0.2">
      <c r="G16822" s="35"/>
      <c r="H16822" s="35"/>
    </row>
    <row r="16823" spans="7:8" x14ac:dyDescent="0.2">
      <c r="G16823" s="35"/>
      <c r="H16823" s="35"/>
    </row>
    <row r="16824" spans="7:8" x14ac:dyDescent="0.2">
      <c r="G16824" s="35"/>
      <c r="H16824" s="35"/>
    </row>
    <row r="16825" spans="7:8" x14ac:dyDescent="0.2">
      <c r="G16825" s="35"/>
      <c r="H16825" s="35"/>
    </row>
    <row r="16826" spans="7:8" x14ac:dyDescent="0.2">
      <c r="G16826" s="35"/>
      <c r="H16826" s="35"/>
    </row>
    <row r="16827" spans="7:8" x14ac:dyDescent="0.2">
      <c r="G16827" s="35"/>
      <c r="H16827" s="35"/>
    </row>
    <row r="16828" spans="7:8" x14ac:dyDescent="0.2">
      <c r="G16828" s="35"/>
      <c r="H16828" s="35"/>
    </row>
    <row r="16829" spans="7:8" x14ac:dyDescent="0.2">
      <c r="G16829" s="35"/>
      <c r="H16829" s="35"/>
    </row>
    <row r="16830" spans="7:8" x14ac:dyDescent="0.2">
      <c r="G16830" s="35"/>
      <c r="H16830" s="35"/>
    </row>
    <row r="16831" spans="7:8" x14ac:dyDescent="0.2">
      <c r="G16831" s="35"/>
      <c r="H16831" s="35"/>
    </row>
    <row r="16832" spans="7:8" x14ac:dyDescent="0.2">
      <c r="G16832" s="35"/>
      <c r="H16832" s="35"/>
    </row>
    <row r="16833" spans="7:8" x14ac:dyDescent="0.2">
      <c r="G16833" s="35"/>
      <c r="H16833" s="35"/>
    </row>
    <row r="16834" spans="7:8" x14ac:dyDescent="0.2">
      <c r="G16834" s="35"/>
      <c r="H16834" s="35"/>
    </row>
    <row r="16835" spans="7:8" x14ac:dyDescent="0.2">
      <c r="G16835" s="35"/>
      <c r="H16835" s="35"/>
    </row>
    <row r="16836" spans="7:8" x14ac:dyDescent="0.2">
      <c r="G16836" s="35"/>
      <c r="H16836" s="35"/>
    </row>
    <row r="16837" spans="7:8" x14ac:dyDescent="0.2">
      <c r="G16837" s="35"/>
      <c r="H16837" s="35"/>
    </row>
    <row r="16838" spans="7:8" x14ac:dyDescent="0.2">
      <c r="G16838" s="35"/>
      <c r="H16838" s="35"/>
    </row>
    <row r="16839" spans="7:8" x14ac:dyDescent="0.2">
      <c r="G16839" s="35"/>
      <c r="H16839" s="35"/>
    </row>
    <row r="16840" spans="7:8" x14ac:dyDescent="0.2">
      <c r="G16840" s="35"/>
      <c r="H16840" s="35"/>
    </row>
    <row r="16841" spans="7:8" x14ac:dyDescent="0.2">
      <c r="G16841" s="35"/>
      <c r="H16841" s="35"/>
    </row>
    <row r="16842" spans="7:8" x14ac:dyDescent="0.2">
      <c r="G16842" s="35"/>
      <c r="H16842" s="35"/>
    </row>
    <row r="16843" spans="7:8" x14ac:dyDescent="0.2">
      <c r="G16843" s="35"/>
      <c r="H16843" s="35"/>
    </row>
    <row r="16844" spans="7:8" x14ac:dyDescent="0.2">
      <c r="G16844" s="35"/>
      <c r="H16844" s="35"/>
    </row>
    <row r="16845" spans="7:8" x14ac:dyDescent="0.2">
      <c r="G16845" s="35"/>
      <c r="H16845" s="35"/>
    </row>
    <row r="16846" spans="7:8" x14ac:dyDescent="0.2">
      <c r="G16846" s="35"/>
      <c r="H16846" s="35"/>
    </row>
    <row r="16847" spans="7:8" x14ac:dyDescent="0.2">
      <c r="G16847" s="35"/>
      <c r="H16847" s="35"/>
    </row>
    <row r="16848" spans="7:8" x14ac:dyDescent="0.2">
      <c r="G16848" s="35"/>
      <c r="H16848" s="35"/>
    </row>
    <row r="16849" spans="7:8" x14ac:dyDescent="0.2">
      <c r="G16849" s="35"/>
      <c r="H16849" s="35"/>
    </row>
    <row r="16850" spans="7:8" x14ac:dyDescent="0.2">
      <c r="G16850" s="35"/>
      <c r="H16850" s="35"/>
    </row>
    <row r="16851" spans="7:8" x14ac:dyDescent="0.2">
      <c r="G16851" s="35"/>
      <c r="H16851" s="35"/>
    </row>
    <row r="16852" spans="7:8" x14ac:dyDescent="0.2">
      <c r="G16852" s="35"/>
      <c r="H16852" s="35"/>
    </row>
    <row r="16853" spans="7:8" x14ac:dyDescent="0.2">
      <c r="G16853" s="35"/>
      <c r="H16853" s="35"/>
    </row>
    <row r="16854" spans="7:8" x14ac:dyDescent="0.2">
      <c r="G16854" s="35"/>
      <c r="H16854" s="35"/>
    </row>
    <row r="16855" spans="7:8" x14ac:dyDescent="0.2">
      <c r="G16855" s="35"/>
      <c r="H16855" s="35"/>
    </row>
    <row r="16856" spans="7:8" x14ac:dyDescent="0.2">
      <c r="G16856" s="35"/>
      <c r="H16856" s="35"/>
    </row>
    <row r="16857" spans="7:8" x14ac:dyDescent="0.2">
      <c r="G16857" s="35"/>
      <c r="H16857" s="35"/>
    </row>
    <row r="16858" spans="7:8" x14ac:dyDescent="0.2">
      <c r="G16858" s="35"/>
      <c r="H16858" s="35"/>
    </row>
    <row r="16859" spans="7:8" x14ac:dyDescent="0.2">
      <c r="G16859" s="35"/>
      <c r="H16859" s="35"/>
    </row>
    <row r="16860" spans="7:8" x14ac:dyDescent="0.2">
      <c r="G16860" s="35"/>
      <c r="H16860" s="35"/>
    </row>
    <row r="16861" spans="7:8" x14ac:dyDescent="0.2">
      <c r="G16861" s="35"/>
      <c r="H16861" s="35"/>
    </row>
    <row r="16862" spans="7:8" x14ac:dyDescent="0.2">
      <c r="G16862" s="35"/>
      <c r="H16862" s="35"/>
    </row>
    <row r="16863" spans="7:8" x14ac:dyDescent="0.2">
      <c r="G16863" s="35"/>
      <c r="H16863" s="35"/>
    </row>
    <row r="16864" spans="7:8" x14ac:dyDescent="0.2">
      <c r="G16864" s="35"/>
      <c r="H16864" s="35"/>
    </row>
    <row r="16865" spans="7:8" x14ac:dyDescent="0.2">
      <c r="G16865" s="35"/>
      <c r="H16865" s="35"/>
    </row>
    <row r="16866" spans="7:8" x14ac:dyDescent="0.2">
      <c r="G16866" s="35"/>
      <c r="H16866" s="35"/>
    </row>
    <row r="16867" spans="7:8" x14ac:dyDescent="0.2">
      <c r="G16867" s="35"/>
      <c r="H16867" s="35"/>
    </row>
    <row r="16868" spans="7:8" x14ac:dyDescent="0.2">
      <c r="G16868" s="35"/>
      <c r="H16868" s="35"/>
    </row>
    <row r="16869" spans="7:8" x14ac:dyDescent="0.2">
      <c r="G16869" s="35"/>
      <c r="H16869" s="35"/>
    </row>
    <row r="16870" spans="7:8" x14ac:dyDescent="0.2">
      <c r="G16870" s="35"/>
      <c r="H16870" s="35"/>
    </row>
    <row r="16871" spans="7:8" x14ac:dyDescent="0.2">
      <c r="G16871" s="35"/>
      <c r="H16871" s="35"/>
    </row>
    <row r="16872" spans="7:8" x14ac:dyDescent="0.2">
      <c r="G16872" s="35"/>
      <c r="H16872" s="35"/>
    </row>
    <row r="16873" spans="7:8" x14ac:dyDescent="0.2">
      <c r="G16873" s="35"/>
      <c r="H16873" s="35"/>
    </row>
    <row r="16874" spans="7:8" x14ac:dyDescent="0.2">
      <c r="G16874" s="35"/>
      <c r="H16874" s="35"/>
    </row>
    <row r="16875" spans="7:8" x14ac:dyDescent="0.2">
      <c r="G16875" s="35"/>
      <c r="H16875" s="35"/>
    </row>
    <row r="16876" spans="7:8" x14ac:dyDescent="0.2">
      <c r="G16876" s="35"/>
      <c r="H16876" s="35"/>
    </row>
    <row r="16877" spans="7:8" x14ac:dyDescent="0.2">
      <c r="G16877" s="35"/>
      <c r="H16877" s="35"/>
    </row>
    <row r="16878" spans="7:8" x14ac:dyDescent="0.2">
      <c r="G16878" s="35"/>
      <c r="H16878" s="35"/>
    </row>
    <row r="16879" spans="7:8" x14ac:dyDescent="0.2">
      <c r="G16879" s="35"/>
      <c r="H16879" s="35"/>
    </row>
    <row r="16880" spans="7:8" x14ac:dyDescent="0.2">
      <c r="G16880" s="35"/>
      <c r="H16880" s="35"/>
    </row>
    <row r="16881" spans="7:8" x14ac:dyDescent="0.2">
      <c r="G16881" s="35"/>
      <c r="H16881" s="35"/>
    </row>
    <row r="16882" spans="7:8" x14ac:dyDescent="0.2">
      <c r="G16882" s="35"/>
      <c r="H16882" s="35"/>
    </row>
    <row r="16883" spans="7:8" x14ac:dyDescent="0.2">
      <c r="G16883" s="35"/>
      <c r="H16883" s="35"/>
    </row>
    <row r="16884" spans="7:8" x14ac:dyDescent="0.2">
      <c r="G16884" s="35"/>
      <c r="H16884" s="35"/>
    </row>
    <row r="16885" spans="7:8" x14ac:dyDescent="0.2">
      <c r="G16885" s="35"/>
      <c r="H16885" s="35"/>
    </row>
    <row r="16886" spans="7:8" x14ac:dyDescent="0.2">
      <c r="G16886" s="35"/>
      <c r="H16886" s="35"/>
    </row>
    <row r="16887" spans="7:8" x14ac:dyDescent="0.2">
      <c r="G16887" s="35"/>
      <c r="H16887" s="35"/>
    </row>
    <row r="16888" spans="7:8" x14ac:dyDescent="0.2">
      <c r="G16888" s="35"/>
      <c r="H16888" s="35"/>
    </row>
    <row r="16889" spans="7:8" x14ac:dyDescent="0.2">
      <c r="G16889" s="35"/>
      <c r="H16889" s="35"/>
    </row>
    <row r="16890" spans="7:8" x14ac:dyDescent="0.2">
      <c r="G16890" s="35"/>
      <c r="H16890" s="35"/>
    </row>
    <row r="16891" spans="7:8" x14ac:dyDescent="0.2">
      <c r="G16891" s="35"/>
      <c r="H16891" s="35"/>
    </row>
    <row r="16892" spans="7:8" x14ac:dyDescent="0.2">
      <c r="G16892" s="35"/>
      <c r="H16892" s="35"/>
    </row>
    <row r="16893" spans="7:8" x14ac:dyDescent="0.2">
      <c r="G16893" s="35"/>
      <c r="H16893" s="35"/>
    </row>
    <row r="16894" spans="7:8" x14ac:dyDescent="0.2">
      <c r="G16894" s="35"/>
      <c r="H16894" s="35"/>
    </row>
    <row r="16895" spans="7:8" x14ac:dyDescent="0.2">
      <c r="G16895" s="35"/>
      <c r="H16895" s="35"/>
    </row>
    <row r="16896" spans="7:8" x14ac:dyDescent="0.2">
      <c r="G16896" s="35"/>
      <c r="H16896" s="35"/>
    </row>
    <row r="16897" spans="7:8" x14ac:dyDescent="0.2">
      <c r="G16897" s="35"/>
      <c r="H16897" s="35"/>
    </row>
    <row r="16898" spans="7:8" x14ac:dyDescent="0.2">
      <c r="G16898" s="35"/>
      <c r="H16898" s="35"/>
    </row>
    <row r="16899" spans="7:8" x14ac:dyDescent="0.2">
      <c r="G16899" s="35"/>
      <c r="H16899" s="35"/>
    </row>
    <row r="16900" spans="7:8" x14ac:dyDescent="0.2">
      <c r="G16900" s="35"/>
      <c r="H16900" s="35"/>
    </row>
    <row r="16901" spans="7:8" x14ac:dyDescent="0.2">
      <c r="G16901" s="35"/>
      <c r="H16901" s="35"/>
    </row>
    <row r="16902" spans="7:8" x14ac:dyDescent="0.2">
      <c r="G16902" s="35"/>
      <c r="H16902" s="35"/>
    </row>
    <row r="16903" spans="7:8" x14ac:dyDescent="0.2">
      <c r="G16903" s="35"/>
      <c r="H16903" s="35"/>
    </row>
    <row r="16904" spans="7:8" x14ac:dyDescent="0.2">
      <c r="G16904" s="35"/>
      <c r="H16904" s="35"/>
    </row>
    <row r="16905" spans="7:8" x14ac:dyDescent="0.2">
      <c r="G16905" s="35"/>
      <c r="H16905" s="35"/>
    </row>
    <row r="16906" spans="7:8" x14ac:dyDescent="0.2">
      <c r="G16906" s="35"/>
      <c r="H16906" s="35"/>
    </row>
    <row r="16907" spans="7:8" x14ac:dyDescent="0.2">
      <c r="G16907" s="35"/>
      <c r="H16907" s="35"/>
    </row>
    <row r="16908" spans="7:8" x14ac:dyDescent="0.2">
      <c r="G16908" s="35"/>
      <c r="H16908" s="35"/>
    </row>
    <row r="16909" spans="7:8" x14ac:dyDescent="0.2">
      <c r="G16909" s="35"/>
      <c r="H16909" s="35"/>
    </row>
    <row r="16910" spans="7:8" x14ac:dyDescent="0.2">
      <c r="G16910" s="35"/>
      <c r="H16910" s="35"/>
    </row>
    <row r="16911" spans="7:8" x14ac:dyDescent="0.2">
      <c r="G16911" s="35"/>
      <c r="H16911" s="35"/>
    </row>
    <row r="16912" spans="7:8" x14ac:dyDescent="0.2">
      <c r="G16912" s="35"/>
      <c r="H16912" s="35"/>
    </row>
    <row r="16913" spans="7:8" x14ac:dyDescent="0.2">
      <c r="G16913" s="35"/>
      <c r="H16913" s="35"/>
    </row>
    <row r="16914" spans="7:8" x14ac:dyDescent="0.2">
      <c r="G16914" s="35"/>
      <c r="H16914" s="35"/>
    </row>
    <row r="16915" spans="7:8" x14ac:dyDescent="0.2">
      <c r="G16915" s="35"/>
      <c r="H16915" s="35"/>
    </row>
    <row r="16916" spans="7:8" x14ac:dyDescent="0.2">
      <c r="G16916" s="35"/>
      <c r="H16916" s="35"/>
    </row>
    <row r="16917" spans="7:8" x14ac:dyDescent="0.2">
      <c r="G16917" s="35"/>
      <c r="H16917" s="35"/>
    </row>
    <row r="16918" spans="7:8" x14ac:dyDescent="0.2">
      <c r="G16918" s="35"/>
      <c r="H16918" s="35"/>
    </row>
    <row r="16919" spans="7:8" x14ac:dyDescent="0.2">
      <c r="G16919" s="35"/>
      <c r="H16919" s="35"/>
    </row>
    <row r="16920" spans="7:8" x14ac:dyDescent="0.2">
      <c r="G16920" s="35"/>
      <c r="H16920" s="35"/>
    </row>
    <row r="16921" spans="7:8" x14ac:dyDescent="0.2">
      <c r="G16921" s="35"/>
      <c r="H16921" s="35"/>
    </row>
    <row r="16922" spans="7:8" x14ac:dyDescent="0.2">
      <c r="G16922" s="35"/>
      <c r="H16922" s="35"/>
    </row>
    <row r="16923" spans="7:8" x14ac:dyDescent="0.2">
      <c r="G16923" s="35"/>
      <c r="H16923" s="35"/>
    </row>
    <row r="16924" spans="7:8" x14ac:dyDescent="0.2">
      <c r="G16924" s="35"/>
      <c r="H16924" s="35"/>
    </row>
    <row r="16925" spans="7:8" x14ac:dyDescent="0.2">
      <c r="G16925" s="35"/>
      <c r="H16925" s="35"/>
    </row>
    <row r="16926" spans="7:8" x14ac:dyDescent="0.2">
      <c r="G16926" s="35"/>
      <c r="H16926" s="35"/>
    </row>
    <row r="16927" spans="7:8" x14ac:dyDescent="0.2">
      <c r="G16927" s="35"/>
      <c r="H16927" s="35"/>
    </row>
    <row r="16928" spans="7:8" x14ac:dyDescent="0.2">
      <c r="G16928" s="35"/>
      <c r="H16928" s="35"/>
    </row>
    <row r="16929" spans="7:8" x14ac:dyDescent="0.2">
      <c r="G16929" s="35"/>
      <c r="H16929" s="35"/>
    </row>
    <row r="16930" spans="7:8" x14ac:dyDescent="0.2">
      <c r="G16930" s="35"/>
      <c r="H16930" s="35"/>
    </row>
    <row r="16931" spans="7:8" x14ac:dyDescent="0.2">
      <c r="G16931" s="35"/>
      <c r="H16931" s="35"/>
    </row>
    <row r="16932" spans="7:8" x14ac:dyDescent="0.2">
      <c r="G16932" s="35"/>
      <c r="H16932" s="35"/>
    </row>
    <row r="16933" spans="7:8" x14ac:dyDescent="0.2">
      <c r="G16933" s="35"/>
      <c r="H16933" s="35"/>
    </row>
    <row r="16934" spans="7:8" x14ac:dyDescent="0.2">
      <c r="G16934" s="35"/>
      <c r="H16934" s="35"/>
    </row>
    <row r="16935" spans="7:8" x14ac:dyDescent="0.2">
      <c r="G16935" s="35"/>
      <c r="H16935" s="35"/>
    </row>
    <row r="16936" spans="7:8" x14ac:dyDescent="0.2">
      <c r="G16936" s="35"/>
      <c r="H16936" s="35"/>
    </row>
    <row r="16937" spans="7:8" x14ac:dyDescent="0.2">
      <c r="G16937" s="35"/>
      <c r="H16937" s="35"/>
    </row>
    <row r="16938" spans="7:8" x14ac:dyDescent="0.2">
      <c r="G16938" s="35"/>
      <c r="H16938" s="35"/>
    </row>
    <row r="16939" spans="7:8" x14ac:dyDescent="0.2">
      <c r="G16939" s="35"/>
      <c r="H16939" s="35"/>
    </row>
    <row r="16940" spans="7:8" x14ac:dyDescent="0.2">
      <c r="G16940" s="35"/>
      <c r="H16940" s="35"/>
    </row>
    <row r="16941" spans="7:8" x14ac:dyDescent="0.2">
      <c r="G16941" s="35"/>
      <c r="H16941" s="35"/>
    </row>
    <row r="16942" spans="7:8" x14ac:dyDescent="0.2">
      <c r="G16942" s="35"/>
      <c r="H16942" s="35"/>
    </row>
    <row r="16943" spans="7:8" x14ac:dyDescent="0.2">
      <c r="G16943" s="35"/>
      <c r="H16943" s="35"/>
    </row>
    <row r="16944" spans="7:8" x14ac:dyDescent="0.2">
      <c r="G16944" s="35"/>
      <c r="H16944" s="35"/>
    </row>
    <row r="16945" spans="7:8" x14ac:dyDescent="0.2">
      <c r="G16945" s="35"/>
      <c r="H16945" s="35"/>
    </row>
    <row r="16946" spans="7:8" x14ac:dyDescent="0.2">
      <c r="G16946" s="35"/>
      <c r="H16946" s="35"/>
    </row>
    <row r="16947" spans="7:8" x14ac:dyDescent="0.2">
      <c r="G16947" s="35"/>
      <c r="H16947" s="35"/>
    </row>
    <row r="16948" spans="7:8" x14ac:dyDescent="0.2">
      <c r="G16948" s="35"/>
      <c r="H16948" s="35"/>
    </row>
    <row r="16949" spans="7:8" x14ac:dyDescent="0.2">
      <c r="G16949" s="35"/>
      <c r="H16949" s="35"/>
    </row>
    <row r="16950" spans="7:8" x14ac:dyDescent="0.2">
      <c r="G16950" s="35"/>
      <c r="H16950" s="35"/>
    </row>
    <row r="16951" spans="7:8" x14ac:dyDescent="0.2">
      <c r="G16951" s="35"/>
      <c r="H16951" s="35"/>
    </row>
    <row r="16952" spans="7:8" x14ac:dyDescent="0.2">
      <c r="G16952" s="35"/>
      <c r="H16952" s="35"/>
    </row>
    <row r="16953" spans="7:8" x14ac:dyDescent="0.2">
      <c r="G16953" s="35"/>
      <c r="H16953" s="35"/>
    </row>
    <row r="16954" spans="7:8" x14ac:dyDescent="0.2">
      <c r="G16954" s="35"/>
      <c r="H16954" s="35"/>
    </row>
    <row r="16955" spans="7:8" x14ac:dyDescent="0.2">
      <c r="G16955" s="35"/>
      <c r="H16955" s="35"/>
    </row>
    <row r="16956" spans="7:8" x14ac:dyDescent="0.2">
      <c r="G16956" s="35"/>
      <c r="H16956" s="35"/>
    </row>
    <row r="16957" spans="7:8" x14ac:dyDescent="0.2">
      <c r="G16957" s="35"/>
      <c r="H16957" s="35"/>
    </row>
    <row r="16958" spans="7:8" x14ac:dyDescent="0.2">
      <c r="G16958" s="35"/>
      <c r="H16958" s="35"/>
    </row>
    <row r="16959" spans="7:8" x14ac:dyDescent="0.2">
      <c r="G16959" s="35"/>
      <c r="H16959" s="35"/>
    </row>
    <row r="16960" spans="7:8" x14ac:dyDescent="0.2">
      <c r="G16960" s="35"/>
      <c r="H16960" s="35"/>
    </row>
    <row r="16961" spans="7:8" x14ac:dyDescent="0.2">
      <c r="G16961" s="35"/>
      <c r="H16961" s="35"/>
    </row>
    <row r="16962" spans="7:8" x14ac:dyDescent="0.2">
      <c r="G16962" s="35"/>
      <c r="H16962" s="35"/>
    </row>
    <row r="16963" spans="7:8" x14ac:dyDescent="0.2">
      <c r="G16963" s="35"/>
      <c r="H16963" s="35"/>
    </row>
    <row r="16964" spans="7:8" x14ac:dyDescent="0.2">
      <c r="G16964" s="35"/>
      <c r="H16964" s="35"/>
    </row>
    <row r="16965" spans="7:8" x14ac:dyDescent="0.2">
      <c r="G16965" s="35"/>
      <c r="H16965" s="35"/>
    </row>
    <row r="16966" spans="7:8" x14ac:dyDescent="0.2">
      <c r="G16966" s="35"/>
      <c r="H16966" s="35"/>
    </row>
    <row r="16967" spans="7:8" x14ac:dyDescent="0.2">
      <c r="G16967" s="35"/>
      <c r="H16967" s="35"/>
    </row>
    <row r="16968" spans="7:8" x14ac:dyDescent="0.2">
      <c r="G16968" s="35"/>
      <c r="H16968" s="35"/>
    </row>
    <row r="16969" spans="7:8" x14ac:dyDescent="0.2">
      <c r="G16969" s="35"/>
      <c r="H16969" s="35"/>
    </row>
    <row r="16970" spans="7:8" x14ac:dyDescent="0.2">
      <c r="G16970" s="35"/>
      <c r="H16970" s="35"/>
    </row>
    <row r="16971" spans="7:8" x14ac:dyDescent="0.2">
      <c r="G16971" s="35"/>
      <c r="H16971" s="35"/>
    </row>
    <row r="16972" spans="7:8" x14ac:dyDescent="0.2">
      <c r="G16972" s="35"/>
      <c r="H16972" s="35"/>
    </row>
    <row r="16973" spans="7:8" x14ac:dyDescent="0.2">
      <c r="G16973" s="35"/>
      <c r="H16973" s="35"/>
    </row>
    <row r="16974" spans="7:8" x14ac:dyDescent="0.2">
      <c r="G16974" s="35"/>
      <c r="H16974" s="35"/>
    </row>
    <row r="16975" spans="7:8" x14ac:dyDescent="0.2">
      <c r="G16975" s="35"/>
      <c r="H16975" s="35"/>
    </row>
    <row r="16976" spans="7:8" x14ac:dyDescent="0.2">
      <c r="G16976" s="35"/>
      <c r="H16976" s="35"/>
    </row>
    <row r="16977" spans="7:8" x14ac:dyDescent="0.2">
      <c r="G16977" s="35"/>
      <c r="H16977" s="35"/>
    </row>
    <row r="16978" spans="7:8" x14ac:dyDescent="0.2">
      <c r="G16978" s="35"/>
      <c r="H16978" s="35"/>
    </row>
    <row r="16979" spans="7:8" x14ac:dyDescent="0.2">
      <c r="G16979" s="35"/>
      <c r="H16979" s="35"/>
    </row>
    <row r="16980" spans="7:8" x14ac:dyDescent="0.2">
      <c r="G16980" s="35"/>
      <c r="H16980" s="35"/>
    </row>
    <row r="16981" spans="7:8" x14ac:dyDescent="0.2">
      <c r="G16981" s="35"/>
      <c r="H16981" s="35"/>
    </row>
    <row r="16982" spans="7:8" x14ac:dyDescent="0.2">
      <c r="G16982" s="35"/>
      <c r="H16982" s="35"/>
    </row>
    <row r="16983" spans="7:8" x14ac:dyDescent="0.2">
      <c r="G16983" s="35"/>
      <c r="H16983" s="35"/>
    </row>
    <row r="16984" spans="7:8" x14ac:dyDescent="0.2">
      <c r="G16984" s="35"/>
      <c r="H16984" s="35"/>
    </row>
    <row r="16985" spans="7:8" x14ac:dyDescent="0.2">
      <c r="G16985" s="35"/>
      <c r="H16985" s="35"/>
    </row>
    <row r="16986" spans="7:8" x14ac:dyDescent="0.2">
      <c r="G16986" s="35"/>
      <c r="H16986" s="35"/>
    </row>
    <row r="16987" spans="7:8" x14ac:dyDescent="0.2">
      <c r="G16987" s="35"/>
      <c r="H16987" s="35"/>
    </row>
    <row r="16988" spans="7:8" x14ac:dyDescent="0.2">
      <c r="G16988" s="35"/>
      <c r="H16988" s="35"/>
    </row>
    <row r="16989" spans="7:8" x14ac:dyDescent="0.2">
      <c r="G16989" s="35"/>
      <c r="H16989" s="35"/>
    </row>
    <row r="16990" spans="7:8" x14ac:dyDescent="0.2">
      <c r="G16990" s="35"/>
      <c r="H16990" s="35"/>
    </row>
    <row r="16991" spans="7:8" x14ac:dyDescent="0.2">
      <c r="G16991" s="35"/>
      <c r="H16991" s="35"/>
    </row>
    <row r="16992" spans="7:8" x14ac:dyDescent="0.2">
      <c r="G16992" s="35"/>
      <c r="H16992" s="35"/>
    </row>
    <row r="16993" spans="7:8" x14ac:dyDescent="0.2">
      <c r="G16993" s="35"/>
      <c r="H16993" s="35"/>
    </row>
    <row r="16994" spans="7:8" x14ac:dyDescent="0.2">
      <c r="G16994" s="35"/>
      <c r="H16994" s="35"/>
    </row>
    <row r="16995" spans="7:8" x14ac:dyDescent="0.2">
      <c r="G16995" s="35"/>
      <c r="H16995" s="35"/>
    </row>
    <row r="16996" spans="7:8" x14ac:dyDescent="0.2">
      <c r="G16996" s="35"/>
      <c r="H16996" s="35"/>
    </row>
    <row r="16997" spans="7:8" x14ac:dyDescent="0.2">
      <c r="G16997" s="35"/>
      <c r="H16997" s="35"/>
    </row>
    <row r="16998" spans="7:8" x14ac:dyDescent="0.2">
      <c r="G16998" s="35"/>
      <c r="H16998" s="35"/>
    </row>
    <row r="16999" spans="7:8" x14ac:dyDescent="0.2">
      <c r="G16999" s="35"/>
      <c r="H16999" s="35"/>
    </row>
    <row r="17000" spans="7:8" x14ac:dyDescent="0.2">
      <c r="G17000" s="35"/>
      <c r="H17000" s="35"/>
    </row>
    <row r="17001" spans="7:8" x14ac:dyDescent="0.2">
      <c r="G17001" s="35"/>
      <c r="H17001" s="35"/>
    </row>
    <row r="17002" spans="7:8" x14ac:dyDescent="0.2">
      <c r="G17002" s="35"/>
      <c r="H17002" s="35"/>
    </row>
    <row r="17003" spans="7:8" x14ac:dyDescent="0.2">
      <c r="G17003" s="35"/>
      <c r="H17003" s="35"/>
    </row>
    <row r="17004" spans="7:8" x14ac:dyDescent="0.2">
      <c r="G17004" s="35"/>
      <c r="H17004" s="35"/>
    </row>
    <row r="17005" spans="7:8" x14ac:dyDescent="0.2">
      <c r="G17005" s="35"/>
      <c r="H17005" s="35"/>
    </row>
    <row r="17006" spans="7:8" x14ac:dyDescent="0.2">
      <c r="G17006" s="35"/>
      <c r="H17006" s="35"/>
    </row>
    <row r="17007" spans="7:8" x14ac:dyDescent="0.2">
      <c r="G17007" s="35"/>
      <c r="H17007" s="35"/>
    </row>
    <row r="17008" spans="7:8" x14ac:dyDescent="0.2">
      <c r="G17008" s="35"/>
      <c r="H17008" s="35"/>
    </row>
    <row r="17009" spans="7:8" x14ac:dyDescent="0.2">
      <c r="G17009" s="35"/>
      <c r="H17009" s="35"/>
    </row>
    <row r="17010" spans="7:8" x14ac:dyDescent="0.2">
      <c r="G17010" s="35"/>
      <c r="H17010" s="35"/>
    </row>
    <row r="17011" spans="7:8" x14ac:dyDescent="0.2">
      <c r="G17011" s="35"/>
      <c r="H17011" s="35"/>
    </row>
    <row r="17012" spans="7:8" x14ac:dyDescent="0.2">
      <c r="G17012" s="35"/>
      <c r="H17012" s="35"/>
    </row>
    <row r="17013" spans="7:8" x14ac:dyDescent="0.2">
      <c r="G17013" s="35"/>
      <c r="H17013" s="35"/>
    </row>
    <row r="17014" spans="7:8" x14ac:dyDescent="0.2">
      <c r="G17014" s="35"/>
      <c r="H17014" s="35"/>
    </row>
    <row r="17015" spans="7:8" x14ac:dyDescent="0.2">
      <c r="G17015" s="35"/>
      <c r="H17015" s="35"/>
    </row>
    <row r="17016" spans="7:8" x14ac:dyDescent="0.2">
      <c r="G17016" s="35"/>
      <c r="H17016" s="35"/>
    </row>
    <row r="17017" spans="7:8" x14ac:dyDescent="0.2">
      <c r="G17017" s="35"/>
      <c r="H17017" s="35"/>
    </row>
    <row r="17018" spans="7:8" x14ac:dyDescent="0.2">
      <c r="G17018" s="35"/>
      <c r="H17018" s="35"/>
    </row>
    <row r="17019" spans="7:8" x14ac:dyDescent="0.2">
      <c r="G17019" s="35"/>
      <c r="H17019" s="35"/>
    </row>
    <row r="17020" spans="7:8" x14ac:dyDescent="0.2">
      <c r="G17020" s="35"/>
      <c r="H17020" s="35"/>
    </row>
    <row r="17021" spans="7:8" x14ac:dyDescent="0.2">
      <c r="G17021" s="35"/>
      <c r="H17021" s="35"/>
    </row>
    <row r="17022" spans="7:8" x14ac:dyDescent="0.2">
      <c r="G17022" s="35"/>
      <c r="H17022" s="35"/>
    </row>
    <row r="17023" spans="7:8" x14ac:dyDescent="0.2">
      <c r="G17023" s="35"/>
      <c r="H17023" s="35"/>
    </row>
    <row r="17024" spans="7:8" x14ac:dyDescent="0.2">
      <c r="G17024" s="35"/>
      <c r="H17024" s="35"/>
    </row>
    <row r="17025" spans="7:8" x14ac:dyDescent="0.2">
      <c r="G17025" s="35"/>
      <c r="H17025" s="35"/>
    </row>
    <row r="17026" spans="7:8" x14ac:dyDescent="0.2">
      <c r="G17026" s="35"/>
      <c r="H17026" s="35"/>
    </row>
    <row r="17027" spans="7:8" x14ac:dyDescent="0.2">
      <c r="G17027" s="35"/>
      <c r="H17027" s="35"/>
    </row>
    <row r="17028" spans="7:8" x14ac:dyDescent="0.2">
      <c r="G17028" s="35"/>
      <c r="H17028" s="35"/>
    </row>
    <row r="17029" spans="7:8" x14ac:dyDescent="0.2">
      <c r="G17029" s="35"/>
      <c r="H17029" s="35"/>
    </row>
    <row r="17030" spans="7:8" x14ac:dyDescent="0.2">
      <c r="G17030" s="35"/>
      <c r="H17030" s="35"/>
    </row>
    <row r="17031" spans="7:8" x14ac:dyDescent="0.2">
      <c r="G17031" s="35"/>
      <c r="H17031" s="35"/>
    </row>
    <row r="17032" spans="7:8" x14ac:dyDescent="0.2">
      <c r="G17032" s="35"/>
      <c r="H17032" s="35"/>
    </row>
    <row r="17033" spans="7:8" x14ac:dyDescent="0.2">
      <c r="G17033" s="35"/>
      <c r="H17033" s="35"/>
    </row>
    <row r="17034" spans="7:8" x14ac:dyDescent="0.2">
      <c r="G17034" s="35"/>
      <c r="H17034" s="35"/>
    </row>
    <row r="17035" spans="7:8" x14ac:dyDescent="0.2">
      <c r="G17035" s="35"/>
      <c r="H17035" s="35"/>
    </row>
    <row r="17036" spans="7:8" x14ac:dyDescent="0.2">
      <c r="G17036" s="35"/>
      <c r="H17036" s="35"/>
    </row>
    <row r="17037" spans="7:8" x14ac:dyDescent="0.2">
      <c r="G17037" s="35"/>
      <c r="H17037" s="35"/>
    </row>
    <row r="17038" spans="7:8" x14ac:dyDescent="0.2">
      <c r="G17038" s="35"/>
      <c r="H17038" s="35"/>
    </row>
    <row r="17039" spans="7:8" x14ac:dyDescent="0.2">
      <c r="G17039" s="35"/>
      <c r="H17039" s="35"/>
    </row>
    <row r="17040" spans="7:8" x14ac:dyDescent="0.2">
      <c r="G17040" s="35"/>
      <c r="H17040" s="35"/>
    </row>
    <row r="17041" spans="7:8" x14ac:dyDescent="0.2">
      <c r="G17041" s="35"/>
      <c r="H17041" s="35"/>
    </row>
    <row r="17042" spans="7:8" x14ac:dyDescent="0.2">
      <c r="G17042" s="35"/>
      <c r="H17042" s="35"/>
    </row>
    <row r="17043" spans="7:8" x14ac:dyDescent="0.2">
      <c r="G17043" s="35"/>
      <c r="H17043" s="35"/>
    </row>
    <row r="17044" spans="7:8" x14ac:dyDescent="0.2">
      <c r="G17044" s="35"/>
      <c r="H17044" s="35"/>
    </row>
    <row r="17045" spans="7:8" x14ac:dyDescent="0.2">
      <c r="G17045" s="35"/>
      <c r="H17045" s="35"/>
    </row>
    <row r="17046" spans="7:8" x14ac:dyDescent="0.2">
      <c r="G17046" s="35"/>
      <c r="H17046" s="35"/>
    </row>
    <row r="17047" spans="7:8" x14ac:dyDescent="0.2">
      <c r="G17047" s="35"/>
      <c r="H17047" s="35"/>
    </row>
    <row r="17048" spans="7:8" x14ac:dyDescent="0.2">
      <c r="G17048" s="35"/>
      <c r="H17048" s="35"/>
    </row>
    <row r="17049" spans="7:8" x14ac:dyDescent="0.2">
      <c r="G17049" s="35"/>
      <c r="H17049" s="35"/>
    </row>
    <row r="17050" spans="7:8" x14ac:dyDescent="0.2">
      <c r="G17050" s="35"/>
      <c r="H17050" s="35"/>
    </row>
    <row r="17051" spans="7:8" x14ac:dyDescent="0.2">
      <c r="G17051" s="35"/>
      <c r="H17051" s="35"/>
    </row>
    <row r="17052" spans="7:8" x14ac:dyDescent="0.2">
      <c r="G17052" s="35"/>
      <c r="H17052" s="35"/>
    </row>
    <row r="17053" spans="7:8" x14ac:dyDescent="0.2">
      <c r="G17053" s="35"/>
      <c r="H17053" s="35"/>
    </row>
    <row r="17054" spans="7:8" x14ac:dyDescent="0.2">
      <c r="G17054" s="35"/>
      <c r="H17054" s="35"/>
    </row>
    <row r="17055" spans="7:8" x14ac:dyDescent="0.2">
      <c r="G17055" s="35"/>
      <c r="H17055" s="35"/>
    </row>
    <row r="17056" spans="7:8" x14ac:dyDescent="0.2">
      <c r="G17056" s="35"/>
      <c r="H17056" s="35"/>
    </row>
    <row r="17057" spans="7:8" x14ac:dyDescent="0.2">
      <c r="G17057" s="35"/>
      <c r="H17057" s="35"/>
    </row>
    <row r="17058" spans="7:8" x14ac:dyDescent="0.2">
      <c r="G17058" s="35"/>
      <c r="H17058" s="35"/>
    </row>
    <row r="17059" spans="7:8" x14ac:dyDescent="0.2">
      <c r="G17059" s="35"/>
      <c r="H17059" s="35"/>
    </row>
    <row r="17060" spans="7:8" x14ac:dyDescent="0.2">
      <c r="G17060" s="35"/>
      <c r="H17060" s="35"/>
    </row>
    <row r="17061" spans="7:8" x14ac:dyDescent="0.2">
      <c r="G17061" s="35"/>
      <c r="H17061" s="35"/>
    </row>
    <row r="17062" spans="7:8" x14ac:dyDescent="0.2">
      <c r="G17062" s="35"/>
      <c r="H17062" s="35"/>
    </row>
    <row r="17063" spans="7:8" x14ac:dyDescent="0.2">
      <c r="G17063" s="35"/>
      <c r="H17063" s="35"/>
    </row>
    <row r="17064" spans="7:8" x14ac:dyDescent="0.2">
      <c r="G17064" s="35"/>
      <c r="H17064" s="35"/>
    </row>
    <row r="17065" spans="7:8" x14ac:dyDescent="0.2">
      <c r="G17065" s="35"/>
      <c r="H17065" s="35"/>
    </row>
    <row r="17066" spans="7:8" x14ac:dyDescent="0.2">
      <c r="G17066" s="35"/>
      <c r="H17066" s="35"/>
    </row>
    <row r="17067" spans="7:8" x14ac:dyDescent="0.2">
      <c r="G17067" s="35"/>
      <c r="H17067" s="35"/>
    </row>
    <row r="17068" spans="7:8" x14ac:dyDescent="0.2">
      <c r="G17068" s="35"/>
      <c r="H17068" s="35"/>
    </row>
    <row r="17069" spans="7:8" x14ac:dyDescent="0.2">
      <c r="G17069" s="35"/>
      <c r="H17069" s="35"/>
    </row>
    <row r="17070" spans="7:8" x14ac:dyDescent="0.2">
      <c r="G17070" s="35"/>
      <c r="H17070" s="35"/>
    </row>
    <row r="17071" spans="7:8" x14ac:dyDescent="0.2">
      <c r="G17071" s="35"/>
      <c r="H17071" s="35"/>
    </row>
    <row r="17072" spans="7:8" x14ac:dyDescent="0.2">
      <c r="G17072" s="35"/>
      <c r="H17072" s="35"/>
    </row>
    <row r="17073" spans="7:8" x14ac:dyDescent="0.2">
      <c r="G17073" s="35"/>
      <c r="H17073" s="35"/>
    </row>
    <row r="17074" spans="7:8" x14ac:dyDescent="0.2">
      <c r="G17074" s="35"/>
      <c r="H17074" s="35"/>
    </row>
    <row r="17075" spans="7:8" x14ac:dyDescent="0.2">
      <c r="G17075" s="35"/>
      <c r="H17075" s="35"/>
    </row>
    <row r="17076" spans="7:8" x14ac:dyDescent="0.2">
      <c r="G17076" s="35"/>
      <c r="H17076" s="35"/>
    </row>
    <row r="17077" spans="7:8" x14ac:dyDescent="0.2">
      <c r="G17077" s="35"/>
      <c r="H17077" s="35"/>
    </row>
    <row r="17078" spans="7:8" x14ac:dyDescent="0.2">
      <c r="G17078" s="35"/>
      <c r="H17078" s="35"/>
    </row>
    <row r="17079" spans="7:8" x14ac:dyDescent="0.2">
      <c r="G17079" s="35"/>
      <c r="H17079" s="35"/>
    </row>
    <row r="17080" spans="7:8" x14ac:dyDescent="0.2">
      <c r="G17080" s="35"/>
      <c r="H17080" s="35"/>
    </row>
    <row r="17081" spans="7:8" x14ac:dyDescent="0.2">
      <c r="G17081" s="35"/>
      <c r="H17081" s="35"/>
    </row>
    <row r="17082" spans="7:8" x14ac:dyDescent="0.2">
      <c r="G17082" s="35"/>
      <c r="H17082" s="35"/>
    </row>
    <row r="17083" spans="7:8" x14ac:dyDescent="0.2">
      <c r="G17083" s="35"/>
      <c r="H17083" s="35"/>
    </row>
    <row r="17084" spans="7:8" x14ac:dyDescent="0.2">
      <c r="G17084" s="35"/>
      <c r="H17084" s="35"/>
    </row>
    <row r="17085" spans="7:8" x14ac:dyDescent="0.2">
      <c r="G17085" s="35"/>
      <c r="H17085" s="35"/>
    </row>
    <row r="17086" spans="7:8" x14ac:dyDescent="0.2">
      <c r="G17086" s="35"/>
      <c r="H17086" s="35"/>
    </row>
    <row r="17087" spans="7:8" x14ac:dyDescent="0.2">
      <c r="G17087" s="35"/>
      <c r="H17087" s="35"/>
    </row>
    <row r="17088" spans="7:8" x14ac:dyDescent="0.2">
      <c r="G17088" s="35"/>
      <c r="H17088" s="35"/>
    </row>
    <row r="17089" spans="7:8" x14ac:dyDescent="0.2">
      <c r="G17089" s="35"/>
      <c r="H17089" s="35"/>
    </row>
    <row r="17090" spans="7:8" x14ac:dyDescent="0.2">
      <c r="G17090" s="35"/>
      <c r="H17090" s="35"/>
    </row>
    <row r="17091" spans="7:8" x14ac:dyDescent="0.2">
      <c r="G17091" s="35"/>
      <c r="H17091" s="35"/>
    </row>
    <row r="17092" spans="7:8" x14ac:dyDescent="0.2">
      <c r="G17092" s="35"/>
      <c r="H17092" s="35"/>
    </row>
    <row r="17093" spans="7:8" x14ac:dyDescent="0.2">
      <c r="G17093" s="35"/>
      <c r="H17093" s="35"/>
    </row>
    <row r="17094" spans="7:8" x14ac:dyDescent="0.2">
      <c r="G17094" s="35"/>
      <c r="H17094" s="35"/>
    </row>
    <row r="17095" spans="7:8" x14ac:dyDescent="0.2">
      <c r="G17095" s="35"/>
      <c r="H17095" s="35"/>
    </row>
    <row r="17096" spans="7:8" x14ac:dyDescent="0.2">
      <c r="G17096" s="35"/>
      <c r="H17096" s="35"/>
    </row>
    <row r="17097" spans="7:8" x14ac:dyDescent="0.2">
      <c r="G17097" s="35"/>
      <c r="H17097" s="35"/>
    </row>
    <row r="17098" spans="7:8" x14ac:dyDescent="0.2">
      <c r="G17098" s="35"/>
      <c r="H17098" s="35"/>
    </row>
    <row r="17099" spans="7:8" x14ac:dyDescent="0.2">
      <c r="G17099" s="35"/>
      <c r="H17099" s="35"/>
    </row>
    <row r="17100" spans="7:8" x14ac:dyDescent="0.2">
      <c r="G17100" s="35"/>
      <c r="H17100" s="35"/>
    </row>
    <row r="17101" spans="7:8" x14ac:dyDescent="0.2">
      <c r="G17101" s="35"/>
      <c r="H17101" s="35"/>
    </row>
    <row r="17102" spans="7:8" x14ac:dyDescent="0.2">
      <c r="G17102" s="35"/>
      <c r="H17102" s="35"/>
    </row>
    <row r="17103" spans="7:8" x14ac:dyDescent="0.2">
      <c r="G17103" s="35"/>
      <c r="H17103" s="35"/>
    </row>
    <row r="17104" spans="7:8" x14ac:dyDescent="0.2">
      <c r="G17104" s="35"/>
      <c r="H17104" s="35"/>
    </row>
    <row r="17105" spans="7:8" x14ac:dyDescent="0.2">
      <c r="G17105" s="35"/>
      <c r="H17105" s="35"/>
    </row>
    <row r="17106" spans="7:8" x14ac:dyDescent="0.2">
      <c r="G17106" s="35"/>
      <c r="H17106" s="35"/>
    </row>
    <row r="17107" spans="7:8" x14ac:dyDescent="0.2">
      <c r="G17107" s="35"/>
      <c r="H17107" s="35"/>
    </row>
    <row r="17108" spans="7:8" x14ac:dyDescent="0.2">
      <c r="G17108" s="35"/>
      <c r="H17108" s="35"/>
    </row>
    <row r="17109" spans="7:8" x14ac:dyDescent="0.2">
      <c r="G17109" s="35"/>
      <c r="H17109" s="35"/>
    </row>
    <row r="17110" spans="7:8" x14ac:dyDescent="0.2">
      <c r="G17110" s="35"/>
      <c r="H17110" s="35"/>
    </row>
    <row r="17111" spans="7:8" x14ac:dyDescent="0.2">
      <c r="G17111" s="35"/>
      <c r="H17111" s="35"/>
    </row>
    <row r="17112" spans="7:8" x14ac:dyDescent="0.2">
      <c r="G17112" s="35"/>
      <c r="H17112" s="35"/>
    </row>
    <row r="17113" spans="7:8" x14ac:dyDescent="0.2">
      <c r="G17113" s="35"/>
      <c r="H17113" s="35"/>
    </row>
    <row r="17114" spans="7:8" x14ac:dyDescent="0.2">
      <c r="G17114" s="35"/>
      <c r="H17114" s="35"/>
    </row>
    <row r="17115" spans="7:8" x14ac:dyDescent="0.2">
      <c r="G17115" s="35"/>
      <c r="H17115" s="35"/>
    </row>
    <row r="17116" spans="7:8" x14ac:dyDescent="0.2">
      <c r="G17116" s="35"/>
      <c r="H17116" s="35"/>
    </row>
    <row r="17117" spans="7:8" x14ac:dyDescent="0.2">
      <c r="G17117" s="35"/>
      <c r="H17117" s="35"/>
    </row>
    <row r="17118" spans="7:8" x14ac:dyDescent="0.2">
      <c r="G17118" s="35"/>
      <c r="H17118" s="35"/>
    </row>
    <row r="17119" spans="7:8" x14ac:dyDescent="0.2">
      <c r="G17119" s="35"/>
      <c r="H17119" s="35"/>
    </row>
    <row r="17120" spans="7:8" x14ac:dyDescent="0.2">
      <c r="G17120" s="35"/>
      <c r="H17120" s="35"/>
    </row>
    <row r="17121" spans="7:8" x14ac:dyDescent="0.2">
      <c r="G17121" s="35"/>
      <c r="H17121" s="35"/>
    </row>
    <row r="17122" spans="7:8" x14ac:dyDescent="0.2">
      <c r="G17122" s="35"/>
      <c r="H17122" s="35"/>
    </row>
    <row r="17123" spans="7:8" x14ac:dyDescent="0.2">
      <c r="G17123" s="35"/>
      <c r="H17123" s="35"/>
    </row>
    <row r="17124" spans="7:8" x14ac:dyDescent="0.2">
      <c r="G17124" s="35"/>
      <c r="H17124" s="35"/>
    </row>
    <row r="17125" spans="7:8" x14ac:dyDescent="0.2">
      <c r="G17125" s="35"/>
      <c r="H17125" s="35"/>
    </row>
    <row r="17126" spans="7:8" x14ac:dyDescent="0.2">
      <c r="G17126" s="35"/>
      <c r="H17126" s="35"/>
    </row>
    <row r="17127" spans="7:8" x14ac:dyDescent="0.2">
      <c r="G17127" s="35"/>
      <c r="H17127" s="35"/>
    </row>
    <row r="17128" spans="7:8" x14ac:dyDescent="0.2">
      <c r="G17128" s="35"/>
      <c r="H17128" s="35"/>
    </row>
    <row r="17129" spans="7:8" x14ac:dyDescent="0.2">
      <c r="G17129" s="35"/>
      <c r="H17129" s="35"/>
    </row>
    <row r="17130" spans="7:8" x14ac:dyDescent="0.2">
      <c r="G17130" s="35"/>
      <c r="H17130" s="35"/>
    </row>
    <row r="17131" spans="7:8" x14ac:dyDescent="0.2">
      <c r="G17131" s="35"/>
      <c r="H17131" s="35"/>
    </row>
    <row r="17132" spans="7:8" x14ac:dyDescent="0.2">
      <c r="G17132" s="35"/>
      <c r="H17132" s="35"/>
    </row>
    <row r="17133" spans="7:8" x14ac:dyDescent="0.2">
      <c r="G17133" s="35"/>
      <c r="H17133" s="35"/>
    </row>
    <row r="17134" spans="7:8" x14ac:dyDescent="0.2">
      <c r="G17134" s="35"/>
      <c r="H17134" s="35"/>
    </row>
    <row r="17135" spans="7:8" x14ac:dyDescent="0.2">
      <c r="G17135" s="35"/>
      <c r="H17135" s="35"/>
    </row>
    <row r="17136" spans="7:8" x14ac:dyDescent="0.2">
      <c r="G17136" s="35"/>
      <c r="H17136" s="35"/>
    </row>
    <row r="17137" spans="7:8" x14ac:dyDescent="0.2">
      <c r="G17137" s="35"/>
      <c r="H17137" s="35"/>
    </row>
    <row r="17138" spans="7:8" x14ac:dyDescent="0.2">
      <c r="G17138" s="35"/>
      <c r="H17138" s="35"/>
    </row>
    <row r="17139" spans="7:8" x14ac:dyDescent="0.2">
      <c r="G17139" s="35"/>
      <c r="H17139" s="35"/>
    </row>
    <row r="17140" spans="7:8" x14ac:dyDescent="0.2">
      <c r="G17140" s="35"/>
      <c r="H17140" s="35"/>
    </row>
    <row r="17141" spans="7:8" x14ac:dyDescent="0.2">
      <c r="G17141" s="35"/>
      <c r="H17141" s="35"/>
    </row>
    <row r="17142" spans="7:8" x14ac:dyDescent="0.2">
      <c r="G17142" s="35"/>
      <c r="H17142" s="35"/>
    </row>
    <row r="17143" spans="7:8" x14ac:dyDescent="0.2">
      <c r="G17143" s="35"/>
      <c r="H17143" s="35"/>
    </row>
    <row r="17144" spans="7:8" x14ac:dyDescent="0.2">
      <c r="G17144" s="35"/>
      <c r="H17144" s="35"/>
    </row>
    <row r="17145" spans="7:8" x14ac:dyDescent="0.2">
      <c r="G17145" s="35"/>
      <c r="H17145" s="35"/>
    </row>
    <row r="17146" spans="7:8" x14ac:dyDescent="0.2">
      <c r="G17146" s="35"/>
      <c r="H17146" s="35"/>
    </row>
    <row r="17147" spans="7:8" x14ac:dyDescent="0.2">
      <c r="G17147" s="35"/>
      <c r="H17147" s="35"/>
    </row>
    <row r="17148" spans="7:8" x14ac:dyDescent="0.2">
      <c r="G17148" s="35"/>
      <c r="H17148" s="35"/>
    </row>
    <row r="17149" spans="7:8" x14ac:dyDescent="0.2">
      <c r="G17149" s="35"/>
      <c r="H17149" s="35"/>
    </row>
    <row r="17150" spans="7:8" x14ac:dyDescent="0.2">
      <c r="G17150" s="35"/>
      <c r="H17150" s="35"/>
    </row>
    <row r="17151" spans="7:8" x14ac:dyDescent="0.2">
      <c r="G17151" s="35"/>
      <c r="H17151" s="35"/>
    </row>
    <row r="17152" spans="7:8" x14ac:dyDescent="0.2">
      <c r="G17152" s="35"/>
      <c r="H17152" s="35"/>
    </row>
    <row r="17153" spans="7:8" x14ac:dyDescent="0.2">
      <c r="G17153" s="35"/>
      <c r="H17153" s="35"/>
    </row>
    <row r="17154" spans="7:8" x14ac:dyDescent="0.2">
      <c r="G17154" s="35"/>
      <c r="H17154" s="35"/>
    </row>
    <row r="17155" spans="7:8" x14ac:dyDescent="0.2">
      <c r="G17155" s="35"/>
      <c r="H17155" s="35"/>
    </row>
    <row r="17156" spans="7:8" x14ac:dyDescent="0.2">
      <c r="G17156" s="35"/>
      <c r="H17156" s="35"/>
    </row>
    <row r="17157" spans="7:8" x14ac:dyDescent="0.2">
      <c r="G17157" s="35"/>
      <c r="H17157" s="35"/>
    </row>
    <row r="17158" spans="7:8" x14ac:dyDescent="0.2">
      <c r="G17158" s="35"/>
      <c r="H17158" s="35"/>
    </row>
    <row r="17159" spans="7:8" x14ac:dyDescent="0.2">
      <c r="G17159" s="35"/>
      <c r="H17159" s="35"/>
    </row>
    <row r="17160" spans="7:8" x14ac:dyDescent="0.2">
      <c r="G17160" s="35"/>
      <c r="H17160" s="35"/>
    </row>
    <row r="17161" spans="7:8" x14ac:dyDescent="0.2">
      <c r="G17161" s="35"/>
      <c r="H17161" s="35"/>
    </row>
    <row r="17162" spans="7:8" x14ac:dyDescent="0.2">
      <c r="G17162" s="35"/>
      <c r="H17162" s="35"/>
    </row>
    <row r="17163" spans="7:8" x14ac:dyDescent="0.2">
      <c r="G17163" s="35"/>
      <c r="H17163" s="35"/>
    </row>
    <row r="17164" spans="7:8" x14ac:dyDescent="0.2">
      <c r="G17164" s="35"/>
      <c r="H17164" s="35"/>
    </row>
    <row r="17165" spans="7:8" x14ac:dyDescent="0.2">
      <c r="G17165" s="35"/>
      <c r="H17165" s="35"/>
    </row>
    <row r="17166" spans="7:8" x14ac:dyDescent="0.2">
      <c r="G17166" s="35"/>
      <c r="H17166" s="35"/>
    </row>
    <row r="17167" spans="7:8" x14ac:dyDescent="0.2">
      <c r="G17167" s="35"/>
      <c r="H17167" s="35"/>
    </row>
    <row r="17168" spans="7:8" x14ac:dyDescent="0.2">
      <c r="G17168" s="35"/>
      <c r="H17168" s="35"/>
    </row>
    <row r="17169" spans="7:8" x14ac:dyDescent="0.2">
      <c r="G17169" s="35"/>
      <c r="H17169" s="35"/>
    </row>
    <row r="17170" spans="7:8" x14ac:dyDescent="0.2">
      <c r="G17170" s="35"/>
      <c r="H17170" s="35"/>
    </row>
    <row r="17171" spans="7:8" x14ac:dyDescent="0.2">
      <c r="G17171" s="35"/>
      <c r="H17171" s="35"/>
    </row>
    <row r="17172" spans="7:8" x14ac:dyDescent="0.2">
      <c r="G17172" s="35"/>
      <c r="H17172" s="35"/>
    </row>
    <row r="17173" spans="7:8" x14ac:dyDescent="0.2">
      <c r="G17173" s="35"/>
      <c r="H17173" s="35"/>
    </row>
    <row r="17174" spans="7:8" x14ac:dyDescent="0.2">
      <c r="G17174" s="35"/>
      <c r="H17174" s="35"/>
    </row>
    <row r="17175" spans="7:8" x14ac:dyDescent="0.2">
      <c r="G17175" s="35"/>
      <c r="H17175" s="35"/>
    </row>
    <row r="17176" spans="7:8" x14ac:dyDescent="0.2">
      <c r="G17176" s="35"/>
      <c r="H17176" s="35"/>
    </row>
    <row r="17177" spans="7:8" x14ac:dyDescent="0.2">
      <c r="G17177" s="35"/>
      <c r="H17177" s="35"/>
    </row>
    <row r="17178" spans="7:8" x14ac:dyDescent="0.2">
      <c r="G17178" s="35"/>
      <c r="H17178" s="35"/>
    </row>
    <row r="17179" spans="7:8" x14ac:dyDescent="0.2">
      <c r="G17179" s="35"/>
      <c r="H17179" s="35"/>
    </row>
    <row r="17180" spans="7:8" x14ac:dyDescent="0.2">
      <c r="G17180" s="35"/>
      <c r="H17180" s="35"/>
    </row>
    <row r="17181" spans="7:8" x14ac:dyDescent="0.2">
      <c r="G17181" s="35"/>
      <c r="H17181" s="35"/>
    </row>
    <row r="17182" spans="7:8" x14ac:dyDescent="0.2">
      <c r="G17182" s="35"/>
      <c r="H17182" s="35"/>
    </row>
    <row r="17183" spans="7:8" x14ac:dyDescent="0.2">
      <c r="G17183" s="35"/>
      <c r="H17183" s="35"/>
    </row>
    <row r="17184" spans="7:8" x14ac:dyDescent="0.2">
      <c r="G17184" s="35"/>
      <c r="H17184" s="35"/>
    </row>
    <row r="17185" spans="7:8" x14ac:dyDescent="0.2">
      <c r="G17185" s="35"/>
      <c r="H17185" s="35"/>
    </row>
    <row r="17186" spans="7:8" x14ac:dyDescent="0.2">
      <c r="G17186" s="35"/>
      <c r="H17186" s="35"/>
    </row>
    <row r="17187" spans="7:8" x14ac:dyDescent="0.2">
      <c r="G17187" s="35"/>
      <c r="H17187" s="35"/>
    </row>
    <row r="17188" spans="7:8" x14ac:dyDescent="0.2">
      <c r="G17188" s="35"/>
      <c r="H17188" s="35"/>
    </row>
    <row r="17189" spans="7:8" x14ac:dyDescent="0.2">
      <c r="G17189" s="35"/>
      <c r="H17189" s="35"/>
    </row>
    <row r="17190" spans="7:8" x14ac:dyDescent="0.2">
      <c r="G17190" s="35"/>
      <c r="H17190" s="35"/>
    </row>
    <row r="17191" spans="7:8" x14ac:dyDescent="0.2">
      <c r="G17191" s="35"/>
      <c r="H17191" s="35"/>
    </row>
    <row r="17192" spans="7:8" x14ac:dyDescent="0.2">
      <c r="G17192" s="35"/>
      <c r="H17192" s="35"/>
    </row>
    <row r="17193" spans="7:8" x14ac:dyDescent="0.2">
      <c r="G17193" s="35"/>
      <c r="H17193" s="35"/>
    </row>
    <row r="17194" spans="7:8" x14ac:dyDescent="0.2">
      <c r="G17194" s="35"/>
      <c r="H17194" s="35"/>
    </row>
    <row r="17195" spans="7:8" x14ac:dyDescent="0.2">
      <c r="G17195" s="35"/>
      <c r="H17195" s="35"/>
    </row>
    <row r="17196" spans="7:8" x14ac:dyDescent="0.2">
      <c r="G17196" s="35"/>
      <c r="H17196" s="35"/>
    </row>
    <row r="17197" spans="7:8" x14ac:dyDescent="0.2">
      <c r="G17197" s="35"/>
      <c r="H17197" s="35"/>
    </row>
    <row r="17198" spans="7:8" x14ac:dyDescent="0.2">
      <c r="G17198" s="35"/>
      <c r="H17198" s="35"/>
    </row>
    <row r="17199" spans="7:8" x14ac:dyDescent="0.2">
      <c r="G17199" s="35"/>
      <c r="H17199" s="35"/>
    </row>
    <row r="17200" spans="7:8" x14ac:dyDescent="0.2">
      <c r="G17200" s="35"/>
      <c r="H17200" s="35"/>
    </row>
    <row r="17201" spans="7:8" x14ac:dyDescent="0.2">
      <c r="G17201" s="35"/>
      <c r="H17201" s="35"/>
    </row>
    <row r="17202" spans="7:8" x14ac:dyDescent="0.2">
      <c r="G17202" s="35"/>
      <c r="H17202" s="35"/>
    </row>
    <row r="17203" spans="7:8" x14ac:dyDescent="0.2">
      <c r="G17203" s="35"/>
      <c r="H17203" s="35"/>
    </row>
    <row r="17204" spans="7:8" x14ac:dyDescent="0.2">
      <c r="G17204" s="35"/>
      <c r="H17204" s="35"/>
    </row>
    <row r="17205" spans="7:8" x14ac:dyDescent="0.2">
      <c r="G17205" s="35"/>
      <c r="H17205" s="35"/>
    </row>
    <row r="17206" spans="7:8" x14ac:dyDescent="0.2">
      <c r="G17206" s="35"/>
      <c r="H17206" s="35"/>
    </row>
    <row r="17207" spans="7:8" x14ac:dyDescent="0.2">
      <c r="G17207" s="35"/>
      <c r="H17207" s="35"/>
    </row>
    <row r="17208" spans="7:8" x14ac:dyDescent="0.2">
      <c r="G17208" s="35"/>
      <c r="H17208" s="35"/>
    </row>
    <row r="17209" spans="7:8" x14ac:dyDescent="0.2">
      <c r="G17209" s="35"/>
      <c r="H17209" s="35"/>
    </row>
    <row r="17210" spans="7:8" x14ac:dyDescent="0.2">
      <c r="G17210" s="35"/>
      <c r="H17210" s="35"/>
    </row>
    <row r="17211" spans="7:8" x14ac:dyDescent="0.2">
      <c r="G17211" s="35"/>
      <c r="H17211" s="35"/>
    </row>
    <row r="17212" spans="7:8" x14ac:dyDescent="0.2">
      <c r="G17212" s="35"/>
      <c r="H17212" s="35"/>
    </row>
    <row r="17213" spans="7:8" x14ac:dyDescent="0.2">
      <c r="G17213" s="35"/>
      <c r="H17213" s="35"/>
    </row>
    <row r="17214" spans="7:8" x14ac:dyDescent="0.2">
      <c r="G17214" s="35"/>
      <c r="H17214" s="35"/>
    </row>
    <row r="17215" spans="7:8" x14ac:dyDescent="0.2">
      <c r="G17215" s="35"/>
      <c r="H17215" s="35"/>
    </row>
    <row r="17216" spans="7:8" x14ac:dyDescent="0.2">
      <c r="G17216" s="35"/>
      <c r="H17216" s="35"/>
    </row>
    <row r="17217" spans="7:8" x14ac:dyDescent="0.2">
      <c r="G17217" s="35"/>
      <c r="H17217" s="35"/>
    </row>
    <row r="17218" spans="7:8" x14ac:dyDescent="0.2">
      <c r="G17218" s="35"/>
      <c r="H17218" s="35"/>
    </row>
    <row r="17219" spans="7:8" x14ac:dyDescent="0.2">
      <c r="G17219" s="35"/>
      <c r="H17219" s="35"/>
    </row>
    <row r="17220" spans="7:8" x14ac:dyDescent="0.2">
      <c r="G17220" s="35"/>
      <c r="H17220" s="35"/>
    </row>
    <row r="17221" spans="7:8" x14ac:dyDescent="0.2">
      <c r="G17221" s="35"/>
      <c r="H17221" s="35"/>
    </row>
    <row r="17222" spans="7:8" x14ac:dyDescent="0.2">
      <c r="G17222" s="35"/>
      <c r="H17222" s="35"/>
    </row>
    <row r="17223" spans="7:8" x14ac:dyDescent="0.2">
      <c r="G17223" s="35"/>
      <c r="H17223" s="35"/>
    </row>
    <row r="17224" spans="7:8" x14ac:dyDescent="0.2">
      <c r="G17224" s="35"/>
      <c r="H17224" s="35"/>
    </row>
    <row r="17225" spans="7:8" x14ac:dyDescent="0.2">
      <c r="G17225" s="35"/>
      <c r="H17225" s="35"/>
    </row>
    <row r="17226" spans="7:8" x14ac:dyDescent="0.2">
      <c r="G17226" s="35"/>
      <c r="H17226" s="35"/>
    </row>
    <row r="17227" spans="7:8" x14ac:dyDescent="0.2">
      <c r="G17227" s="35"/>
      <c r="H17227" s="35"/>
    </row>
    <row r="17228" spans="7:8" x14ac:dyDescent="0.2">
      <c r="G17228" s="35"/>
      <c r="H17228" s="35"/>
    </row>
    <row r="17229" spans="7:8" x14ac:dyDescent="0.2">
      <c r="G17229" s="35"/>
      <c r="H17229" s="35"/>
    </row>
    <row r="17230" spans="7:8" x14ac:dyDescent="0.2">
      <c r="G17230" s="35"/>
      <c r="H17230" s="35"/>
    </row>
    <row r="17231" spans="7:8" x14ac:dyDescent="0.2">
      <c r="G17231" s="35"/>
      <c r="H17231" s="35"/>
    </row>
    <row r="17232" spans="7:8" x14ac:dyDescent="0.2">
      <c r="G17232" s="35"/>
      <c r="H17232" s="35"/>
    </row>
    <row r="17233" spans="7:8" x14ac:dyDescent="0.2">
      <c r="G17233" s="35"/>
      <c r="H17233" s="35"/>
    </row>
    <row r="17234" spans="7:8" x14ac:dyDescent="0.2">
      <c r="G17234" s="35"/>
      <c r="H17234" s="35"/>
    </row>
    <row r="17235" spans="7:8" x14ac:dyDescent="0.2">
      <c r="G17235" s="35"/>
      <c r="H17235" s="35"/>
    </row>
    <row r="17236" spans="7:8" x14ac:dyDescent="0.2">
      <c r="G17236" s="35"/>
      <c r="H17236" s="35"/>
    </row>
    <row r="17237" spans="7:8" x14ac:dyDescent="0.2">
      <c r="G17237" s="35"/>
      <c r="H17237" s="35"/>
    </row>
    <row r="17238" spans="7:8" x14ac:dyDescent="0.2">
      <c r="G17238" s="35"/>
      <c r="H17238" s="35"/>
    </row>
    <row r="17239" spans="7:8" x14ac:dyDescent="0.2">
      <c r="G17239" s="35"/>
      <c r="H17239" s="35"/>
    </row>
    <row r="17240" spans="7:8" x14ac:dyDescent="0.2">
      <c r="G17240" s="35"/>
      <c r="H17240" s="35"/>
    </row>
    <row r="17241" spans="7:8" x14ac:dyDescent="0.2">
      <c r="G17241" s="35"/>
      <c r="H17241" s="35"/>
    </row>
    <row r="17242" spans="7:8" x14ac:dyDescent="0.2">
      <c r="G17242" s="35"/>
      <c r="H17242" s="35"/>
    </row>
    <row r="17243" spans="7:8" x14ac:dyDescent="0.2">
      <c r="G17243" s="35"/>
      <c r="H17243" s="35"/>
    </row>
    <row r="17244" spans="7:8" x14ac:dyDescent="0.2">
      <c r="G17244" s="35"/>
      <c r="H17244" s="35"/>
    </row>
    <row r="17245" spans="7:8" x14ac:dyDescent="0.2">
      <c r="G17245" s="35"/>
      <c r="H17245" s="35"/>
    </row>
    <row r="17246" spans="7:8" x14ac:dyDescent="0.2">
      <c r="G17246" s="35"/>
      <c r="H17246" s="35"/>
    </row>
    <row r="17247" spans="7:8" x14ac:dyDescent="0.2">
      <c r="G17247" s="35"/>
      <c r="H17247" s="35"/>
    </row>
    <row r="17248" spans="7:8" x14ac:dyDescent="0.2">
      <c r="G17248" s="35"/>
      <c r="H17248" s="35"/>
    </row>
    <row r="17249" spans="7:8" x14ac:dyDescent="0.2">
      <c r="G17249" s="35"/>
      <c r="H17249" s="35"/>
    </row>
    <row r="17250" spans="7:8" x14ac:dyDescent="0.2">
      <c r="G17250" s="35"/>
      <c r="H17250" s="35"/>
    </row>
    <row r="17251" spans="7:8" x14ac:dyDescent="0.2">
      <c r="G17251" s="35"/>
      <c r="H17251" s="35"/>
    </row>
    <row r="17252" spans="7:8" x14ac:dyDescent="0.2">
      <c r="G17252" s="35"/>
      <c r="H17252" s="35"/>
    </row>
    <row r="17253" spans="7:8" x14ac:dyDescent="0.2">
      <c r="G17253" s="35"/>
      <c r="H17253" s="35"/>
    </row>
    <row r="17254" spans="7:8" x14ac:dyDescent="0.2">
      <c r="G17254" s="35"/>
      <c r="H17254" s="35"/>
    </row>
    <row r="17255" spans="7:8" x14ac:dyDescent="0.2">
      <c r="G17255" s="35"/>
      <c r="H17255" s="35"/>
    </row>
    <row r="17256" spans="7:8" x14ac:dyDescent="0.2">
      <c r="G17256" s="35"/>
      <c r="H17256" s="35"/>
    </row>
    <row r="17257" spans="7:8" x14ac:dyDescent="0.2">
      <c r="G17257" s="35"/>
      <c r="H17257" s="35"/>
    </row>
    <row r="17258" spans="7:8" x14ac:dyDescent="0.2">
      <c r="G17258" s="35"/>
      <c r="H17258" s="35"/>
    </row>
    <row r="17259" spans="7:8" x14ac:dyDescent="0.2">
      <c r="G17259" s="35"/>
      <c r="H17259" s="35"/>
    </row>
    <row r="17260" spans="7:8" x14ac:dyDescent="0.2">
      <c r="G17260" s="35"/>
      <c r="H17260" s="35"/>
    </row>
    <row r="17261" spans="7:8" x14ac:dyDescent="0.2">
      <c r="G17261" s="35"/>
      <c r="H17261" s="35"/>
    </row>
    <row r="17262" spans="7:8" x14ac:dyDescent="0.2">
      <c r="G17262" s="35"/>
      <c r="H17262" s="35"/>
    </row>
    <row r="17263" spans="7:8" x14ac:dyDescent="0.2">
      <c r="G17263" s="35"/>
      <c r="H17263" s="35"/>
    </row>
    <row r="17264" spans="7:8" x14ac:dyDescent="0.2">
      <c r="G17264" s="35"/>
      <c r="H17264" s="35"/>
    </row>
    <row r="17265" spans="7:8" x14ac:dyDescent="0.2">
      <c r="G17265" s="35"/>
      <c r="H17265" s="35"/>
    </row>
    <row r="17266" spans="7:8" x14ac:dyDescent="0.2">
      <c r="G17266" s="35"/>
      <c r="H17266" s="35"/>
    </row>
    <row r="17267" spans="7:8" x14ac:dyDescent="0.2">
      <c r="G17267" s="35"/>
      <c r="H17267" s="35"/>
    </row>
    <row r="17268" spans="7:8" x14ac:dyDescent="0.2">
      <c r="G17268" s="35"/>
      <c r="H17268" s="35"/>
    </row>
    <row r="17269" spans="7:8" x14ac:dyDescent="0.2">
      <c r="G17269" s="35"/>
      <c r="H17269" s="35"/>
    </row>
    <row r="17270" spans="7:8" x14ac:dyDescent="0.2">
      <c r="G17270" s="35"/>
      <c r="H17270" s="35"/>
    </row>
    <row r="17271" spans="7:8" x14ac:dyDescent="0.2">
      <c r="G17271" s="35"/>
      <c r="H17271" s="35"/>
    </row>
    <row r="17272" spans="7:8" x14ac:dyDescent="0.2">
      <c r="G17272" s="35"/>
      <c r="H17272" s="35"/>
    </row>
    <row r="17273" spans="7:8" x14ac:dyDescent="0.2">
      <c r="G17273" s="35"/>
      <c r="H17273" s="35"/>
    </row>
    <row r="17274" spans="7:8" x14ac:dyDescent="0.2">
      <c r="G17274" s="35"/>
      <c r="H17274" s="35"/>
    </row>
    <row r="17275" spans="7:8" x14ac:dyDescent="0.2">
      <c r="G17275" s="35"/>
      <c r="H17275" s="35"/>
    </row>
    <row r="17276" spans="7:8" x14ac:dyDescent="0.2">
      <c r="G17276" s="35"/>
      <c r="H17276" s="35"/>
    </row>
    <row r="17277" spans="7:8" x14ac:dyDescent="0.2">
      <c r="G17277" s="35"/>
      <c r="H17277" s="35"/>
    </row>
    <row r="17278" spans="7:8" x14ac:dyDescent="0.2">
      <c r="G17278" s="35"/>
      <c r="H17278" s="35"/>
    </row>
    <row r="17279" spans="7:8" x14ac:dyDescent="0.2">
      <c r="G17279" s="35"/>
      <c r="H17279" s="35"/>
    </row>
    <row r="17280" spans="7:8" x14ac:dyDescent="0.2">
      <c r="G17280" s="35"/>
      <c r="H17280" s="35"/>
    </row>
    <row r="17281" spans="7:8" x14ac:dyDescent="0.2">
      <c r="G17281" s="35"/>
      <c r="H17281" s="35"/>
    </row>
    <row r="17282" spans="7:8" x14ac:dyDescent="0.2">
      <c r="G17282" s="35"/>
      <c r="H17282" s="35"/>
    </row>
    <row r="17283" spans="7:8" x14ac:dyDescent="0.2">
      <c r="G17283" s="35"/>
      <c r="H17283" s="35"/>
    </row>
    <row r="17284" spans="7:8" x14ac:dyDescent="0.2">
      <c r="G17284" s="35"/>
      <c r="H17284" s="35"/>
    </row>
    <row r="17285" spans="7:8" x14ac:dyDescent="0.2">
      <c r="G17285" s="35"/>
      <c r="H17285" s="35"/>
    </row>
    <row r="17286" spans="7:8" x14ac:dyDescent="0.2">
      <c r="G17286" s="35"/>
      <c r="H17286" s="35"/>
    </row>
    <row r="17287" spans="7:8" x14ac:dyDescent="0.2">
      <c r="G17287" s="35"/>
      <c r="H17287" s="35"/>
    </row>
    <row r="17288" spans="7:8" x14ac:dyDescent="0.2">
      <c r="G17288" s="35"/>
      <c r="H17288" s="35"/>
    </row>
    <row r="17289" spans="7:8" x14ac:dyDescent="0.2">
      <c r="G17289" s="35"/>
      <c r="H17289" s="35"/>
    </row>
    <row r="17290" spans="7:8" x14ac:dyDescent="0.2">
      <c r="G17290" s="35"/>
      <c r="H17290" s="35"/>
    </row>
    <row r="17291" spans="7:8" x14ac:dyDescent="0.2">
      <c r="G17291" s="35"/>
      <c r="H17291" s="35"/>
    </row>
    <row r="17292" spans="7:8" x14ac:dyDescent="0.2">
      <c r="G17292" s="35"/>
      <c r="H17292" s="35"/>
    </row>
    <row r="17293" spans="7:8" x14ac:dyDescent="0.2">
      <c r="G17293" s="35"/>
      <c r="H17293" s="35"/>
    </row>
    <row r="17294" spans="7:8" x14ac:dyDescent="0.2">
      <c r="G17294" s="35"/>
      <c r="H17294" s="35"/>
    </row>
    <row r="17295" spans="7:8" x14ac:dyDescent="0.2">
      <c r="G17295" s="35"/>
      <c r="H17295" s="35"/>
    </row>
    <row r="17296" spans="7:8" x14ac:dyDescent="0.2">
      <c r="G17296" s="35"/>
      <c r="H17296" s="35"/>
    </row>
    <row r="17297" spans="7:8" x14ac:dyDescent="0.2">
      <c r="G17297" s="35"/>
      <c r="H17297" s="35"/>
    </row>
    <row r="17298" spans="7:8" x14ac:dyDescent="0.2">
      <c r="G17298" s="35"/>
      <c r="H17298" s="35"/>
    </row>
    <row r="17299" spans="7:8" x14ac:dyDescent="0.2">
      <c r="G17299" s="35"/>
      <c r="H17299" s="35"/>
    </row>
    <row r="17300" spans="7:8" x14ac:dyDescent="0.2">
      <c r="G17300" s="35"/>
      <c r="H17300" s="35"/>
    </row>
    <row r="17301" spans="7:8" x14ac:dyDescent="0.2">
      <c r="G17301" s="35"/>
      <c r="H17301" s="35"/>
    </row>
    <row r="17302" spans="7:8" x14ac:dyDescent="0.2">
      <c r="G17302" s="35"/>
      <c r="H17302" s="35"/>
    </row>
    <row r="17303" spans="7:8" x14ac:dyDescent="0.2">
      <c r="G17303" s="35"/>
      <c r="H17303" s="35"/>
    </row>
    <row r="17304" spans="7:8" x14ac:dyDescent="0.2">
      <c r="G17304" s="35"/>
      <c r="H17304" s="35"/>
    </row>
    <row r="17305" spans="7:8" x14ac:dyDescent="0.2">
      <c r="G17305" s="35"/>
      <c r="H17305" s="35"/>
    </row>
    <row r="17306" spans="7:8" x14ac:dyDescent="0.2">
      <c r="G17306" s="35"/>
      <c r="H17306" s="35"/>
    </row>
    <row r="17307" spans="7:8" x14ac:dyDescent="0.2">
      <c r="G17307" s="35"/>
      <c r="H17307" s="35"/>
    </row>
    <row r="17308" spans="7:8" x14ac:dyDescent="0.2">
      <c r="G17308" s="35"/>
      <c r="H17308" s="35"/>
    </row>
    <row r="17309" spans="7:8" x14ac:dyDescent="0.2">
      <c r="G17309" s="35"/>
      <c r="H17309" s="35"/>
    </row>
    <row r="17310" spans="7:8" x14ac:dyDescent="0.2">
      <c r="G17310" s="35"/>
      <c r="H17310" s="35"/>
    </row>
    <row r="17311" spans="7:8" x14ac:dyDescent="0.2">
      <c r="G17311" s="35"/>
      <c r="H17311" s="35"/>
    </row>
    <row r="17312" spans="7:8" x14ac:dyDescent="0.2">
      <c r="G17312" s="35"/>
      <c r="H17312" s="35"/>
    </row>
    <row r="17313" spans="7:8" x14ac:dyDescent="0.2">
      <c r="G17313" s="35"/>
      <c r="H17313" s="35"/>
    </row>
    <row r="17314" spans="7:8" x14ac:dyDescent="0.2">
      <c r="G17314" s="35"/>
      <c r="H17314" s="35"/>
    </row>
    <row r="17315" spans="7:8" x14ac:dyDescent="0.2">
      <c r="G17315" s="35"/>
      <c r="H17315" s="35"/>
    </row>
    <row r="17316" spans="7:8" x14ac:dyDescent="0.2">
      <c r="G17316" s="35"/>
      <c r="H17316" s="35"/>
    </row>
    <row r="17317" spans="7:8" x14ac:dyDescent="0.2">
      <c r="G17317" s="35"/>
      <c r="H17317" s="35"/>
    </row>
    <row r="17318" spans="7:8" x14ac:dyDescent="0.2">
      <c r="G17318" s="35"/>
      <c r="H17318" s="35"/>
    </row>
    <row r="17319" spans="7:8" x14ac:dyDescent="0.2">
      <c r="G17319" s="35"/>
      <c r="H17319" s="35"/>
    </row>
    <row r="17320" spans="7:8" x14ac:dyDescent="0.2">
      <c r="G17320" s="35"/>
      <c r="H17320" s="35"/>
    </row>
    <row r="17321" spans="7:8" x14ac:dyDescent="0.2">
      <c r="G17321" s="35"/>
      <c r="H17321" s="35"/>
    </row>
    <row r="17322" spans="7:8" x14ac:dyDescent="0.2">
      <c r="G17322" s="35"/>
      <c r="H17322" s="35"/>
    </row>
    <row r="17323" spans="7:8" x14ac:dyDescent="0.2">
      <c r="G17323" s="35"/>
      <c r="H17323" s="35"/>
    </row>
    <row r="17324" spans="7:8" x14ac:dyDescent="0.2">
      <c r="G17324" s="35"/>
      <c r="H17324" s="35"/>
    </row>
    <row r="17325" spans="7:8" x14ac:dyDescent="0.2">
      <c r="G17325" s="35"/>
      <c r="H17325" s="35"/>
    </row>
    <row r="17326" spans="7:8" x14ac:dyDescent="0.2">
      <c r="G17326" s="35"/>
      <c r="H17326" s="35"/>
    </row>
    <row r="17327" spans="7:8" x14ac:dyDescent="0.2">
      <c r="G17327" s="35"/>
      <c r="H17327" s="35"/>
    </row>
    <row r="17328" spans="7:8" x14ac:dyDescent="0.2">
      <c r="G17328" s="35"/>
      <c r="H17328" s="35"/>
    </row>
    <row r="17329" spans="7:8" x14ac:dyDescent="0.2">
      <c r="G17329" s="35"/>
      <c r="H17329" s="35"/>
    </row>
    <row r="17330" spans="7:8" x14ac:dyDescent="0.2">
      <c r="G17330" s="35"/>
      <c r="H17330" s="35"/>
    </row>
    <row r="17331" spans="7:8" x14ac:dyDescent="0.2">
      <c r="G17331" s="35"/>
      <c r="H17331" s="35"/>
    </row>
    <row r="17332" spans="7:8" x14ac:dyDescent="0.2">
      <c r="G17332" s="35"/>
      <c r="H17332" s="35"/>
    </row>
    <row r="17333" spans="7:8" x14ac:dyDescent="0.2">
      <c r="G17333" s="35"/>
      <c r="H17333" s="35"/>
    </row>
    <row r="17334" spans="7:8" x14ac:dyDescent="0.2">
      <c r="G17334" s="35"/>
      <c r="H17334" s="35"/>
    </row>
    <row r="17335" spans="7:8" x14ac:dyDescent="0.2">
      <c r="G17335" s="35"/>
      <c r="H17335" s="35"/>
    </row>
    <row r="17336" spans="7:8" x14ac:dyDescent="0.2">
      <c r="G17336" s="35"/>
      <c r="H17336" s="35"/>
    </row>
    <row r="17337" spans="7:8" x14ac:dyDescent="0.2">
      <c r="G17337" s="35"/>
      <c r="H17337" s="35"/>
    </row>
    <row r="17338" spans="7:8" x14ac:dyDescent="0.2">
      <c r="G17338" s="35"/>
      <c r="H17338" s="35"/>
    </row>
    <row r="17339" spans="7:8" x14ac:dyDescent="0.2">
      <c r="G17339" s="35"/>
      <c r="H17339" s="35"/>
    </row>
    <row r="17340" spans="7:8" x14ac:dyDescent="0.2">
      <c r="G17340" s="35"/>
      <c r="H17340" s="35"/>
    </row>
    <row r="17341" spans="7:8" x14ac:dyDescent="0.2">
      <c r="G17341" s="35"/>
      <c r="H17341" s="35"/>
    </row>
    <row r="17342" spans="7:8" x14ac:dyDescent="0.2">
      <c r="G17342" s="35"/>
      <c r="H17342" s="35"/>
    </row>
    <row r="17343" spans="7:8" x14ac:dyDescent="0.2">
      <c r="G17343" s="35"/>
      <c r="H17343" s="35"/>
    </row>
    <row r="17344" spans="7:8" x14ac:dyDescent="0.2">
      <c r="G17344" s="35"/>
      <c r="H17344" s="35"/>
    </row>
    <row r="17345" spans="7:8" x14ac:dyDescent="0.2">
      <c r="G17345" s="35"/>
      <c r="H17345" s="35"/>
    </row>
    <row r="17346" spans="7:8" x14ac:dyDescent="0.2">
      <c r="G17346" s="35"/>
      <c r="H17346" s="35"/>
    </row>
    <row r="17347" spans="7:8" x14ac:dyDescent="0.2">
      <c r="G17347" s="35"/>
      <c r="H17347" s="35"/>
    </row>
    <row r="17348" spans="7:8" x14ac:dyDescent="0.2">
      <c r="G17348" s="35"/>
      <c r="H17348" s="35"/>
    </row>
    <row r="17349" spans="7:8" x14ac:dyDescent="0.2">
      <c r="G17349" s="35"/>
      <c r="H17349" s="35"/>
    </row>
    <row r="17350" spans="7:8" x14ac:dyDescent="0.2">
      <c r="G17350" s="35"/>
      <c r="H17350" s="35"/>
    </row>
    <row r="17351" spans="7:8" x14ac:dyDescent="0.2">
      <c r="G17351" s="35"/>
      <c r="H17351" s="35"/>
    </row>
    <row r="17352" spans="7:8" x14ac:dyDescent="0.2">
      <c r="G17352" s="35"/>
      <c r="H17352" s="35"/>
    </row>
    <row r="17353" spans="7:8" x14ac:dyDescent="0.2">
      <c r="G17353" s="35"/>
      <c r="H17353" s="35"/>
    </row>
    <row r="17354" spans="7:8" x14ac:dyDescent="0.2">
      <c r="G17354" s="35"/>
      <c r="H17354" s="35"/>
    </row>
    <row r="17355" spans="7:8" x14ac:dyDescent="0.2">
      <c r="G17355" s="35"/>
      <c r="H17355" s="35"/>
    </row>
    <row r="17356" spans="7:8" x14ac:dyDescent="0.2">
      <c r="G17356" s="35"/>
      <c r="H17356" s="35"/>
    </row>
    <row r="17357" spans="7:8" x14ac:dyDescent="0.2">
      <c r="G17357" s="35"/>
      <c r="H17357" s="35"/>
    </row>
    <row r="17358" spans="7:8" x14ac:dyDescent="0.2">
      <c r="G17358" s="35"/>
      <c r="H17358" s="35"/>
    </row>
    <row r="17359" spans="7:8" x14ac:dyDescent="0.2">
      <c r="G17359" s="35"/>
      <c r="H17359" s="35"/>
    </row>
    <row r="17360" spans="7:8" x14ac:dyDescent="0.2">
      <c r="G17360" s="35"/>
      <c r="H17360" s="35"/>
    </row>
    <row r="17361" spans="7:8" x14ac:dyDescent="0.2">
      <c r="G17361" s="35"/>
      <c r="H17361" s="35"/>
    </row>
    <row r="17362" spans="7:8" x14ac:dyDescent="0.2">
      <c r="G17362" s="35"/>
      <c r="H17362" s="35"/>
    </row>
    <row r="17363" spans="7:8" x14ac:dyDescent="0.2">
      <c r="G17363" s="35"/>
      <c r="H17363" s="35"/>
    </row>
    <row r="17364" spans="7:8" x14ac:dyDescent="0.2">
      <c r="G17364" s="35"/>
      <c r="H17364" s="35"/>
    </row>
    <row r="17365" spans="7:8" x14ac:dyDescent="0.2">
      <c r="G17365" s="35"/>
      <c r="H17365" s="35"/>
    </row>
    <row r="17366" spans="7:8" x14ac:dyDescent="0.2">
      <c r="G17366" s="35"/>
      <c r="H17366" s="35"/>
    </row>
    <row r="17367" spans="7:8" x14ac:dyDescent="0.2">
      <c r="G17367" s="35"/>
      <c r="H17367" s="35"/>
    </row>
    <row r="17368" spans="7:8" x14ac:dyDescent="0.2">
      <c r="G17368" s="35"/>
      <c r="H17368" s="35"/>
    </row>
    <row r="17369" spans="7:8" x14ac:dyDescent="0.2">
      <c r="G17369" s="35"/>
      <c r="H17369" s="35"/>
    </row>
    <row r="17370" spans="7:8" x14ac:dyDescent="0.2">
      <c r="G17370" s="35"/>
      <c r="H17370" s="35"/>
    </row>
    <row r="17371" spans="7:8" x14ac:dyDescent="0.2">
      <c r="G17371" s="35"/>
      <c r="H17371" s="35"/>
    </row>
    <row r="17372" spans="7:8" x14ac:dyDescent="0.2">
      <c r="G17372" s="35"/>
      <c r="H17372" s="35"/>
    </row>
    <row r="17373" spans="7:8" x14ac:dyDescent="0.2">
      <c r="G17373" s="35"/>
      <c r="H17373" s="35"/>
    </row>
    <row r="17374" spans="7:8" x14ac:dyDescent="0.2">
      <c r="G17374" s="35"/>
      <c r="H17374" s="35"/>
    </row>
    <row r="17375" spans="7:8" x14ac:dyDescent="0.2">
      <c r="G17375" s="35"/>
      <c r="H17375" s="35"/>
    </row>
    <row r="17376" spans="7:8" x14ac:dyDescent="0.2">
      <c r="G17376" s="35"/>
      <c r="H17376" s="35"/>
    </row>
    <row r="17377" spans="7:8" x14ac:dyDescent="0.2">
      <c r="G17377" s="35"/>
      <c r="H17377" s="35"/>
    </row>
    <row r="17378" spans="7:8" x14ac:dyDescent="0.2">
      <c r="G17378" s="35"/>
      <c r="H17378" s="35"/>
    </row>
    <row r="17379" spans="7:8" x14ac:dyDescent="0.2">
      <c r="G17379" s="35"/>
      <c r="H17379" s="35"/>
    </row>
    <row r="17380" spans="7:8" x14ac:dyDescent="0.2">
      <c r="G17380" s="35"/>
      <c r="H17380" s="35"/>
    </row>
    <row r="17381" spans="7:8" x14ac:dyDescent="0.2">
      <c r="G17381" s="35"/>
      <c r="H17381" s="35"/>
    </row>
    <row r="17382" spans="7:8" x14ac:dyDescent="0.2">
      <c r="G17382" s="35"/>
      <c r="H17382" s="35"/>
    </row>
    <row r="17383" spans="7:8" x14ac:dyDescent="0.2">
      <c r="G17383" s="35"/>
      <c r="H17383" s="35"/>
    </row>
    <row r="17384" spans="7:8" x14ac:dyDescent="0.2">
      <c r="G17384" s="35"/>
      <c r="H17384" s="35"/>
    </row>
    <row r="17385" spans="7:8" x14ac:dyDescent="0.2">
      <c r="G17385" s="35"/>
      <c r="H17385" s="35"/>
    </row>
    <row r="17386" spans="7:8" x14ac:dyDescent="0.2">
      <c r="G17386" s="35"/>
      <c r="H17386" s="35"/>
    </row>
    <row r="17387" spans="7:8" x14ac:dyDescent="0.2">
      <c r="G17387" s="35"/>
      <c r="H17387" s="35"/>
    </row>
    <row r="17388" spans="7:8" x14ac:dyDescent="0.2">
      <c r="G17388" s="35"/>
      <c r="H17388" s="35"/>
    </row>
    <row r="17389" spans="7:8" x14ac:dyDescent="0.2">
      <c r="G17389" s="35"/>
      <c r="H17389" s="35"/>
    </row>
    <row r="17390" spans="7:8" x14ac:dyDescent="0.2">
      <c r="G17390" s="35"/>
      <c r="H17390" s="35"/>
    </row>
    <row r="17391" spans="7:8" x14ac:dyDescent="0.2">
      <c r="G17391" s="35"/>
      <c r="H17391" s="35"/>
    </row>
    <row r="17392" spans="7:8" x14ac:dyDescent="0.2">
      <c r="G17392" s="35"/>
      <c r="H17392" s="35"/>
    </row>
    <row r="17393" spans="7:8" x14ac:dyDescent="0.2">
      <c r="G17393" s="35"/>
      <c r="H17393" s="35"/>
    </row>
    <row r="17394" spans="7:8" x14ac:dyDescent="0.2">
      <c r="G17394" s="35"/>
      <c r="H17394" s="35"/>
    </row>
    <row r="17395" spans="7:8" x14ac:dyDescent="0.2">
      <c r="G17395" s="35"/>
      <c r="H17395" s="35"/>
    </row>
    <row r="17396" spans="7:8" x14ac:dyDescent="0.2">
      <c r="G17396" s="35"/>
      <c r="H17396" s="35"/>
    </row>
    <row r="17397" spans="7:8" x14ac:dyDescent="0.2">
      <c r="G17397" s="35"/>
      <c r="H17397" s="35"/>
    </row>
    <row r="17398" spans="7:8" x14ac:dyDescent="0.2">
      <c r="G17398" s="35"/>
      <c r="H17398" s="35"/>
    </row>
    <row r="17399" spans="7:8" x14ac:dyDescent="0.2">
      <c r="G17399" s="35"/>
      <c r="H17399" s="35"/>
    </row>
    <row r="17400" spans="7:8" x14ac:dyDescent="0.2">
      <c r="G17400" s="35"/>
      <c r="H17400" s="35"/>
    </row>
    <row r="17401" spans="7:8" x14ac:dyDescent="0.2">
      <c r="G17401" s="35"/>
      <c r="H17401" s="35"/>
    </row>
    <row r="17402" spans="7:8" x14ac:dyDescent="0.2">
      <c r="G17402" s="35"/>
      <c r="H17402" s="35"/>
    </row>
    <row r="17403" spans="7:8" x14ac:dyDescent="0.2">
      <c r="G17403" s="35"/>
      <c r="H17403" s="35"/>
    </row>
    <row r="17404" spans="7:8" x14ac:dyDescent="0.2">
      <c r="G17404" s="35"/>
      <c r="H17404" s="35"/>
    </row>
    <row r="17405" spans="7:8" x14ac:dyDescent="0.2">
      <c r="G17405" s="35"/>
      <c r="H17405" s="35"/>
    </row>
    <row r="17406" spans="7:8" x14ac:dyDescent="0.2">
      <c r="G17406" s="35"/>
      <c r="H17406" s="35"/>
    </row>
    <row r="17407" spans="7:8" x14ac:dyDescent="0.2">
      <c r="G17407" s="35"/>
      <c r="H17407" s="35"/>
    </row>
    <row r="17408" spans="7:8" x14ac:dyDescent="0.2">
      <c r="G17408" s="35"/>
      <c r="H17408" s="35"/>
    </row>
    <row r="17409" spans="7:8" x14ac:dyDescent="0.2">
      <c r="G17409" s="35"/>
      <c r="H17409" s="35"/>
    </row>
    <row r="17410" spans="7:8" x14ac:dyDescent="0.2">
      <c r="G17410" s="35"/>
      <c r="H17410" s="35"/>
    </row>
    <row r="17411" spans="7:8" x14ac:dyDescent="0.2">
      <c r="G17411" s="35"/>
      <c r="H17411" s="35"/>
    </row>
    <row r="17412" spans="7:8" x14ac:dyDescent="0.2">
      <c r="G17412" s="35"/>
      <c r="H17412" s="35"/>
    </row>
    <row r="17413" spans="7:8" x14ac:dyDescent="0.2">
      <c r="G17413" s="35"/>
      <c r="H17413" s="35"/>
    </row>
    <row r="17414" spans="7:8" x14ac:dyDescent="0.2">
      <c r="G17414" s="35"/>
      <c r="H17414" s="35"/>
    </row>
    <row r="17415" spans="7:8" x14ac:dyDescent="0.2">
      <c r="G17415" s="35"/>
      <c r="H17415" s="35"/>
    </row>
    <row r="17416" spans="7:8" x14ac:dyDescent="0.2">
      <c r="G17416" s="35"/>
      <c r="H17416" s="35"/>
    </row>
    <row r="17417" spans="7:8" x14ac:dyDescent="0.2">
      <c r="G17417" s="35"/>
      <c r="H17417" s="35"/>
    </row>
    <row r="17418" spans="7:8" x14ac:dyDescent="0.2">
      <c r="G17418" s="35"/>
      <c r="H17418" s="35"/>
    </row>
    <row r="17419" spans="7:8" x14ac:dyDescent="0.2">
      <c r="G17419" s="35"/>
      <c r="H17419" s="35"/>
    </row>
    <row r="17420" spans="7:8" x14ac:dyDescent="0.2">
      <c r="G17420" s="35"/>
      <c r="H17420" s="35"/>
    </row>
    <row r="17421" spans="7:8" x14ac:dyDescent="0.2">
      <c r="G17421" s="35"/>
      <c r="H17421" s="35"/>
    </row>
    <row r="17422" spans="7:8" x14ac:dyDescent="0.2">
      <c r="G17422" s="35"/>
      <c r="H17422" s="35"/>
    </row>
    <row r="17423" spans="7:8" x14ac:dyDescent="0.2">
      <c r="G17423" s="35"/>
      <c r="H17423" s="35"/>
    </row>
    <row r="17424" spans="7:8" x14ac:dyDescent="0.2">
      <c r="G17424" s="35"/>
      <c r="H17424" s="35"/>
    </row>
    <row r="17425" spans="7:8" x14ac:dyDescent="0.2">
      <c r="G17425" s="35"/>
      <c r="H17425" s="35"/>
    </row>
    <row r="17426" spans="7:8" x14ac:dyDescent="0.2">
      <c r="G17426" s="35"/>
      <c r="H17426" s="35"/>
    </row>
    <row r="17427" spans="7:8" x14ac:dyDescent="0.2">
      <c r="G17427" s="35"/>
      <c r="H17427" s="35"/>
    </row>
    <row r="17428" spans="7:8" x14ac:dyDescent="0.2">
      <c r="G17428" s="35"/>
      <c r="H17428" s="35"/>
    </row>
    <row r="17429" spans="7:8" x14ac:dyDescent="0.2">
      <c r="G17429" s="35"/>
      <c r="H17429" s="35"/>
    </row>
    <row r="17430" spans="7:8" x14ac:dyDescent="0.2">
      <c r="G17430" s="35"/>
      <c r="H17430" s="35"/>
    </row>
    <row r="17431" spans="7:8" x14ac:dyDescent="0.2">
      <c r="G17431" s="35"/>
      <c r="H17431" s="35"/>
    </row>
    <row r="17432" spans="7:8" x14ac:dyDescent="0.2">
      <c r="G17432" s="35"/>
      <c r="H17432" s="35"/>
    </row>
    <row r="17433" spans="7:8" x14ac:dyDescent="0.2">
      <c r="G17433" s="35"/>
      <c r="H17433" s="35"/>
    </row>
    <row r="17434" spans="7:8" x14ac:dyDescent="0.2">
      <c r="G17434" s="35"/>
      <c r="H17434" s="35"/>
    </row>
    <row r="17435" spans="7:8" x14ac:dyDescent="0.2">
      <c r="G17435" s="35"/>
      <c r="H17435" s="35"/>
    </row>
    <row r="17436" spans="7:8" x14ac:dyDescent="0.2">
      <c r="G17436" s="35"/>
      <c r="H17436" s="35"/>
    </row>
    <row r="17437" spans="7:8" x14ac:dyDescent="0.2">
      <c r="G17437" s="35"/>
      <c r="H17437" s="35"/>
    </row>
    <row r="17438" spans="7:8" x14ac:dyDescent="0.2">
      <c r="G17438" s="35"/>
      <c r="H17438" s="35"/>
    </row>
    <row r="17439" spans="7:8" x14ac:dyDescent="0.2">
      <c r="G17439" s="35"/>
      <c r="H17439" s="35"/>
    </row>
    <row r="17440" spans="7:8" x14ac:dyDescent="0.2">
      <c r="G17440" s="35"/>
      <c r="H17440" s="35"/>
    </row>
    <row r="17441" spans="7:8" x14ac:dyDescent="0.2">
      <c r="G17441" s="35"/>
      <c r="H17441" s="35"/>
    </row>
    <row r="17442" spans="7:8" x14ac:dyDescent="0.2">
      <c r="G17442" s="35"/>
      <c r="H17442" s="35"/>
    </row>
    <row r="17443" spans="7:8" x14ac:dyDescent="0.2">
      <c r="G17443" s="35"/>
      <c r="H17443" s="35"/>
    </row>
    <row r="17444" spans="7:8" x14ac:dyDescent="0.2">
      <c r="G17444" s="35"/>
      <c r="H17444" s="35"/>
    </row>
    <row r="17445" spans="7:8" x14ac:dyDescent="0.2">
      <c r="G17445" s="35"/>
      <c r="H17445" s="35"/>
    </row>
    <row r="17446" spans="7:8" x14ac:dyDescent="0.2">
      <c r="G17446" s="35"/>
      <c r="H17446" s="35"/>
    </row>
    <row r="17447" spans="7:8" x14ac:dyDescent="0.2">
      <c r="G17447" s="35"/>
      <c r="H17447" s="35"/>
    </row>
    <row r="17448" spans="7:8" x14ac:dyDescent="0.2">
      <c r="G17448" s="35"/>
      <c r="H17448" s="35"/>
    </row>
    <row r="17449" spans="7:8" x14ac:dyDescent="0.2">
      <c r="G17449" s="35"/>
      <c r="H17449" s="35"/>
    </row>
    <row r="17450" spans="7:8" x14ac:dyDescent="0.2">
      <c r="G17450" s="35"/>
      <c r="H17450" s="35"/>
    </row>
    <row r="17451" spans="7:8" x14ac:dyDescent="0.2">
      <c r="G17451" s="35"/>
      <c r="H17451" s="35"/>
    </row>
    <row r="17452" spans="7:8" x14ac:dyDescent="0.2">
      <c r="G17452" s="35"/>
      <c r="H17452" s="35"/>
    </row>
    <row r="17453" spans="7:8" x14ac:dyDescent="0.2">
      <c r="G17453" s="35"/>
      <c r="H17453" s="35"/>
    </row>
    <row r="17454" spans="7:8" x14ac:dyDescent="0.2">
      <c r="G17454" s="35"/>
      <c r="H17454" s="35"/>
    </row>
    <row r="17455" spans="7:8" x14ac:dyDescent="0.2">
      <c r="G17455" s="35"/>
      <c r="H17455" s="35"/>
    </row>
    <row r="17456" spans="7:8" x14ac:dyDescent="0.2">
      <c r="G17456" s="35"/>
      <c r="H17456" s="35"/>
    </row>
    <row r="17457" spans="7:8" x14ac:dyDescent="0.2">
      <c r="G17457" s="35"/>
      <c r="H17457" s="35"/>
    </row>
    <row r="17458" spans="7:8" x14ac:dyDescent="0.2">
      <c r="G17458" s="35"/>
      <c r="H17458" s="35"/>
    </row>
    <row r="17459" spans="7:8" x14ac:dyDescent="0.2">
      <c r="G17459" s="35"/>
      <c r="H17459" s="35"/>
    </row>
    <row r="17460" spans="7:8" x14ac:dyDescent="0.2">
      <c r="G17460" s="35"/>
      <c r="H17460" s="35"/>
    </row>
    <row r="17461" spans="7:8" x14ac:dyDescent="0.2">
      <c r="G17461" s="35"/>
      <c r="H17461" s="35"/>
    </row>
    <row r="17462" spans="7:8" x14ac:dyDescent="0.2">
      <c r="G17462" s="35"/>
      <c r="H17462" s="35"/>
    </row>
    <row r="17463" spans="7:8" x14ac:dyDescent="0.2">
      <c r="G17463" s="35"/>
      <c r="H17463" s="35"/>
    </row>
    <row r="17464" spans="7:8" x14ac:dyDescent="0.2">
      <c r="G17464" s="35"/>
      <c r="H17464" s="35"/>
    </row>
    <row r="17465" spans="7:8" x14ac:dyDescent="0.2">
      <c r="G17465" s="35"/>
      <c r="H17465" s="35"/>
    </row>
    <row r="17466" spans="7:8" x14ac:dyDescent="0.2">
      <c r="G17466" s="35"/>
      <c r="H17466" s="35"/>
    </row>
    <row r="17467" spans="7:8" x14ac:dyDescent="0.2">
      <c r="G17467" s="35"/>
      <c r="H17467" s="35"/>
    </row>
    <row r="17468" spans="7:8" x14ac:dyDescent="0.2">
      <c r="G17468" s="35"/>
      <c r="H17468" s="35"/>
    </row>
    <row r="17469" spans="7:8" x14ac:dyDescent="0.2">
      <c r="G17469" s="35"/>
      <c r="H17469" s="35"/>
    </row>
    <row r="17470" spans="7:8" x14ac:dyDescent="0.2">
      <c r="G17470" s="35"/>
      <c r="H17470" s="35"/>
    </row>
    <row r="17471" spans="7:8" x14ac:dyDescent="0.2">
      <c r="G17471" s="35"/>
      <c r="H17471" s="35"/>
    </row>
    <row r="17472" spans="7:8" x14ac:dyDescent="0.2">
      <c r="G17472" s="35"/>
      <c r="H17472" s="35"/>
    </row>
    <row r="17473" spans="7:8" x14ac:dyDescent="0.2">
      <c r="G17473" s="35"/>
      <c r="H17473" s="35"/>
    </row>
    <row r="17474" spans="7:8" x14ac:dyDescent="0.2">
      <c r="G17474" s="35"/>
      <c r="H17474" s="35"/>
    </row>
    <row r="17475" spans="7:8" x14ac:dyDescent="0.2">
      <c r="G17475" s="35"/>
      <c r="H17475" s="35"/>
    </row>
    <row r="17476" spans="7:8" x14ac:dyDescent="0.2">
      <c r="G17476" s="35"/>
      <c r="H17476" s="35"/>
    </row>
    <row r="17477" spans="7:8" x14ac:dyDescent="0.2">
      <c r="G17477" s="35"/>
      <c r="H17477" s="35"/>
    </row>
    <row r="17478" spans="7:8" x14ac:dyDescent="0.2">
      <c r="G17478" s="35"/>
      <c r="H17478" s="35"/>
    </row>
    <row r="17479" spans="7:8" x14ac:dyDescent="0.2">
      <c r="G17479" s="35"/>
      <c r="H17479" s="35"/>
    </row>
    <row r="17480" spans="7:8" x14ac:dyDescent="0.2">
      <c r="G17480" s="35"/>
      <c r="H17480" s="35"/>
    </row>
    <row r="17481" spans="7:8" x14ac:dyDescent="0.2">
      <c r="G17481" s="35"/>
      <c r="H17481" s="35"/>
    </row>
    <row r="17482" spans="7:8" x14ac:dyDescent="0.2">
      <c r="G17482" s="35"/>
      <c r="H17482" s="35"/>
    </row>
    <row r="17483" spans="7:8" x14ac:dyDescent="0.2">
      <c r="G17483" s="35"/>
      <c r="H17483" s="35"/>
    </row>
    <row r="17484" spans="7:8" x14ac:dyDescent="0.2">
      <c r="G17484" s="35"/>
      <c r="H17484" s="35"/>
    </row>
    <row r="17485" spans="7:8" x14ac:dyDescent="0.2">
      <c r="G17485" s="35"/>
      <c r="H17485" s="35"/>
    </row>
    <row r="17486" spans="7:8" x14ac:dyDescent="0.2">
      <c r="G17486" s="35"/>
      <c r="H17486" s="35"/>
    </row>
    <row r="17487" spans="7:8" x14ac:dyDescent="0.2">
      <c r="G17487" s="35"/>
      <c r="H17487" s="35"/>
    </row>
    <row r="17488" spans="7:8" x14ac:dyDescent="0.2">
      <c r="G17488" s="35"/>
      <c r="H17488" s="35"/>
    </row>
    <row r="17489" spans="7:8" x14ac:dyDescent="0.2">
      <c r="G17489" s="35"/>
      <c r="H17489" s="35"/>
    </row>
    <row r="17490" spans="7:8" x14ac:dyDescent="0.2">
      <c r="G17490" s="35"/>
      <c r="H17490" s="35"/>
    </row>
    <row r="17491" spans="7:8" x14ac:dyDescent="0.2">
      <c r="G17491" s="35"/>
      <c r="H17491" s="35"/>
    </row>
    <row r="17492" spans="7:8" x14ac:dyDescent="0.2">
      <c r="G17492" s="35"/>
      <c r="H17492" s="35"/>
    </row>
    <row r="17493" spans="7:8" x14ac:dyDescent="0.2">
      <c r="G17493" s="35"/>
      <c r="H17493" s="35"/>
    </row>
    <row r="17494" spans="7:8" x14ac:dyDescent="0.2">
      <c r="G17494" s="35"/>
      <c r="H17494" s="35"/>
    </row>
    <row r="17495" spans="7:8" x14ac:dyDescent="0.2">
      <c r="G17495" s="35"/>
      <c r="H17495" s="35"/>
    </row>
    <row r="17496" spans="7:8" x14ac:dyDescent="0.2">
      <c r="G17496" s="35"/>
      <c r="H17496" s="35"/>
    </row>
    <row r="17497" spans="7:8" x14ac:dyDescent="0.2">
      <c r="G17497" s="35"/>
      <c r="H17497" s="35"/>
    </row>
    <row r="17498" spans="7:8" x14ac:dyDescent="0.2">
      <c r="G17498" s="35"/>
      <c r="H17498" s="35"/>
    </row>
    <row r="17499" spans="7:8" x14ac:dyDescent="0.2">
      <c r="G17499" s="35"/>
      <c r="H17499" s="35"/>
    </row>
    <row r="17500" spans="7:8" x14ac:dyDescent="0.2">
      <c r="G17500" s="35"/>
      <c r="H17500" s="35"/>
    </row>
    <row r="17501" spans="7:8" x14ac:dyDescent="0.2">
      <c r="G17501" s="35"/>
      <c r="H17501" s="35"/>
    </row>
    <row r="17502" spans="7:8" x14ac:dyDescent="0.2">
      <c r="G17502" s="35"/>
      <c r="H17502" s="35"/>
    </row>
    <row r="17503" spans="7:8" x14ac:dyDescent="0.2">
      <c r="G17503" s="35"/>
      <c r="H17503" s="35"/>
    </row>
    <row r="17504" spans="7:8" x14ac:dyDescent="0.2">
      <c r="G17504" s="35"/>
      <c r="H17504" s="35"/>
    </row>
    <row r="17505" spans="7:8" x14ac:dyDescent="0.2">
      <c r="G17505" s="35"/>
      <c r="H17505" s="35"/>
    </row>
    <row r="17506" spans="7:8" x14ac:dyDescent="0.2">
      <c r="G17506" s="35"/>
      <c r="H17506" s="35"/>
    </row>
    <row r="17507" spans="7:8" x14ac:dyDescent="0.2">
      <c r="G17507" s="35"/>
      <c r="H17507" s="35"/>
    </row>
    <row r="17508" spans="7:8" x14ac:dyDescent="0.2">
      <c r="G17508" s="35"/>
      <c r="H17508" s="35"/>
    </row>
    <row r="17509" spans="7:8" x14ac:dyDescent="0.2">
      <c r="G17509" s="35"/>
      <c r="H17509" s="35"/>
    </row>
    <row r="17510" spans="7:8" x14ac:dyDescent="0.2">
      <c r="G17510" s="35"/>
      <c r="H17510" s="35"/>
    </row>
    <row r="17511" spans="7:8" x14ac:dyDescent="0.2">
      <c r="G17511" s="35"/>
      <c r="H17511" s="35"/>
    </row>
    <row r="17512" spans="7:8" x14ac:dyDescent="0.2">
      <c r="G17512" s="35"/>
      <c r="H17512" s="35"/>
    </row>
    <row r="17513" spans="7:8" x14ac:dyDescent="0.2">
      <c r="G17513" s="35"/>
      <c r="H17513" s="35"/>
    </row>
    <row r="17514" spans="7:8" x14ac:dyDescent="0.2">
      <c r="G17514" s="35"/>
      <c r="H17514" s="35"/>
    </row>
    <row r="17515" spans="7:8" x14ac:dyDescent="0.2">
      <c r="G17515" s="35"/>
      <c r="H17515" s="35"/>
    </row>
    <row r="17516" spans="7:8" x14ac:dyDescent="0.2">
      <c r="G17516" s="35"/>
      <c r="H17516" s="35"/>
    </row>
    <row r="17517" spans="7:8" x14ac:dyDescent="0.2">
      <c r="G17517" s="35"/>
      <c r="H17517" s="35"/>
    </row>
    <row r="17518" spans="7:8" x14ac:dyDescent="0.2">
      <c r="G17518" s="35"/>
      <c r="H17518" s="35"/>
    </row>
    <row r="17519" spans="7:8" x14ac:dyDescent="0.2">
      <c r="G17519" s="35"/>
      <c r="H17519" s="35"/>
    </row>
    <row r="17520" spans="7:8" x14ac:dyDescent="0.2">
      <c r="G17520" s="35"/>
      <c r="H17520" s="35"/>
    </row>
    <row r="17521" spans="7:8" x14ac:dyDescent="0.2">
      <c r="G17521" s="35"/>
      <c r="H17521" s="35"/>
    </row>
    <row r="17522" spans="7:8" x14ac:dyDescent="0.2">
      <c r="G17522" s="35"/>
      <c r="H17522" s="35"/>
    </row>
    <row r="17523" spans="7:8" x14ac:dyDescent="0.2">
      <c r="G17523" s="35"/>
      <c r="H17523" s="35"/>
    </row>
    <row r="17524" spans="7:8" x14ac:dyDescent="0.2">
      <c r="G17524" s="35"/>
      <c r="H17524" s="35"/>
    </row>
    <row r="17525" spans="7:8" x14ac:dyDescent="0.2">
      <c r="G17525" s="35"/>
      <c r="H17525" s="35"/>
    </row>
    <row r="17526" spans="7:8" x14ac:dyDescent="0.2">
      <c r="G17526" s="35"/>
      <c r="H17526" s="35"/>
    </row>
    <row r="17527" spans="7:8" x14ac:dyDescent="0.2">
      <c r="G17527" s="35"/>
      <c r="H17527" s="35"/>
    </row>
    <row r="17528" spans="7:8" x14ac:dyDescent="0.2">
      <c r="G17528" s="35"/>
      <c r="H17528" s="35"/>
    </row>
    <row r="17529" spans="7:8" x14ac:dyDescent="0.2">
      <c r="G17529" s="35"/>
      <c r="H17529" s="35"/>
    </row>
    <row r="17530" spans="7:8" x14ac:dyDescent="0.2">
      <c r="G17530" s="35"/>
      <c r="H17530" s="35"/>
    </row>
    <row r="17531" spans="7:8" x14ac:dyDescent="0.2">
      <c r="G17531" s="35"/>
      <c r="H17531" s="35"/>
    </row>
    <row r="17532" spans="7:8" x14ac:dyDescent="0.2">
      <c r="G17532" s="35"/>
      <c r="H17532" s="35"/>
    </row>
    <row r="17533" spans="7:8" x14ac:dyDescent="0.2">
      <c r="G17533" s="35"/>
      <c r="H17533" s="35"/>
    </row>
    <row r="17534" spans="7:8" x14ac:dyDescent="0.2">
      <c r="G17534" s="35"/>
      <c r="H17534" s="35"/>
    </row>
    <row r="17535" spans="7:8" x14ac:dyDescent="0.2">
      <c r="G17535" s="35"/>
      <c r="H17535" s="35"/>
    </row>
    <row r="17536" spans="7:8" x14ac:dyDescent="0.2">
      <c r="G17536" s="35"/>
      <c r="H17536" s="35"/>
    </row>
    <row r="17537" spans="7:8" x14ac:dyDescent="0.2">
      <c r="G17537" s="35"/>
      <c r="H17537" s="35"/>
    </row>
    <row r="17538" spans="7:8" x14ac:dyDescent="0.2">
      <c r="G17538" s="35"/>
      <c r="H17538" s="35"/>
    </row>
    <row r="17539" spans="7:8" x14ac:dyDescent="0.2">
      <c r="G17539" s="35"/>
      <c r="H17539" s="35"/>
    </row>
    <row r="17540" spans="7:8" x14ac:dyDescent="0.2">
      <c r="G17540" s="35"/>
      <c r="H17540" s="35"/>
    </row>
    <row r="17541" spans="7:8" x14ac:dyDescent="0.2">
      <c r="G17541" s="35"/>
      <c r="H17541" s="35"/>
    </row>
    <row r="17542" spans="7:8" x14ac:dyDescent="0.2">
      <c r="G17542" s="35"/>
      <c r="H17542" s="35"/>
    </row>
    <row r="17543" spans="7:8" x14ac:dyDescent="0.2">
      <c r="G17543" s="35"/>
      <c r="H17543" s="35"/>
    </row>
    <row r="17544" spans="7:8" x14ac:dyDescent="0.2">
      <c r="G17544" s="35"/>
      <c r="H17544" s="35"/>
    </row>
    <row r="17545" spans="7:8" x14ac:dyDescent="0.2">
      <c r="G17545" s="35"/>
      <c r="H17545" s="35"/>
    </row>
    <row r="17546" spans="7:8" x14ac:dyDescent="0.2">
      <c r="G17546" s="35"/>
      <c r="H17546" s="35"/>
    </row>
    <row r="17547" spans="7:8" x14ac:dyDescent="0.2">
      <c r="G17547" s="35"/>
      <c r="H17547" s="35"/>
    </row>
    <row r="17548" spans="7:8" x14ac:dyDescent="0.2">
      <c r="G17548" s="35"/>
      <c r="H17548" s="35"/>
    </row>
    <row r="17549" spans="7:8" x14ac:dyDescent="0.2">
      <c r="G17549" s="35"/>
      <c r="H17549" s="35"/>
    </row>
    <row r="17550" spans="7:8" x14ac:dyDescent="0.2">
      <c r="G17550" s="35"/>
      <c r="H17550" s="35"/>
    </row>
    <row r="17551" spans="7:8" x14ac:dyDescent="0.2">
      <c r="G17551" s="35"/>
      <c r="H17551" s="35"/>
    </row>
    <row r="17552" spans="7:8" x14ac:dyDescent="0.2">
      <c r="G17552" s="35"/>
      <c r="H17552" s="35"/>
    </row>
    <row r="17553" spans="7:8" x14ac:dyDescent="0.2">
      <c r="G17553" s="35"/>
      <c r="H17553" s="35"/>
    </row>
    <row r="17554" spans="7:8" x14ac:dyDescent="0.2">
      <c r="G17554" s="35"/>
      <c r="H17554" s="35"/>
    </row>
    <row r="17555" spans="7:8" x14ac:dyDescent="0.2">
      <c r="G17555" s="35"/>
      <c r="H17555" s="35"/>
    </row>
    <row r="17556" spans="7:8" x14ac:dyDescent="0.2">
      <c r="G17556" s="35"/>
      <c r="H17556" s="35"/>
    </row>
    <row r="17557" spans="7:8" x14ac:dyDescent="0.2">
      <c r="G17557" s="35"/>
      <c r="H17557" s="35"/>
    </row>
    <row r="17558" spans="7:8" x14ac:dyDescent="0.2">
      <c r="G17558" s="35"/>
      <c r="H17558" s="35"/>
    </row>
    <row r="17559" spans="7:8" x14ac:dyDescent="0.2">
      <c r="G17559" s="35"/>
      <c r="H17559" s="35"/>
    </row>
    <row r="17560" spans="7:8" x14ac:dyDescent="0.2">
      <c r="G17560" s="35"/>
      <c r="H17560" s="35"/>
    </row>
    <row r="17561" spans="7:8" x14ac:dyDescent="0.2">
      <c r="G17561" s="35"/>
      <c r="H17561" s="35"/>
    </row>
    <row r="17562" spans="7:8" x14ac:dyDescent="0.2">
      <c r="G17562" s="35"/>
      <c r="H17562" s="35"/>
    </row>
    <row r="17563" spans="7:8" x14ac:dyDescent="0.2">
      <c r="G17563" s="35"/>
      <c r="H17563" s="35"/>
    </row>
    <row r="17564" spans="7:8" x14ac:dyDescent="0.2">
      <c r="G17564" s="35"/>
      <c r="H17564" s="35"/>
    </row>
    <row r="17565" spans="7:8" x14ac:dyDescent="0.2">
      <c r="G17565" s="35"/>
      <c r="H17565" s="35"/>
    </row>
    <row r="17566" spans="7:8" x14ac:dyDescent="0.2">
      <c r="G17566" s="35"/>
      <c r="H17566" s="35"/>
    </row>
    <row r="17567" spans="7:8" x14ac:dyDescent="0.2">
      <c r="G17567" s="35"/>
      <c r="H17567" s="35"/>
    </row>
    <row r="17568" spans="7:8" x14ac:dyDescent="0.2">
      <c r="G17568" s="35"/>
      <c r="H17568" s="35"/>
    </row>
    <row r="17569" spans="7:8" x14ac:dyDescent="0.2">
      <c r="G17569" s="35"/>
      <c r="H17569" s="35"/>
    </row>
    <row r="17570" spans="7:8" x14ac:dyDescent="0.2">
      <c r="G17570" s="35"/>
      <c r="H17570" s="35"/>
    </row>
    <row r="17571" spans="7:8" x14ac:dyDescent="0.2">
      <c r="G17571" s="35"/>
      <c r="H17571" s="35"/>
    </row>
    <row r="17572" spans="7:8" x14ac:dyDescent="0.2">
      <c r="G17572" s="35"/>
      <c r="H17572" s="35"/>
    </row>
    <row r="17573" spans="7:8" x14ac:dyDescent="0.2">
      <c r="G17573" s="35"/>
      <c r="H17573" s="35"/>
    </row>
    <row r="17574" spans="7:8" x14ac:dyDescent="0.2">
      <c r="G17574" s="35"/>
      <c r="H17574" s="35"/>
    </row>
    <row r="17575" spans="7:8" x14ac:dyDescent="0.2">
      <c r="G17575" s="35"/>
      <c r="H17575" s="35"/>
    </row>
    <row r="17576" spans="7:8" x14ac:dyDescent="0.2">
      <c r="G17576" s="35"/>
      <c r="H17576" s="35"/>
    </row>
    <row r="17577" spans="7:8" x14ac:dyDescent="0.2">
      <c r="G17577" s="35"/>
      <c r="H17577" s="35"/>
    </row>
    <row r="17578" spans="7:8" x14ac:dyDescent="0.2">
      <c r="G17578" s="35"/>
      <c r="H17578" s="35"/>
    </row>
    <row r="17579" spans="7:8" x14ac:dyDescent="0.2">
      <c r="G17579" s="35"/>
      <c r="H17579" s="35"/>
    </row>
    <row r="17580" spans="7:8" x14ac:dyDescent="0.2">
      <c r="G17580" s="35"/>
      <c r="H17580" s="35"/>
    </row>
    <row r="17581" spans="7:8" x14ac:dyDescent="0.2">
      <c r="G17581" s="35"/>
      <c r="H17581" s="35"/>
    </row>
    <row r="17582" spans="7:8" x14ac:dyDescent="0.2">
      <c r="G17582" s="35"/>
      <c r="H17582" s="35"/>
    </row>
    <row r="17583" spans="7:8" x14ac:dyDescent="0.2">
      <c r="G17583" s="35"/>
      <c r="H17583" s="35"/>
    </row>
    <row r="17584" spans="7:8" x14ac:dyDescent="0.2">
      <c r="G17584" s="35"/>
      <c r="H17584" s="35"/>
    </row>
    <row r="17585" spans="7:8" x14ac:dyDescent="0.2">
      <c r="G17585" s="35"/>
      <c r="H17585" s="35"/>
    </row>
    <row r="17586" spans="7:8" x14ac:dyDescent="0.2">
      <c r="G17586" s="35"/>
      <c r="H17586" s="35"/>
    </row>
    <row r="17587" spans="7:8" x14ac:dyDescent="0.2">
      <c r="G17587" s="35"/>
      <c r="H17587" s="35"/>
    </row>
    <row r="17588" spans="7:8" x14ac:dyDescent="0.2">
      <c r="G17588" s="35"/>
      <c r="H17588" s="35"/>
    </row>
    <row r="17589" spans="7:8" x14ac:dyDescent="0.2">
      <c r="G17589" s="35"/>
      <c r="H17589" s="35"/>
    </row>
    <row r="17590" spans="7:8" x14ac:dyDescent="0.2">
      <c r="G17590" s="35"/>
      <c r="H17590" s="35"/>
    </row>
    <row r="17591" spans="7:8" x14ac:dyDescent="0.2">
      <c r="G17591" s="35"/>
      <c r="H17591" s="35"/>
    </row>
    <row r="17592" spans="7:8" x14ac:dyDescent="0.2">
      <c r="G17592" s="35"/>
      <c r="H17592" s="35"/>
    </row>
    <row r="17593" spans="7:8" x14ac:dyDescent="0.2">
      <c r="G17593" s="35"/>
      <c r="H17593" s="35"/>
    </row>
    <row r="17594" spans="7:8" x14ac:dyDescent="0.2">
      <c r="G17594" s="35"/>
      <c r="H17594" s="35"/>
    </row>
    <row r="17595" spans="7:8" x14ac:dyDescent="0.2">
      <c r="G17595" s="35"/>
      <c r="H17595" s="35"/>
    </row>
    <row r="17596" spans="7:8" x14ac:dyDescent="0.2">
      <c r="G17596" s="35"/>
      <c r="H17596" s="35"/>
    </row>
    <row r="17597" spans="7:8" x14ac:dyDescent="0.2">
      <c r="G17597" s="35"/>
      <c r="H17597" s="35"/>
    </row>
    <row r="17598" spans="7:8" x14ac:dyDescent="0.2">
      <c r="G17598" s="35"/>
      <c r="H17598" s="35"/>
    </row>
    <row r="17599" spans="7:8" x14ac:dyDescent="0.2">
      <c r="G17599" s="35"/>
      <c r="H17599" s="35"/>
    </row>
    <row r="17600" spans="7:8" x14ac:dyDescent="0.2">
      <c r="G17600" s="35"/>
      <c r="H17600" s="35"/>
    </row>
    <row r="17601" spans="7:8" x14ac:dyDescent="0.2">
      <c r="G17601" s="35"/>
      <c r="H17601" s="35"/>
    </row>
    <row r="17602" spans="7:8" x14ac:dyDescent="0.2">
      <c r="G17602" s="35"/>
      <c r="H17602" s="35"/>
    </row>
    <row r="17603" spans="7:8" x14ac:dyDescent="0.2">
      <c r="G17603" s="35"/>
      <c r="H17603" s="35"/>
    </row>
    <row r="17604" spans="7:8" x14ac:dyDescent="0.2">
      <c r="G17604" s="35"/>
      <c r="H17604" s="35"/>
    </row>
    <row r="17605" spans="7:8" x14ac:dyDescent="0.2">
      <c r="G17605" s="35"/>
      <c r="H17605" s="35"/>
    </row>
    <row r="17606" spans="7:8" x14ac:dyDescent="0.2">
      <c r="G17606" s="35"/>
      <c r="H17606" s="35"/>
    </row>
    <row r="17607" spans="7:8" x14ac:dyDescent="0.2">
      <c r="G17607" s="35"/>
      <c r="H17607" s="35"/>
    </row>
    <row r="17608" spans="7:8" x14ac:dyDescent="0.2">
      <c r="G17608" s="35"/>
      <c r="H17608" s="35"/>
    </row>
    <row r="17609" spans="7:8" x14ac:dyDescent="0.2">
      <c r="G17609" s="35"/>
      <c r="H17609" s="35"/>
    </row>
    <row r="17610" spans="7:8" x14ac:dyDescent="0.2">
      <c r="G17610" s="35"/>
      <c r="H17610" s="35"/>
    </row>
    <row r="17611" spans="7:8" x14ac:dyDescent="0.2">
      <c r="G17611" s="35"/>
      <c r="H17611" s="35"/>
    </row>
    <row r="17612" spans="7:8" x14ac:dyDescent="0.2">
      <c r="G17612" s="35"/>
      <c r="H17612" s="35"/>
    </row>
    <row r="17613" spans="7:8" x14ac:dyDescent="0.2">
      <c r="G17613" s="35"/>
      <c r="H17613" s="35"/>
    </row>
    <row r="17614" spans="7:8" x14ac:dyDescent="0.2">
      <c r="G17614" s="35"/>
      <c r="H17614" s="35"/>
    </row>
    <row r="17615" spans="7:8" x14ac:dyDescent="0.2">
      <c r="G17615" s="35"/>
      <c r="H17615" s="35"/>
    </row>
    <row r="17616" spans="7:8" x14ac:dyDescent="0.2">
      <c r="G17616" s="35"/>
      <c r="H17616" s="35"/>
    </row>
    <row r="17617" spans="7:8" x14ac:dyDescent="0.2">
      <c r="G17617" s="35"/>
      <c r="H17617" s="35"/>
    </row>
    <row r="17618" spans="7:8" x14ac:dyDescent="0.2">
      <c r="G17618" s="35"/>
      <c r="H17618" s="35"/>
    </row>
    <row r="17619" spans="7:8" x14ac:dyDescent="0.2">
      <c r="G17619" s="35"/>
      <c r="H17619" s="35"/>
    </row>
    <row r="17620" spans="7:8" x14ac:dyDescent="0.2">
      <c r="G17620" s="35"/>
      <c r="H17620" s="35"/>
    </row>
    <row r="17621" spans="7:8" x14ac:dyDescent="0.2">
      <c r="G17621" s="35"/>
      <c r="H17621" s="35"/>
    </row>
    <row r="17622" spans="7:8" x14ac:dyDescent="0.2">
      <c r="G17622" s="35"/>
      <c r="H17622" s="35"/>
    </row>
    <row r="17623" spans="7:8" x14ac:dyDescent="0.2">
      <c r="G17623" s="35"/>
      <c r="H17623" s="35"/>
    </row>
    <row r="17624" spans="7:8" x14ac:dyDescent="0.2">
      <c r="G17624" s="35"/>
      <c r="H17624" s="35"/>
    </row>
    <row r="17625" spans="7:8" x14ac:dyDescent="0.2">
      <c r="G17625" s="35"/>
      <c r="H17625" s="35"/>
    </row>
    <row r="17626" spans="7:8" x14ac:dyDescent="0.2">
      <c r="G17626" s="35"/>
      <c r="H17626" s="35"/>
    </row>
    <row r="17627" spans="7:8" x14ac:dyDescent="0.2">
      <c r="G17627" s="35"/>
      <c r="H17627" s="35"/>
    </row>
    <row r="17628" spans="7:8" x14ac:dyDescent="0.2">
      <c r="G17628" s="35"/>
      <c r="H17628" s="35"/>
    </row>
    <row r="17629" spans="7:8" x14ac:dyDescent="0.2">
      <c r="G17629" s="35"/>
      <c r="H17629" s="35"/>
    </row>
    <row r="17630" spans="7:8" x14ac:dyDescent="0.2">
      <c r="G17630" s="35"/>
      <c r="H17630" s="35"/>
    </row>
    <row r="17631" spans="7:8" x14ac:dyDescent="0.2">
      <c r="G17631" s="35"/>
      <c r="H17631" s="35"/>
    </row>
    <row r="17632" spans="7:8" x14ac:dyDescent="0.2">
      <c r="G17632" s="35"/>
      <c r="H17632" s="35"/>
    </row>
    <row r="17633" spans="7:8" x14ac:dyDescent="0.2">
      <c r="G17633" s="35"/>
      <c r="H17633" s="35"/>
    </row>
    <row r="17634" spans="7:8" x14ac:dyDescent="0.2">
      <c r="G17634" s="35"/>
      <c r="H17634" s="35"/>
    </row>
    <row r="17635" spans="7:8" x14ac:dyDescent="0.2">
      <c r="G17635" s="35"/>
      <c r="H17635" s="35"/>
    </row>
    <row r="17636" spans="7:8" x14ac:dyDescent="0.2">
      <c r="G17636" s="35"/>
      <c r="H17636" s="35"/>
    </row>
    <row r="17637" spans="7:8" x14ac:dyDescent="0.2">
      <c r="G17637" s="35"/>
      <c r="H17637" s="35"/>
    </row>
    <row r="17638" spans="7:8" x14ac:dyDescent="0.2">
      <c r="G17638" s="35"/>
      <c r="H17638" s="35"/>
    </row>
    <row r="17639" spans="7:8" x14ac:dyDescent="0.2">
      <c r="G17639" s="35"/>
      <c r="H17639" s="35"/>
    </row>
    <row r="17640" spans="7:8" x14ac:dyDescent="0.2">
      <c r="G17640" s="35"/>
      <c r="H17640" s="35"/>
    </row>
    <row r="17641" spans="7:8" x14ac:dyDescent="0.2">
      <c r="G17641" s="35"/>
      <c r="H17641" s="35"/>
    </row>
    <row r="17642" spans="7:8" x14ac:dyDescent="0.2">
      <c r="G17642" s="35"/>
      <c r="H17642" s="35"/>
    </row>
    <row r="17643" spans="7:8" x14ac:dyDescent="0.2">
      <c r="G17643" s="35"/>
      <c r="H17643" s="35"/>
    </row>
    <row r="17644" spans="7:8" x14ac:dyDescent="0.2">
      <c r="G17644" s="35"/>
      <c r="H17644" s="35"/>
    </row>
    <row r="17645" spans="7:8" x14ac:dyDescent="0.2">
      <c r="G17645" s="35"/>
      <c r="H17645" s="35"/>
    </row>
    <row r="17646" spans="7:8" x14ac:dyDescent="0.2">
      <c r="G17646" s="35"/>
      <c r="H17646" s="35"/>
    </row>
    <row r="17647" spans="7:8" x14ac:dyDescent="0.2">
      <c r="G17647" s="35"/>
      <c r="H17647" s="35"/>
    </row>
    <row r="17648" spans="7:8" x14ac:dyDescent="0.2">
      <c r="G17648" s="35"/>
      <c r="H17648" s="35"/>
    </row>
    <row r="17649" spans="7:8" x14ac:dyDescent="0.2">
      <c r="G17649" s="35"/>
      <c r="H17649" s="35"/>
    </row>
    <row r="17650" spans="7:8" x14ac:dyDescent="0.2">
      <c r="G17650" s="35"/>
      <c r="H17650" s="35"/>
    </row>
    <row r="17651" spans="7:8" x14ac:dyDescent="0.2">
      <c r="G17651" s="35"/>
      <c r="H17651" s="35"/>
    </row>
    <row r="17652" spans="7:8" x14ac:dyDescent="0.2">
      <c r="G17652" s="35"/>
      <c r="H17652" s="35"/>
    </row>
    <row r="17653" spans="7:8" x14ac:dyDescent="0.2">
      <c r="G17653" s="35"/>
      <c r="H17653" s="35"/>
    </row>
    <row r="17654" spans="7:8" x14ac:dyDescent="0.2">
      <c r="G17654" s="35"/>
      <c r="H17654" s="35"/>
    </row>
    <row r="17655" spans="7:8" x14ac:dyDescent="0.2">
      <c r="G17655" s="35"/>
      <c r="H17655" s="35"/>
    </row>
    <row r="17656" spans="7:8" x14ac:dyDescent="0.2">
      <c r="G17656" s="35"/>
      <c r="H17656" s="35"/>
    </row>
    <row r="17657" spans="7:8" x14ac:dyDescent="0.2">
      <c r="G17657" s="35"/>
      <c r="H17657" s="35"/>
    </row>
    <row r="17658" spans="7:8" x14ac:dyDescent="0.2">
      <c r="G17658" s="35"/>
      <c r="H17658" s="35"/>
    </row>
    <row r="17659" spans="7:8" x14ac:dyDescent="0.2">
      <c r="G17659" s="35"/>
      <c r="H17659" s="35"/>
    </row>
    <row r="17660" spans="7:8" x14ac:dyDescent="0.2">
      <c r="G17660" s="35"/>
      <c r="H17660" s="35"/>
    </row>
    <row r="17661" spans="7:8" x14ac:dyDescent="0.2">
      <c r="G17661" s="35"/>
      <c r="H17661" s="35"/>
    </row>
    <row r="17662" spans="7:8" x14ac:dyDescent="0.2">
      <c r="G17662" s="35"/>
      <c r="H17662" s="35"/>
    </row>
    <row r="17663" spans="7:8" x14ac:dyDescent="0.2">
      <c r="G17663" s="35"/>
      <c r="H17663" s="35"/>
    </row>
    <row r="17664" spans="7:8" x14ac:dyDescent="0.2">
      <c r="G17664" s="35"/>
      <c r="H17664" s="35"/>
    </row>
    <row r="17665" spans="7:8" x14ac:dyDescent="0.2">
      <c r="G17665" s="35"/>
      <c r="H17665" s="35"/>
    </row>
    <row r="17666" spans="7:8" x14ac:dyDescent="0.2">
      <c r="G17666" s="35"/>
      <c r="H17666" s="35"/>
    </row>
    <row r="17667" spans="7:8" x14ac:dyDescent="0.2">
      <c r="G17667" s="35"/>
      <c r="H17667" s="35"/>
    </row>
    <row r="17668" spans="7:8" x14ac:dyDescent="0.2">
      <c r="G17668" s="35"/>
      <c r="H17668" s="35"/>
    </row>
    <row r="17669" spans="7:8" x14ac:dyDescent="0.2">
      <c r="G17669" s="35"/>
      <c r="H17669" s="35"/>
    </row>
    <row r="17670" spans="7:8" x14ac:dyDescent="0.2">
      <c r="G17670" s="35"/>
      <c r="H17670" s="35"/>
    </row>
    <row r="17671" spans="7:8" x14ac:dyDescent="0.2">
      <c r="G17671" s="35"/>
      <c r="H17671" s="35"/>
    </row>
    <row r="17672" spans="7:8" x14ac:dyDescent="0.2">
      <c r="G17672" s="35"/>
      <c r="H17672" s="35"/>
    </row>
    <row r="17673" spans="7:8" x14ac:dyDescent="0.2">
      <c r="G17673" s="35"/>
      <c r="H17673" s="35"/>
    </row>
    <row r="17674" spans="7:8" x14ac:dyDescent="0.2">
      <c r="G17674" s="35"/>
      <c r="H17674" s="35"/>
    </row>
    <row r="17675" spans="7:8" x14ac:dyDescent="0.2">
      <c r="G17675" s="35"/>
      <c r="H17675" s="35"/>
    </row>
    <row r="17676" spans="7:8" x14ac:dyDescent="0.2">
      <c r="G17676" s="35"/>
      <c r="H17676" s="35"/>
    </row>
    <row r="17677" spans="7:8" x14ac:dyDescent="0.2">
      <c r="G17677" s="35"/>
      <c r="H17677" s="35"/>
    </row>
    <row r="17678" spans="7:8" x14ac:dyDescent="0.2">
      <c r="G17678" s="35"/>
      <c r="H17678" s="35"/>
    </row>
    <row r="17679" spans="7:8" x14ac:dyDescent="0.2">
      <c r="G17679" s="35"/>
      <c r="H17679" s="35"/>
    </row>
    <row r="17680" spans="7:8" x14ac:dyDescent="0.2">
      <c r="G17680" s="35"/>
      <c r="H17680" s="35"/>
    </row>
    <row r="17681" spans="7:8" x14ac:dyDescent="0.2">
      <c r="G17681" s="35"/>
      <c r="H17681" s="35"/>
    </row>
    <row r="17682" spans="7:8" x14ac:dyDescent="0.2">
      <c r="G17682" s="35"/>
      <c r="H17682" s="35"/>
    </row>
    <row r="17683" spans="7:8" x14ac:dyDescent="0.2">
      <c r="G17683" s="35"/>
      <c r="H17683" s="35"/>
    </row>
    <row r="17684" spans="7:8" x14ac:dyDescent="0.2">
      <c r="G17684" s="35"/>
      <c r="H17684" s="35"/>
    </row>
    <row r="17685" spans="7:8" x14ac:dyDescent="0.2">
      <c r="G17685" s="35"/>
      <c r="H17685" s="35"/>
    </row>
    <row r="17686" spans="7:8" x14ac:dyDescent="0.2">
      <c r="G17686" s="35"/>
      <c r="H17686" s="35"/>
    </row>
    <row r="17687" spans="7:8" x14ac:dyDescent="0.2">
      <c r="G17687" s="35"/>
      <c r="H17687" s="35"/>
    </row>
    <row r="17688" spans="7:8" x14ac:dyDescent="0.2">
      <c r="G17688" s="35"/>
      <c r="H17688" s="35"/>
    </row>
    <row r="17689" spans="7:8" x14ac:dyDescent="0.2">
      <c r="G17689" s="35"/>
      <c r="H17689" s="35"/>
    </row>
    <row r="17690" spans="7:8" x14ac:dyDescent="0.2">
      <c r="G17690" s="35"/>
      <c r="H17690" s="35"/>
    </row>
    <row r="17691" spans="7:8" x14ac:dyDescent="0.2">
      <c r="G17691" s="35"/>
      <c r="H17691" s="35"/>
    </row>
    <row r="17692" spans="7:8" x14ac:dyDescent="0.2">
      <c r="G17692" s="35"/>
      <c r="H17692" s="35"/>
    </row>
    <row r="17693" spans="7:8" x14ac:dyDescent="0.2">
      <c r="G17693" s="35"/>
      <c r="H17693" s="35"/>
    </row>
    <row r="17694" spans="7:8" x14ac:dyDescent="0.2">
      <c r="G17694" s="35"/>
      <c r="H17694" s="35"/>
    </row>
    <row r="17695" spans="7:8" x14ac:dyDescent="0.2">
      <c r="G17695" s="35"/>
      <c r="H17695" s="35"/>
    </row>
    <row r="17696" spans="7:8" x14ac:dyDescent="0.2">
      <c r="G17696" s="35"/>
      <c r="H17696" s="35"/>
    </row>
    <row r="17697" spans="7:8" x14ac:dyDescent="0.2">
      <c r="G17697" s="35"/>
      <c r="H17697" s="35"/>
    </row>
    <row r="17698" spans="7:8" x14ac:dyDescent="0.2">
      <c r="G17698" s="35"/>
      <c r="H17698" s="35"/>
    </row>
    <row r="17699" spans="7:8" x14ac:dyDescent="0.2">
      <c r="G17699" s="35"/>
      <c r="H17699" s="35"/>
    </row>
    <row r="17700" spans="7:8" x14ac:dyDescent="0.2">
      <c r="G17700" s="35"/>
      <c r="H17700" s="35"/>
    </row>
    <row r="17701" spans="7:8" x14ac:dyDescent="0.2">
      <c r="G17701" s="35"/>
      <c r="H17701" s="35"/>
    </row>
    <row r="17702" spans="7:8" x14ac:dyDescent="0.2">
      <c r="G17702" s="35"/>
      <c r="H17702" s="35"/>
    </row>
    <row r="17703" spans="7:8" x14ac:dyDescent="0.2">
      <c r="G17703" s="35"/>
      <c r="H17703" s="35"/>
    </row>
    <row r="17704" spans="7:8" x14ac:dyDescent="0.2">
      <c r="G17704" s="35"/>
      <c r="H17704" s="35"/>
    </row>
    <row r="17705" spans="7:8" x14ac:dyDescent="0.2">
      <c r="G17705" s="35"/>
      <c r="H17705" s="35"/>
    </row>
    <row r="17706" spans="7:8" x14ac:dyDescent="0.2">
      <c r="G17706" s="35"/>
      <c r="H17706" s="35"/>
    </row>
    <row r="17707" spans="7:8" x14ac:dyDescent="0.2">
      <c r="G17707" s="35"/>
      <c r="H17707" s="35"/>
    </row>
    <row r="17708" spans="7:8" x14ac:dyDescent="0.2">
      <c r="G17708" s="35"/>
      <c r="H17708" s="35"/>
    </row>
    <row r="17709" spans="7:8" x14ac:dyDescent="0.2">
      <c r="G17709" s="35"/>
      <c r="H17709" s="35"/>
    </row>
    <row r="17710" spans="7:8" x14ac:dyDescent="0.2">
      <c r="G17710" s="35"/>
      <c r="H17710" s="35"/>
    </row>
    <row r="17711" spans="7:8" x14ac:dyDescent="0.2">
      <c r="G17711" s="35"/>
      <c r="H17711" s="35"/>
    </row>
    <row r="17712" spans="7:8" x14ac:dyDescent="0.2">
      <c r="G17712" s="35"/>
      <c r="H17712" s="35"/>
    </row>
    <row r="17713" spans="7:8" x14ac:dyDescent="0.2">
      <c r="G17713" s="35"/>
      <c r="H17713" s="35"/>
    </row>
    <row r="17714" spans="7:8" x14ac:dyDescent="0.2">
      <c r="G17714" s="35"/>
      <c r="H17714" s="35"/>
    </row>
    <row r="17715" spans="7:8" x14ac:dyDescent="0.2">
      <c r="G17715" s="35"/>
      <c r="H17715" s="35"/>
    </row>
    <row r="17716" spans="7:8" x14ac:dyDescent="0.2">
      <c r="G17716" s="35"/>
      <c r="H17716" s="35"/>
    </row>
    <row r="17717" spans="7:8" x14ac:dyDescent="0.2">
      <c r="G17717" s="35"/>
      <c r="H17717" s="35"/>
    </row>
    <row r="17718" spans="7:8" x14ac:dyDescent="0.2">
      <c r="G17718" s="35"/>
      <c r="H17718" s="35"/>
    </row>
    <row r="17719" spans="7:8" x14ac:dyDescent="0.2">
      <c r="G17719" s="35"/>
      <c r="H17719" s="35"/>
    </row>
    <row r="17720" spans="7:8" x14ac:dyDescent="0.2">
      <c r="G17720" s="35"/>
      <c r="H17720" s="35"/>
    </row>
    <row r="17721" spans="7:8" x14ac:dyDescent="0.2">
      <c r="G17721" s="35"/>
      <c r="H17721" s="35"/>
    </row>
    <row r="17722" spans="7:8" x14ac:dyDescent="0.2">
      <c r="G17722" s="35"/>
      <c r="H17722" s="35"/>
    </row>
    <row r="17723" spans="7:8" x14ac:dyDescent="0.2">
      <c r="G17723" s="35"/>
      <c r="H17723" s="35"/>
    </row>
    <row r="17724" spans="7:8" x14ac:dyDescent="0.2">
      <c r="G17724" s="35"/>
      <c r="H17724" s="35"/>
    </row>
    <row r="17725" spans="7:8" x14ac:dyDescent="0.2">
      <c r="G17725" s="35"/>
      <c r="H17725" s="35"/>
    </row>
    <row r="17726" spans="7:8" x14ac:dyDescent="0.2">
      <c r="G17726" s="35"/>
      <c r="H17726" s="35"/>
    </row>
    <row r="17727" spans="7:8" x14ac:dyDescent="0.2">
      <c r="G17727" s="35"/>
      <c r="H17727" s="35"/>
    </row>
    <row r="17728" spans="7:8" x14ac:dyDescent="0.2">
      <c r="G17728" s="35"/>
      <c r="H17728" s="35"/>
    </row>
    <row r="17729" spans="7:8" x14ac:dyDescent="0.2">
      <c r="G17729" s="35"/>
      <c r="H17729" s="35"/>
    </row>
    <row r="17730" spans="7:8" x14ac:dyDescent="0.2">
      <c r="G17730" s="35"/>
      <c r="H17730" s="35"/>
    </row>
    <row r="17731" spans="7:8" x14ac:dyDescent="0.2">
      <c r="G17731" s="35"/>
      <c r="H17731" s="35"/>
    </row>
    <row r="17732" spans="7:8" x14ac:dyDescent="0.2">
      <c r="G17732" s="35"/>
      <c r="H17732" s="35"/>
    </row>
    <row r="17733" spans="7:8" x14ac:dyDescent="0.2">
      <c r="G17733" s="35"/>
      <c r="H17733" s="35"/>
    </row>
    <row r="17734" spans="7:8" x14ac:dyDescent="0.2">
      <c r="G17734" s="35"/>
      <c r="H17734" s="35"/>
    </row>
    <row r="17735" spans="7:8" x14ac:dyDescent="0.2">
      <c r="G17735" s="35"/>
      <c r="H17735" s="35"/>
    </row>
    <row r="17736" spans="7:8" x14ac:dyDescent="0.2">
      <c r="G17736" s="35"/>
      <c r="H17736" s="35"/>
    </row>
    <row r="17737" spans="7:8" x14ac:dyDescent="0.2">
      <c r="G17737" s="35"/>
      <c r="H17737" s="35"/>
    </row>
    <row r="17738" spans="7:8" x14ac:dyDescent="0.2">
      <c r="G17738" s="35"/>
      <c r="H17738" s="35"/>
    </row>
    <row r="17739" spans="7:8" x14ac:dyDescent="0.2">
      <c r="G17739" s="35"/>
      <c r="H17739" s="35"/>
    </row>
    <row r="17740" spans="7:8" x14ac:dyDescent="0.2">
      <c r="G17740" s="35"/>
      <c r="H17740" s="35"/>
    </row>
    <row r="17741" spans="7:8" x14ac:dyDescent="0.2">
      <c r="G17741" s="35"/>
      <c r="H17741" s="35"/>
    </row>
    <row r="17742" spans="7:8" x14ac:dyDescent="0.2">
      <c r="G17742" s="35"/>
      <c r="H17742" s="35"/>
    </row>
    <row r="17743" spans="7:8" x14ac:dyDescent="0.2">
      <c r="G17743" s="35"/>
      <c r="H17743" s="35"/>
    </row>
    <row r="17744" spans="7:8" x14ac:dyDescent="0.2">
      <c r="G17744" s="35"/>
      <c r="H17744" s="35"/>
    </row>
    <row r="17745" spans="7:8" x14ac:dyDescent="0.2">
      <c r="G17745" s="35"/>
      <c r="H17745" s="35"/>
    </row>
    <row r="17746" spans="7:8" x14ac:dyDescent="0.2">
      <c r="G17746" s="35"/>
      <c r="H17746" s="35"/>
    </row>
    <row r="17747" spans="7:8" x14ac:dyDescent="0.2">
      <c r="G17747" s="35"/>
      <c r="H17747" s="35"/>
    </row>
    <row r="17748" spans="7:8" x14ac:dyDescent="0.2">
      <c r="G17748" s="35"/>
      <c r="H17748" s="35"/>
    </row>
    <row r="17749" spans="7:8" x14ac:dyDescent="0.2">
      <c r="G17749" s="35"/>
      <c r="H17749" s="35"/>
    </row>
    <row r="17750" spans="7:8" x14ac:dyDescent="0.2">
      <c r="G17750" s="35"/>
      <c r="H17750" s="35"/>
    </row>
    <row r="17751" spans="7:8" x14ac:dyDescent="0.2">
      <c r="G17751" s="35"/>
      <c r="H17751" s="35"/>
    </row>
    <row r="17752" spans="7:8" x14ac:dyDescent="0.2">
      <c r="G17752" s="35"/>
      <c r="H17752" s="35"/>
    </row>
    <row r="17753" spans="7:8" x14ac:dyDescent="0.2">
      <c r="G17753" s="35"/>
      <c r="H17753" s="35"/>
    </row>
    <row r="17754" spans="7:8" x14ac:dyDescent="0.2">
      <c r="G17754" s="35"/>
      <c r="H17754" s="35"/>
    </row>
    <row r="17755" spans="7:8" x14ac:dyDescent="0.2">
      <c r="G17755" s="35"/>
      <c r="H17755" s="35"/>
    </row>
    <row r="17756" spans="7:8" x14ac:dyDescent="0.2">
      <c r="G17756" s="35"/>
      <c r="H17756" s="35"/>
    </row>
    <row r="17757" spans="7:8" x14ac:dyDescent="0.2">
      <c r="G17757" s="35"/>
      <c r="H17757" s="35"/>
    </row>
    <row r="17758" spans="7:8" x14ac:dyDescent="0.2">
      <c r="G17758" s="35"/>
      <c r="H17758" s="35"/>
    </row>
    <row r="17759" spans="7:8" x14ac:dyDescent="0.2">
      <c r="G17759" s="35"/>
      <c r="H17759" s="35"/>
    </row>
    <row r="17760" spans="7:8" x14ac:dyDescent="0.2">
      <c r="G17760" s="35"/>
      <c r="H17760" s="35"/>
    </row>
    <row r="17761" spans="7:8" x14ac:dyDescent="0.2">
      <c r="G17761" s="35"/>
      <c r="H17761" s="35"/>
    </row>
    <row r="17762" spans="7:8" x14ac:dyDescent="0.2">
      <c r="G17762" s="35"/>
      <c r="H17762" s="35"/>
    </row>
    <row r="17763" spans="7:8" x14ac:dyDescent="0.2">
      <c r="G17763" s="35"/>
      <c r="H17763" s="35"/>
    </row>
    <row r="17764" spans="7:8" x14ac:dyDescent="0.2">
      <c r="G17764" s="35"/>
      <c r="H17764" s="35"/>
    </row>
    <row r="17765" spans="7:8" x14ac:dyDescent="0.2">
      <c r="G17765" s="35"/>
      <c r="H17765" s="35"/>
    </row>
    <row r="17766" spans="7:8" x14ac:dyDescent="0.2">
      <c r="G17766" s="35"/>
      <c r="H17766" s="35"/>
    </row>
    <row r="17767" spans="7:8" x14ac:dyDescent="0.2">
      <c r="G17767" s="35"/>
      <c r="H17767" s="35"/>
    </row>
    <row r="17768" spans="7:8" x14ac:dyDescent="0.2">
      <c r="G17768" s="35"/>
      <c r="H17768" s="35"/>
    </row>
    <row r="17769" spans="7:8" x14ac:dyDescent="0.2">
      <c r="G17769" s="35"/>
      <c r="H17769" s="35"/>
    </row>
    <row r="17770" spans="7:8" x14ac:dyDescent="0.2">
      <c r="G17770" s="35"/>
      <c r="H17770" s="35"/>
    </row>
    <row r="17771" spans="7:8" x14ac:dyDescent="0.2">
      <c r="G17771" s="35"/>
      <c r="H17771" s="35"/>
    </row>
    <row r="17772" spans="7:8" x14ac:dyDescent="0.2">
      <c r="G17772" s="35"/>
      <c r="H17772" s="35"/>
    </row>
    <row r="17773" spans="7:8" x14ac:dyDescent="0.2">
      <c r="G17773" s="35"/>
      <c r="H17773" s="35"/>
    </row>
    <row r="17774" spans="7:8" x14ac:dyDescent="0.2">
      <c r="G17774" s="35"/>
      <c r="H17774" s="35"/>
    </row>
    <row r="17775" spans="7:8" x14ac:dyDescent="0.2">
      <c r="G17775" s="35"/>
      <c r="H17775" s="35"/>
    </row>
    <row r="17776" spans="7:8" x14ac:dyDescent="0.2">
      <c r="G17776" s="35"/>
      <c r="H17776" s="35"/>
    </row>
    <row r="17777" spans="7:8" x14ac:dyDescent="0.2">
      <c r="G17777" s="35"/>
      <c r="H17777" s="35"/>
    </row>
    <row r="17778" spans="7:8" x14ac:dyDescent="0.2">
      <c r="G17778" s="35"/>
      <c r="H17778" s="35"/>
    </row>
    <row r="17779" spans="7:8" x14ac:dyDescent="0.2">
      <c r="G17779" s="35"/>
      <c r="H17779" s="35"/>
    </row>
    <row r="17780" spans="7:8" x14ac:dyDescent="0.2">
      <c r="G17780" s="35"/>
      <c r="H17780" s="35"/>
    </row>
    <row r="17781" spans="7:8" x14ac:dyDescent="0.2">
      <c r="G17781" s="35"/>
      <c r="H17781" s="35"/>
    </row>
    <row r="17782" spans="7:8" x14ac:dyDescent="0.2">
      <c r="G17782" s="35"/>
      <c r="H17782" s="35"/>
    </row>
    <row r="17783" spans="7:8" x14ac:dyDescent="0.2">
      <c r="G17783" s="35"/>
      <c r="H17783" s="35"/>
    </row>
    <row r="17784" spans="7:8" x14ac:dyDescent="0.2">
      <c r="G17784" s="35"/>
      <c r="H17784" s="35"/>
    </row>
    <row r="17785" spans="7:8" x14ac:dyDescent="0.2">
      <c r="G17785" s="35"/>
      <c r="H17785" s="35"/>
    </row>
    <row r="17786" spans="7:8" x14ac:dyDescent="0.2">
      <c r="G17786" s="35"/>
      <c r="H17786" s="35"/>
    </row>
    <row r="17787" spans="7:8" x14ac:dyDescent="0.2">
      <c r="G17787" s="35"/>
      <c r="H17787" s="35"/>
    </row>
    <row r="17788" spans="7:8" x14ac:dyDescent="0.2">
      <c r="G17788" s="35"/>
      <c r="H17788" s="35"/>
    </row>
    <row r="17789" spans="7:8" x14ac:dyDescent="0.2">
      <c r="G17789" s="35"/>
      <c r="H17789" s="35"/>
    </row>
    <row r="17790" spans="7:8" x14ac:dyDescent="0.2">
      <c r="G17790" s="35"/>
      <c r="H17790" s="35"/>
    </row>
    <row r="17791" spans="7:8" x14ac:dyDescent="0.2">
      <c r="G17791" s="35"/>
      <c r="H17791" s="35"/>
    </row>
    <row r="17792" spans="7:8" x14ac:dyDescent="0.2">
      <c r="G17792" s="35"/>
      <c r="H17792" s="35"/>
    </row>
    <row r="17793" spans="7:8" x14ac:dyDescent="0.2">
      <c r="G17793" s="35"/>
      <c r="H17793" s="35"/>
    </row>
    <row r="17794" spans="7:8" x14ac:dyDescent="0.2">
      <c r="G17794" s="35"/>
      <c r="H17794" s="35"/>
    </row>
    <row r="17795" spans="7:8" x14ac:dyDescent="0.2">
      <c r="G17795" s="35"/>
      <c r="H17795" s="35"/>
    </row>
    <row r="17796" spans="7:8" x14ac:dyDescent="0.2">
      <c r="G17796" s="35"/>
      <c r="H17796" s="35"/>
    </row>
    <row r="17797" spans="7:8" x14ac:dyDescent="0.2">
      <c r="G17797" s="35"/>
      <c r="H17797" s="35"/>
    </row>
    <row r="17798" spans="7:8" x14ac:dyDescent="0.2">
      <c r="G17798" s="35"/>
      <c r="H17798" s="35"/>
    </row>
    <row r="17799" spans="7:8" x14ac:dyDescent="0.2">
      <c r="G17799" s="35"/>
      <c r="H17799" s="35"/>
    </row>
    <row r="17800" spans="7:8" x14ac:dyDescent="0.2">
      <c r="G17800" s="35"/>
      <c r="H17800" s="35"/>
    </row>
    <row r="17801" spans="7:8" x14ac:dyDescent="0.2">
      <c r="G17801" s="35"/>
      <c r="H17801" s="35"/>
    </row>
    <row r="17802" spans="7:8" x14ac:dyDescent="0.2">
      <c r="G17802" s="35"/>
      <c r="H17802" s="35"/>
    </row>
    <row r="17803" spans="7:8" x14ac:dyDescent="0.2">
      <c r="G17803" s="35"/>
      <c r="H17803" s="35"/>
    </row>
    <row r="17804" spans="7:8" x14ac:dyDescent="0.2">
      <c r="G17804" s="35"/>
      <c r="H17804" s="35"/>
    </row>
    <row r="17805" spans="7:8" x14ac:dyDescent="0.2">
      <c r="G17805" s="35"/>
      <c r="H17805" s="35"/>
    </row>
    <row r="17806" spans="7:8" x14ac:dyDescent="0.2">
      <c r="G17806" s="35"/>
      <c r="H17806" s="35"/>
    </row>
    <row r="17807" spans="7:8" x14ac:dyDescent="0.2">
      <c r="G17807" s="35"/>
      <c r="H17807" s="35"/>
    </row>
    <row r="17808" spans="7:8" x14ac:dyDescent="0.2">
      <c r="G17808" s="35"/>
      <c r="H17808" s="35"/>
    </row>
    <row r="17809" spans="7:8" x14ac:dyDescent="0.2">
      <c r="G17809" s="35"/>
      <c r="H17809" s="35"/>
    </row>
    <row r="17810" spans="7:8" x14ac:dyDescent="0.2">
      <c r="G17810" s="35"/>
      <c r="H17810" s="35"/>
    </row>
    <row r="17811" spans="7:8" x14ac:dyDescent="0.2">
      <c r="G17811" s="35"/>
      <c r="H17811" s="35"/>
    </row>
    <row r="17812" spans="7:8" x14ac:dyDescent="0.2">
      <c r="G17812" s="35"/>
      <c r="H17812" s="35"/>
    </row>
    <row r="17813" spans="7:8" x14ac:dyDescent="0.2">
      <c r="G17813" s="35"/>
      <c r="H17813" s="35"/>
    </row>
    <row r="17814" spans="7:8" x14ac:dyDescent="0.2">
      <c r="G17814" s="35"/>
      <c r="H17814" s="35"/>
    </row>
    <row r="17815" spans="7:8" x14ac:dyDescent="0.2">
      <c r="G17815" s="35"/>
      <c r="H17815" s="35"/>
    </row>
    <row r="17816" spans="7:8" x14ac:dyDescent="0.2">
      <c r="G17816" s="35"/>
      <c r="H17816" s="35"/>
    </row>
    <row r="17817" spans="7:8" x14ac:dyDescent="0.2">
      <c r="G17817" s="35"/>
      <c r="H17817" s="35"/>
    </row>
    <row r="17818" spans="7:8" x14ac:dyDescent="0.2">
      <c r="G17818" s="35"/>
      <c r="H17818" s="35"/>
    </row>
    <row r="17819" spans="7:8" x14ac:dyDescent="0.2">
      <c r="G17819" s="35"/>
      <c r="H17819" s="35"/>
    </row>
    <row r="17820" spans="7:8" x14ac:dyDescent="0.2">
      <c r="G17820" s="35"/>
      <c r="H17820" s="35"/>
    </row>
    <row r="17821" spans="7:8" x14ac:dyDescent="0.2">
      <c r="G17821" s="35"/>
      <c r="H17821" s="35"/>
    </row>
    <row r="17822" spans="7:8" x14ac:dyDescent="0.2">
      <c r="G17822" s="35"/>
      <c r="H17822" s="35"/>
    </row>
    <row r="17823" spans="7:8" x14ac:dyDescent="0.2">
      <c r="G17823" s="35"/>
      <c r="H17823" s="35"/>
    </row>
    <row r="17824" spans="7:8" x14ac:dyDescent="0.2">
      <c r="G17824" s="35"/>
      <c r="H17824" s="35"/>
    </row>
    <row r="17825" spans="7:8" x14ac:dyDescent="0.2">
      <c r="G17825" s="35"/>
      <c r="H17825" s="35"/>
    </row>
    <row r="17826" spans="7:8" x14ac:dyDescent="0.2">
      <c r="G17826" s="35"/>
      <c r="H17826" s="35"/>
    </row>
    <row r="17827" spans="7:8" x14ac:dyDescent="0.2">
      <c r="G17827" s="35"/>
      <c r="H17827" s="35"/>
    </row>
    <row r="17828" spans="7:8" x14ac:dyDescent="0.2">
      <c r="G17828" s="35"/>
      <c r="H17828" s="35"/>
    </row>
    <row r="17829" spans="7:8" x14ac:dyDescent="0.2">
      <c r="G17829" s="35"/>
      <c r="H17829" s="35"/>
    </row>
    <row r="17830" spans="7:8" x14ac:dyDescent="0.2">
      <c r="G17830" s="35"/>
      <c r="H17830" s="35"/>
    </row>
    <row r="17831" spans="7:8" x14ac:dyDescent="0.2">
      <c r="G17831" s="35"/>
      <c r="H17831" s="35"/>
    </row>
    <row r="17832" spans="7:8" x14ac:dyDescent="0.2">
      <c r="G17832" s="35"/>
      <c r="H17832" s="35"/>
    </row>
    <row r="17833" spans="7:8" x14ac:dyDescent="0.2">
      <c r="G17833" s="35"/>
      <c r="H17833" s="35"/>
    </row>
    <row r="17834" spans="7:8" x14ac:dyDescent="0.2">
      <c r="G17834" s="35"/>
      <c r="H17834" s="35"/>
    </row>
    <row r="17835" spans="7:8" x14ac:dyDescent="0.2">
      <c r="G17835" s="35"/>
      <c r="H17835" s="35"/>
    </row>
    <row r="17836" spans="7:8" x14ac:dyDescent="0.2">
      <c r="G17836" s="35"/>
      <c r="H17836" s="35"/>
    </row>
    <row r="17837" spans="7:8" x14ac:dyDescent="0.2">
      <c r="G17837" s="35"/>
      <c r="H17837" s="35"/>
    </row>
    <row r="17838" spans="7:8" x14ac:dyDescent="0.2">
      <c r="G17838" s="35"/>
      <c r="H17838" s="35"/>
    </row>
    <row r="17839" spans="7:8" x14ac:dyDescent="0.2">
      <c r="G17839" s="35"/>
      <c r="H17839" s="35"/>
    </row>
    <row r="17840" spans="7:8" x14ac:dyDescent="0.2">
      <c r="G17840" s="35"/>
      <c r="H17840" s="35"/>
    </row>
    <row r="17841" spans="7:8" x14ac:dyDescent="0.2">
      <c r="G17841" s="35"/>
      <c r="H17841" s="35"/>
    </row>
    <row r="17842" spans="7:8" x14ac:dyDescent="0.2">
      <c r="G17842" s="35"/>
      <c r="H17842" s="35"/>
    </row>
    <row r="17843" spans="7:8" x14ac:dyDescent="0.2">
      <c r="G17843" s="35"/>
      <c r="H17843" s="35"/>
    </row>
    <row r="17844" spans="7:8" x14ac:dyDescent="0.2">
      <c r="G17844" s="35"/>
      <c r="H17844" s="35"/>
    </row>
    <row r="17845" spans="7:8" x14ac:dyDescent="0.2">
      <c r="G17845" s="35"/>
      <c r="H17845" s="35"/>
    </row>
    <row r="17846" spans="7:8" x14ac:dyDescent="0.2">
      <c r="G17846" s="35"/>
      <c r="H17846" s="35"/>
    </row>
    <row r="17847" spans="7:8" x14ac:dyDescent="0.2">
      <c r="G17847" s="35"/>
      <c r="H17847" s="35"/>
    </row>
    <row r="17848" spans="7:8" x14ac:dyDescent="0.2">
      <c r="G17848" s="35"/>
      <c r="H17848" s="35"/>
    </row>
    <row r="17849" spans="7:8" x14ac:dyDescent="0.2">
      <c r="G17849" s="35"/>
      <c r="H17849" s="35"/>
    </row>
    <row r="17850" spans="7:8" x14ac:dyDescent="0.2">
      <c r="G17850" s="35"/>
      <c r="H17850" s="35"/>
    </row>
    <row r="17851" spans="7:8" x14ac:dyDescent="0.2">
      <c r="G17851" s="35"/>
      <c r="H17851" s="35"/>
    </row>
    <row r="17852" spans="7:8" x14ac:dyDescent="0.2">
      <c r="G17852" s="35"/>
      <c r="H17852" s="35"/>
    </row>
    <row r="17853" spans="7:8" x14ac:dyDescent="0.2">
      <c r="G17853" s="35"/>
      <c r="H17853" s="35"/>
    </row>
    <row r="17854" spans="7:8" x14ac:dyDescent="0.2">
      <c r="G17854" s="35"/>
      <c r="H17854" s="35"/>
    </row>
    <row r="17855" spans="7:8" x14ac:dyDescent="0.2">
      <c r="G17855" s="35"/>
      <c r="H17855" s="35"/>
    </row>
    <row r="17856" spans="7:8" x14ac:dyDescent="0.2">
      <c r="G17856" s="35"/>
      <c r="H17856" s="35"/>
    </row>
    <row r="17857" spans="7:8" x14ac:dyDescent="0.2">
      <c r="G17857" s="35"/>
      <c r="H17857" s="35"/>
    </row>
    <row r="17858" spans="7:8" x14ac:dyDescent="0.2">
      <c r="G17858" s="35"/>
      <c r="H17858" s="35"/>
    </row>
    <row r="17859" spans="7:8" x14ac:dyDescent="0.2">
      <c r="G17859" s="35"/>
      <c r="H17859" s="35"/>
    </row>
    <row r="17860" spans="7:8" x14ac:dyDescent="0.2">
      <c r="G17860" s="35"/>
      <c r="H17860" s="35"/>
    </row>
    <row r="17861" spans="7:8" x14ac:dyDescent="0.2">
      <c r="G17861" s="35"/>
      <c r="H17861" s="35"/>
    </row>
    <row r="17862" spans="7:8" x14ac:dyDescent="0.2">
      <c r="G17862" s="35"/>
      <c r="H17862" s="35"/>
    </row>
    <row r="17863" spans="7:8" x14ac:dyDescent="0.2">
      <c r="G17863" s="35"/>
      <c r="H17863" s="35"/>
    </row>
    <row r="17864" spans="7:8" x14ac:dyDescent="0.2">
      <c r="G17864" s="35"/>
      <c r="H17864" s="35"/>
    </row>
    <row r="17865" spans="7:8" x14ac:dyDescent="0.2">
      <c r="G17865" s="35"/>
      <c r="H17865" s="35"/>
    </row>
    <row r="17866" spans="7:8" x14ac:dyDescent="0.2">
      <c r="G17866" s="35"/>
      <c r="H17866" s="35"/>
    </row>
    <row r="17867" spans="7:8" x14ac:dyDescent="0.2">
      <c r="G17867" s="35"/>
      <c r="H17867" s="35"/>
    </row>
    <row r="17868" spans="7:8" x14ac:dyDescent="0.2">
      <c r="G17868" s="35"/>
      <c r="H17868" s="35"/>
    </row>
    <row r="17869" spans="7:8" x14ac:dyDescent="0.2">
      <c r="G17869" s="35"/>
      <c r="H17869" s="35"/>
    </row>
    <row r="17870" spans="7:8" x14ac:dyDescent="0.2">
      <c r="G17870" s="35"/>
      <c r="H17870" s="35"/>
    </row>
    <row r="17871" spans="7:8" x14ac:dyDescent="0.2">
      <c r="G17871" s="35"/>
      <c r="H17871" s="35"/>
    </row>
    <row r="17872" spans="7:8" x14ac:dyDescent="0.2">
      <c r="G17872" s="35"/>
      <c r="H17872" s="35"/>
    </row>
    <row r="17873" spans="7:8" x14ac:dyDescent="0.2">
      <c r="G17873" s="35"/>
      <c r="H17873" s="35"/>
    </row>
    <row r="17874" spans="7:8" x14ac:dyDescent="0.2">
      <c r="G17874" s="35"/>
      <c r="H17874" s="35"/>
    </row>
    <row r="17875" spans="7:8" x14ac:dyDescent="0.2">
      <c r="G17875" s="35"/>
      <c r="H17875" s="35"/>
    </row>
    <row r="17876" spans="7:8" x14ac:dyDescent="0.2">
      <c r="G17876" s="35"/>
      <c r="H17876" s="35"/>
    </row>
    <row r="17877" spans="7:8" x14ac:dyDescent="0.2">
      <c r="G17877" s="35"/>
      <c r="H17877" s="35"/>
    </row>
    <row r="17878" spans="7:8" x14ac:dyDescent="0.2">
      <c r="G17878" s="35"/>
      <c r="H17878" s="35"/>
    </row>
    <row r="17879" spans="7:8" x14ac:dyDescent="0.2">
      <c r="G17879" s="35"/>
      <c r="H17879" s="35"/>
    </row>
    <row r="17880" spans="7:8" x14ac:dyDescent="0.2">
      <c r="G17880" s="35"/>
      <c r="H17880" s="35"/>
    </row>
    <row r="17881" spans="7:8" x14ac:dyDescent="0.2">
      <c r="G17881" s="35"/>
      <c r="H17881" s="35"/>
    </row>
    <row r="17882" spans="7:8" x14ac:dyDescent="0.2">
      <c r="G17882" s="35"/>
      <c r="H17882" s="35"/>
    </row>
    <row r="17883" spans="7:8" x14ac:dyDescent="0.2">
      <c r="G17883" s="35"/>
      <c r="H17883" s="35"/>
    </row>
    <row r="17884" spans="7:8" x14ac:dyDescent="0.2">
      <c r="G17884" s="35"/>
      <c r="H17884" s="35"/>
    </row>
    <row r="17885" spans="7:8" x14ac:dyDescent="0.2">
      <c r="G17885" s="35"/>
      <c r="H17885" s="35"/>
    </row>
    <row r="17886" spans="7:8" x14ac:dyDescent="0.2">
      <c r="G17886" s="35"/>
      <c r="H17886" s="35"/>
    </row>
    <row r="17887" spans="7:8" x14ac:dyDescent="0.2">
      <c r="G17887" s="35"/>
      <c r="H17887" s="35"/>
    </row>
    <row r="17888" spans="7:8" x14ac:dyDescent="0.2">
      <c r="G17888" s="35"/>
      <c r="H17888" s="35"/>
    </row>
    <row r="17889" spans="7:8" x14ac:dyDescent="0.2">
      <c r="G17889" s="35"/>
      <c r="H17889" s="35"/>
    </row>
    <row r="17890" spans="7:8" x14ac:dyDescent="0.2">
      <c r="G17890" s="35"/>
      <c r="H17890" s="35"/>
    </row>
    <row r="17891" spans="7:8" x14ac:dyDescent="0.2">
      <c r="G17891" s="35"/>
      <c r="H17891" s="35"/>
    </row>
    <row r="17892" spans="7:8" x14ac:dyDescent="0.2">
      <c r="G17892" s="35"/>
      <c r="H17892" s="35"/>
    </row>
    <row r="17893" spans="7:8" x14ac:dyDescent="0.2">
      <c r="G17893" s="35"/>
      <c r="H17893" s="35"/>
    </row>
    <row r="17894" spans="7:8" x14ac:dyDescent="0.2">
      <c r="G17894" s="35"/>
      <c r="H17894" s="35"/>
    </row>
    <row r="17895" spans="7:8" x14ac:dyDescent="0.2">
      <c r="G17895" s="35"/>
      <c r="H17895" s="35"/>
    </row>
    <row r="17896" spans="7:8" x14ac:dyDescent="0.2">
      <c r="G17896" s="35"/>
      <c r="H17896" s="35"/>
    </row>
    <row r="17897" spans="7:8" x14ac:dyDescent="0.2">
      <c r="G17897" s="35"/>
      <c r="H17897" s="35"/>
    </row>
    <row r="17898" spans="7:8" x14ac:dyDescent="0.2">
      <c r="G17898" s="35"/>
      <c r="H17898" s="35"/>
    </row>
    <row r="17899" spans="7:8" x14ac:dyDescent="0.2">
      <c r="G17899" s="35"/>
      <c r="H17899" s="35"/>
    </row>
    <row r="17900" spans="7:8" x14ac:dyDescent="0.2">
      <c r="G17900" s="35"/>
      <c r="H17900" s="35"/>
    </row>
    <row r="17901" spans="7:8" x14ac:dyDescent="0.2">
      <c r="G17901" s="35"/>
      <c r="H17901" s="35"/>
    </row>
    <row r="17902" spans="7:8" x14ac:dyDescent="0.2">
      <c r="G17902" s="35"/>
      <c r="H17902" s="35"/>
    </row>
    <row r="17903" spans="7:8" x14ac:dyDescent="0.2">
      <c r="G17903" s="35"/>
      <c r="H17903" s="35"/>
    </row>
    <row r="17904" spans="7:8" x14ac:dyDescent="0.2">
      <c r="G17904" s="35"/>
      <c r="H17904" s="35"/>
    </row>
    <row r="17905" spans="7:8" x14ac:dyDescent="0.2">
      <c r="G17905" s="35"/>
      <c r="H17905" s="35"/>
    </row>
    <row r="17906" spans="7:8" x14ac:dyDescent="0.2">
      <c r="G17906" s="35"/>
      <c r="H17906" s="35"/>
    </row>
    <row r="17907" spans="7:8" x14ac:dyDescent="0.2">
      <c r="G17907" s="35"/>
      <c r="H17907" s="35"/>
    </row>
    <row r="17908" spans="7:8" x14ac:dyDescent="0.2">
      <c r="G17908" s="35"/>
      <c r="H17908" s="35"/>
    </row>
    <row r="17909" spans="7:8" x14ac:dyDescent="0.2">
      <c r="G17909" s="35"/>
      <c r="H17909" s="35"/>
    </row>
    <row r="17910" spans="7:8" x14ac:dyDescent="0.2">
      <c r="G17910" s="35"/>
      <c r="H17910" s="35"/>
    </row>
    <row r="17911" spans="7:8" x14ac:dyDescent="0.2">
      <c r="G17911" s="35"/>
      <c r="H17911" s="35"/>
    </row>
    <row r="17912" spans="7:8" x14ac:dyDescent="0.2">
      <c r="G17912" s="35"/>
      <c r="H17912" s="35"/>
    </row>
    <row r="17913" spans="7:8" x14ac:dyDescent="0.2">
      <c r="G17913" s="35"/>
      <c r="H17913" s="35"/>
    </row>
    <row r="17914" spans="7:8" x14ac:dyDescent="0.2">
      <c r="G17914" s="35"/>
      <c r="H17914" s="35"/>
    </row>
    <row r="17915" spans="7:8" x14ac:dyDescent="0.2">
      <c r="G17915" s="35"/>
      <c r="H17915" s="35"/>
    </row>
    <row r="17916" spans="7:8" x14ac:dyDescent="0.2">
      <c r="G17916" s="35"/>
      <c r="H17916" s="35"/>
    </row>
    <row r="17917" spans="7:8" x14ac:dyDescent="0.2">
      <c r="G17917" s="35"/>
      <c r="H17917" s="35"/>
    </row>
    <row r="17918" spans="7:8" x14ac:dyDescent="0.2">
      <c r="G17918" s="35"/>
      <c r="H17918" s="35"/>
    </row>
    <row r="17919" spans="7:8" x14ac:dyDescent="0.2">
      <c r="G17919" s="35"/>
      <c r="H17919" s="35"/>
    </row>
    <row r="17920" spans="7:8" x14ac:dyDescent="0.2">
      <c r="G17920" s="35"/>
      <c r="H17920" s="35"/>
    </row>
    <row r="17921" spans="7:8" x14ac:dyDescent="0.2">
      <c r="G17921" s="35"/>
      <c r="H17921" s="35"/>
    </row>
    <row r="17922" spans="7:8" x14ac:dyDescent="0.2">
      <c r="G17922" s="35"/>
      <c r="H17922" s="35"/>
    </row>
    <row r="17923" spans="7:8" x14ac:dyDescent="0.2">
      <c r="G17923" s="35"/>
      <c r="H17923" s="35"/>
    </row>
    <row r="17924" spans="7:8" x14ac:dyDescent="0.2">
      <c r="G17924" s="35"/>
      <c r="H17924" s="35"/>
    </row>
    <row r="17925" spans="7:8" x14ac:dyDescent="0.2">
      <c r="G17925" s="35"/>
      <c r="H17925" s="35"/>
    </row>
    <row r="17926" spans="7:8" x14ac:dyDescent="0.2">
      <c r="G17926" s="35"/>
      <c r="H17926" s="35"/>
    </row>
    <row r="17927" spans="7:8" x14ac:dyDescent="0.2">
      <c r="G17927" s="35"/>
      <c r="H17927" s="35"/>
    </row>
    <row r="17928" spans="7:8" x14ac:dyDescent="0.2">
      <c r="G17928" s="35"/>
      <c r="H17928" s="35"/>
    </row>
    <row r="17929" spans="7:8" x14ac:dyDescent="0.2">
      <c r="G17929" s="35"/>
      <c r="H17929" s="35"/>
    </row>
    <row r="17930" spans="7:8" x14ac:dyDescent="0.2">
      <c r="G17930" s="35"/>
      <c r="H17930" s="35"/>
    </row>
    <row r="17931" spans="7:8" x14ac:dyDescent="0.2">
      <c r="G17931" s="35"/>
      <c r="H17931" s="35"/>
    </row>
    <row r="17932" spans="7:8" x14ac:dyDescent="0.2">
      <c r="G17932" s="35"/>
      <c r="H17932" s="35"/>
    </row>
    <row r="17933" spans="7:8" x14ac:dyDescent="0.2">
      <c r="G17933" s="35"/>
      <c r="H17933" s="35"/>
    </row>
    <row r="17934" spans="7:8" x14ac:dyDescent="0.2">
      <c r="G17934" s="35"/>
      <c r="H17934" s="35"/>
    </row>
    <row r="17935" spans="7:8" x14ac:dyDescent="0.2">
      <c r="G17935" s="35"/>
      <c r="H17935" s="35"/>
    </row>
    <row r="17936" spans="7:8" x14ac:dyDescent="0.2">
      <c r="G17936" s="35"/>
      <c r="H17936" s="35"/>
    </row>
    <row r="17937" spans="7:8" x14ac:dyDescent="0.2">
      <c r="G17937" s="35"/>
      <c r="H17937" s="35"/>
    </row>
    <row r="17938" spans="7:8" x14ac:dyDescent="0.2">
      <c r="G17938" s="35"/>
      <c r="H17938" s="35"/>
    </row>
    <row r="17939" spans="7:8" x14ac:dyDescent="0.2">
      <c r="G17939" s="35"/>
      <c r="H17939" s="35"/>
    </row>
    <row r="17940" spans="7:8" x14ac:dyDescent="0.2">
      <c r="G17940" s="35"/>
      <c r="H17940" s="35"/>
    </row>
    <row r="17941" spans="7:8" x14ac:dyDescent="0.2">
      <c r="G17941" s="35"/>
      <c r="H17941" s="35"/>
    </row>
    <row r="17942" spans="7:8" x14ac:dyDescent="0.2">
      <c r="G17942" s="35"/>
      <c r="H17942" s="35"/>
    </row>
    <row r="17943" spans="7:8" x14ac:dyDescent="0.2">
      <c r="G17943" s="35"/>
      <c r="H17943" s="35"/>
    </row>
    <row r="17944" spans="7:8" x14ac:dyDescent="0.2">
      <c r="G17944" s="35"/>
      <c r="H17944" s="35"/>
    </row>
    <row r="17945" spans="7:8" x14ac:dyDescent="0.2">
      <c r="G17945" s="35"/>
      <c r="H17945" s="35"/>
    </row>
    <row r="17946" spans="7:8" x14ac:dyDescent="0.2">
      <c r="G17946" s="35"/>
      <c r="H17946" s="35"/>
    </row>
    <row r="17947" spans="7:8" x14ac:dyDescent="0.2">
      <c r="G17947" s="35"/>
      <c r="H17947" s="35"/>
    </row>
    <row r="17948" spans="7:8" x14ac:dyDescent="0.2">
      <c r="G17948" s="35"/>
      <c r="H17948" s="35"/>
    </row>
    <row r="17949" spans="7:8" x14ac:dyDescent="0.2">
      <c r="G17949" s="35"/>
      <c r="H17949" s="35"/>
    </row>
    <row r="17950" spans="7:8" x14ac:dyDescent="0.2">
      <c r="G17950" s="35"/>
      <c r="H17950" s="35"/>
    </row>
    <row r="17951" spans="7:8" x14ac:dyDescent="0.2">
      <c r="G17951" s="35"/>
      <c r="H17951" s="35"/>
    </row>
    <row r="17952" spans="7:8" x14ac:dyDescent="0.2">
      <c r="G17952" s="35"/>
      <c r="H17952" s="35"/>
    </row>
    <row r="17953" spans="7:8" x14ac:dyDescent="0.2">
      <c r="G17953" s="35"/>
      <c r="H17953" s="35"/>
    </row>
    <row r="17954" spans="7:8" x14ac:dyDescent="0.2">
      <c r="G17954" s="35"/>
      <c r="H17954" s="35"/>
    </row>
    <row r="17955" spans="7:8" x14ac:dyDescent="0.2">
      <c r="G17955" s="35"/>
      <c r="H17955" s="35"/>
    </row>
    <row r="17956" spans="7:8" x14ac:dyDescent="0.2">
      <c r="G17956" s="35"/>
      <c r="H17956" s="35"/>
    </row>
    <row r="17957" spans="7:8" x14ac:dyDescent="0.2">
      <c r="G17957" s="35"/>
      <c r="H17957" s="35"/>
    </row>
    <row r="17958" spans="7:8" x14ac:dyDescent="0.2">
      <c r="G17958" s="35"/>
      <c r="H17958" s="35"/>
    </row>
    <row r="17959" spans="7:8" x14ac:dyDescent="0.2">
      <c r="G17959" s="35"/>
      <c r="H17959" s="35"/>
    </row>
    <row r="17960" spans="7:8" x14ac:dyDescent="0.2">
      <c r="G17960" s="35"/>
      <c r="H17960" s="35"/>
    </row>
    <row r="17961" spans="7:8" x14ac:dyDescent="0.2">
      <c r="G17961" s="35"/>
      <c r="H17961" s="35"/>
    </row>
    <row r="17962" spans="7:8" x14ac:dyDescent="0.2">
      <c r="G17962" s="35"/>
      <c r="H17962" s="35"/>
    </row>
    <row r="17963" spans="7:8" x14ac:dyDescent="0.2">
      <c r="G17963" s="35"/>
      <c r="H17963" s="35"/>
    </row>
    <row r="17964" spans="7:8" x14ac:dyDescent="0.2">
      <c r="G17964" s="35"/>
      <c r="H17964" s="35"/>
    </row>
    <row r="17965" spans="7:8" x14ac:dyDescent="0.2">
      <c r="G17965" s="35"/>
      <c r="H17965" s="35"/>
    </row>
    <row r="17966" spans="7:8" x14ac:dyDescent="0.2">
      <c r="G17966" s="35"/>
      <c r="H17966" s="35"/>
    </row>
    <row r="17967" spans="7:8" x14ac:dyDescent="0.2">
      <c r="G17967" s="35"/>
      <c r="H17967" s="35"/>
    </row>
    <row r="17968" spans="7:8" x14ac:dyDescent="0.2">
      <c r="G17968" s="35"/>
      <c r="H17968" s="35"/>
    </row>
    <row r="17969" spans="7:8" x14ac:dyDescent="0.2">
      <c r="G17969" s="35"/>
      <c r="H17969" s="35"/>
    </row>
    <row r="17970" spans="7:8" x14ac:dyDescent="0.2">
      <c r="G17970" s="35"/>
      <c r="H17970" s="35"/>
    </row>
    <row r="17971" spans="7:8" x14ac:dyDescent="0.2">
      <c r="G17971" s="35"/>
      <c r="H17971" s="35"/>
    </row>
    <row r="17972" spans="7:8" x14ac:dyDescent="0.2">
      <c r="G17972" s="35"/>
      <c r="H17972" s="35"/>
    </row>
    <row r="17973" spans="7:8" x14ac:dyDescent="0.2">
      <c r="G17973" s="35"/>
      <c r="H17973" s="35"/>
    </row>
    <row r="17974" spans="7:8" x14ac:dyDescent="0.2">
      <c r="G17974" s="35"/>
      <c r="H17974" s="35"/>
    </row>
    <row r="17975" spans="7:8" x14ac:dyDescent="0.2">
      <c r="G17975" s="35"/>
      <c r="H17975" s="35"/>
    </row>
    <row r="17976" spans="7:8" x14ac:dyDescent="0.2">
      <c r="G17976" s="35"/>
      <c r="H17976" s="35"/>
    </row>
    <row r="17977" spans="7:8" x14ac:dyDescent="0.2">
      <c r="G17977" s="35"/>
      <c r="H17977" s="35"/>
    </row>
    <row r="17978" spans="7:8" x14ac:dyDescent="0.2">
      <c r="G17978" s="35"/>
      <c r="H17978" s="35"/>
    </row>
    <row r="17979" spans="7:8" x14ac:dyDescent="0.2">
      <c r="G17979" s="35"/>
      <c r="H17979" s="35"/>
    </row>
    <row r="17980" spans="7:8" x14ac:dyDescent="0.2">
      <c r="G17980" s="35"/>
      <c r="H17980" s="35"/>
    </row>
    <row r="17981" spans="7:8" x14ac:dyDescent="0.2">
      <c r="G17981" s="35"/>
      <c r="H17981" s="35"/>
    </row>
    <row r="17982" spans="7:8" x14ac:dyDescent="0.2">
      <c r="G17982" s="35"/>
      <c r="H17982" s="35"/>
    </row>
    <row r="17983" spans="7:8" x14ac:dyDescent="0.2">
      <c r="G17983" s="35"/>
      <c r="H17983" s="35"/>
    </row>
    <row r="17984" spans="7:8" x14ac:dyDescent="0.2">
      <c r="G17984" s="35"/>
      <c r="H17984" s="35"/>
    </row>
    <row r="17985" spans="7:8" x14ac:dyDescent="0.2">
      <c r="G17985" s="35"/>
      <c r="H17985" s="35"/>
    </row>
    <row r="17986" spans="7:8" x14ac:dyDescent="0.2">
      <c r="G17986" s="35"/>
      <c r="H17986" s="35"/>
    </row>
    <row r="17987" spans="7:8" x14ac:dyDescent="0.2">
      <c r="G17987" s="35"/>
      <c r="H17987" s="35"/>
    </row>
    <row r="17988" spans="7:8" x14ac:dyDescent="0.2">
      <c r="G17988" s="35"/>
      <c r="H17988" s="35"/>
    </row>
    <row r="17989" spans="7:8" x14ac:dyDescent="0.2">
      <c r="G17989" s="35"/>
      <c r="H17989" s="35"/>
    </row>
    <row r="17990" spans="7:8" x14ac:dyDescent="0.2">
      <c r="G17990" s="35"/>
      <c r="H17990" s="35"/>
    </row>
    <row r="17991" spans="7:8" x14ac:dyDescent="0.2">
      <c r="G17991" s="35"/>
      <c r="H17991" s="35"/>
    </row>
    <row r="17992" spans="7:8" x14ac:dyDescent="0.2">
      <c r="G17992" s="35"/>
      <c r="H17992" s="35"/>
    </row>
    <row r="17993" spans="7:8" x14ac:dyDescent="0.2">
      <c r="G17993" s="35"/>
      <c r="H17993" s="35"/>
    </row>
    <row r="17994" spans="7:8" x14ac:dyDescent="0.2">
      <c r="G17994" s="35"/>
      <c r="H17994" s="35"/>
    </row>
    <row r="17995" spans="7:8" x14ac:dyDescent="0.2">
      <c r="G17995" s="35"/>
      <c r="H17995" s="35"/>
    </row>
    <row r="17996" spans="7:8" x14ac:dyDescent="0.2">
      <c r="G17996" s="35"/>
      <c r="H17996" s="35"/>
    </row>
    <row r="17997" spans="7:8" x14ac:dyDescent="0.2">
      <c r="G17997" s="35"/>
      <c r="H17997" s="35"/>
    </row>
    <row r="17998" spans="7:8" x14ac:dyDescent="0.2">
      <c r="G17998" s="35"/>
      <c r="H17998" s="35"/>
    </row>
    <row r="17999" spans="7:8" x14ac:dyDescent="0.2">
      <c r="G17999" s="35"/>
      <c r="H17999" s="35"/>
    </row>
    <row r="18000" spans="7:8" x14ac:dyDescent="0.2">
      <c r="G18000" s="35"/>
      <c r="H18000" s="35"/>
    </row>
    <row r="18001" spans="7:8" x14ac:dyDescent="0.2">
      <c r="G18001" s="35"/>
      <c r="H18001" s="35"/>
    </row>
    <row r="18002" spans="7:8" x14ac:dyDescent="0.2">
      <c r="G18002" s="35"/>
      <c r="H18002" s="35"/>
    </row>
    <row r="18003" spans="7:8" x14ac:dyDescent="0.2">
      <c r="G18003" s="35"/>
      <c r="H18003" s="35"/>
    </row>
    <row r="18004" spans="7:8" x14ac:dyDescent="0.2">
      <c r="G18004" s="35"/>
      <c r="H18004" s="35"/>
    </row>
    <row r="18005" spans="7:8" x14ac:dyDescent="0.2">
      <c r="G18005" s="35"/>
      <c r="H18005" s="35"/>
    </row>
    <row r="18006" spans="7:8" x14ac:dyDescent="0.2">
      <c r="G18006" s="35"/>
      <c r="H18006" s="35"/>
    </row>
    <row r="18007" spans="7:8" x14ac:dyDescent="0.2">
      <c r="G18007" s="35"/>
      <c r="H18007" s="35"/>
    </row>
    <row r="18008" spans="7:8" x14ac:dyDescent="0.2">
      <c r="G18008" s="35"/>
      <c r="H18008" s="35"/>
    </row>
    <row r="18009" spans="7:8" x14ac:dyDescent="0.2">
      <c r="G18009" s="35"/>
      <c r="H18009" s="35"/>
    </row>
    <row r="18010" spans="7:8" x14ac:dyDescent="0.2">
      <c r="G18010" s="35"/>
      <c r="H18010" s="35"/>
    </row>
    <row r="18011" spans="7:8" x14ac:dyDescent="0.2">
      <c r="G18011" s="35"/>
      <c r="H18011" s="35"/>
    </row>
    <row r="18012" spans="7:8" x14ac:dyDescent="0.2">
      <c r="G18012" s="35"/>
      <c r="H18012" s="35"/>
    </row>
    <row r="18013" spans="7:8" x14ac:dyDescent="0.2">
      <c r="G18013" s="35"/>
      <c r="H18013" s="35"/>
    </row>
    <row r="18014" spans="7:8" x14ac:dyDescent="0.2">
      <c r="G18014" s="35"/>
      <c r="H18014" s="35"/>
    </row>
    <row r="18015" spans="7:8" x14ac:dyDescent="0.2">
      <c r="G18015" s="35"/>
      <c r="H18015" s="35"/>
    </row>
    <row r="18016" spans="7:8" x14ac:dyDescent="0.2">
      <c r="G18016" s="35"/>
      <c r="H18016" s="35"/>
    </row>
    <row r="18017" spans="7:8" x14ac:dyDescent="0.2">
      <c r="G18017" s="35"/>
      <c r="H18017" s="35"/>
    </row>
    <row r="18018" spans="7:8" x14ac:dyDescent="0.2">
      <c r="G18018" s="35"/>
      <c r="H18018" s="35"/>
    </row>
    <row r="18019" spans="7:8" x14ac:dyDescent="0.2">
      <c r="G18019" s="35"/>
      <c r="H18019" s="35"/>
    </row>
    <row r="18020" spans="7:8" x14ac:dyDescent="0.2">
      <c r="G18020" s="35"/>
      <c r="H18020" s="35"/>
    </row>
    <row r="18021" spans="7:8" x14ac:dyDescent="0.2">
      <c r="G18021" s="35"/>
      <c r="H18021" s="35"/>
    </row>
    <row r="18022" spans="7:8" x14ac:dyDescent="0.2">
      <c r="G18022" s="35"/>
      <c r="H18022" s="35"/>
    </row>
    <row r="18023" spans="7:8" x14ac:dyDescent="0.2">
      <c r="G18023" s="35"/>
      <c r="H18023" s="35"/>
    </row>
    <row r="18024" spans="7:8" x14ac:dyDescent="0.2">
      <c r="G18024" s="35"/>
      <c r="H18024" s="35"/>
    </row>
    <row r="18025" spans="7:8" x14ac:dyDescent="0.2">
      <c r="G18025" s="35"/>
      <c r="H18025" s="35"/>
    </row>
    <row r="18026" spans="7:8" x14ac:dyDescent="0.2">
      <c r="G18026" s="35"/>
      <c r="H18026" s="35"/>
    </row>
    <row r="18027" spans="7:8" x14ac:dyDescent="0.2">
      <c r="G18027" s="35"/>
      <c r="H18027" s="35"/>
    </row>
    <row r="18028" spans="7:8" x14ac:dyDescent="0.2">
      <c r="G18028" s="35"/>
      <c r="H18028" s="35"/>
    </row>
    <row r="18029" spans="7:8" x14ac:dyDescent="0.2">
      <c r="G18029" s="35"/>
      <c r="H18029" s="35"/>
    </row>
    <row r="18030" spans="7:8" x14ac:dyDescent="0.2">
      <c r="G18030" s="35"/>
      <c r="H18030" s="35"/>
    </row>
    <row r="18031" spans="7:8" x14ac:dyDescent="0.2">
      <c r="G18031" s="35"/>
      <c r="H18031" s="35"/>
    </row>
    <row r="18032" spans="7:8" x14ac:dyDescent="0.2">
      <c r="G18032" s="35"/>
      <c r="H18032" s="35"/>
    </row>
    <row r="18033" spans="7:8" x14ac:dyDescent="0.2">
      <c r="G18033" s="35"/>
      <c r="H18033" s="35"/>
    </row>
    <row r="18034" spans="7:8" x14ac:dyDescent="0.2">
      <c r="G18034" s="35"/>
      <c r="H18034" s="35"/>
    </row>
    <row r="18035" spans="7:8" x14ac:dyDescent="0.2">
      <c r="G18035" s="35"/>
      <c r="H18035" s="35"/>
    </row>
    <row r="18036" spans="7:8" x14ac:dyDescent="0.2">
      <c r="G18036" s="35"/>
      <c r="H18036" s="35"/>
    </row>
    <row r="18037" spans="7:8" x14ac:dyDescent="0.2">
      <c r="G18037" s="35"/>
      <c r="H18037" s="35"/>
    </row>
    <row r="18038" spans="7:8" x14ac:dyDescent="0.2">
      <c r="G18038" s="35"/>
      <c r="H18038" s="35"/>
    </row>
    <row r="18039" spans="7:8" x14ac:dyDescent="0.2">
      <c r="G18039" s="35"/>
      <c r="H18039" s="35"/>
    </row>
    <row r="18040" spans="7:8" x14ac:dyDescent="0.2">
      <c r="G18040" s="35"/>
      <c r="H18040" s="35"/>
    </row>
    <row r="18041" spans="7:8" x14ac:dyDescent="0.2">
      <c r="G18041" s="35"/>
      <c r="H18041" s="35"/>
    </row>
    <row r="18042" spans="7:8" x14ac:dyDescent="0.2">
      <c r="G18042" s="35"/>
      <c r="H18042" s="35"/>
    </row>
    <row r="18043" spans="7:8" x14ac:dyDescent="0.2">
      <c r="G18043" s="35"/>
      <c r="H18043" s="35"/>
    </row>
    <row r="18044" spans="7:8" x14ac:dyDescent="0.2">
      <c r="G18044" s="35"/>
      <c r="H18044" s="35"/>
    </row>
    <row r="18045" spans="7:8" x14ac:dyDescent="0.2">
      <c r="G18045" s="35"/>
      <c r="H18045" s="35"/>
    </row>
    <row r="18046" spans="7:8" x14ac:dyDescent="0.2">
      <c r="G18046" s="35"/>
      <c r="H18046" s="35"/>
    </row>
    <row r="18047" spans="7:8" x14ac:dyDescent="0.2">
      <c r="G18047" s="35"/>
      <c r="H18047" s="35"/>
    </row>
    <row r="18048" spans="7:8" x14ac:dyDescent="0.2">
      <c r="G18048" s="35"/>
      <c r="H18048" s="35"/>
    </row>
    <row r="18049" spans="7:8" x14ac:dyDescent="0.2">
      <c r="G18049" s="35"/>
      <c r="H18049" s="35"/>
    </row>
    <row r="18050" spans="7:8" x14ac:dyDescent="0.2">
      <c r="G18050" s="35"/>
      <c r="H18050" s="35"/>
    </row>
    <row r="18051" spans="7:8" x14ac:dyDescent="0.2">
      <c r="G18051" s="35"/>
      <c r="H18051" s="35"/>
    </row>
    <row r="18052" spans="7:8" x14ac:dyDescent="0.2">
      <c r="G18052" s="35"/>
      <c r="H18052" s="35"/>
    </row>
    <row r="18053" spans="7:8" x14ac:dyDescent="0.2">
      <c r="G18053" s="35"/>
      <c r="H18053" s="35"/>
    </row>
    <row r="18054" spans="7:8" x14ac:dyDescent="0.2">
      <c r="G18054" s="35"/>
      <c r="H18054" s="35"/>
    </row>
    <row r="18055" spans="7:8" x14ac:dyDescent="0.2">
      <c r="G18055" s="35"/>
      <c r="H18055" s="35"/>
    </row>
    <row r="18056" spans="7:8" x14ac:dyDescent="0.2">
      <c r="G18056" s="35"/>
      <c r="H18056" s="35"/>
    </row>
    <row r="18057" spans="7:8" x14ac:dyDescent="0.2">
      <c r="G18057" s="35"/>
      <c r="H18057" s="35"/>
    </row>
    <row r="18058" spans="7:8" x14ac:dyDescent="0.2">
      <c r="G18058" s="35"/>
      <c r="H18058" s="35"/>
    </row>
    <row r="18059" spans="7:8" x14ac:dyDescent="0.2">
      <c r="G18059" s="35"/>
      <c r="H18059" s="35"/>
    </row>
    <row r="18060" spans="7:8" x14ac:dyDescent="0.2">
      <c r="G18060" s="35"/>
      <c r="H18060" s="35"/>
    </row>
    <row r="18061" spans="7:8" x14ac:dyDescent="0.2">
      <c r="G18061" s="35"/>
      <c r="H18061" s="35"/>
    </row>
    <row r="18062" spans="7:8" x14ac:dyDescent="0.2">
      <c r="G18062" s="35"/>
      <c r="H18062" s="35"/>
    </row>
    <row r="18063" spans="7:8" x14ac:dyDescent="0.2">
      <c r="G18063" s="35"/>
      <c r="H18063" s="35"/>
    </row>
    <row r="18064" spans="7:8" x14ac:dyDescent="0.2">
      <c r="G18064" s="35"/>
      <c r="H18064" s="35"/>
    </row>
    <row r="18065" spans="7:8" x14ac:dyDescent="0.2">
      <c r="G18065" s="35"/>
      <c r="H18065" s="35"/>
    </row>
    <row r="18066" spans="7:8" x14ac:dyDescent="0.2">
      <c r="G18066" s="35"/>
      <c r="H18066" s="35"/>
    </row>
    <row r="18067" spans="7:8" x14ac:dyDescent="0.2">
      <c r="G18067" s="35"/>
      <c r="H18067" s="35"/>
    </row>
    <row r="18068" spans="7:8" x14ac:dyDescent="0.2">
      <c r="G18068" s="35"/>
      <c r="H18068" s="35"/>
    </row>
    <row r="18069" spans="7:8" x14ac:dyDescent="0.2">
      <c r="G18069" s="35"/>
      <c r="H18069" s="35"/>
    </row>
    <row r="18070" spans="7:8" x14ac:dyDescent="0.2">
      <c r="G18070" s="35"/>
      <c r="H18070" s="35"/>
    </row>
    <row r="18071" spans="7:8" x14ac:dyDescent="0.2">
      <c r="G18071" s="35"/>
      <c r="H18071" s="35"/>
    </row>
    <row r="18072" spans="7:8" x14ac:dyDescent="0.2">
      <c r="G18072" s="35"/>
      <c r="H18072" s="35"/>
    </row>
    <row r="18073" spans="7:8" x14ac:dyDescent="0.2">
      <c r="G18073" s="35"/>
      <c r="H18073" s="35"/>
    </row>
    <row r="18074" spans="7:8" x14ac:dyDescent="0.2">
      <c r="G18074" s="35"/>
      <c r="H18074" s="35"/>
    </row>
    <row r="18075" spans="7:8" x14ac:dyDescent="0.2">
      <c r="G18075" s="35"/>
      <c r="H18075" s="35"/>
    </row>
    <row r="18076" spans="7:8" x14ac:dyDescent="0.2">
      <c r="G18076" s="35"/>
      <c r="H18076" s="35"/>
    </row>
    <row r="18077" spans="7:8" x14ac:dyDescent="0.2">
      <c r="G18077" s="35"/>
      <c r="H18077" s="35"/>
    </row>
    <row r="18078" spans="7:8" x14ac:dyDescent="0.2">
      <c r="G18078" s="35"/>
      <c r="H18078" s="35"/>
    </row>
    <row r="18079" spans="7:8" x14ac:dyDescent="0.2">
      <c r="G18079" s="35"/>
      <c r="H18079" s="35"/>
    </row>
    <row r="18080" spans="7:8" x14ac:dyDescent="0.2">
      <c r="G18080" s="35"/>
      <c r="H18080" s="35"/>
    </row>
    <row r="18081" spans="7:8" x14ac:dyDescent="0.2">
      <c r="G18081" s="35"/>
      <c r="H18081" s="35"/>
    </row>
    <row r="18082" spans="7:8" x14ac:dyDescent="0.2">
      <c r="G18082" s="35"/>
      <c r="H18082" s="35"/>
    </row>
    <row r="18083" spans="7:8" x14ac:dyDescent="0.2">
      <c r="G18083" s="35"/>
      <c r="H18083" s="35"/>
    </row>
    <row r="18084" spans="7:8" x14ac:dyDescent="0.2">
      <c r="G18084" s="35"/>
      <c r="H18084" s="35"/>
    </row>
    <row r="18085" spans="7:8" x14ac:dyDescent="0.2">
      <c r="G18085" s="35"/>
      <c r="H18085" s="35"/>
    </row>
    <row r="18086" spans="7:8" x14ac:dyDescent="0.2">
      <c r="G18086" s="35"/>
      <c r="H18086" s="35"/>
    </row>
    <row r="18087" spans="7:8" x14ac:dyDescent="0.2">
      <c r="G18087" s="35"/>
      <c r="H18087" s="35"/>
    </row>
    <row r="18088" spans="7:8" x14ac:dyDescent="0.2">
      <c r="G18088" s="35"/>
      <c r="H18088" s="35"/>
    </row>
    <row r="18089" spans="7:8" x14ac:dyDescent="0.2">
      <c r="G18089" s="35"/>
      <c r="H18089" s="35"/>
    </row>
    <row r="18090" spans="7:8" x14ac:dyDescent="0.2">
      <c r="G18090" s="35"/>
      <c r="H18090" s="35"/>
    </row>
    <row r="18091" spans="7:8" x14ac:dyDescent="0.2">
      <c r="G18091" s="35"/>
      <c r="H18091" s="35"/>
    </row>
    <row r="18092" spans="7:8" x14ac:dyDescent="0.2">
      <c r="G18092" s="35"/>
      <c r="H18092" s="35"/>
    </row>
    <row r="18093" spans="7:8" x14ac:dyDescent="0.2">
      <c r="G18093" s="35"/>
      <c r="H18093" s="35"/>
    </row>
    <row r="18094" spans="7:8" x14ac:dyDescent="0.2">
      <c r="G18094" s="35"/>
      <c r="H18094" s="35"/>
    </row>
    <row r="18095" spans="7:8" x14ac:dyDescent="0.2">
      <c r="G18095" s="35"/>
      <c r="H18095" s="35"/>
    </row>
    <row r="18096" spans="7:8" x14ac:dyDescent="0.2">
      <c r="G18096" s="35"/>
      <c r="H18096" s="35"/>
    </row>
    <row r="18097" spans="7:8" x14ac:dyDescent="0.2">
      <c r="G18097" s="35"/>
      <c r="H18097" s="35"/>
    </row>
    <row r="18098" spans="7:8" x14ac:dyDescent="0.2">
      <c r="G18098" s="35"/>
      <c r="H18098" s="35"/>
    </row>
    <row r="18099" spans="7:8" x14ac:dyDescent="0.2">
      <c r="G18099" s="35"/>
      <c r="H18099" s="35"/>
    </row>
    <row r="18100" spans="7:8" x14ac:dyDescent="0.2">
      <c r="G18100" s="35"/>
      <c r="H18100" s="35"/>
    </row>
    <row r="18101" spans="7:8" x14ac:dyDescent="0.2">
      <c r="G18101" s="35"/>
      <c r="H18101" s="35"/>
    </row>
    <row r="18102" spans="7:8" x14ac:dyDescent="0.2">
      <c r="G18102" s="35"/>
      <c r="H18102" s="35"/>
    </row>
    <row r="18103" spans="7:8" x14ac:dyDescent="0.2">
      <c r="G18103" s="35"/>
      <c r="H18103" s="35"/>
    </row>
    <row r="18104" spans="7:8" x14ac:dyDescent="0.2">
      <c r="G18104" s="35"/>
      <c r="H18104" s="35"/>
    </row>
    <row r="18105" spans="7:8" x14ac:dyDescent="0.2">
      <c r="G18105" s="35"/>
      <c r="H18105" s="35"/>
    </row>
    <row r="18106" spans="7:8" x14ac:dyDescent="0.2">
      <c r="G18106" s="35"/>
      <c r="H18106" s="35"/>
    </row>
    <row r="18107" spans="7:8" x14ac:dyDescent="0.2">
      <c r="G18107" s="35"/>
      <c r="H18107" s="35"/>
    </row>
    <row r="18108" spans="7:8" x14ac:dyDescent="0.2">
      <c r="G18108" s="35"/>
      <c r="H18108" s="35"/>
    </row>
    <row r="18109" spans="7:8" x14ac:dyDescent="0.2">
      <c r="G18109" s="35"/>
      <c r="H18109" s="35"/>
    </row>
    <row r="18110" spans="7:8" x14ac:dyDescent="0.2">
      <c r="G18110" s="35"/>
      <c r="H18110" s="35"/>
    </row>
    <row r="18111" spans="7:8" x14ac:dyDescent="0.2">
      <c r="G18111" s="35"/>
      <c r="H18111" s="35"/>
    </row>
    <row r="18112" spans="7:8" x14ac:dyDescent="0.2">
      <c r="G18112" s="35"/>
      <c r="H18112" s="35"/>
    </row>
    <row r="18113" spans="7:8" x14ac:dyDescent="0.2">
      <c r="G18113" s="35"/>
      <c r="H18113" s="35"/>
    </row>
    <row r="18114" spans="7:8" x14ac:dyDescent="0.2">
      <c r="G18114" s="35"/>
      <c r="H18114" s="35"/>
    </row>
    <row r="18115" spans="7:8" x14ac:dyDescent="0.2">
      <c r="G18115" s="35"/>
      <c r="H18115" s="35"/>
    </row>
    <row r="18116" spans="7:8" x14ac:dyDescent="0.2">
      <c r="G18116" s="35"/>
      <c r="H18116" s="35"/>
    </row>
    <row r="18117" spans="7:8" x14ac:dyDescent="0.2">
      <c r="G18117" s="35"/>
      <c r="H18117" s="35"/>
    </row>
    <row r="18118" spans="7:8" x14ac:dyDescent="0.2">
      <c r="G18118" s="35"/>
      <c r="H18118" s="35"/>
    </row>
    <row r="18119" spans="7:8" x14ac:dyDescent="0.2">
      <c r="G18119" s="35"/>
      <c r="H18119" s="35"/>
    </row>
    <row r="18120" spans="7:8" x14ac:dyDescent="0.2">
      <c r="G18120" s="35"/>
      <c r="H18120" s="35"/>
    </row>
    <row r="18121" spans="7:8" x14ac:dyDescent="0.2">
      <c r="G18121" s="35"/>
      <c r="H18121" s="35"/>
    </row>
    <row r="18122" spans="7:8" x14ac:dyDescent="0.2">
      <c r="G18122" s="35"/>
      <c r="H18122" s="35"/>
    </row>
    <row r="18123" spans="7:8" x14ac:dyDescent="0.2">
      <c r="G18123" s="35"/>
      <c r="H18123" s="35"/>
    </row>
    <row r="18124" spans="7:8" x14ac:dyDescent="0.2">
      <c r="G18124" s="35"/>
      <c r="H18124" s="35"/>
    </row>
    <row r="18125" spans="7:8" x14ac:dyDescent="0.2">
      <c r="G18125" s="35"/>
      <c r="H18125" s="35"/>
    </row>
    <row r="18126" spans="7:8" x14ac:dyDescent="0.2">
      <c r="G18126" s="35"/>
      <c r="H18126" s="35"/>
    </row>
    <row r="18127" spans="7:8" x14ac:dyDescent="0.2">
      <c r="G18127" s="35"/>
      <c r="H18127" s="35"/>
    </row>
    <row r="18128" spans="7:8" x14ac:dyDescent="0.2">
      <c r="G18128" s="35"/>
      <c r="H18128" s="35"/>
    </row>
    <row r="18129" spans="7:8" x14ac:dyDescent="0.2">
      <c r="G18129" s="35"/>
      <c r="H18129" s="35"/>
    </row>
    <row r="18130" spans="7:8" x14ac:dyDescent="0.2">
      <c r="G18130" s="35"/>
      <c r="H18130" s="35"/>
    </row>
    <row r="18131" spans="7:8" x14ac:dyDescent="0.2">
      <c r="G18131" s="35"/>
      <c r="H18131" s="35"/>
    </row>
    <row r="18132" spans="7:8" x14ac:dyDescent="0.2">
      <c r="G18132" s="35"/>
      <c r="H18132" s="35"/>
    </row>
    <row r="18133" spans="7:8" x14ac:dyDescent="0.2">
      <c r="G18133" s="35"/>
      <c r="H18133" s="35"/>
    </row>
    <row r="18134" spans="7:8" x14ac:dyDescent="0.2">
      <c r="G18134" s="35"/>
      <c r="H18134" s="35"/>
    </row>
    <row r="18135" spans="7:8" x14ac:dyDescent="0.2">
      <c r="G18135" s="35"/>
      <c r="H18135" s="35"/>
    </row>
    <row r="18136" spans="7:8" x14ac:dyDescent="0.2">
      <c r="G18136" s="35"/>
      <c r="H18136" s="35"/>
    </row>
    <row r="18137" spans="7:8" x14ac:dyDescent="0.2">
      <c r="G18137" s="35"/>
      <c r="H18137" s="35"/>
    </row>
    <row r="18138" spans="7:8" x14ac:dyDescent="0.2">
      <c r="G18138" s="35"/>
      <c r="H18138" s="35"/>
    </row>
    <row r="18139" spans="7:8" x14ac:dyDescent="0.2">
      <c r="G18139" s="35"/>
      <c r="H18139" s="35"/>
    </row>
    <row r="18140" spans="7:8" x14ac:dyDescent="0.2">
      <c r="G18140" s="35"/>
      <c r="H18140" s="35"/>
    </row>
    <row r="18141" spans="7:8" x14ac:dyDescent="0.2">
      <c r="G18141" s="35"/>
      <c r="H18141" s="35"/>
    </row>
    <row r="18142" spans="7:8" x14ac:dyDescent="0.2">
      <c r="G18142" s="35"/>
      <c r="H18142" s="35"/>
    </row>
    <row r="18143" spans="7:8" x14ac:dyDescent="0.2">
      <c r="G18143" s="35"/>
      <c r="H18143" s="35"/>
    </row>
    <row r="18144" spans="7:8" x14ac:dyDescent="0.2">
      <c r="G18144" s="35"/>
      <c r="H18144" s="35"/>
    </row>
    <row r="18145" spans="7:8" x14ac:dyDescent="0.2">
      <c r="G18145" s="35"/>
      <c r="H18145" s="35"/>
    </row>
    <row r="18146" spans="7:8" x14ac:dyDescent="0.2">
      <c r="G18146" s="35"/>
      <c r="H18146" s="35"/>
    </row>
    <row r="18147" spans="7:8" x14ac:dyDescent="0.2">
      <c r="G18147" s="35"/>
      <c r="H18147" s="35"/>
    </row>
    <row r="18148" spans="7:8" x14ac:dyDescent="0.2">
      <c r="G18148" s="35"/>
      <c r="H18148" s="35"/>
    </row>
    <row r="18149" spans="7:8" x14ac:dyDescent="0.2">
      <c r="G18149" s="35"/>
      <c r="H18149" s="35"/>
    </row>
    <row r="18150" spans="7:8" x14ac:dyDescent="0.2">
      <c r="G18150" s="35"/>
      <c r="H18150" s="35"/>
    </row>
    <row r="18151" spans="7:8" x14ac:dyDescent="0.2">
      <c r="G18151" s="35"/>
      <c r="H18151" s="35"/>
    </row>
    <row r="18152" spans="7:8" x14ac:dyDescent="0.2">
      <c r="G18152" s="35"/>
      <c r="H18152" s="35"/>
    </row>
    <row r="18153" spans="7:8" x14ac:dyDescent="0.2">
      <c r="G18153" s="35"/>
      <c r="H18153" s="35"/>
    </row>
    <row r="18154" spans="7:8" x14ac:dyDescent="0.2">
      <c r="G18154" s="35"/>
      <c r="H18154" s="35"/>
    </row>
    <row r="18155" spans="7:8" x14ac:dyDescent="0.2">
      <c r="G18155" s="35"/>
      <c r="H18155" s="35"/>
    </row>
    <row r="18156" spans="7:8" x14ac:dyDescent="0.2">
      <c r="G18156" s="35"/>
      <c r="H18156" s="35"/>
    </row>
    <row r="18157" spans="7:8" x14ac:dyDescent="0.2">
      <c r="G18157" s="35"/>
      <c r="H18157" s="35"/>
    </row>
    <row r="18158" spans="7:8" x14ac:dyDescent="0.2">
      <c r="G18158" s="35"/>
      <c r="H18158" s="35"/>
    </row>
    <row r="18159" spans="7:8" x14ac:dyDescent="0.2">
      <c r="G18159" s="35"/>
      <c r="H18159" s="35"/>
    </row>
    <row r="18160" spans="7:8" x14ac:dyDescent="0.2">
      <c r="G18160" s="35"/>
      <c r="H18160" s="35"/>
    </row>
    <row r="18161" spans="7:8" x14ac:dyDescent="0.2">
      <c r="G18161" s="35"/>
      <c r="H18161" s="35"/>
    </row>
    <row r="18162" spans="7:8" x14ac:dyDescent="0.2">
      <c r="G18162" s="35"/>
      <c r="H18162" s="35"/>
    </row>
    <row r="18163" spans="7:8" x14ac:dyDescent="0.2">
      <c r="G18163" s="35"/>
      <c r="H18163" s="35"/>
    </row>
    <row r="18164" spans="7:8" x14ac:dyDescent="0.2">
      <c r="G18164" s="35"/>
      <c r="H18164" s="35"/>
    </row>
    <row r="18165" spans="7:8" x14ac:dyDescent="0.2">
      <c r="G18165" s="35"/>
      <c r="H18165" s="35"/>
    </row>
    <row r="18166" spans="7:8" x14ac:dyDescent="0.2">
      <c r="G18166" s="35"/>
      <c r="H18166" s="35"/>
    </row>
    <row r="18167" spans="7:8" x14ac:dyDescent="0.2">
      <c r="G18167" s="35"/>
      <c r="H18167" s="35"/>
    </row>
    <row r="18168" spans="7:8" x14ac:dyDescent="0.2">
      <c r="G18168" s="35"/>
      <c r="H18168" s="35"/>
    </row>
    <row r="18169" spans="7:8" x14ac:dyDescent="0.2">
      <c r="G18169" s="35"/>
      <c r="H18169" s="35"/>
    </row>
    <row r="18170" spans="7:8" x14ac:dyDescent="0.2">
      <c r="G18170" s="35"/>
      <c r="H18170" s="35"/>
    </row>
    <row r="18171" spans="7:8" x14ac:dyDescent="0.2">
      <c r="G18171" s="35"/>
      <c r="H18171" s="35"/>
    </row>
    <row r="18172" spans="7:8" x14ac:dyDescent="0.2">
      <c r="G18172" s="35"/>
      <c r="H18172" s="35"/>
    </row>
    <row r="18173" spans="7:8" x14ac:dyDescent="0.2">
      <c r="G18173" s="35"/>
      <c r="H18173" s="35"/>
    </row>
    <row r="18174" spans="7:8" x14ac:dyDescent="0.2">
      <c r="G18174" s="35"/>
      <c r="H18174" s="35"/>
    </row>
    <row r="18175" spans="7:8" x14ac:dyDescent="0.2">
      <c r="G18175" s="35"/>
      <c r="H18175" s="35"/>
    </row>
    <row r="18176" spans="7:8" x14ac:dyDescent="0.2">
      <c r="G18176" s="35"/>
      <c r="H18176" s="35"/>
    </row>
    <row r="18177" spans="7:8" x14ac:dyDescent="0.2">
      <c r="G18177" s="35"/>
      <c r="H18177" s="35"/>
    </row>
    <row r="18178" spans="7:8" x14ac:dyDescent="0.2">
      <c r="G18178" s="35"/>
      <c r="H18178" s="35"/>
    </row>
    <row r="18179" spans="7:8" x14ac:dyDescent="0.2">
      <c r="G18179" s="35"/>
      <c r="H18179" s="35"/>
    </row>
    <row r="18180" spans="7:8" x14ac:dyDescent="0.2">
      <c r="G18180" s="35"/>
      <c r="H18180" s="35"/>
    </row>
    <row r="18181" spans="7:8" x14ac:dyDescent="0.2">
      <c r="G18181" s="35"/>
      <c r="H18181" s="35"/>
    </row>
    <row r="18182" spans="7:8" x14ac:dyDescent="0.2">
      <c r="G18182" s="35"/>
      <c r="H18182" s="35"/>
    </row>
    <row r="18183" spans="7:8" x14ac:dyDescent="0.2">
      <c r="G18183" s="35"/>
      <c r="H18183" s="35"/>
    </row>
    <row r="18184" spans="7:8" x14ac:dyDescent="0.2">
      <c r="G18184" s="35"/>
      <c r="H18184" s="35"/>
    </row>
    <row r="18185" spans="7:8" x14ac:dyDescent="0.2">
      <c r="G18185" s="35"/>
      <c r="H18185" s="35"/>
    </row>
    <row r="18186" spans="7:8" x14ac:dyDescent="0.2">
      <c r="G18186" s="35"/>
      <c r="H18186" s="35"/>
    </row>
    <row r="18187" spans="7:8" x14ac:dyDescent="0.2">
      <c r="G18187" s="35"/>
      <c r="H18187" s="35"/>
    </row>
    <row r="18188" spans="7:8" x14ac:dyDescent="0.2">
      <c r="G18188" s="35"/>
      <c r="H18188" s="35"/>
    </row>
    <row r="18189" spans="7:8" x14ac:dyDescent="0.2">
      <c r="G18189" s="35"/>
      <c r="H18189" s="35"/>
    </row>
    <row r="18190" spans="7:8" x14ac:dyDescent="0.2">
      <c r="G18190" s="35"/>
      <c r="H18190" s="35"/>
    </row>
    <row r="18191" spans="7:8" x14ac:dyDescent="0.2">
      <c r="G18191" s="35"/>
      <c r="H18191" s="35"/>
    </row>
    <row r="18192" spans="7:8" x14ac:dyDescent="0.2">
      <c r="G18192" s="35"/>
      <c r="H18192" s="35"/>
    </row>
    <row r="18193" spans="7:8" x14ac:dyDescent="0.2">
      <c r="G18193" s="35"/>
      <c r="H18193" s="35"/>
    </row>
    <row r="18194" spans="7:8" x14ac:dyDescent="0.2">
      <c r="G18194" s="35"/>
      <c r="H18194" s="35"/>
    </row>
    <row r="18195" spans="7:8" x14ac:dyDescent="0.2">
      <c r="G18195" s="35"/>
      <c r="H18195" s="35"/>
    </row>
    <row r="18196" spans="7:8" x14ac:dyDescent="0.2">
      <c r="G18196" s="35"/>
      <c r="H18196" s="35"/>
    </row>
    <row r="18197" spans="7:8" x14ac:dyDescent="0.2">
      <c r="G18197" s="35"/>
      <c r="H18197" s="35"/>
    </row>
    <row r="18198" spans="7:8" x14ac:dyDescent="0.2">
      <c r="G18198" s="35"/>
      <c r="H18198" s="35"/>
    </row>
    <row r="18199" spans="7:8" x14ac:dyDescent="0.2">
      <c r="G18199" s="35"/>
      <c r="H18199" s="35"/>
    </row>
    <row r="18200" spans="7:8" x14ac:dyDescent="0.2">
      <c r="G18200" s="35"/>
      <c r="H18200" s="35"/>
    </row>
    <row r="18201" spans="7:8" x14ac:dyDescent="0.2">
      <c r="G18201" s="35"/>
      <c r="H18201" s="35"/>
    </row>
    <row r="18202" spans="7:8" x14ac:dyDescent="0.2">
      <c r="G18202" s="35"/>
      <c r="H18202" s="35"/>
    </row>
    <row r="18203" spans="7:8" x14ac:dyDescent="0.2">
      <c r="G18203" s="35"/>
      <c r="H18203" s="35"/>
    </row>
    <row r="18204" spans="7:8" x14ac:dyDescent="0.2">
      <c r="G18204" s="35"/>
      <c r="H18204" s="35"/>
    </row>
    <row r="18205" spans="7:8" x14ac:dyDescent="0.2">
      <c r="G18205" s="35"/>
      <c r="H18205" s="35"/>
    </row>
    <row r="18206" spans="7:8" x14ac:dyDescent="0.2">
      <c r="G18206" s="35"/>
      <c r="H18206" s="35"/>
    </row>
    <row r="18207" spans="7:8" x14ac:dyDescent="0.2">
      <c r="G18207" s="35"/>
      <c r="H18207" s="35"/>
    </row>
    <row r="18208" spans="7:8" x14ac:dyDescent="0.2">
      <c r="G18208" s="35"/>
      <c r="H18208" s="35"/>
    </row>
    <row r="18209" spans="7:8" x14ac:dyDescent="0.2">
      <c r="G18209" s="35"/>
      <c r="H18209" s="35"/>
    </row>
    <row r="18210" spans="7:8" x14ac:dyDescent="0.2">
      <c r="G18210" s="35"/>
      <c r="H18210" s="35"/>
    </row>
    <row r="18211" spans="7:8" x14ac:dyDescent="0.2">
      <c r="G18211" s="35"/>
      <c r="H18211" s="35"/>
    </row>
    <row r="18212" spans="7:8" x14ac:dyDescent="0.2">
      <c r="G18212" s="35"/>
      <c r="H18212" s="35"/>
    </row>
    <row r="18213" spans="7:8" x14ac:dyDescent="0.2">
      <c r="G18213" s="35"/>
      <c r="H18213" s="35"/>
    </row>
    <row r="18214" spans="7:8" x14ac:dyDescent="0.2">
      <c r="G18214" s="35"/>
      <c r="H18214" s="35"/>
    </row>
    <row r="18215" spans="7:8" x14ac:dyDescent="0.2">
      <c r="G18215" s="35"/>
      <c r="H18215" s="35"/>
    </row>
    <row r="18216" spans="7:8" x14ac:dyDescent="0.2">
      <c r="G18216" s="35"/>
      <c r="H18216" s="35"/>
    </row>
    <row r="18217" spans="7:8" x14ac:dyDescent="0.2">
      <c r="G18217" s="35"/>
      <c r="H18217" s="35"/>
    </row>
    <row r="18218" spans="7:8" x14ac:dyDescent="0.2">
      <c r="G18218" s="35"/>
      <c r="H18218" s="35"/>
    </row>
    <row r="18219" spans="7:8" x14ac:dyDescent="0.2">
      <c r="G18219" s="35"/>
      <c r="H18219" s="35"/>
    </row>
    <row r="18220" spans="7:8" x14ac:dyDescent="0.2">
      <c r="G18220" s="35"/>
      <c r="H18220" s="35"/>
    </row>
    <row r="18221" spans="7:8" x14ac:dyDescent="0.2">
      <c r="G18221" s="35"/>
      <c r="H18221" s="35"/>
    </row>
    <row r="18222" spans="7:8" x14ac:dyDescent="0.2">
      <c r="G18222" s="35"/>
      <c r="H18222" s="35"/>
    </row>
    <row r="18223" spans="7:8" x14ac:dyDescent="0.2">
      <c r="G18223" s="35"/>
      <c r="H18223" s="35"/>
    </row>
    <row r="18224" spans="7:8" x14ac:dyDescent="0.2">
      <c r="G18224" s="35"/>
      <c r="H18224" s="35"/>
    </row>
    <row r="18225" spans="7:8" x14ac:dyDescent="0.2">
      <c r="G18225" s="35"/>
      <c r="H18225" s="35"/>
    </row>
    <row r="18226" spans="7:8" x14ac:dyDescent="0.2">
      <c r="G18226" s="35"/>
      <c r="H18226" s="35"/>
    </row>
    <row r="18227" spans="7:8" x14ac:dyDescent="0.2">
      <c r="G18227" s="35"/>
      <c r="H18227" s="35"/>
    </row>
    <row r="18228" spans="7:8" x14ac:dyDescent="0.2">
      <c r="G18228" s="35"/>
      <c r="H18228" s="35"/>
    </row>
    <row r="18229" spans="7:8" x14ac:dyDescent="0.2">
      <c r="G18229" s="35"/>
      <c r="H18229" s="35"/>
    </row>
    <row r="18230" spans="7:8" x14ac:dyDescent="0.2">
      <c r="G18230" s="35"/>
      <c r="H18230" s="35"/>
    </row>
    <row r="18231" spans="7:8" x14ac:dyDescent="0.2">
      <c r="G18231" s="35"/>
      <c r="H18231" s="35"/>
    </row>
    <row r="18232" spans="7:8" x14ac:dyDescent="0.2">
      <c r="G18232" s="35"/>
      <c r="H18232" s="35"/>
    </row>
    <row r="18233" spans="7:8" x14ac:dyDescent="0.2">
      <c r="G18233" s="35"/>
      <c r="H18233" s="35"/>
    </row>
    <row r="18234" spans="7:8" x14ac:dyDescent="0.2">
      <c r="G18234" s="35"/>
      <c r="H18234" s="35"/>
    </row>
    <row r="18235" spans="7:8" x14ac:dyDescent="0.2">
      <c r="G18235" s="35"/>
      <c r="H18235" s="35"/>
    </row>
    <row r="18236" spans="7:8" x14ac:dyDescent="0.2">
      <c r="G18236" s="35"/>
      <c r="H18236" s="35"/>
    </row>
    <row r="18237" spans="7:8" x14ac:dyDescent="0.2">
      <c r="G18237" s="35"/>
      <c r="H18237" s="35"/>
    </row>
    <row r="18238" spans="7:8" x14ac:dyDescent="0.2">
      <c r="G18238" s="35"/>
      <c r="H18238" s="35"/>
    </row>
    <row r="18239" spans="7:8" x14ac:dyDescent="0.2">
      <c r="G18239" s="35"/>
      <c r="H18239" s="35"/>
    </row>
    <row r="18240" spans="7:8" x14ac:dyDescent="0.2">
      <c r="G18240" s="35"/>
      <c r="H18240" s="35"/>
    </row>
    <row r="18241" spans="7:8" x14ac:dyDescent="0.2">
      <c r="G18241" s="35"/>
      <c r="H18241" s="35"/>
    </row>
    <row r="18242" spans="7:8" x14ac:dyDescent="0.2">
      <c r="G18242" s="35"/>
      <c r="H18242" s="35"/>
    </row>
    <row r="18243" spans="7:8" x14ac:dyDescent="0.2">
      <c r="G18243" s="35"/>
      <c r="H18243" s="35"/>
    </row>
    <row r="18244" spans="7:8" x14ac:dyDescent="0.2">
      <c r="G18244" s="35"/>
      <c r="H18244" s="35"/>
    </row>
    <row r="18245" spans="7:8" x14ac:dyDescent="0.2">
      <c r="G18245" s="35"/>
      <c r="H18245" s="35"/>
    </row>
    <row r="18246" spans="7:8" x14ac:dyDescent="0.2">
      <c r="G18246" s="35"/>
      <c r="H18246" s="35"/>
    </row>
    <row r="18247" spans="7:8" x14ac:dyDescent="0.2">
      <c r="G18247" s="35"/>
      <c r="H18247" s="35"/>
    </row>
    <row r="18248" spans="7:8" x14ac:dyDescent="0.2">
      <c r="G18248" s="35"/>
      <c r="H18248" s="35"/>
    </row>
    <row r="18249" spans="7:8" x14ac:dyDescent="0.2">
      <c r="G18249" s="35"/>
      <c r="H18249" s="35"/>
    </row>
    <row r="18250" spans="7:8" x14ac:dyDescent="0.2">
      <c r="G18250" s="35"/>
      <c r="H18250" s="35"/>
    </row>
    <row r="18251" spans="7:8" x14ac:dyDescent="0.2">
      <c r="G18251" s="35"/>
      <c r="H18251" s="35"/>
    </row>
    <row r="18252" spans="7:8" x14ac:dyDescent="0.2">
      <c r="G18252" s="35"/>
      <c r="H18252" s="35"/>
    </row>
    <row r="18253" spans="7:8" x14ac:dyDescent="0.2">
      <c r="G18253" s="35"/>
      <c r="H18253" s="35"/>
    </row>
    <row r="18254" spans="7:8" x14ac:dyDescent="0.2">
      <c r="G18254" s="35"/>
      <c r="H18254" s="35"/>
    </row>
    <row r="18255" spans="7:8" x14ac:dyDescent="0.2">
      <c r="G18255" s="35"/>
      <c r="H18255" s="35"/>
    </row>
    <row r="18256" spans="7:8" x14ac:dyDescent="0.2">
      <c r="G18256" s="35"/>
      <c r="H18256" s="35"/>
    </row>
    <row r="18257" spans="7:8" x14ac:dyDescent="0.2">
      <c r="G18257" s="35"/>
      <c r="H18257" s="35"/>
    </row>
    <row r="18258" spans="7:8" x14ac:dyDescent="0.2">
      <c r="G18258" s="35"/>
      <c r="H18258" s="35"/>
    </row>
    <row r="18259" spans="7:8" x14ac:dyDescent="0.2">
      <c r="G18259" s="35"/>
      <c r="H18259" s="35"/>
    </row>
    <row r="18260" spans="7:8" x14ac:dyDescent="0.2">
      <c r="G18260" s="35"/>
      <c r="H18260" s="35"/>
    </row>
    <row r="18261" spans="7:8" x14ac:dyDescent="0.2">
      <c r="G18261" s="35"/>
      <c r="H18261" s="35"/>
    </row>
    <row r="18262" spans="7:8" x14ac:dyDescent="0.2">
      <c r="G18262" s="35"/>
      <c r="H18262" s="35"/>
    </row>
    <row r="18263" spans="7:8" x14ac:dyDescent="0.2">
      <c r="G18263" s="35"/>
      <c r="H18263" s="35"/>
    </row>
    <row r="18264" spans="7:8" x14ac:dyDescent="0.2">
      <c r="G18264" s="35"/>
      <c r="H18264" s="35"/>
    </row>
    <row r="18265" spans="7:8" x14ac:dyDescent="0.2">
      <c r="G18265" s="35"/>
      <c r="H18265" s="35"/>
    </row>
    <row r="18266" spans="7:8" x14ac:dyDescent="0.2">
      <c r="G18266" s="35"/>
      <c r="H18266" s="35"/>
    </row>
    <row r="18267" spans="7:8" x14ac:dyDescent="0.2">
      <c r="G18267" s="35"/>
      <c r="H18267" s="35"/>
    </row>
    <row r="18268" spans="7:8" x14ac:dyDescent="0.2">
      <c r="G18268" s="35"/>
      <c r="H18268" s="35"/>
    </row>
    <row r="18269" spans="7:8" x14ac:dyDescent="0.2">
      <c r="G18269" s="35"/>
      <c r="H18269" s="35"/>
    </row>
    <row r="18270" spans="7:8" x14ac:dyDescent="0.2">
      <c r="G18270" s="35"/>
      <c r="H18270" s="35"/>
    </row>
    <row r="18271" spans="7:8" x14ac:dyDescent="0.2">
      <c r="G18271" s="35"/>
      <c r="H18271" s="35"/>
    </row>
    <row r="18272" spans="7:8" x14ac:dyDescent="0.2">
      <c r="G18272" s="35"/>
      <c r="H18272" s="35"/>
    </row>
    <row r="18273" spans="7:8" x14ac:dyDescent="0.2">
      <c r="G18273" s="35"/>
      <c r="H18273" s="35"/>
    </row>
    <row r="18274" spans="7:8" x14ac:dyDescent="0.2">
      <c r="G18274" s="35"/>
      <c r="H18274" s="35"/>
    </row>
    <row r="18275" spans="7:8" x14ac:dyDescent="0.2">
      <c r="G18275" s="35"/>
      <c r="H18275" s="35"/>
    </row>
    <row r="18276" spans="7:8" x14ac:dyDescent="0.2">
      <c r="G18276" s="35"/>
      <c r="H18276" s="35"/>
    </row>
    <row r="18277" spans="7:8" x14ac:dyDescent="0.2">
      <c r="G18277" s="35"/>
      <c r="H18277" s="35"/>
    </row>
    <row r="18278" spans="7:8" x14ac:dyDescent="0.2">
      <c r="G18278" s="35"/>
      <c r="H18278" s="35"/>
    </row>
    <row r="18279" spans="7:8" x14ac:dyDescent="0.2">
      <c r="G18279" s="35"/>
      <c r="H18279" s="35"/>
    </row>
    <row r="18280" spans="7:8" x14ac:dyDescent="0.2">
      <c r="G18280" s="35"/>
      <c r="H18280" s="35"/>
    </row>
    <row r="18281" spans="7:8" x14ac:dyDescent="0.2">
      <c r="G18281" s="35"/>
      <c r="H18281" s="35"/>
    </row>
    <row r="18282" spans="7:8" x14ac:dyDescent="0.2">
      <c r="G18282" s="35"/>
      <c r="H18282" s="35"/>
    </row>
    <row r="18283" spans="7:8" x14ac:dyDescent="0.2">
      <c r="G18283" s="35"/>
      <c r="H18283" s="35"/>
    </row>
    <row r="18284" spans="7:8" x14ac:dyDescent="0.2">
      <c r="G18284" s="35"/>
      <c r="H18284" s="35"/>
    </row>
    <row r="18285" spans="7:8" x14ac:dyDescent="0.2">
      <c r="G18285" s="35"/>
      <c r="H18285" s="35"/>
    </row>
    <row r="18286" spans="7:8" x14ac:dyDescent="0.2">
      <c r="G18286" s="35"/>
      <c r="H18286" s="35"/>
    </row>
    <row r="18287" spans="7:8" x14ac:dyDescent="0.2">
      <c r="G18287" s="35"/>
      <c r="H18287" s="35"/>
    </row>
    <row r="18288" spans="7:8" x14ac:dyDescent="0.2">
      <c r="G18288" s="35"/>
      <c r="H18288" s="35"/>
    </row>
    <row r="18289" spans="7:8" x14ac:dyDescent="0.2">
      <c r="G18289" s="35"/>
      <c r="H18289" s="35"/>
    </row>
    <row r="18290" spans="7:8" x14ac:dyDescent="0.2">
      <c r="G18290" s="35"/>
      <c r="H18290" s="35"/>
    </row>
    <row r="18291" spans="7:8" x14ac:dyDescent="0.2">
      <c r="G18291" s="35"/>
      <c r="H18291" s="35"/>
    </row>
    <row r="18292" spans="7:8" x14ac:dyDescent="0.2">
      <c r="G18292" s="35"/>
      <c r="H18292" s="35"/>
    </row>
    <row r="18293" spans="7:8" x14ac:dyDescent="0.2">
      <c r="G18293" s="35"/>
      <c r="H18293" s="35"/>
    </row>
    <row r="18294" spans="7:8" x14ac:dyDescent="0.2">
      <c r="G18294" s="35"/>
      <c r="H18294" s="35"/>
    </row>
    <row r="18295" spans="7:8" x14ac:dyDescent="0.2">
      <c r="G18295" s="35"/>
      <c r="H18295" s="35"/>
    </row>
    <row r="18296" spans="7:8" x14ac:dyDescent="0.2">
      <c r="G18296" s="35"/>
      <c r="H18296" s="35"/>
    </row>
    <row r="18297" spans="7:8" x14ac:dyDescent="0.2">
      <c r="G18297" s="35"/>
      <c r="H18297" s="35"/>
    </row>
    <row r="18298" spans="7:8" x14ac:dyDescent="0.2">
      <c r="G18298" s="35"/>
      <c r="H18298" s="35"/>
    </row>
    <row r="18299" spans="7:8" x14ac:dyDescent="0.2">
      <c r="G18299" s="35"/>
      <c r="H18299" s="35"/>
    </row>
    <row r="18300" spans="7:8" x14ac:dyDescent="0.2">
      <c r="G18300" s="35"/>
      <c r="H18300" s="35"/>
    </row>
    <row r="18301" spans="7:8" x14ac:dyDescent="0.2">
      <c r="G18301" s="35"/>
      <c r="H18301" s="35"/>
    </row>
    <row r="18302" spans="7:8" x14ac:dyDescent="0.2">
      <c r="G18302" s="35"/>
      <c r="H18302" s="35"/>
    </row>
    <row r="18303" spans="7:8" x14ac:dyDescent="0.2">
      <c r="G18303" s="35"/>
      <c r="H18303" s="35"/>
    </row>
    <row r="18304" spans="7:8" x14ac:dyDescent="0.2">
      <c r="G18304" s="35"/>
      <c r="H18304" s="35"/>
    </row>
    <row r="18305" spans="7:8" x14ac:dyDescent="0.2">
      <c r="G18305" s="35"/>
      <c r="H18305" s="35"/>
    </row>
    <row r="18306" spans="7:8" x14ac:dyDescent="0.2">
      <c r="G18306" s="35"/>
      <c r="H18306" s="35"/>
    </row>
    <row r="18307" spans="7:8" x14ac:dyDescent="0.2">
      <c r="G18307" s="35"/>
      <c r="H18307" s="35"/>
    </row>
    <row r="18308" spans="7:8" x14ac:dyDescent="0.2">
      <c r="G18308" s="35"/>
      <c r="H18308" s="35"/>
    </row>
    <row r="18309" spans="7:8" x14ac:dyDescent="0.2">
      <c r="G18309" s="35"/>
      <c r="H18309" s="35"/>
    </row>
    <row r="18310" spans="7:8" x14ac:dyDescent="0.2">
      <c r="G18310" s="35"/>
      <c r="H18310" s="35"/>
    </row>
    <row r="18311" spans="7:8" x14ac:dyDescent="0.2">
      <c r="G18311" s="35"/>
      <c r="H18311" s="35"/>
    </row>
    <row r="18312" spans="7:8" x14ac:dyDescent="0.2">
      <c r="G18312" s="35"/>
      <c r="H18312" s="35"/>
    </row>
    <row r="18313" spans="7:8" x14ac:dyDescent="0.2">
      <c r="G18313" s="35"/>
      <c r="H18313" s="35"/>
    </row>
    <row r="18314" spans="7:8" x14ac:dyDescent="0.2">
      <c r="G18314" s="35"/>
      <c r="H18314" s="35"/>
    </row>
    <row r="18315" spans="7:8" x14ac:dyDescent="0.2">
      <c r="G18315" s="35"/>
      <c r="H18315" s="35"/>
    </row>
    <row r="18316" spans="7:8" x14ac:dyDescent="0.2">
      <c r="G18316" s="35"/>
      <c r="H18316" s="35"/>
    </row>
    <row r="18317" spans="7:8" x14ac:dyDescent="0.2">
      <c r="G18317" s="35"/>
      <c r="H18317" s="35"/>
    </row>
    <row r="18318" spans="7:8" x14ac:dyDescent="0.2">
      <c r="G18318" s="35"/>
      <c r="H18318" s="35"/>
    </row>
    <row r="18319" spans="7:8" x14ac:dyDescent="0.2">
      <c r="G18319" s="35"/>
      <c r="H18319" s="35"/>
    </row>
    <row r="18320" spans="7:8" x14ac:dyDescent="0.2">
      <c r="G18320" s="35"/>
      <c r="H18320" s="35"/>
    </row>
    <row r="18321" spans="7:8" x14ac:dyDescent="0.2">
      <c r="G18321" s="35"/>
      <c r="H18321" s="35"/>
    </row>
    <row r="18322" spans="7:8" x14ac:dyDescent="0.2">
      <c r="G18322" s="35"/>
      <c r="H18322" s="35"/>
    </row>
    <row r="18323" spans="7:8" x14ac:dyDescent="0.2">
      <c r="G18323" s="35"/>
      <c r="H18323" s="35"/>
    </row>
    <row r="18324" spans="7:8" x14ac:dyDescent="0.2">
      <c r="G18324" s="35"/>
      <c r="H18324" s="35"/>
    </row>
    <row r="18325" spans="7:8" x14ac:dyDescent="0.2">
      <c r="G18325" s="35"/>
      <c r="H18325" s="35"/>
    </row>
    <row r="18326" spans="7:8" x14ac:dyDescent="0.2">
      <c r="G18326" s="35"/>
      <c r="H18326" s="35"/>
    </row>
    <row r="18327" spans="7:8" x14ac:dyDescent="0.2">
      <c r="G18327" s="35"/>
      <c r="H18327" s="35"/>
    </row>
    <row r="18328" spans="7:8" x14ac:dyDescent="0.2">
      <c r="G18328" s="35"/>
      <c r="H18328" s="35"/>
    </row>
    <row r="18329" spans="7:8" x14ac:dyDescent="0.2">
      <c r="G18329" s="35"/>
      <c r="H18329" s="35"/>
    </row>
    <row r="18330" spans="7:8" x14ac:dyDescent="0.2">
      <c r="G18330" s="35"/>
      <c r="H18330" s="35"/>
    </row>
    <row r="18331" spans="7:8" x14ac:dyDescent="0.2">
      <c r="G18331" s="35"/>
      <c r="H18331" s="35"/>
    </row>
    <row r="18332" spans="7:8" x14ac:dyDescent="0.2">
      <c r="G18332" s="35"/>
      <c r="H18332" s="35"/>
    </row>
    <row r="18333" spans="7:8" x14ac:dyDescent="0.2">
      <c r="G18333" s="35"/>
      <c r="H18333" s="35"/>
    </row>
    <row r="18334" spans="7:8" x14ac:dyDescent="0.2">
      <c r="G18334" s="35"/>
      <c r="H18334" s="35"/>
    </row>
    <row r="18335" spans="7:8" x14ac:dyDescent="0.2">
      <c r="G18335" s="35"/>
      <c r="H18335" s="35"/>
    </row>
    <row r="18336" spans="7:8" x14ac:dyDescent="0.2">
      <c r="G18336" s="35"/>
      <c r="H18336" s="35"/>
    </row>
    <row r="18337" spans="7:8" x14ac:dyDescent="0.2">
      <c r="G18337" s="35"/>
      <c r="H18337" s="35"/>
    </row>
    <row r="18338" spans="7:8" x14ac:dyDescent="0.2">
      <c r="G18338" s="35"/>
      <c r="H18338" s="35"/>
    </row>
    <row r="18339" spans="7:8" x14ac:dyDescent="0.2">
      <c r="G18339" s="35"/>
      <c r="H18339" s="35"/>
    </row>
    <row r="18340" spans="7:8" x14ac:dyDescent="0.2">
      <c r="G18340" s="35"/>
      <c r="H18340" s="35"/>
    </row>
    <row r="18341" spans="7:8" x14ac:dyDescent="0.2">
      <c r="G18341" s="35"/>
      <c r="H18341" s="35"/>
    </row>
    <row r="18342" spans="7:8" x14ac:dyDescent="0.2">
      <c r="G18342" s="35"/>
      <c r="H18342" s="35"/>
    </row>
    <row r="18343" spans="7:8" x14ac:dyDescent="0.2">
      <c r="G18343" s="35"/>
      <c r="H18343" s="35"/>
    </row>
    <row r="18344" spans="7:8" x14ac:dyDescent="0.2">
      <c r="G18344" s="35"/>
      <c r="H18344" s="35"/>
    </row>
    <row r="18345" spans="7:8" x14ac:dyDescent="0.2">
      <c r="G18345" s="35"/>
      <c r="H18345" s="35"/>
    </row>
    <row r="18346" spans="7:8" x14ac:dyDescent="0.2">
      <c r="G18346" s="35"/>
      <c r="H18346" s="35"/>
    </row>
    <row r="18347" spans="7:8" x14ac:dyDescent="0.2">
      <c r="G18347" s="35"/>
      <c r="H18347" s="35"/>
    </row>
    <row r="18348" spans="7:8" x14ac:dyDescent="0.2">
      <c r="G18348" s="35"/>
      <c r="H18348" s="35"/>
    </row>
    <row r="18349" spans="7:8" x14ac:dyDescent="0.2">
      <c r="G18349" s="35"/>
      <c r="H18349" s="35"/>
    </row>
    <row r="18350" spans="7:8" x14ac:dyDescent="0.2">
      <c r="G18350" s="35"/>
      <c r="H18350" s="35"/>
    </row>
    <row r="18351" spans="7:8" x14ac:dyDescent="0.2">
      <c r="G18351" s="35"/>
      <c r="H18351" s="35"/>
    </row>
    <row r="18352" spans="7:8" x14ac:dyDescent="0.2">
      <c r="G18352" s="35"/>
      <c r="H18352" s="35"/>
    </row>
    <row r="18353" spans="7:8" x14ac:dyDescent="0.2">
      <c r="G18353" s="35"/>
      <c r="H18353" s="35"/>
    </row>
    <row r="18354" spans="7:8" x14ac:dyDescent="0.2">
      <c r="G18354" s="35"/>
      <c r="H18354" s="35"/>
    </row>
    <row r="18355" spans="7:8" x14ac:dyDescent="0.2">
      <c r="G18355" s="35"/>
      <c r="H18355" s="35"/>
    </row>
    <row r="18356" spans="7:8" x14ac:dyDescent="0.2">
      <c r="G18356" s="35"/>
      <c r="H18356" s="35"/>
    </row>
    <row r="18357" spans="7:8" x14ac:dyDescent="0.2">
      <c r="G18357" s="35"/>
      <c r="H18357" s="35"/>
    </row>
    <row r="18358" spans="7:8" x14ac:dyDescent="0.2">
      <c r="G18358" s="35"/>
      <c r="H18358" s="35"/>
    </row>
    <row r="18359" spans="7:8" x14ac:dyDescent="0.2">
      <c r="G18359" s="35"/>
      <c r="H18359" s="35"/>
    </row>
    <row r="18360" spans="7:8" x14ac:dyDescent="0.2">
      <c r="G18360" s="35"/>
      <c r="H18360" s="35"/>
    </row>
    <row r="18361" spans="7:8" x14ac:dyDescent="0.2">
      <c r="G18361" s="35"/>
      <c r="H18361" s="35"/>
    </row>
    <row r="18362" spans="7:8" x14ac:dyDescent="0.2">
      <c r="G18362" s="35"/>
      <c r="H18362" s="35"/>
    </row>
    <row r="18363" spans="7:8" x14ac:dyDescent="0.2">
      <c r="G18363" s="35"/>
      <c r="H18363" s="35"/>
    </row>
    <row r="18364" spans="7:8" x14ac:dyDescent="0.2">
      <c r="G18364" s="35"/>
      <c r="H18364" s="35"/>
    </row>
    <row r="18365" spans="7:8" x14ac:dyDescent="0.2">
      <c r="G18365" s="35"/>
      <c r="H18365" s="35"/>
    </row>
    <row r="18366" spans="7:8" x14ac:dyDescent="0.2">
      <c r="G18366" s="35"/>
      <c r="H18366" s="35"/>
    </row>
    <row r="18367" spans="7:8" x14ac:dyDescent="0.2">
      <c r="G18367" s="35"/>
      <c r="H18367" s="35"/>
    </row>
    <row r="18368" spans="7:8" x14ac:dyDescent="0.2">
      <c r="G18368" s="35"/>
      <c r="H18368" s="35"/>
    </row>
    <row r="18369" spans="7:8" x14ac:dyDescent="0.2">
      <c r="G18369" s="35"/>
      <c r="H18369" s="35"/>
    </row>
    <row r="18370" spans="7:8" x14ac:dyDescent="0.2">
      <c r="G18370" s="35"/>
      <c r="H18370" s="35"/>
    </row>
    <row r="18371" spans="7:8" x14ac:dyDescent="0.2">
      <c r="G18371" s="35"/>
      <c r="H18371" s="35"/>
    </row>
    <row r="18372" spans="7:8" x14ac:dyDescent="0.2">
      <c r="G18372" s="35"/>
      <c r="H18372" s="35"/>
    </row>
    <row r="18373" spans="7:8" x14ac:dyDescent="0.2">
      <c r="G18373" s="35"/>
      <c r="H18373" s="35"/>
    </row>
    <row r="18374" spans="7:8" x14ac:dyDescent="0.2">
      <c r="G18374" s="35"/>
      <c r="H18374" s="35"/>
    </row>
    <row r="18375" spans="7:8" x14ac:dyDescent="0.2">
      <c r="G18375" s="35"/>
      <c r="H18375" s="35"/>
    </row>
    <row r="18376" spans="7:8" x14ac:dyDescent="0.2">
      <c r="G18376" s="35"/>
      <c r="H18376" s="35"/>
    </row>
    <row r="18377" spans="7:8" x14ac:dyDescent="0.2">
      <c r="G18377" s="35"/>
      <c r="H18377" s="35"/>
    </row>
    <row r="18378" spans="7:8" x14ac:dyDescent="0.2">
      <c r="G18378" s="35"/>
      <c r="H18378" s="35"/>
    </row>
    <row r="18379" spans="7:8" x14ac:dyDescent="0.2">
      <c r="G18379" s="35"/>
      <c r="H18379" s="35"/>
    </row>
    <row r="18380" spans="7:8" x14ac:dyDescent="0.2">
      <c r="G18380" s="35"/>
      <c r="H18380" s="35"/>
    </row>
    <row r="18381" spans="7:8" x14ac:dyDescent="0.2">
      <c r="G18381" s="35"/>
      <c r="H18381" s="35"/>
    </row>
    <row r="18382" spans="7:8" x14ac:dyDescent="0.2">
      <c r="G18382" s="35"/>
      <c r="H18382" s="35"/>
    </row>
    <row r="18383" spans="7:8" x14ac:dyDescent="0.2">
      <c r="G18383" s="35"/>
      <c r="H18383" s="35"/>
    </row>
    <row r="18384" spans="7:8" x14ac:dyDescent="0.2">
      <c r="G18384" s="35"/>
      <c r="H18384" s="35"/>
    </row>
    <row r="18385" spans="7:8" x14ac:dyDescent="0.2">
      <c r="G18385" s="35"/>
      <c r="H18385" s="35"/>
    </row>
    <row r="18386" spans="7:8" x14ac:dyDescent="0.2">
      <c r="G18386" s="35"/>
      <c r="H18386" s="35"/>
    </row>
    <row r="18387" spans="7:8" x14ac:dyDescent="0.2">
      <c r="G18387" s="35"/>
      <c r="H18387" s="35"/>
    </row>
    <row r="18388" spans="7:8" x14ac:dyDescent="0.2">
      <c r="G18388" s="35"/>
      <c r="H18388" s="35"/>
    </row>
    <row r="18389" spans="7:8" x14ac:dyDescent="0.2">
      <c r="G18389" s="35"/>
      <c r="H18389" s="35"/>
    </row>
    <row r="18390" spans="7:8" x14ac:dyDescent="0.2">
      <c r="G18390" s="35"/>
      <c r="H18390" s="35"/>
    </row>
    <row r="18391" spans="7:8" x14ac:dyDescent="0.2">
      <c r="G18391" s="35"/>
      <c r="H18391" s="35"/>
    </row>
    <row r="18392" spans="7:8" x14ac:dyDescent="0.2">
      <c r="G18392" s="35"/>
      <c r="H18392" s="35"/>
    </row>
    <row r="18393" spans="7:8" x14ac:dyDescent="0.2">
      <c r="G18393" s="35"/>
      <c r="H18393" s="35"/>
    </row>
    <row r="18394" spans="7:8" x14ac:dyDescent="0.2">
      <c r="G18394" s="35"/>
      <c r="H18394" s="35"/>
    </row>
    <row r="18395" spans="7:8" x14ac:dyDescent="0.2">
      <c r="G18395" s="35"/>
      <c r="H18395" s="35"/>
    </row>
    <row r="18396" spans="7:8" x14ac:dyDescent="0.2">
      <c r="G18396" s="35"/>
      <c r="H18396" s="35"/>
    </row>
    <row r="18397" spans="7:8" x14ac:dyDescent="0.2">
      <c r="G18397" s="35"/>
      <c r="H18397" s="35"/>
    </row>
    <row r="18398" spans="7:8" x14ac:dyDescent="0.2">
      <c r="G18398" s="35"/>
      <c r="H18398" s="35"/>
    </row>
    <row r="18399" spans="7:8" x14ac:dyDescent="0.2">
      <c r="G18399" s="35"/>
      <c r="H18399" s="35"/>
    </row>
    <row r="18400" spans="7:8" x14ac:dyDescent="0.2">
      <c r="G18400" s="35"/>
      <c r="H18400" s="35"/>
    </row>
    <row r="18401" spans="7:8" x14ac:dyDescent="0.2">
      <c r="G18401" s="35"/>
      <c r="H18401" s="35"/>
    </row>
    <row r="18402" spans="7:8" x14ac:dyDescent="0.2">
      <c r="G18402" s="35"/>
      <c r="H18402" s="35"/>
    </row>
    <row r="18403" spans="7:8" x14ac:dyDescent="0.2">
      <c r="G18403" s="35"/>
      <c r="H18403" s="35"/>
    </row>
    <row r="18404" spans="7:8" x14ac:dyDescent="0.2">
      <c r="G18404" s="35"/>
      <c r="H18404" s="35"/>
    </row>
    <row r="18405" spans="7:8" x14ac:dyDescent="0.2">
      <c r="G18405" s="35"/>
      <c r="H18405" s="35"/>
    </row>
    <row r="18406" spans="7:8" x14ac:dyDescent="0.2">
      <c r="G18406" s="35"/>
      <c r="H18406" s="35"/>
    </row>
    <row r="18407" spans="7:8" x14ac:dyDescent="0.2">
      <c r="G18407" s="35"/>
      <c r="H18407" s="35"/>
    </row>
    <row r="18408" spans="7:8" x14ac:dyDescent="0.2">
      <c r="G18408" s="35"/>
      <c r="H18408" s="35"/>
    </row>
    <row r="18409" spans="7:8" x14ac:dyDescent="0.2">
      <c r="G18409" s="35"/>
      <c r="H18409" s="35"/>
    </row>
    <row r="18410" spans="7:8" x14ac:dyDescent="0.2">
      <c r="G18410" s="35"/>
      <c r="H18410" s="35"/>
    </row>
    <row r="18411" spans="7:8" x14ac:dyDescent="0.2">
      <c r="G18411" s="35"/>
      <c r="H18411" s="35"/>
    </row>
    <row r="18412" spans="7:8" x14ac:dyDescent="0.2">
      <c r="G18412" s="35"/>
      <c r="H18412" s="35"/>
    </row>
    <row r="18413" spans="7:8" x14ac:dyDescent="0.2">
      <c r="G18413" s="35"/>
      <c r="H18413" s="35"/>
    </row>
    <row r="18414" spans="7:8" x14ac:dyDescent="0.2">
      <c r="G18414" s="35"/>
      <c r="H18414" s="35"/>
    </row>
    <row r="18415" spans="7:8" x14ac:dyDescent="0.2">
      <c r="G18415" s="35"/>
      <c r="H18415" s="35"/>
    </row>
    <row r="18416" spans="7:8" x14ac:dyDescent="0.2">
      <c r="G18416" s="35"/>
      <c r="H18416" s="35"/>
    </row>
    <row r="18417" spans="7:8" x14ac:dyDescent="0.2">
      <c r="G18417" s="35"/>
      <c r="H18417" s="35"/>
    </row>
    <row r="18418" spans="7:8" x14ac:dyDescent="0.2">
      <c r="G18418" s="35"/>
      <c r="H18418" s="35"/>
    </row>
    <row r="18419" spans="7:8" x14ac:dyDescent="0.2">
      <c r="G18419" s="35"/>
      <c r="H18419" s="35"/>
    </row>
    <row r="18420" spans="7:8" x14ac:dyDescent="0.2">
      <c r="G18420" s="35"/>
      <c r="H18420" s="35"/>
    </row>
    <row r="18421" spans="7:8" x14ac:dyDescent="0.2">
      <c r="G18421" s="35"/>
      <c r="H18421" s="35"/>
    </row>
    <row r="18422" spans="7:8" x14ac:dyDescent="0.2">
      <c r="G18422" s="35"/>
      <c r="H18422" s="35"/>
    </row>
    <row r="18423" spans="7:8" x14ac:dyDescent="0.2">
      <c r="G18423" s="35"/>
      <c r="H18423" s="35"/>
    </row>
    <row r="18424" spans="7:8" x14ac:dyDescent="0.2">
      <c r="G18424" s="35"/>
      <c r="H18424" s="35"/>
    </row>
    <row r="18425" spans="7:8" x14ac:dyDescent="0.2">
      <c r="G18425" s="35"/>
      <c r="H18425" s="35"/>
    </row>
    <row r="18426" spans="7:8" x14ac:dyDescent="0.2">
      <c r="G18426" s="35"/>
      <c r="H18426" s="35"/>
    </row>
    <row r="18427" spans="7:8" x14ac:dyDescent="0.2">
      <c r="G18427" s="35"/>
      <c r="H18427" s="35"/>
    </row>
    <row r="18428" spans="7:8" x14ac:dyDescent="0.2">
      <c r="G18428" s="35"/>
      <c r="H18428" s="35"/>
    </row>
    <row r="18429" spans="7:8" x14ac:dyDescent="0.2">
      <c r="G18429" s="35"/>
      <c r="H18429" s="35"/>
    </row>
    <row r="18430" spans="7:8" x14ac:dyDescent="0.2">
      <c r="G18430" s="35"/>
      <c r="H18430" s="35"/>
    </row>
    <row r="18431" spans="7:8" x14ac:dyDescent="0.2">
      <c r="G18431" s="35"/>
      <c r="H18431" s="35"/>
    </row>
    <row r="18432" spans="7:8" x14ac:dyDescent="0.2">
      <c r="G18432" s="35"/>
      <c r="H18432" s="35"/>
    </row>
    <row r="18433" spans="7:8" x14ac:dyDescent="0.2">
      <c r="G18433" s="35"/>
      <c r="H18433" s="35"/>
    </row>
    <row r="18434" spans="7:8" x14ac:dyDescent="0.2">
      <c r="G18434" s="35"/>
      <c r="H18434" s="35"/>
    </row>
    <row r="18435" spans="7:8" x14ac:dyDescent="0.2">
      <c r="G18435" s="35"/>
      <c r="H18435" s="35"/>
    </row>
    <row r="18436" spans="7:8" x14ac:dyDescent="0.2">
      <c r="G18436" s="35"/>
      <c r="H18436" s="35"/>
    </row>
    <row r="18437" spans="7:8" x14ac:dyDescent="0.2">
      <c r="G18437" s="35"/>
      <c r="H18437" s="35"/>
    </row>
    <row r="18438" spans="7:8" x14ac:dyDescent="0.2">
      <c r="G18438" s="35"/>
      <c r="H18438" s="35"/>
    </row>
    <row r="18439" spans="7:8" x14ac:dyDescent="0.2">
      <c r="G18439" s="35"/>
      <c r="H18439" s="35"/>
    </row>
    <row r="18440" spans="7:8" x14ac:dyDescent="0.2">
      <c r="G18440" s="35"/>
      <c r="H18440" s="35"/>
    </row>
    <row r="18441" spans="7:8" x14ac:dyDescent="0.2">
      <c r="G18441" s="35"/>
      <c r="H18441" s="35"/>
    </row>
    <row r="18442" spans="7:8" x14ac:dyDescent="0.2">
      <c r="G18442" s="35"/>
      <c r="H18442" s="35"/>
    </row>
    <row r="18443" spans="7:8" x14ac:dyDescent="0.2">
      <c r="G18443" s="35"/>
      <c r="H18443" s="35"/>
    </row>
    <row r="18444" spans="7:8" x14ac:dyDescent="0.2">
      <c r="G18444" s="35"/>
      <c r="H18444" s="35"/>
    </row>
    <row r="18445" spans="7:8" x14ac:dyDescent="0.2">
      <c r="G18445" s="35"/>
      <c r="H18445" s="35"/>
    </row>
    <row r="18446" spans="7:8" x14ac:dyDescent="0.2">
      <c r="G18446" s="35"/>
      <c r="H18446" s="35"/>
    </row>
    <row r="18447" spans="7:8" x14ac:dyDescent="0.2">
      <c r="G18447" s="35"/>
      <c r="H18447" s="35"/>
    </row>
    <row r="18448" spans="7:8" x14ac:dyDescent="0.2">
      <c r="G18448" s="35"/>
      <c r="H18448" s="35"/>
    </row>
    <row r="18449" spans="7:8" x14ac:dyDescent="0.2">
      <c r="G18449" s="35"/>
      <c r="H18449" s="35"/>
    </row>
    <row r="18450" spans="7:8" x14ac:dyDescent="0.2">
      <c r="G18450" s="35"/>
      <c r="H18450" s="35"/>
    </row>
    <row r="18451" spans="7:8" x14ac:dyDescent="0.2">
      <c r="G18451" s="35"/>
      <c r="H18451" s="35"/>
    </row>
    <row r="18452" spans="7:8" x14ac:dyDescent="0.2">
      <c r="G18452" s="35"/>
      <c r="H18452" s="35"/>
    </row>
    <row r="18453" spans="7:8" x14ac:dyDescent="0.2">
      <c r="G18453" s="35"/>
      <c r="H18453" s="35"/>
    </row>
    <row r="18454" spans="7:8" x14ac:dyDescent="0.2">
      <c r="G18454" s="35"/>
      <c r="H18454" s="35"/>
    </row>
    <row r="18455" spans="7:8" x14ac:dyDescent="0.2">
      <c r="G18455" s="35"/>
      <c r="H18455" s="35"/>
    </row>
    <row r="18456" spans="7:8" x14ac:dyDescent="0.2">
      <c r="G18456" s="35"/>
      <c r="H18456" s="35"/>
    </row>
    <row r="18457" spans="7:8" x14ac:dyDescent="0.2">
      <c r="G18457" s="35"/>
      <c r="H18457" s="35"/>
    </row>
    <row r="18458" spans="7:8" x14ac:dyDescent="0.2">
      <c r="G18458" s="35"/>
      <c r="H18458" s="35"/>
    </row>
    <row r="18459" spans="7:8" x14ac:dyDescent="0.2">
      <c r="G18459" s="35"/>
      <c r="H18459" s="35"/>
    </row>
    <row r="18460" spans="7:8" x14ac:dyDescent="0.2">
      <c r="G18460" s="35"/>
      <c r="H18460" s="35"/>
    </row>
    <row r="18461" spans="7:8" x14ac:dyDescent="0.2">
      <c r="G18461" s="35"/>
      <c r="H18461" s="35"/>
    </row>
    <row r="18462" spans="7:8" x14ac:dyDescent="0.2">
      <c r="G18462" s="35"/>
      <c r="H18462" s="35"/>
    </row>
    <row r="18463" spans="7:8" x14ac:dyDescent="0.2">
      <c r="G18463" s="35"/>
      <c r="H18463" s="35"/>
    </row>
    <row r="18464" spans="7:8" x14ac:dyDescent="0.2">
      <c r="G18464" s="35"/>
      <c r="H18464" s="35"/>
    </row>
    <row r="18465" spans="7:8" x14ac:dyDescent="0.2">
      <c r="G18465" s="35"/>
      <c r="H18465" s="35"/>
    </row>
    <row r="18466" spans="7:8" x14ac:dyDescent="0.2">
      <c r="G18466" s="35"/>
      <c r="H18466" s="35"/>
    </row>
    <row r="18467" spans="7:8" x14ac:dyDescent="0.2">
      <c r="G18467" s="35"/>
      <c r="H18467" s="35"/>
    </row>
    <row r="18468" spans="7:8" x14ac:dyDescent="0.2">
      <c r="G18468" s="35"/>
      <c r="H18468" s="35"/>
    </row>
    <row r="18469" spans="7:8" x14ac:dyDescent="0.2">
      <c r="G18469" s="35"/>
      <c r="H18469" s="35"/>
    </row>
    <row r="18470" spans="7:8" x14ac:dyDescent="0.2">
      <c r="G18470" s="35"/>
      <c r="H18470" s="35"/>
    </row>
    <row r="18471" spans="7:8" x14ac:dyDescent="0.2">
      <c r="G18471" s="35"/>
      <c r="H18471" s="35"/>
    </row>
    <row r="18472" spans="7:8" x14ac:dyDescent="0.2">
      <c r="G18472" s="35"/>
      <c r="H18472" s="35"/>
    </row>
    <row r="18473" spans="7:8" x14ac:dyDescent="0.2">
      <c r="G18473" s="35"/>
      <c r="H18473" s="35"/>
    </row>
    <row r="18474" spans="7:8" x14ac:dyDescent="0.2">
      <c r="G18474" s="35"/>
      <c r="H18474" s="35"/>
    </row>
    <row r="18475" spans="7:8" x14ac:dyDescent="0.2">
      <c r="G18475" s="35"/>
      <c r="H18475" s="35"/>
    </row>
    <row r="18476" spans="7:8" x14ac:dyDescent="0.2">
      <c r="G18476" s="35"/>
      <c r="H18476" s="35"/>
    </row>
    <row r="18477" spans="7:8" x14ac:dyDescent="0.2">
      <c r="G18477" s="35"/>
      <c r="H18477" s="35"/>
    </row>
    <row r="18478" spans="7:8" x14ac:dyDescent="0.2">
      <c r="G18478" s="35"/>
      <c r="H18478" s="35"/>
    </row>
    <row r="18479" spans="7:8" x14ac:dyDescent="0.2">
      <c r="G18479" s="35"/>
      <c r="H18479" s="35"/>
    </row>
    <row r="18480" spans="7:8" x14ac:dyDescent="0.2">
      <c r="G18480" s="35"/>
      <c r="H18480" s="35"/>
    </row>
    <row r="18481" spans="7:8" x14ac:dyDescent="0.2">
      <c r="G18481" s="35"/>
      <c r="H18481" s="35"/>
    </row>
    <row r="18482" spans="7:8" x14ac:dyDescent="0.2">
      <c r="G18482" s="35"/>
      <c r="H18482" s="35"/>
    </row>
    <row r="18483" spans="7:8" x14ac:dyDescent="0.2">
      <c r="G18483" s="35"/>
      <c r="H18483" s="35"/>
    </row>
    <row r="18484" spans="7:8" x14ac:dyDescent="0.2">
      <c r="G18484" s="35"/>
      <c r="H18484" s="35"/>
    </row>
    <row r="18485" spans="7:8" x14ac:dyDescent="0.2">
      <c r="G18485" s="35"/>
      <c r="H18485" s="35"/>
    </row>
    <row r="18486" spans="7:8" x14ac:dyDescent="0.2">
      <c r="G18486" s="35"/>
      <c r="H18486" s="35"/>
    </row>
    <row r="18487" spans="7:8" x14ac:dyDescent="0.2">
      <c r="G18487" s="35"/>
      <c r="H18487" s="35"/>
    </row>
    <row r="18488" spans="7:8" x14ac:dyDescent="0.2">
      <c r="G18488" s="35"/>
      <c r="H18488" s="35"/>
    </row>
    <row r="18489" spans="7:8" x14ac:dyDescent="0.2">
      <c r="G18489" s="35"/>
      <c r="H18489" s="35"/>
    </row>
    <row r="18490" spans="7:8" x14ac:dyDescent="0.2">
      <c r="G18490" s="35"/>
      <c r="H18490" s="35"/>
    </row>
    <row r="18491" spans="7:8" x14ac:dyDescent="0.2">
      <c r="G18491" s="35"/>
      <c r="H18491" s="35"/>
    </row>
    <row r="18492" spans="7:8" x14ac:dyDescent="0.2">
      <c r="G18492" s="35"/>
      <c r="H18492" s="35"/>
    </row>
    <row r="18493" spans="7:8" x14ac:dyDescent="0.2">
      <c r="G18493" s="35"/>
      <c r="H18493" s="35"/>
    </row>
    <row r="18494" spans="7:8" x14ac:dyDescent="0.2">
      <c r="G18494" s="35"/>
      <c r="H18494" s="35"/>
    </row>
    <row r="18495" spans="7:8" x14ac:dyDescent="0.2">
      <c r="G18495" s="35"/>
      <c r="H18495" s="35"/>
    </row>
    <row r="18496" spans="7:8" x14ac:dyDescent="0.2">
      <c r="G18496" s="35"/>
      <c r="H18496" s="35"/>
    </row>
    <row r="18497" spans="7:8" x14ac:dyDescent="0.2">
      <c r="G18497" s="35"/>
      <c r="H18497" s="35"/>
    </row>
    <row r="18498" spans="7:8" x14ac:dyDescent="0.2">
      <c r="G18498" s="35"/>
      <c r="H18498" s="35"/>
    </row>
    <row r="18499" spans="7:8" x14ac:dyDescent="0.2">
      <c r="G18499" s="35"/>
      <c r="H18499" s="35"/>
    </row>
    <row r="18500" spans="7:8" x14ac:dyDescent="0.2">
      <c r="G18500" s="35"/>
      <c r="H18500" s="35"/>
    </row>
    <row r="18501" spans="7:8" x14ac:dyDescent="0.2">
      <c r="G18501" s="35"/>
      <c r="H18501" s="35"/>
    </row>
    <row r="18502" spans="7:8" x14ac:dyDescent="0.2">
      <c r="G18502" s="35"/>
      <c r="H18502" s="35"/>
    </row>
    <row r="18503" spans="7:8" x14ac:dyDescent="0.2">
      <c r="G18503" s="35"/>
      <c r="H18503" s="35"/>
    </row>
    <row r="18504" spans="7:8" x14ac:dyDescent="0.2">
      <c r="G18504" s="35"/>
      <c r="H18504" s="35"/>
    </row>
    <row r="18505" spans="7:8" x14ac:dyDescent="0.2">
      <c r="G18505" s="35"/>
      <c r="H18505" s="35"/>
    </row>
    <row r="18506" spans="7:8" x14ac:dyDescent="0.2">
      <c r="G18506" s="35"/>
      <c r="H18506" s="35"/>
    </row>
    <row r="18507" spans="7:8" x14ac:dyDescent="0.2">
      <c r="G18507" s="35"/>
      <c r="H18507" s="35"/>
    </row>
    <row r="18508" spans="7:8" x14ac:dyDescent="0.2">
      <c r="G18508" s="35"/>
      <c r="H18508" s="35"/>
    </row>
    <row r="18509" spans="7:8" x14ac:dyDescent="0.2">
      <c r="G18509" s="35"/>
      <c r="H18509" s="35"/>
    </row>
    <row r="18510" spans="7:8" x14ac:dyDescent="0.2">
      <c r="G18510" s="35"/>
      <c r="H18510" s="35"/>
    </row>
    <row r="18511" spans="7:8" x14ac:dyDescent="0.2">
      <c r="G18511" s="35"/>
      <c r="H18511" s="35"/>
    </row>
    <row r="18512" spans="7:8" x14ac:dyDescent="0.2">
      <c r="G18512" s="35"/>
      <c r="H18512" s="35"/>
    </row>
    <row r="18513" spans="7:8" x14ac:dyDescent="0.2">
      <c r="G18513" s="35"/>
      <c r="H18513" s="35"/>
    </row>
    <row r="18514" spans="7:8" x14ac:dyDescent="0.2">
      <c r="G18514" s="35"/>
      <c r="H18514" s="35"/>
    </row>
    <row r="18515" spans="7:8" x14ac:dyDescent="0.2">
      <c r="G18515" s="35"/>
      <c r="H18515" s="35"/>
    </row>
    <row r="18516" spans="7:8" x14ac:dyDescent="0.2">
      <c r="G18516" s="35"/>
      <c r="H18516" s="35"/>
    </row>
    <row r="18517" spans="7:8" x14ac:dyDescent="0.2">
      <c r="G18517" s="35"/>
      <c r="H18517" s="35"/>
    </row>
    <row r="18518" spans="7:8" x14ac:dyDescent="0.2">
      <c r="G18518" s="35"/>
      <c r="H18518" s="35"/>
    </row>
    <row r="18519" spans="7:8" x14ac:dyDescent="0.2">
      <c r="G18519" s="35"/>
      <c r="H18519" s="35"/>
    </row>
    <row r="18520" spans="7:8" x14ac:dyDescent="0.2">
      <c r="G18520" s="35"/>
      <c r="H18520" s="35"/>
    </row>
    <row r="18521" spans="7:8" x14ac:dyDescent="0.2">
      <c r="G18521" s="35"/>
      <c r="H18521" s="35"/>
    </row>
    <row r="18522" spans="7:8" x14ac:dyDescent="0.2">
      <c r="G18522" s="35"/>
      <c r="H18522" s="35"/>
    </row>
    <row r="18523" spans="7:8" x14ac:dyDescent="0.2">
      <c r="G18523" s="35"/>
      <c r="H18523" s="35"/>
    </row>
    <row r="18524" spans="7:8" x14ac:dyDescent="0.2">
      <c r="G18524" s="35"/>
      <c r="H18524" s="35"/>
    </row>
    <row r="18525" spans="7:8" x14ac:dyDescent="0.2">
      <c r="G18525" s="35"/>
      <c r="H18525" s="35"/>
    </row>
    <row r="18526" spans="7:8" x14ac:dyDescent="0.2">
      <c r="G18526" s="35"/>
      <c r="H18526" s="35"/>
    </row>
    <row r="18527" spans="7:8" x14ac:dyDescent="0.2">
      <c r="G18527" s="35"/>
      <c r="H18527" s="35"/>
    </row>
    <row r="18528" spans="7:8" x14ac:dyDescent="0.2">
      <c r="G18528" s="35"/>
      <c r="H18528" s="35"/>
    </row>
    <row r="18529" spans="7:8" x14ac:dyDescent="0.2">
      <c r="G18529" s="35"/>
      <c r="H18529" s="35"/>
    </row>
    <row r="18530" spans="7:8" x14ac:dyDescent="0.2">
      <c r="G18530" s="35"/>
      <c r="H18530" s="35"/>
    </row>
    <row r="18531" spans="7:8" x14ac:dyDescent="0.2">
      <c r="G18531" s="35"/>
      <c r="H18531" s="35"/>
    </row>
    <row r="18532" spans="7:8" x14ac:dyDescent="0.2">
      <c r="G18532" s="35"/>
      <c r="H18532" s="35"/>
    </row>
    <row r="18533" spans="7:8" x14ac:dyDescent="0.2">
      <c r="G18533" s="35"/>
      <c r="H18533" s="35"/>
    </row>
    <row r="18534" spans="7:8" x14ac:dyDescent="0.2">
      <c r="G18534" s="35"/>
      <c r="H18534" s="35"/>
    </row>
    <row r="18535" spans="7:8" x14ac:dyDescent="0.2">
      <c r="G18535" s="35"/>
      <c r="H18535" s="35"/>
    </row>
    <row r="18536" spans="7:8" x14ac:dyDescent="0.2">
      <c r="G18536" s="35"/>
      <c r="H18536" s="35"/>
    </row>
    <row r="18537" spans="7:8" x14ac:dyDescent="0.2">
      <c r="G18537" s="35"/>
      <c r="H18537" s="35"/>
    </row>
    <row r="18538" spans="7:8" x14ac:dyDescent="0.2">
      <c r="G18538" s="35"/>
      <c r="H18538" s="35"/>
    </row>
    <row r="18539" spans="7:8" x14ac:dyDescent="0.2">
      <c r="G18539" s="35"/>
      <c r="H18539" s="35"/>
    </row>
    <row r="18540" spans="7:8" x14ac:dyDescent="0.2">
      <c r="G18540" s="35"/>
      <c r="H18540" s="35"/>
    </row>
    <row r="18541" spans="7:8" x14ac:dyDescent="0.2">
      <c r="G18541" s="35"/>
      <c r="H18541" s="35"/>
    </row>
    <row r="18542" spans="7:8" x14ac:dyDescent="0.2">
      <c r="G18542" s="35"/>
      <c r="H18542" s="35"/>
    </row>
    <row r="18543" spans="7:8" x14ac:dyDescent="0.2">
      <c r="G18543" s="35"/>
      <c r="H18543" s="35"/>
    </row>
    <row r="18544" spans="7:8" x14ac:dyDescent="0.2">
      <c r="G18544" s="35"/>
      <c r="H18544" s="35"/>
    </row>
    <row r="18545" spans="7:8" x14ac:dyDescent="0.2">
      <c r="G18545" s="35"/>
      <c r="H18545" s="35"/>
    </row>
    <row r="18546" spans="7:8" x14ac:dyDescent="0.2">
      <c r="G18546" s="35"/>
      <c r="H18546" s="35"/>
    </row>
    <row r="18547" spans="7:8" x14ac:dyDescent="0.2">
      <c r="G18547" s="35"/>
      <c r="H18547" s="35"/>
    </row>
    <row r="18548" spans="7:8" x14ac:dyDescent="0.2">
      <c r="G18548" s="35"/>
      <c r="H18548" s="35"/>
    </row>
    <row r="18549" spans="7:8" x14ac:dyDescent="0.2">
      <c r="G18549" s="35"/>
      <c r="H18549" s="35"/>
    </row>
    <row r="18550" spans="7:8" x14ac:dyDescent="0.2">
      <c r="G18550" s="35"/>
      <c r="H18550" s="35"/>
    </row>
    <row r="18551" spans="7:8" x14ac:dyDescent="0.2">
      <c r="G18551" s="35"/>
      <c r="H18551" s="35"/>
    </row>
    <row r="18552" spans="7:8" x14ac:dyDescent="0.2">
      <c r="G18552" s="35"/>
      <c r="H18552" s="35"/>
    </row>
    <row r="18553" spans="7:8" x14ac:dyDescent="0.2">
      <c r="G18553" s="35"/>
      <c r="H18553" s="35"/>
    </row>
    <row r="18554" spans="7:8" x14ac:dyDescent="0.2">
      <c r="G18554" s="35"/>
      <c r="H18554" s="35"/>
    </row>
    <row r="18555" spans="7:8" x14ac:dyDescent="0.2">
      <c r="G18555" s="35"/>
      <c r="H18555" s="35"/>
    </row>
    <row r="18556" spans="7:8" x14ac:dyDescent="0.2">
      <c r="G18556" s="35"/>
      <c r="H18556" s="35"/>
    </row>
    <row r="18557" spans="7:8" x14ac:dyDescent="0.2">
      <c r="G18557" s="35"/>
      <c r="H18557" s="35"/>
    </row>
    <row r="18558" spans="7:8" x14ac:dyDescent="0.2">
      <c r="G18558" s="35"/>
      <c r="H18558" s="35"/>
    </row>
    <row r="18559" spans="7:8" x14ac:dyDescent="0.2">
      <c r="G18559" s="35"/>
      <c r="H18559" s="35"/>
    </row>
    <row r="18560" spans="7:8" x14ac:dyDescent="0.2">
      <c r="G18560" s="35"/>
      <c r="H18560" s="35"/>
    </row>
    <row r="18561" spans="7:8" x14ac:dyDescent="0.2">
      <c r="G18561" s="35"/>
      <c r="H18561" s="35"/>
    </row>
    <row r="18562" spans="7:8" x14ac:dyDescent="0.2">
      <c r="G18562" s="35"/>
      <c r="H18562" s="35"/>
    </row>
    <row r="18563" spans="7:8" x14ac:dyDescent="0.2">
      <c r="G18563" s="35"/>
      <c r="H18563" s="35"/>
    </row>
    <row r="18564" spans="7:8" x14ac:dyDescent="0.2">
      <c r="G18564" s="35"/>
      <c r="H18564" s="35"/>
    </row>
    <row r="18565" spans="7:8" x14ac:dyDescent="0.2">
      <c r="G18565" s="35"/>
      <c r="H18565" s="35"/>
    </row>
    <row r="18566" spans="7:8" x14ac:dyDescent="0.2">
      <c r="G18566" s="35"/>
      <c r="H18566" s="35"/>
    </row>
    <row r="18567" spans="7:8" x14ac:dyDescent="0.2">
      <c r="G18567" s="35"/>
      <c r="H18567" s="35"/>
    </row>
    <row r="18568" spans="7:8" x14ac:dyDescent="0.2">
      <c r="G18568" s="35"/>
      <c r="H18568" s="35"/>
    </row>
    <row r="18569" spans="7:8" x14ac:dyDescent="0.2">
      <c r="G18569" s="35"/>
      <c r="H18569" s="35"/>
    </row>
    <row r="18570" spans="7:8" x14ac:dyDescent="0.2">
      <c r="G18570" s="35"/>
      <c r="H18570" s="35"/>
    </row>
    <row r="18571" spans="7:8" x14ac:dyDescent="0.2">
      <c r="G18571" s="35"/>
      <c r="H18571" s="35"/>
    </row>
    <row r="18572" spans="7:8" x14ac:dyDescent="0.2">
      <c r="G18572" s="35"/>
      <c r="H18572" s="35"/>
    </row>
    <row r="18573" spans="7:8" x14ac:dyDescent="0.2">
      <c r="G18573" s="35"/>
      <c r="H18573" s="35"/>
    </row>
    <row r="18574" spans="7:8" x14ac:dyDescent="0.2">
      <c r="G18574" s="35"/>
      <c r="H18574" s="35"/>
    </row>
    <row r="18575" spans="7:8" x14ac:dyDescent="0.2">
      <c r="G18575" s="35"/>
      <c r="H18575" s="35"/>
    </row>
    <row r="18576" spans="7:8" x14ac:dyDescent="0.2">
      <c r="G18576" s="35"/>
      <c r="H18576" s="35"/>
    </row>
    <row r="18577" spans="7:8" x14ac:dyDescent="0.2">
      <c r="G18577" s="35"/>
      <c r="H18577" s="35"/>
    </row>
    <row r="18578" spans="7:8" x14ac:dyDescent="0.2">
      <c r="G18578" s="35"/>
      <c r="H18578" s="35"/>
    </row>
    <row r="18579" spans="7:8" x14ac:dyDescent="0.2">
      <c r="G18579" s="35"/>
      <c r="H18579" s="35"/>
    </row>
    <row r="18580" spans="7:8" x14ac:dyDescent="0.2">
      <c r="G18580" s="35"/>
      <c r="H18580" s="35"/>
    </row>
    <row r="18581" spans="7:8" x14ac:dyDescent="0.2">
      <c r="G18581" s="35"/>
      <c r="H18581" s="35"/>
    </row>
    <row r="18582" spans="7:8" x14ac:dyDescent="0.2">
      <c r="G18582" s="35"/>
      <c r="H18582" s="35"/>
    </row>
    <row r="18583" spans="7:8" x14ac:dyDescent="0.2">
      <c r="G18583" s="35"/>
      <c r="H18583" s="35"/>
    </row>
    <row r="18584" spans="7:8" x14ac:dyDescent="0.2">
      <c r="G18584" s="35"/>
      <c r="H18584" s="35"/>
    </row>
    <row r="18585" spans="7:8" x14ac:dyDescent="0.2">
      <c r="G18585" s="35"/>
      <c r="H18585" s="35"/>
    </row>
    <row r="18586" spans="7:8" x14ac:dyDescent="0.2">
      <c r="G18586" s="35"/>
      <c r="H18586" s="35"/>
    </row>
    <row r="18587" spans="7:8" x14ac:dyDescent="0.2">
      <c r="G18587" s="35"/>
      <c r="H18587" s="35"/>
    </row>
    <row r="18588" spans="7:8" x14ac:dyDescent="0.2">
      <c r="G18588" s="35"/>
      <c r="H18588" s="35"/>
    </row>
    <row r="18589" spans="7:8" x14ac:dyDescent="0.2">
      <c r="G18589" s="35"/>
      <c r="H18589" s="35"/>
    </row>
    <row r="18590" spans="7:8" x14ac:dyDescent="0.2">
      <c r="G18590" s="35"/>
      <c r="H18590" s="35"/>
    </row>
    <row r="18591" spans="7:8" x14ac:dyDescent="0.2">
      <c r="G18591" s="35"/>
      <c r="H18591" s="35"/>
    </row>
    <row r="18592" spans="7:8" x14ac:dyDescent="0.2">
      <c r="G18592" s="35"/>
      <c r="H18592" s="35"/>
    </row>
    <row r="18593" spans="7:8" x14ac:dyDescent="0.2">
      <c r="G18593" s="35"/>
      <c r="H18593" s="35"/>
    </row>
    <row r="18594" spans="7:8" x14ac:dyDescent="0.2">
      <c r="G18594" s="35"/>
      <c r="H18594" s="35"/>
    </row>
    <row r="18595" spans="7:8" x14ac:dyDescent="0.2">
      <c r="G18595" s="35"/>
      <c r="H18595" s="35"/>
    </row>
    <row r="18596" spans="7:8" x14ac:dyDescent="0.2">
      <c r="G18596" s="35"/>
      <c r="H18596" s="35"/>
    </row>
    <row r="18597" spans="7:8" x14ac:dyDescent="0.2">
      <c r="G18597" s="35"/>
      <c r="H18597" s="35"/>
    </row>
    <row r="18598" spans="7:8" x14ac:dyDescent="0.2">
      <c r="G18598" s="35"/>
      <c r="H18598" s="35"/>
    </row>
    <row r="18599" spans="7:8" x14ac:dyDescent="0.2">
      <c r="G18599" s="35"/>
      <c r="H18599" s="35"/>
    </row>
    <row r="18600" spans="7:8" x14ac:dyDescent="0.2">
      <c r="G18600" s="35"/>
      <c r="H18600" s="35"/>
    </row>
    <row r="18601" spans="7:8" x14ac:dyDescent="0.2">
      <c r="G18601" s="35"/>
      <c r="H18601" s="35"/>
    </row>
    <row r="18602" spans="7:8" x14ac:dyDescent="0.2">
      <c r="G18602" s="35"/>
      <c r="H18602" s="35"/>
    </row>
    <row r="18603" spans="7:8" x14ac:dyDescent="0.2">
      <c r="G18603" s="35"/>
      <c r="H18603" s="35"/>
    </row>
    <row r="18604" spans="7:8" x14ac:dyDescent="0.2">
      <c r="G18604" s="35"/>
      <c r="H18604" s="35"/>
    </row>
    <row r="18605" spans="7:8" x14ac:dyDescent="0.2">
      <c r="G18605" s="35"/>
      <c r="H18605" s="35"/>
    </row>
    <row r="18606" spans="7:8" x14ac:dyDescent="0.2">
      <c r="G18606" s="35"/>
      <c r="H18606" s="35"/>
    </row>
    <row r="18607" spans="7:8" x14ac:dyDescent="0.2">
      <c r="G18607" s="35"/>
      <c r="H18607" s="35"/>
    </row>
    <row r="18608" spans="7:8" x14ac:dyDescent="0.2">
      <c r="G18608" s="35"/>
      <c r="H18608" s="35"/>
    </row>
    <row r="18609" spans="7:8" x14ac:dyDescent="0.2">
      <c r="G18609" s="35"/>
      <c r="H18609" s="35"/>
    </row>
    <row r="18610" spans="7:8" x14ac:dyDescent="0.2">
      <c r="G18610" s="35"/>
      <c r="H18610" s="35"/>
    </row>
    <row r="18611" spans="7:8" x14ac:dyDescent="0.2">
      <c r="G18611" s="35"/>
      <c r="H18611" s="35"/>
    </row>
    <row r="18612" spans="7:8" x14ac:dyDescent="0.2">
      <c r="G18612" s="35"/>
      <c r="H18612" s="35"/>
    </row>
    <row r="18613" spans="7:8" x14ac:dyDescent="0.2">
      <c r="G18613" s="35"/>
      <c r="H18613" s="35"/>
    </row>
    <row r="18614" spans="7:8" x14ac:dyDescent="0.2">
      <c r="G18614" s="35"/>
      <c r="H18614" s="35"/>
    </row>
    <row r="18615" spans="7:8" x14ac:dyDescent="0.2">
      <c r="G18615" s="35"/>
      <c r="H18615" s="35"/>
    </row>
    <row r="18616" spans="7:8" x14ac:dyDescent="0.2">
      <c r="G18616" s="35"/>
      <c r="H18616" s="35"/>
    </row>
    <row r="18617" spans="7:8" x14ac:dyDescent="0.2">
      <c r="G18617" s="35"/>
      <c r="H18617" s="35"/>
    </row>
    <row r="18618" spans="7:8" x14ac:dyDescent="0.2">
      <c r="G18618" s="35"/>
      <c r="H18618" s="35"/>
    </row>
    <row r="18619" spans="7:8" x14ac:dyDescent="0.2">
      <c r="G18619" s="35"/>
      <c r="H18619" s="35"/>
    </row>
    <row r="18620" spans="7:8" x14ac:dyDescent="0.2">
      <c r="G18620" s="35"/>
      <c r="H18620" s="35"/>
    </row>
    <row r="18621" spans="7:8" x14ac:dyDescent="0.2">
      <c r="G18621" s="35"/>
      <c r="H18621" s="35"/>
    </row>
    <row r="18622" spans="7:8" x14ac:dyDescent="0.2">
      <c r="G18622" s="35"/>
      <c r="H18622" s="35"/>
    </row>
    <row r="18623" spans="7:8" x14ac:dyDescent="0.2">
      <c r="G18623" s="35"/>
      <c r="H18623" s="35"/>
    </row>
    <row r="18624" spans="7:8" x14ac:dyDescent="0.2">
      <c r="G18624" s="35"/>
      <c r="H18624" s="35"/>
    </row>
    <row r="18625" spans="7:8" x14ac:dyDescent="0.2">
      <c r="G18625" s="35"/>
      <c r="H18625" s="35"/>
    </row>
    <row r="18626" spans="7:8" x14ac:dyDescent="0.2">
      <c r="G18626" s="35"/>
      <c r="H18626" s="35"/>
    </row>
    <row r="18627" spans="7:8" x14ac:dyDescent="0.2">
      <c r="G18627" s="35"/>
      <c r="H18627" s="35"/>
    </row>
    <row r="18628" spans="7:8" x14ac:dyDescent="0.2">
      <c r="G18628" s="35"/>
      <c r="H18628" s="35"/>
    </row>
    <row r="18629" spans="7:8" x14ac:dyDescent="0.2">
      <c r="G18629" s="35"/>
      <c r="H18629" s="35"/>
    </row>
    <row r="18630" spans="7:8" x14ac:dyDescent="0.2">
      <c r="G18630" s="35"/>
      <c r="H18630" s="35"/>
    </row>
    <row r="18631" spans="7:8" x14ac:dyDescent="0.2">
      <c r="G18631" s="35"/>
      <c r="H18631" s="35"/>
    </row>
    <row r="18632" spans="7:8" x14ac:dyDescent="0.2">
      <c r="G18632" s="35"/>
      <c r="H18632" s="35"/>
    </row>
    <row r="18633" spans="7:8" x14ac:dyDescent="0.2">
      <c r="G18633" s="35"/>
      <c r="H18633" s="35"/>
    </row>
    <row r="18634" spans="7:8" x14ac:dyDescent="0.2">
      <c r="G18634" s="35"/>
      <c r="H18634" s="35"/>
    </row>
    <row r="18635" spans="7:8" x14ac:dyDescent="0.2">
      <c r="G18635" s="35"/>
      <c r="H18635" s="35"/>
    </row>
    <row r="18636" spans="7:8" x14ac:dyDescent="0.2">
      <c r="G18636" s="35"/>
      <c r="H18636" s="35"/>
    </row>
    <row r="18637" spans="7:8" x14ac:dyDescent="0.2">
      <c r="G18637" s="35"/>
      <c r="H18637" s="35"/>
    </row>
    <row r="18638" spans="7:8" x14ac:dyDescent="0.2">
      <c r="G18638" s="35"/>
      <c r="H18638" s="35"/>
    </row>
    <row r="18639" spans="7:8" x14ac:dyDescent="0.2">
      <c r="G18639" s="35"/>
      <c r="H18639" s="35"/>
    </row>
    <row r="18640" spans="7:8" x14ac:dyDescent="0.2">
      <c r="G18640" s="35"/>
      <c r="H18640" s="35"/>
    </row>
    <row r="18641" spans="7:8" x14ac:dyDescent="0.2">
      <c r="G18641" s="35"/>
      <c r="H18641" s="35"/>
    </row>
    <row r="18642" spans="7:8" x14ac:dyDescent="0.2">
      <c r="G18642" s="35"/>
      <c r="H18642" s="35"/>
    </row>
    <row r="18643" spans="7:8" x14ac:dyDescent="0.2">
      <c r="G18643" s="35"/>
      <c r="H18643" s="35"/>
    </row>
    <row r="18644" spans="7:8" x14ac:dyDescent="0.2">
      <c r="G18644" s="35"/>
      <c r="H18644" s="35"/>
    </row>
    <row r="18645" spans="7:8" x14ac:dyDescent="0.2">
      <c r="G18645" s="35"/>
      <c r="H18645" s="35"/>
    </row>
    <row r="18646" spans="7:8" x14ac:dyDescent="0.2">
      <c r="G18646" s="35"/>
      <c r="H18646" s="35"/>
    </row>
    <row r="18647" spans="7:8" x14ac:dyDescent="0.2">
      <c r="G18647" s="35"/>
      <c r="H18647" s="35"/>
    </row>
    <row r="18648" spans="7:8" x14ac:dyDescent="0.2">
      <c r="G18648" s="35"/>
      <c r="H18648" s="35"/>
    </row>
    <row r="18649" spans="7:8" x14ac:dyDescent="0.2">
      <c r="G18649" s="35"/>
      <c r="H18649" s="35"/>
    </row>
    <row r="18650" spans="7:8" x14ac:dyDescent="0.2">
      <c r="G18650" s="35"/>
      <c r="H18650" s="35"/>
    </row>
    <row r="18651" spans="7:8" x14ac:dyDescent="0.2">
      <c r="G18651" s="35"/>
      <c r="H18651" s="35"/>
    </row>
    <row r="18652" spans="7:8" x14ac:dyDescent="0.2">
      <c r="G18652" s="35"/>
      <c r="H18652" s="35"/>
    </row>
    <row r="18653" spans="7:8" x14ac:dyDescent="0.2">
      <c r="G18653" s="35"/>
      <c r="H18653" s="35"/>
    </row>
    <row r="18654" spans="7:8" x14ac:dyDescent="0.2">
      <c r="G18654" s="35"/>
      <c r="H18654" s="35"/>
    </row>
    <row r="18655" spans="7:8" x14ac:dyDescent="0.2">
      <c r="G18655" s="35"/>
      <c r="H18655" s="35"/>
    </row>
    <row r="18656" spans="7:8" x14ac:dyDescent="0.2">
      <c r="G18656" s="35"/>
      <c r="H18656" s="35"/>
    </row>
    <row r="18657" spans="7:8" x14ac:dyDescent="0.2">
      <c r="G18657" s="35"/>
      <c r="H18657" s="35"/>
    </row>
    <row r="18658" spans="7:8" x14ac:dyDescent="0.2">
      <c r="G18658" s="35"/>
      <c r="H18658" s="35"/>
    </row>
    <row r="18659" spans="7:8" x14ac:dyDescent="0.2">
      <c r="G18659" s="35"/>
      <c r="H18659" s="35"/>
    </row>
    <row r="18660" spans="7:8" x14ac:dyDescent="0.2">
      <c r="G18660" s="35"/>
      <c r="H18660" s="35"/>
    </row>
    <row r="18661" spans="7:8" x14ac:dyDescent="0.2">
      <c r="G18661" s="35"/>
      <c r="H18661" s="35"/>
    </row>
    <row r="18662" spans="7:8" x14ac:dyDescent="0.2">
      <c r="G18662" s="35"/>
      <c r="H18662" s="35"/>
    </row>
    <row r="18663" spans="7:8" x14ac:dyDescent="0.2">
      <c r="G18663" s="35"/>
      <c r="H18663" s="35"/>
    </row>
    <row r="18664" spans="7:8" x14ac:dyDescent="0.2">
      <c r="G18664" s="35"/>
      <c r="H18664" s="35"/>
    </row>
    <row r="18665" spans="7:8" x14ac:dyDescent="0.2">
      <c r="G18665" s="35"/>
      <c r="H18665" s="35"/>
    </row>
    <row r="18666" spans="7:8" x14ac:dyDescent="0.2">
      <c r="G18666" s="35"/>
      <c r="H18666" s="35"/>
    </row>
    <row r="18667" spans="7:8" x14ac:dyDescent="0.2">
      <c r="G18667" s="35"/>
      <c r="H18667" s="35"/>
    </row>
    <row r="18668" spans="7:8" x14ac:dyDescent="0.2">
      <c r="G18668" s="35"/>
      <c r="H18668" s="35"/>
    </row>
    <row r="18669" spans="7:8" x14ac:dyDescent="0.2">
      <c r="G18669" s="35"/>
      <c r="H18669" s="35"/>
    </row>
    <row r="18670" spans="7:8" x14ac:dyDescent="0.2">
      <c r="G18670" s="35"/>
      <c r="H18670" s="35"/>
    </row>
    <row r="18671" spans="7:8" x14ac:dyDescent="0.2">
      <c r="G18671" s="35"/>
      <c r="H18671" s="35"/>
    </row>
    <row r="18672" spans="7:8" x14ac:dyDescent="0.2">
      <c r="G18672" s="35"/>
      <c r="H18672" s="35"/>
    </row>
    <row r="18673" spans="7:8" x14ac:dyDescent="0.2">
      <c r="G18673" s="35"/>
      <c r="H18673" s="35"/>
    </row>
    <row r="18674" spans="7:8" x14ac:dyDescent="0.2">
      <c r="G18674" s="35"/>
      <c r="H18674" s="35"/>
    </row>
    <row r="18675" spans="7:8" x14ac:dyDescent="0.2">
      <c r="G18675" s="35"/>
      <c r="H18675" s="35"/>
    </row>
    <row r="18676" spans="7:8" x14ac:dyDescent="0.2">
      <c r="G18676" s="35"/>
      <c r="H18676" s="35"/>
    </row>
    <row r="18677" spans="7:8" x14ac:dyDescent="0.2">
      <c r="G18677" s="35"/>
      <c r="H18677" s="35"/>
    </row>
    <row r="18678" spans="7:8" x14ac:dyDescent="0.2">
      <c r="G18678" s="35"/>
      <c r="H18678" s="35"/>
    </row>
    <row r="18679" spans="7:8" x14ac:dyDescent="0.2">
      <c r="G18679" s="35"/>
      <c r="H18679" s="35"/>
    </row>
    <row r="18680" spans="7:8" x14ac:dyDescent="0.2">
      <c r="G18680" s="35"/>
      <c r="H18680" s="35"/>
    </row>
    <row r="18681" spans="7:8" x14ac:dyDescent="0.2">
      <c r="G18681" s="35"/>
      <c r="H18681" s="35"/>
    </row>
    <row r="18682" spans="7:8" x14ac:dyDescent="0.2">
      <c r="G18682" s="35"/>
      <c r="H18682" s="35"/>
    </row>
    <row r="18683" spans="7:8" x14ac:dyDescent="0.2">
      <c r="G18683" s="35"/>
      <c r="H18683" s="35"/>
    </row>
    <row r="18684" spans="7:8" x14ac:dyDescent="0.2">
      <c r="G18684" s="35"/>
      <c r="H18684" s="35"/>
    </row>
    <row r="18685" spans="7:8" x14ac:dyDescent="0.2">
      <c r="G18685" s="35"/>
      <c r="H18685" s="35"/>
    </row>
    <row r="18686" spans="7:8" x14ac:dyDescent="0.2">
      <c r="G18686" s="35"/>
      <c r="H18686" s="35"/>
    </row>
    <row r="18687" spans="7:8" x14ac:dyDescent="0.2">
      <c r="G18687" s="35"/>
      <c r="H18687" s="35"/>
    </row>
    <row r="18688" spans="7:8" x14ac:dyDescent="0.2">
      <c r="G18688" s="35"/>
      <c r="H18688" s="35"/>
    </row>
    <row r="18689" spans="7:8" x14ac:dyDescent="0.2">
      <c r="G18689" s="35"/>
      <c r="H18689" s="35"/>
    </row>
    <row r="18690" spans="7:8" x14ac:dyDescent="0.2">
      <c r="G18690" s="35"/>
      <c r="H18690" s="35"/>
    </row>
    <row r="18691" spans="7:8" x14ac:dyDescent="0.2">
      <c r="G18691" s="35"/>
      <c r="H18691" s="35"/>
    </row>
    <row r="18692" spans="7:8" x14ac:dyDescent="0.2">
      <c r="G18692" s="35"/>
      <c r="H18692" s="35"/>
    </row>
    <row r="18693" spans="7:8" x14ac:dyDescent="0.2">
      <c r="G18693" s="35"/>
      <c r="H18693" s="35"/>
    </row>
    <row r="18694" spans="7:8" x14ac:dyDescent="0.2">
      <c r="G18694" s="35"/>
      <c r="H18694" s="35"/>
    </row>
    <row r="18695" spans="7:8" x14ac:dyDescent="0.2">
      <c r="G18695" s="35"/>
      <c r="H18695" s="35"/>
    </row>
    <row r="18696" spans="7:8" x14ac:dyDescent="0.2">
      <c r="G18696" s="35"/>
      <c r="H18696" s="35"/>
    </row>
    <row r="18697" spans="7:8" x14ac:dyDescent="0.2">
      <c r="G18697" s="35"/>
      <c r="H18697" s="35"/>
    </row>
    <row r="18698" spans="7:8" x14ac:dyDescent="0.2">
      <c r="G18698" s="35"/>
      <c r="H18698" s="35"/>
    </row>
    <row r="18699" spans="7:8" x14ac:dyDescent="0.2">
      <c r="G18699" s="35"/>
      <c r="H18699" s="35"/>
    </row>
    <row r="18700" spans="7:8" x14ac:dyDescent="0.2">
      <c r="G18700" s="35"/>
      <c r="H18700" s="35"/>
    </row>
    <row r="18701" spans="7:8" x14ac:dyDescent="0.2">
      <c r="G18701" s="35"/>
      <c r="H18701" s="35"/>
    </row>
    <row r="18702" spans="7:8" x14ac:dyDescent="0.2">
      <c r="G18702" s="35"/>
      <c r="H18702" s="35"/>
    </row>
    <row r="18703" spans="7:8" x14ac:dyDescent="0.2">
      <c r="G18703" s="35"/>
      <c r="H18703" s="35"/>
    </row>
    <row r="18704" spans="7:8" x14ac:dyDescent="0.2">
      <c r="G18704" s="35"/>
      <c r="H18704" s="35"/>
    </row>
    <row r="18705" spans="7:8" x14ac:dyDescent="0.2">
      <c r="G18705" s="35"/>
      <c r="H18705" s="35"/>
    </row>
    <row r="18706" spans="7:8" x14ac:dyDescent="0.2">
      <c r="G18706" s="35"/>
      <c r="H18706" s="35"/>
    </row>
    <row r="18707" spans="7:8" x14ac:dyDescent="0.2">
      <c r="G18707" s="35"/>
      <c r="H18707" s="35"/>
    </row>
    <row r="18708" spans="7:8" x14ac:dyDescent="0.2">
      <c r="G18708" s="35"/>
      <c r="H18708" s="35"/>
    </row>
    <row r="18709" spans="7:8" x14ac:dyDescent="0.2">
      <c r="G18709" s="35"/>
      <c r="H18709" s="35"/>
    </row>
    <row r="18710" spans="7:8" x14ac:dyDescent="0.2">
      <c r="G18710" s="35"/>
      <c r="H18710" s="35"/>
    </row>
    <row r="18711" spans="7:8" x14ac:dyDescent="0.2">
      <c r="G18711" s="35"/>
      <c r="H18711" s="35"/>
    </row>
    <row r="18712" spans="7:8" x14ac:dyDescent="0.2">
      <c r="G18712" s="35"/>
      <c r="H18712" s="35"/>
    </row>
    <row r="18713" spans="7:8" x14ac:dyDescent="0.2">
      <c r="G18713" s="35"/>
      <c r="H18713" s="35"/>
    </row>
    <row r="18714" spans="7:8" x14ac:dyDescent="0.2">
      <c r="G18714" s="35"/>
      <c r="H18714" s="35"/>
    </row>
    <row r="18715" spans="7:8" x14ac:dyDescent="0.2">
      <c r="G18715" s="35"/>
      <c r="H18715" s="35"/>
    </row>
    <row r="18716" spans="7:8" x14ac:dyDescent="0.2">
      <c r="G18716" s="35"/>
      <c r="H18716" s="35"/>
    </row>
    <row r="18717" spans="7:8" x14ac:dyDescent="0.2">
      <c r="G18717" s="35"/>
      <c r="H18717" s="35"/>
    </row>
    <row r="18718" spans="7:8" x14ac:dyDescent="0.2">
      <c r="G18718" s="35"/>
      <c r="H18718" s="35"/>
    </row>
    <row r="18719" spans="7:8" x14ac:dyDescent="0.2">
      <c r="G18719" s="35"/>
      <c r="H18719" s="35"/>
    </row>
    <row r="18720" spans="7:8" x14ac:dyDescent="0.2">
      <c r="G18720" s="35"/>
      <c r="H18720" s="35"/>
    </row>
    <row r="18721" spans="7:8" x14ac:dyDescent="0.2">
      <c r="G18721" s="35"/>
      <c r="H18721" s="35"/>
    </row>
    <row r="18722" spans="7:8" x14ac:dyDescent="0.2">
      <c r="G18722" s="35"/>
      <c r="H18722" s="35"/>
    </row>
    <row r="18723" spans="7:8" x14ac:dyDescent="0.2">
      <c r="G18723" s="35"/>
      <c r="H18723" s="35"/>
    </row>
    <row r="18724" spans="7:8" x14ac:dyDescent="0.2">
      <c r="G18724" s="35"/>
      <c r="H18724" s="35"/>
    </row>
    <row r="18725" spans="7:8" x14ac:dyDescent="0.2">
      <c r="G18725" s="35"/>
      <c r="H18725" s="35"/>
    </row>
    <row r="18726" spans="7:8" x14ac:dyDescent="0.2">
      <c r="G18726" s="35"/>
      <c r="H18726" s="35"/>
    </row>
    <row r="18727" spans="7:8" x14ac:dyDescent="0.2">
      <c r="G18727" s="35"/>
      <c r="H18727" s="35"/>
    </row>
    <row r="18728" spans="7:8" x14ac:dyDescent="0.2">
      <c r="G18728" s="35"/>
      <c r="H18728" s="35"/>
    </row>
    <row r="18729" spans="7:8" x14ac:dyDescent="0.2">
      <c r="G18729" s="35"/>
      <c r="H18729" s="35"/>
    </row>
    <row r="18730" spans="7:8" x14ac:dyDescent="0.2">
      <c r="G18730" s="35"/>
      <c r="H18730" s="35"/>
    </row>
    <row r="18731" spans="7:8" x14ac:dyDescent="0.2">
      <c r="G18731" s="35"/>
      <c r="H18731" s="35"/>
    </row>
    <row r="18732" spans="7:8" x14ac:dyDescent="0.2">
      <c r="G18732" s="35"/>
      <c r="H18732" s="35"/>
    </row>
    <row r="18733" spans="7:8" x14ac:dyDescent="0.2">
      <c r="G18733" s="35"/>
      <c r="H18733" s="35"/>
    </row>
    <row r="18734" spans="7:8" x14ac:dyDescent="0.2">
      <c r="G18734" s="35"/>
      <c r="H18734" s="35"/>
    </row>
    <row r="18735" spans="7:8" x14ac:dyDescent="0.2">
      <c r="G18735" s="35"/>
      <c r="H18735" s="35"/>
    </row>
    <row r="18736" spans="7:8" x14ac:dyDescent="0.2">
      <c r="G18736" s="35"/>
      <c r="H18736" s="35"/>
    </row>
    <row r="18737" spans="7:8" x14ac:dyDescent="0.2">
      <c r="G18737" s="35"/>
      <c r="H18737" s="35"/>
    </row>
    <row r="18738" spans="7:8" x14ac:dyDescent="0.2">
      <c r="G18738" s="35"/>
      <c r="H18738" s="35"/>
    </row>
    <row r="18739" spans="7:8" x14ac:dyDescent="0.2">
      <c r="G18739" s="35"/>
      <c r="H18739" s="35"/>
    </row>
    <row r="18740" spans="7:8" x14ac:dyDescent="0.2">
      <c r="G18740" s="35"/>
      <c r="H18740" s="35"/>
    </row>
    <row r="18741" spans="7:8" x14ac:dyDescent="0.2">
      <c r="G18741" s="35"/>
      <c r="H18741" s="35"/>
    </row>
    <row r="18742" spans="7:8" x14ac:dyDescent="0.2">
      <c r="G18742" s="35"/>
      <c r="H18742" s="35"/>
    </row>
    <row r="18743" spans="7:8" x14ac:dyDescent="0.2">
      <c r="G18743" s="35"/>
      <c r="H18743" s="35"/>
    </row>
    <row r="18744" spans="7:8" x14ac:dyDescent="0.2">
      <c r="G18744" s="35"/>
      <c r="H18744" s="35"/>
    </row>
    <row r="18745" spans="7:8" x14ac:dyDescent="0.2">
      <c r="G18745" s="35"/>
      <c r="H18745" s="35"/>
    </row>
    <row r="18746" spans="7:8" x14ac:dyDescent="0.2">
      <c r="G18746" s="35"/>
      <c r="H18746" s="35"/>
    </row>
    <row r="18747" spans="7:8" x14ac:dyDescent="0.2">
      <c r="G18747" s="35"/>
      <c r="H18747" s="35"/>
    </row>
    <row r="18748" spans="7:8" x14ac:dyDescent="0.2">
      <c r="G18748" s="35"/>
      <c r="H18748" s="35"/>
    </row>
    <row r="18749" spans="7:8" x14ac:dyDescent="0.2">
      <c r="G18749" s="35"/>
      <c r="H18749" s="35"/>
    </row>
    <row r="18750" spans="7:8" x14ac:dyDescent="0.2">
      <c r="G18750" s="35"/>
      <c r="H18750" s="35"/>
    </row>
    <row r="18751" spans="7:8" x14ac:dyDescent="0.2">
      <c r="G18751" s="35"/>
      <c r="H18751" s="35"/>
    </row>
    <row r="18752" spans="7:8" x14ac:dyDescent="0.2">
      <c r="G18752" s="35"/>
      <c r="H18752" s="35"/>
    </row>
    <row r="18753" spans="7:8" x14ac:dyDescent="0.2">
      <c r="G18753" s="35"/>
      <c r="H18753" s="35"/>
    </row>
    <row r="18754" spans="7:8" x14ac:dyDescent="0.2">
      <c r="G18754" s="35"/>
      <c r="H18754" s="35"/>
    </row>
    <row r="18755" spans="7:8" x14ac:dyDescent="0.2">
      <c r="G18755" s="35"/>
      <c r="H18755" s="35"/>
    </row>
    <row r="18756" spans="7:8" x14ac:dyDescent="0.2">
      <c r="G18756" s="35"/>
      <c r="H18756" s="35"/>
    </row>
    <row r="18757" spans="7:8" x14ac:dyDescent="0.2">
      <c r="G18757" s="35"/>
      <c r="H18757" s="35"/>
    </row>
    <row r="18758" spans="7:8" x14ac:dyDescent="0.2">
      <c r="G18758" s="35"/>
      <c r="H18758" s="35"/>
    </row>
    <row r="18759" spans="7:8" x14ac:dyDescent="0.2">
      <c r="G18759" s="35"/>
      <c r="H18759" s="35"/>
    </row>
    <row r="18760" spans="7:8" x14ac:dyDescent="0.2">
      <c r="G18760" s="35"/>
      <c r="H18760" s="35"/>
    </row>
    <row r="18761" spans="7:8" x14ac:dyDescent="0.2">
      <c r="G18761" s="35"/>
      <c r="H18761" s="35"/>
    </row>
    <row r="18762" spans="7:8" x14ac:dyDescent="0.2">
      <c r="G18762" s="35"/>
      <c r="H18762" s="35"/>
    </row>
    <row r="18763" spans="7:8" x14ac:dyDescent="0.2">
      <c r="G18763" s="35"/>
      <c r="H18763" s="35"/>
    </row>
    <row r="18764" spans="7:8" x14ac:dyDescent="0.2">
      <c r="G18764" s="35"/>
      <c r="H18764" s="35"/>
    </row>
    <row r="18765" spans="7:8" x14ac:dyDescent="0.2">
      <c r="G18765" s="35"/>
      <c r="H18765" s="35"/>
    </row>
    <row r="18766" spans="7:8" x14ac:dyDescent="0.2">
      <c r="G18766" s="35"/>
      <c r="H18766" s="35"/>
    </row>
    <row r="18767" spans="7:8" x14ac:dyDescent="0.2">
      <c r="G18767" s="35"/>
      <c r="H18767" s="35"/>
    </row>
    <row r="18768" spans="7:8" x14ac:dyDescent="0.2">
      <c r="G18768" s="35"/>
      <c r="H18768" s="35"/>
    </row>
    <row r="18769" spans="7:8" x14ac:dyDescent="0.2">
      <c r="G18769" s="35"/>
      <c r="H18769" s="35"/>
    </row>
    <row r="18770" spans="7:8" x14ac:dyDescent="0.2">
      <c r="G18770" s="35"/>
      <c r="H18770" s="35"/>
    </row>
    <row r="18771" spans="7:8" x14ac:dyDescent="0.2">
      <c r="G18771" s="35"/>
      <c r="H18771" s="35"/>
    </row>
    <row r="18772" spans="7:8" x14ac:dyDescent="0.2">
      <c r="G18772" s="35"/>
      <c r="H18772" s="35"/>
    </row>
    <row r="18773" spans="7:8" x14ac:dyDescent="0.2">
      <c r="G18773" s="35"/>
      <c r="H18773" s="35"/>
    </row>
    <row r="18774" spans="7:8" x14ac:dyDescent="0.2">
      <c r="G18774" s="35"/>
      <c r="H18774" s="35"/>
    </row>
    <row r="18775" spans="7:8" x14ac:dyDescent="0.2">
      <c r="G18775" s="35"/>
      <c r="H18775" s="35"/>
    </row>
    <row r="18776" spans="7:8" x14ac:dyDescent="0.2">
      <c r="G18776" s="35"/>
      <c r="H18776" s="35"/>
    </row>
    <row r="18777" spans="7:8" x14ac:dyDescent="0.2">
      <c r="G18777" s="35"/>
      <c r="H18777" s="35"/>
    </row>
    <row r="18778" spans="7:8" x14ac:dyDescent="0.2">
      <c r="G18778" s="35"/>
      <c r="H18778" s="35"/>
    </row>
    <row r="18779" spans="7:8" x14ac:dyDescent="0.2">
      <c r="G18779" s="35"/>
      <c r="H18779" s="35"/>
    </row>
    <row r="18780" spans="7:8" x14ac:dyDescent="0.2">
      <c r="G18780" s="35"/>
      <c r="H18780" s="35"/>
    </row>
    <row r="18781" spans="7:8" x14ac:dyDescent="0.2">
      <c r="G18781" s="35"/>
      <c r="H18781" s="35"/>
    </row>
    <row r="18782" spans="7:8" x14ac:dyDescent="0.2">
      <c r="G18782" s="35"/>
      <c r="H18782" s="35"/>
    </row>
    <row r="18783" spans="7:8" x14ac:dyDescent="0.2">
      <c r="G18783" s="35"/>
      <c r="H18783" s="35"/>
    </row>
    <row r="18784" spans="7:8" x14ac:dyDescent="0.2">
      <c r="G18784" s="35"/>
      <c r="H18784" s="35"/>
    </row>
    <row r="18785" spans="7:8" x14ac:dyDescent="0.2">
      <c r="G18785" s="35"/>
      <c r="H18785" s="35"/>
    </row>
    <row r="18786" spans="7:8" x14ac:dyDescent="0.2">
      <c r="G18786" s="35"/>
      <c r="H18786" s="35"/>
    </row>
    <row r="18787" spans="7:8" x14ac:dyDescent="0.2">
      <c r="G18787" s="35"/>
      <c r="H18787" s="35"/>
    </row>
    <row r="18788" spans="7:8" x14ac:dyDescent="0.2">
      <c r="G18788" s="35"/>
      <c r="H18788" s="35"/>
    </row>
    <row r="18789" spans="7:8" x14ac:dyDescent="0.2">
      <c r="G18789" s="35"/>
      <c r="H18789" s="35"/>
    </row>
    <row r="18790" spans="7:8" x14ac:dyDescent="0.2">
      <c r="G18790" s="35"/>
      <c r="H18790" s="35"/>
    </row>
    <row r="18791" spans="7:8" x14ac:dyDescent="0.2">
      <c r="G18791" s="35"/>
      <c r="H18791" s="35"/>
    </row>
    <row r="18792" spans="7:8" x14ac:dyDescent="0.2">
      <c r="G18792" s="35"/>
      <c r="H18792" s="35"/>
    </row>
    <row r="18793" spans="7:8" x14ac:dyDescent="0.2">
      <c r="G18793" s="35"/>
      <c r="H18793" s="35"/>
    </row>
    <row r="18794" spans="7:8" x14ac:dyDescent="0.2">
      <c r="G18794" s="35"/>
      <c r="H18794" s="35"/>
    </row>
    <row r="18795" spans="7:8" x14ac:dyDescent="0.2">
      <c r="G18795" s="35"/>
      <c r="H18795" s="35"/>
    </row>
    <row r="18796" spans="7:8" x14ac:dyDescent="0.2">
      <c r="G18796" s="35"/>
      <c r="H18796" s="35"/>
    </row>
    <row r="18797" spans="7:8" x14ac:dyDescent="0.2">
      <c r="G18797" s="35"/>
      <c r="H18797" s="35"/>
    </row>
    <row r="18798" spans="7:8" x14ac:dyDescent="0.2">
      <c r="G18798" s="35"/>
      <c r="H18798" s="35"/>
    </row>
    <row r="18799" spans="7:8" x14ac:dyDescent="0.2">
      <c r="G18799" s="35"/>
      <c r="H18799" s="35"/>
    </row>
    <row r="18800" spans="7:8" x14ac:dyDescent="0.2">
      <c r="G18800" s="35"/>
      <c r="H18800" s="35"/>
    </row>
    <row r="18801" spans="7:8" x14ac:dyDescent="0.2">
      <c r="G18801" s="35"/>
      <c r="H18801" s="35"/>
    </row>
    <row r="18802" spans="7:8" x14ac:dyDescent="0.2">
      <c r="G18802" s="35"/>
      <c r="H18802" s="35"/>
    </row>
    <row r="18803" spans="7:8" x14ac:dyDescent="0.2">
      <c r="G18803" s="35"/>
      <c r="H18803" s="35"/>
    </row>
    <row r="18804" spans="7:8" x14ac:dyDescent="0.2">
      <c r="G18804" s="35"/>
      <c r="H18804" s="35"/>
    </row>
    <row r="18805" spans="7:8" x14ac:dyDescent="0.2">
      <c r="G18805" s="35"/>
      <c r="H18805" s="35"/>
    </row>
    <row r="18806" spans="7:8" x14ac:dyDescent="0.2">
      <c r="G18806" s="35"/>
      <c r="H18806" s="35"/>
    </row>
    <row r="18807" spans="7:8" x14ac:dyDescent="0.2">
      <c r="G18807" s="35"/>
      <c r="H18807" s="35"/>
    </row>
    <row r="18808" spans="7:8" x14ac:dyDescent="0.2">
      <c r="G18808" s="35"/>
      <c r="H18808" s="35"/>
    </row>
    <row r="18809" spans="7:8" x14ac:dyDescent="0.2">
      <c r="G18809" s="35"/>
      <c r="H18809" s="35"/>
    </row>
    <row r="18810" spans="7:8" x14ac:dyDescent="0.2">
      <c r="G18810" s="35"/>
      <c r="H18810" s="35"/>
    </row>
    <row r="18811" spans="7:8" x14ac:dyDescent="0.2">
      <c r="G18811" s="35"/>
      <c r="H18811" s="35"/>
    </row>
    <row r="18812" spans="7:8" x14ac:dyDescent="0.2">
      <c r="G18812" s="35"/>
      <c r="H18812" s="35"/>
    </row>
    <row r="18813" spans="7:8" x14ac:dyDescent="0.2">
      <c r="G18813" s="35"/>
      <c r="H18813" s="35"/>
    </row>
    <row r="18814" spans="7:8" x14ac:dyDescent="0.2">
      <c r="G18814" s="35"/>
      <c r="H18814" s="35"/>
    </row>
    <row r="18815" spans="7:8" x14ac:dyDescent="0.2">
      <c r="G18815" s="35"/>
      <c r="H18815" s="35"/>
    </row>
    <row r="18816" spans="7:8" x14ac:dyDescent="0.2">
      <c r="G18816" s="35"/>
      <c r="H18816" s="35"/>
    </row>
    <row r="18817" spans="7:8" x14ac:dyDescent="0.2">
      <c r="G18817" s="35"/>
      <c r="H18817" s="35"/>
    </row>
    <row r="18818" spans="7:8" x14ac:dyDescent="0.2">
      <c r="G18818" s="35"/>
      <c r="H18818" s="35"/>
    </row>
    <row r="18819" spans="7:8" x14ac:dyDescent="0.2">
      <c r="G18819" s="35"/>
      <c r="H18819" s="35"/>
    </row>
    <row r="18820" spans="7:8" x14ac:dyDescent="0.2">
      <c r="G18820" s="35"/>
      <c r="H18820" s="35"/>
    </row>
    <row r="18821" spans="7:8" x14ac:dyDescent="0.2">
      <c r="G18821" s="35"/>
      <c r="H18821" s="35"/>
    </row>
    <row r="18822" spans="7:8" x14ac:dyDescent="0.2">
      <c r="G18822" s="35"/>
      <c r="H18822" s="35"/>
    </row>
    <row r="18823" spans="7:8" x14ac:dyDescent="0.2">
      <c r="G18823" s="35"/>
      <c r="H18823" s="35"/>
    </row>
    <row r="18824" spans="7:8" x14ac:dyDescent="0.2">
      <c r="G18824" s="35"/>
      <c r="H18824" s="35"/>
    </row>
    <row r="18825" spans="7:8" x14ac:dyDescent="0.2">
      <c r="G18825" s="35"/>
      <c r="H18825" s="35"/>
    </row>
    <row r="18826" spans="7:8" x14ac:dyDescent="0.2">
      <c r="G18826" s="35"/>
      <c r="H18826" s="35"/>
    </row>
    <row r="18827" spans="7:8" x14ac:dyDescent="0.2">
      <c r="G18827" s="35"/>
      <c r="H18827" s="35"/>
    </row>
    <row r="18828" spans="7:8" x14ac:dyDescent="0.2">
      <c r="G18828" s="35"/>
      <c r="H18828" s="35"/>
    </row>
    <row r="18829" spans="7:8" x14ac:dyDescent="0.2">
      <c r="G18829" s="35"/>
      <c r="H18829" s="35"/>
    </row>
    <row r="18830" spans="7:8" x14ac:dyDescent="0.2">
      <c r="G18830" s="35"/>
      <c r="H18830" s="35"/>
    </row>
    <row r="18831" spans="7:8" x14ac:dyDescent="0.2">
      <c r="G18831" s="35"/>
      <c r="H18831" s="35"/>
    </row>
    <row r="18832" spans="7:8" x14ac:dyDescent="0.2">
      <c r="G18832" s="35"/>
      <c r="H18832" s="35"/>
    </row>
    <row r="18833" spans="7:8" x14ac:dyDescent="0.2">
      <c r="G18833" s="35"/>
      <c r="H18833" s="35"/>
    </row>
    <row r="18834" spans="7:8" x14ac:dyDescent="0.2">
      <c r="G18834" s="35"/>
      <c r="H18834" s="35"/>
    </row>
    <row r="18835" spans="7:8" x14ac:dyDescent="0.2">
      <c r="G18835" s="35"/>
      <c r="H18835" s="35"/>
    </row>
    <row r="18836" spans="7:8" x14ac:dyDescent="0.2">
      <c r="G18836" s="35"/>
      <c r="H18836" s="35"/>
    </row>
    <row r="18837" spans="7:8" x14ac:dyDescent="0.2">
      <c r="G18837" s="35"/>
      <c r="H18837" s="35"/>
    </row>
    <row r="18838" spans="7:8" x14ac:dyDescent="0.2">
      <c r="G18838" s="35"/>
      <c r="H18838" s="35"/>
    </row>
    <row r="18839" spans="7:8" x14ac:dyDescent="0.2">
      <c r="G18839" s="35"/>
      <c r="H18839" s="35"/>
    </row>
    <row r="18840" spans="7:8" x14ac:dyDescent="0.2">
      <c r="G18840" s="35"/>
      <c r="H18840" s="35"/>
    </row>
    <row r="18841" spans="7:8" x14ac:dyDescent="0.2">
      <c r="G18841" s="35"/>
      <c r="H18841" s="35"/>
    </row>
    <row r="18842" spans="7:8" x14ac:dyDescent="0.2">
      <c r="G18842" s="35"/>
      <c r="H18842" s="35"/>
    </row>
    <row r="18843" spans="7:8" x14ac:dyDescent="0.2">
      <c r="G18843" s="35"/>
      <c r="H18843" s="35"/>
    </row>
    <row r="18844" spans="7:8" x14ac:dyDescent="0.2">
      <c r="G18844" s="35"/>
      <c r="H18844" s="35"/>
    </row>
    <row r="18845" spans="7:8" x14ac:dyDescent="0.2">
      <c r="G18845" s="35"/>
      <c r="H18845" s="35"/>
    </row>
    <row r="18846" spans="7:8" x14ac:dyDescent="0.2">
      <c r="G18846" s="35"/>
      <c r="H18846" s="35"/>
    </row>
    <row r="18847" spans="7:8" x14ac:dyDescent="0.2">
      <c r="G18847" s="35"/>
      <c r="H18847" s="35"/>
    </row>
    <row r="18848" spans="7:8" x14ac:dyDescent="0.2">
      <c r="G18848" s="35"/>
      <c r="H18848" s="35"/>
    </row>
    <row r="18849" spans="7:8" x14ac:dyDescent="0.2">
      <c r="G18849" s="35"/>
      <c r="H18849" s="35"/>
    </row>
    <row r="18850" spans="7:8" x14ac:dyDescent="0.2">
      <c r="G18850" s="35"/>
      <c r="H18850" s="35"/>
    </row>
    <row r="18851" spans="7:8" x14ac:dyDescent="0.2">
      <c r="G18851" s="35"/>
      <c r="H18851" s="35"/>
    </row>
    <row r="18852" spans="7:8" x14ac:dyDescent="0.2">
      <c r="G18852" s="35"/>
      <c r="H18852" s="35"/>
    </row>
    <row r="18853" spans="7:8" x14ac:dyDescent="0.2">
      <c r="G18853" s="35"/>
      <c r="H18853" s="35"/>
    </row>
    <row r="18854" spans="7:8" x14ac:dyDescent="0.2">
      <c r="G18854" s="35"/>
      <c r="H18854" s="35"/>
    </row>
    <row r="18855" spans="7:8" x14ac:dyDescent="0.2">
      <c r="G18855" s="35"/>
      <c r="H18855" s="35"/>
    </row>
    <row r="18856" spans="7:8" x14ac:dyDescent="0.2">
      <c r="G18856" s="35"/>
      <c r="H18856" s="35"/>
    </row>
    <row r="18857" spans="7:8" x14ac:dyDescent="0.2">
      <c r="G18857" s="35"/>
      <c r="H18857" s="35"/>
    </row>
    <row r="18858" spans="7:8" x14ac:dyDescent="0.2">
      <c r="G18858" s="35"/>
      <c r="H18858" s="35"/>
    </row>
    <row r="18859" spans="7:8" x14ac:dyDescent="0.2">
      <c r="G18859" s="35"/>
      <c r="H18859" s="35"/>
    </row>
    <row r="18860" spans="7:8" x14ac:dyDescent="0.2">
      <c r="G18860" s="35"/>
      <c r="H18860" s="35"/>
    </row>
    <row r="18861" spans="7:8" x14ac:dyDescent="0.2">
      <c r="G18861" s="35"/>
      <c r="H18861" s="35"/>
    </row>
    <row r="18862" spans="7:8" x14ac:dyDescent="0.2">
      <c r="G18862" s="35"/>
      <c r="H18862" s="35"/>
    </row>
    <row r="18863" spans="7:8" x14ac:dyDescent="0.2">
      <c r="G18863" s="35"/>
      <c r="H18863" s="35"/>
    </row>
    <row r="18864" spans="7:8" x14ac:dyDescent="0.2">
      <c r="G18864" s="35"/>
      <c r="H18864" s="35"/>
    </row>
    <row r="18865" spans="7:8" x14ac:dyDescent="0.2">
      <c r="G18865" s="35"/>
      <c r="H18865" s="35"/>
    </row>
    <row r="18866" spans="7:8" x14ac:dyDescent="0.2">
      <c r="G18866" s="35"/>
      <c r="H18866" s="35"/>
    </row>
    <row r="18867" spans="7:8" x14ac:dyDescent="0.2">
      <c r="G18867" s="35"/>
      <c r="H18867" s="35"/>
    </row>
    <row r="18868" spans="7:8" x14ac:dyDescent="0.2">
      <c r="G18868" s="35"/>
      <c r="H18868" s="35"/>
    </row>
    <row r="18869" spans="7:8" x14ac:dyDescent="0.2">
      <c r="G18869" s="35"/>
      <c r="H18869" s="35"/>
    </row>
    <row r="18870" spans="7:8" x14ac:dyDescent="0.2">
      <c r="G18870" s="35"/>
      <c r="H18870" s="35"/>
    </row>
    <row r="18871" spans="7:8" x14ac:dyDescent="0.2">
      <c r="G18871" s="35"/>
      <c r="H18871" s="35"/>
    </row>
    <row r="18872" spans="7:8" x14ac:dyDescent="0.2">
      <c r="G18872" s="35"/>
      <c r="H18872" s="35"/>
    </row>
    <row r="18873" spans="7:8" x14ac:dyDescent="0.2">
      <c r="G18873" s="35"/>
      <c r="H18873" s="35"/>
    </row>
    <row r="18874" spans="7:8" x14ac:dyDescent="0.2">
      <c r="G18874" s="35"/>
      <c r="H18874" s="35"/>
    </row>
    <row r="18875" spans="7:8" x14ac:dyDescent="0.2">
      <c r="G18875" s="35"/>
      <c r="H18875" s="35"/>
    </row>
    <row r="18876" spans="7:8" x14ac:dyDescent="0.2">
      <c r="G18876" s="35"/>
      <c r="H18876" s="35"/>
    </row>
    <row r="18877" spans="7:8" x14ac:dyDescent="0.2">
      <c r="G18877" s="35"/>
      <c r="H18877" s="35"/>
    </row>
    <row r="18878" spans="7:8" x14ac:dyDescent="0.2">
      <c r="G18878" s="35"/>
      <c r="H18878" s="35"/>
    </row>
    <row r="18879" spans="7:8" x14ac:dyDescent="0.2">
      <c r="G18879" s="35"/>
      <c r="H18879" s="35"/>
    </row>
    <row r="18880" spans="7:8" x14ac:dyDescent="0.2">
      <c r="G18880" s="35"/>
      <c r="H18880" s="35"/>
    </row>
    <row r="18881" spans="7:8" x14ac:dyDescent="0.2">
      <c r="G18881" s="35"/>
      <c r="H18881" s="35"/>
    </row>
    <row r="18882" spans="7:8" x14ac:dyDescent="0.2">
      <c r="G18882" s="35"/>
      <c r="H18882" s="35"/>
    </row>
    <row r="18883" spans="7:8" x14ac:dyDescent="0.2">
      <c r="G18883" s="35"/>
      <c r="H18883" s="35"/>
    </row>
    <row r="18884" spans="7:8" x14ac:dyDescent="0.2">
      <c r="G18884" s="35"/>
      <c r="H18884" s="35"/>
    </row>
    <row r="18885" spans="7:8" x14ac:dyDescent="0.2">
      <c r="G18885" s="35"/>
      <c r="H18885" s="35"/>
    </row>
    <row r="18886" spans="7:8" x14ac:dyDescent="0.2">
      <c r="G18886" s="35"/>
      <c r="H18886" s="35"/>
    </row>
    <row r="18887" spans="7:8" x14ac:dyDescent="0.2">
      <c r="G18887" s="35"/>
      <c r="H18887" s="35"/>
    </row>
    <row r="18888" spans="7:8" x14ac:dyDescent="0.2">
      <c r="G18888" s="35"/>
      <c r="H18888" s="35"/>
    </row>
    <row r="18889" spans="7:8" x14ac:dyDescent="0.2">
      <c r="G18889" s="35"/>
      <c r="H18889" s="35"/>
    </row>
    <row r="18890" spans="7:8" x14ac:dyDescent="0.2">
      <c r="G18890" s="35"/>
      <c r="H18890" s="35"/>
    </row>
    <row r="18891" spans="7:8" x14ac:dyDescent="0.2">
      <c r="G18891" s="35"/>
      <c r="H18891" s="35"/>
    </row>
    <row r="18892" spans="7:8" x14ac:dyDescent="0.2">
      <c r="G18892" s="35"/>
      <c r="H18892" s="35"/>
    </row>
    <row r="18893" spans="7:8" x14ac:dyDescent="0.2">
      <c r="G18893" s="35"/>
      <c r="H18893" s="35"/>
    </row>
    <row r="18894" spans="7:8" x14ac:dyDescent="0.2">
      <c r="G18894" s="35"/>
      <c r="H18894" s="35"/>
    </row>
    <row r="18895" spans="7:8" x14ac:dyDescent="0.2">
      <c r="G18895" s="35"/>
      <c r="H18895" s="35"/>
    </row>
    <row r="18896" spans="7:8" x14ac:dyDescent="0.2">
      <c r="G18896" s="35"/>
      <c r="H18896" s="35"/>
    </row>
    <row r="18897" spans="7:8" x14ac:dyDescent="0.2">
      <c r="G18897" s="35"/>
      <c r="H18897" s="35"/>
    </row>
    <row r="18898" spans="7:8" x14ac:dyDescent="0.2">
      <c r="G18898" s="35"/>
      <c r="H18898" s="35"/>
    </row>
    <row r="18899" spans="7:8" x14ac:dyDescent="0.2">
      <c r="G18899" s="35"/>
      <c r="H18899" s="35"/>
    </row>
    <row r="18900" spans="7:8" x14ac:dyDescent="0.2">
      <c r="G18900" s="35"/>
      <c r="H18900" s="35"/>
    </row>
    <row r="18901" spans="7:8" x14ac:dyDescent="0.2">
      <c r="G18901" s="35"/>
      <c r="H18901" s="35"/>
    </row>
    <row r="18902" spans="7:8" x14ac:dyDescent="0.2">
      <c r="G18902" s="35"/>
      <c r="H18902" s="35"/>
    </row>
    <row r="18903" spans="7:8" x14ac:dyDescent="0.2">
      <c r="G18903" s="35"/>
      <c r="H18903" s="35"/>
    </row>
    <row r="18904" spans="7:8" x14ac:dyDescent="0.2">
      <c r="G18904" s="35"/>
      <c r="H18904" s="35"/>
    </row>
    <row r="18905" spans="7:8" x14ac:dyDescent="0.2">
      <c r="G18905" s="35"/>
      <c r="H18905" s="35"/>
    </row>
    <row r="18906" spans="7:8" x14ac:dyDescent="0.2">
      <c r="G18906" s="35"/>
      <c r="H18906" s="35"/>
    </row>
    <row r="18907" spans="7:8" x14ac:dyDescent="0.2">
      <c r="G18907" s="35"/>
      <c r="H18907" s="35"/>
    </row>
    <row r="18908" spans="7:8" x14ac:dyDescent="0.2">
      <c r="G18908" s="35"/>
      <c r="H18908" s="35"/>
    </row>
    <row r="18909" spans="7:8" x14ac:dyDescent="0.2">
      <c r="G18909" s="35"/>
      <c r="H18909" s="35"/>
    </row>
    <row r="18910" spans="7:8" x14ac:dyDescent="0.2">
      <c r="G18910" s="35"/>
      <c r="H18910" s="35"/>
    </row>
    <row r="18911" spans="7:8" x14ac:dyDescent="0.2">
      <c r="G18911" s="35"/>
      <c r="H18911" s="35"/>
    </row>
    <row r="18912" spans="7:8" x14ac:dyDescent="0.2">
      <c r="G18912" s="35"/>
      <c r="H18912" s="35"/>
    </row>
    <row r="18913" spans="7:8" x14ac:dyDescent="0.2">
      <c r="G18913" s="35"/>
      <c r="H18913" s="35"/>
    </row>
    <row r="18914" spans="7:8" x14ac:dyDescent="0.2">
      <c r="G18914" s="35"/>
      <c r="H18914" s="35"/>
    </row>
    <row r="18915" spans="7:8" x14ac:dyDescent="0.2">
      <c r="G18915" s="35"/>
      <c r="H18915" s="35"/>
    </row>
    <row r="18916" spans="7:8" x14ac:dyDescent="0.2">
      <c r="G18916" s="35"/>
      <c r="H18916" s="35"/>
    </row>
    <row r="18917" spans="7:8" x14ac:dyDescent="0.2">
      <c r="G18917" s="35"/>
      <c r="H18917" s="35"/>
    </row>
    <row r="18918" spans="7:8" x14ac:dyDescent="0.2">
      <c r="G18918" s="35"/>
      <c r="H18918" s="35"/>
    </row>
    <row r="18919" spans="7:8" x14ac:dyDescent="0.2">
      <c r="G18919" s="35"/>
      <c r="H18919" s="35"/>
    </row>
    <row r="18920" spans="7:8" x14ac:dyDescent="0.2">
      <c r="G18920" s="35"/>
      <c r="H18920" s="35"/>
    </row>
    <row r="18921" spans="7:8" x14ac:dyDescent="0.2">
      <c r="G18921" s="35"/>
      <c r="H18921" s="35"/>
    </row>
    <row r="18922" spans="7:8" x14ac:dyDescent="0.2">
      <c r="G18922" s="35"/>
      <c r="H18922" s="35"/>
    </row>
    <row r="18923" spans="7:8" x14ac:dyDescent="0.2">
      <c r="G18923" s="35"/>
      <c r="H18923" s="35"/>
    </row>
    <row r="18924" spans="7:8" x14ac:dyDescent="0.2">
      <c r="G18924" s="35"/>
      <c r="H18924" s="35"/>
    </row>
    <row r="18925" spans="7:8" x14ac:dyDescent="0.2">
      <c r="G18925" s="35"/>
      <c r="H18925" s="35"/>
    </row>
    <row r="18926" spans="7:8" x14ac:dyDescent="0.2">
      <c r="G18926" s="35"/>
      <c r="H18926" s="35"/>
    </row>
    <row r="18927" spans="7:8" x14ac:dyDescent="0.2">
      <c r="G18927" s="35"/>
      <c r="H18927" s="35"/>
    </row>
    <row r="18928" spans="7:8" x14ac:dyDescent="0.2">
      <c r="G18928" s="35"/>
      <c r="H18928" s="35"/>
    </row>
    <row r="18929" spans="7:8" x14ac:dyDescent="0.2">
      <c r="G18929" s="35"/>
      <c r="H18929" s="35"/>
    </row>
    <row r="18930" spans="7:8" x14ac:dyDescent="0.2">
      <c r="G18930" s="35"/>
      <c r="H18930" s="35"/>
    </row>
    <row r="18931" spans="7:8" x14ac:dyDescent="0.2">
      <c r="G18931" s="35"/>
      <c r="H18931" s="35"/>
    </row>
    <row r="18932" spans="7:8" x14ac:dyDescent="0.2">
      <c r="G18932" s="35"/>
      <c r="H18932" s="35"/>
    </row>
    <row r="18933" spans="7:8" x14ac:dyDescent="0.2">
      <c r="G18933" s="35"/>
      <c r="H18933" s="35"/>
    </row>
    <row r="18934" spans="7:8" x14ac:dyDescent="0.2">
      <c r="G18934" s="35"/>
      <c r="H18934" s="35"/>
    </row>
    <row r="18935" spans="7:8" x14ac:dyDescent="0.2">
      <c r="G18935" s="35"/>
      <c r="H18935" s="35"/>
    </row>
    <row r="18936" spans="7:8" x14ac:dyDescent="0.2">
      <c r="G18936" s="35"/>
      <c r="H18936" s="35"/>
    </row>
    <row r="18937" spans="7:8" x14ac:dyDescent="0.2">
      <c r="G18937" s="35"/>
      <c r="H18937" s="35"/>
    </row>
    <row r="18938" spans="7:8" x14ac:dyDescent="0.2">
      <c r="G18938" s="35"/>
      <c r="H18938" s="35"/>
    </row>
    <row r="18939" spans="7:8" x14ac:dyDescent="0.2">
      <c r="G18939" s="35"/>
      <c r="H18939" s="35"/>
    </row>
    <row r="18940" spans="7:8" x14ac:dyDescent="0.2">
      <c r="G18940" s="35"/>
      <c r="H18940" s="35"/>
    </row>
    <row r="18941" spans="7:8" x14ac:dyDescent="0.2">
      <c r="G18941" s="35"/>
      <c r="H18941" s="35"/>
    </row>
    <row r="18942" spans="7:8" x14ac:dyDescent="0.2">
      <c r="G18942" s="35"/>
      <c r="H18942" s="35"/>
    </row>
    <row r="18943" spans="7:8" x14ac:dyDescent="0.2">
      <c r="G18943" s="35"/>
      <c r="H18943" s="35"/>
    </row>
    <row r="18944" spans="7:8" x14ac:dyDescent="0.2">
      <c r="G18944" s="35"/>
      <c r="H18944" s="35"/>
    </row>
    <row r="18945" spans="7:8" x14ac:dyDescent="0.2">
      <c r="G18945" s="35"/>
      <c r="H18945" s="35"/>
    </row>
    <row r="18946" spans="7:8" x14ac:dyDescent="0.2">
      <c r="G18946" s="35"/>
      <c r="H18946" s="35"/>
    </row>
    <row r="18947" spans="7:8" x14ac:dyDescent="0.2">
      <c r="G18947" s="35"/>
      <c r="H18947" s="35"/>
    </row>
    <row r="18948" spans="7:8" x14ac:dyDescent="0.2">
      <c r="G18948" s="35"/>
      <c r="H18948" s="35"/>
    </row>
    <row r="18949" spans="7:8" x14ac:dyDescent="0.2">
      <c r="G18949" s="35"/>
      <c r="H18949" s="35"/>
    </row>
    <row r="18950" spans="7:8" x14ac:dyDescent="0.2">
      <c r="G18950" s="35"/>
      <c r="H18950" s="35"/>
    </row>
    <row r="18951" spans="7:8" x14ac:dyDescent="0.2">
      <c r="G18951" s="35"/>
      <c r="H18951" s="35"/>
    </row>
    <row r="18952" spans="7:8" x14ac:dyDescent="0.2">
      <c r="G18952" s="35"/>
      <c r="H18952" s="35"/>
    </row>
    <row r="18953" spans="7:8" x14ac:dyDescent="0.2">
      <c r="G18953" s="35"/>
      <c r="H18953" s="35"/>
    </row>
    <row r="18954" spans="7:8" x14ac:dyDescent="0.2">
      <c r="G18954" s="35"/>
      <c r="H18954" s="35"/>
    </row>
    <row r="18955" spans="7:8" x14ac:dyDescent="0.2">
      <c r="G18955" s="35"/>
      <c r="H18955" s="35"/>
    </row>
    <row r="18956" spans="7:8" x14ac:dyDescent="0.2">
      <c r="G18956" s="35"/>
      <c r="H18956" s="35"/>
    </row>
    <row r="18957" spans="7:8" x14ac:dyDescent="0.2">
      <c r="G18957" s="35"/>
      <c r="H18957" s="35"/>
    </row>
    <row r="18958" spans="7:8" x14ac:dyDescent="0.2">
      <c r="G18958" s="35"/>
      <c r="H18958" s="35"/>
    </row>
    <row r="18959" spans="7:8" x14ac:dyDescent="0.2">
      <c r="G18959" s="35"/>
      <c r="H18959" s="35"/>
    </row>
    <row r="18960" spans="7:8" x14ac:dyDescent="0.2">
      <c r="G18960" s="35"/>
      <c r="H18960" s="35"/>
    </row>
    <row r="18961" spans="7:8" x14ac:dyDescent="0.2">
      <c r="G18961" s="35"/>
      <c r="H18961" s="35"/>
    </row>
    <row r="18962" spans="7:8" x14ac:dyDescent="0.2">
      <c r="G18962" s="35"/>
      <c r="H18962" s="35"/>
    </row>
    <row r="18963" spans="7:8" x14ac:dyDescent="0.2">
      <c r="G18963" s="35"/>
      <c r="H18963" s="35"/>
    </row>
    <row r="18964" spans="7:8" x14ac:dyDescent="0.2">
      <c r="G18964" s="35"/>
      <c r="H18964" s="35"/>
    </row>
    <row r="18965" spans="7:8" x14ac:dyDescent="0.2">
      <c r="G18965" s="35"/>
      <c r="H18965" s="35"/>
    </row>
    <row r="18966" spans="7:8" x14ac:dyDescent="0.2">
      <c r="G18966" s="35"/>
      <c r="H18966" s="35"/>
    </row>
    <row r="18967" spans="7:8" x14ac:dyDescent="0.2">
      <c r="G18967" s="35"/>
      <c r="H18967" s="35"/>
    </row>
    <row r="18968" spans="7:8" x14ac:dyDescent="0.2">
      <c r="G18968" s="35"/>
      <c r="H18968" s="35"/>
    </row>
    <row r="18969" spans="7:8" x14ac:dyDescent="0.2">
      <c r="G18969" s="35"/>
      <c r="H18969" s="35"/>
    </row>
    <row r="18970" spans="7:8" x14ac:dyDescent="0.2">
      <c r="G18970" s="35"/>
      <c r="H18970" s="35"/>
    </row>
    <row r="18971" spans="7:8" x14ac:dyDescent="0.2">
      <c r="G18971" s="35"/>
      <c r="H18971" s="35"/>
    </row>
    <row r="18972" spans="7:8" x14ac:dyDescent="0.2">
      <c r="G18972" s="35"/>
      <c r="H18972" s="35"/>
    </row>
    <row r="18973" spans="7:8" x14ac:dyDescent="0.2">
      <c r="G18973" s="35"/>
      <c r="H18973" s="35"/>
    </row>
    <row r="18974" spans="7:8" x14ac:dyDescent="0.2">
      <c r="G18974" s="35"/>
      <c r="H18974" s="35"/>
    </row>
    <row r="18975" spans="7:8" x14ac:dyDescent="0.2">
      <c r="G18975" s="35"/>
      <c r="H18975" s="35"/>
    </row>
    <row r="18976" spans="7:8" x14ac:dyDescent="0.2">
      <c r="G18976" s="35"/>
      <c r="H18976" s="35"/>
    </row>
    <row r="18977" spans="7:8" x14ac:dyDescent="0.2">
      <c r="G18977" s="35"/>
      <c r="H18977" s="35"/>
    </row>
    <row r="18978" spans="7:8" x14ac:dyDescent="0.2">
      <c r="G18978" s="35"/>
      <c r="H18978" s="35"/>
    </row>
    <row r="18979" spans="7:8" x14ac:dyDescent="0.2">
      <c r="G18979" s="35"/>
      <c r="H18979" s="35"/>
    </row>
    <row r="18980" spans="7:8" x14ac:dyDescent="0.2">
      <c r="G18980" s="35"/>
      <c r="H18980" s="35"/>
    </row>
    <row r="18981" spans="7:8" x14ac:dyDescent="0.2">
      <c r="G18981" s="35"/>
      <c r="H18981" s="35"/>
    </row>
    <row r="18982" spans="7:8" x14ac:dyDescent="0.2">
      <c r="G18982" s="35"/>
      <c r="H18982" s="35"/>
    </row>
    <row r="18983" spans="7:8" x14ac:dyDescent="0.2">
      <c r="G18983" s="35"/>
      <c r="H18983" s="35"/>
    </row>
    <row r="18984" spans="7:8" x14ac:dyDescent="0.2">
      <c r="G18984" s="35"/>
      <c r="H18984" s="35"/>
    </row>
    <row r="18985" spans="7:8" x14ac:dyDescent="0.2">
      <c r="G18985" s="35"/>
      <c r="H18985" s="35"/>
    </row>
    <row r="18986" spans="7:8" x14ac:dyDescent="0.2">
      <c r="G18986" s="35"/>
      <c r="H18986" s="35"/>
    </row>
    <row r="18987" spans="7:8" x14ac:dyDescent="0.2">
      <c r="G18987" s="35"/>
      <c r="H18987" s="35"/>
    </row>
    <row r="18988" spans="7:8" x14ac:dyDescent="0.2">
      <c r="G18988" s="35"/>
      <c r="H18988" s="35"/>
    </row>
    <row r="18989" spans="7:8" x14ac:dyDescent="0.2">
      <c r="G18989" s="35"/>
      <c r="H18989" s="35"/>
    </row>
    <row r="18990" spans="7:8" x14ac:dyDescent="0.2">
      <c r="G18990" s="35"/>
      <c r="H18990" s="35"/>
    </row>
    <row r="18991" spans="7:8" x14ac:dyDescent="0.2">
      <c r="G18991" s="35"/>
      <c r="H18991" s="35"/>
    </row>
    <row r="18992" spans="7:8" x14ac:dyDescent="0.2">
      <c r="G18992" s="35"/>
      <c r="H18992" s="35"/>
    </row>
    <row r="18993" spans="7:8" x14ac:dyDescent="0.2">
      <c r="G18993" s="35"/>
      <c r="H18993" s="35"/>
    </row>
    <row r="18994" spans="7:8" x14ac:dyDescent="0.2">
      <c r="G18994" s="35"/>
      <c r="H18994" s="35"/>
    </row>
    <row r="18995" spans="7:8" x14ac:dyDescent="0.2">
      <c r="G18995" s="35"/>
      <c r="H18995" s="35"/>
    </row>
    <row r="18996" spans="7:8" x14ac:dyDescent="0.2">
      <c r="G18996" s="35"/>
      <c r="H18996" s="35"/>
    </row>
    <row r="18997" spans="7:8" x14ac:dyDescent="0.2">
      <c r="G18997" s="35"/>
      <c r="H18997" s="35"/>
    </row>
    <row r="18998" spans="7:8" x14ac:dyDescent="0.2">
      <c r="G18998" s="35"/>
      <c r="H18998" s="35"/>
    </row>
    <row r="18999" spans="7:8" x14ac:dyDescent="0.2">
      <c r="G18999" s="35"/>
      <c r="H18999" s="35"/>
    </row>
    <row r="19000" spans="7:8" x14ac:dyDescent="0.2">
      <c r="G19000" s="35"/>
      <c r="H19000" s="35"/>
    </row>
    <row r="19001" spans="7:8" x14ac:dyDescent="0.2">
      <c r="G19001" s="35"/>
      <c r="H19001" s="35"/>
    </row>
    <row r="19002" spans="7:8" x14ac:dyDescent="0.2">
      <c r="G19002" s="35"/>
      <c r="H19002" s="35"/>
    </row>
    <row r="19003" spans="7:8" x14ac:dyDescent="0.2">
      <c r="G19003" s="35"/>
      <c r="H19003" s="35"/>
    </row>
    <row r="19004" spans="7:8" x14ac:dyDescent="0.2">
      <c r="G19004" s="35"/>
      <c r="H19004" s="35"/>
    </row>
    <row r="19005" spans="7:8" x14ac:dyDescent="0.2">
      <c r="G19005" s="35"/>
      <c r="H19005" s="35"/>
    </row>
    <row r="19006" spans="7:8" x14ac:dyDescent="0.2">
      <c r="G19006" s="35"/>
      <c r="H19006" s="35"/>
    </row>
    <row r="19007" spans="7:8" x14ac:dyDescent="0.2">
      <c r="G19007" s="35"/>
      <c r="H19007" s="35"/>
    </row>
    <row r="19008" spans="7:8" x14ac:dyDescent="0.2">
      <c r="G19008" s="35"/>
      <c r="H19008" s="35"/>
    </row>
    <row r="19009" spans="7:8" x14ac:dyDescent="0.2">
      <c r="G19009" s="35"/>
      <c r="H19009" s="35"/>
    </row>
    <row r="19010" spans="7:8" x14ac:dyDescent="0.2">
      <c r="G19010" s="35"/>
      <c r="H19010" s="35"/>
    </row>
    <row r="19011" spans="7:8" x14ac:dyDescent="0.2">
      <c r="G19011" s="35"/>
      <c r="H19011" s="35"/>
    </row>
    <row r="19012" spans="7:8" x14ac:dyDescent="0.2">
      <c r="G19012" s="35"/>
      <c r="H19012" s="35"/>
    </row>
    <row r="19013" spans="7:8" x14ac:dyDescent="0.2">
      <c r="G19013" s="35"/>
      <c r="H19013" s="35"/>
    </row>
    <row r="19014" spans="7:8" x14ac:dyDescent="0.2">
      <c r="G19014" s="35"/>
      <c r="H19014" s="35"/>
    </row>
    <row r="19015" spans="7:8" x14ac:dyDescent="0.2">
      <c r="G19015" s="35"/>
      <c r="H19015" s="35"/>
    </row>
    <row r="19016" spans="7:8" x14ac:dyDescent="0.2">
      <c r="G19016" s="35"/>
      <c r="H19016" s="35"/>
    </row>
    <row r="19017" spans="7:8" x14ac:dyDescent="0.2">
      <c r="G19017" s="35"/>
      <c r="H19017" s="35"/>
    </row>
    <row r="19018" spans="7:8" x14ac:dyDescent="0.2">
      <c r="G19018" s="35"/>
      <c r="H19018" s="35"/>
    </row>
    <row r="19019" spans="7:8" x14ac:dyDescent="0.2">
      <c r="G19019" s="35"/>
      <c r="H19019" s="35"/>
    </row>
    <row r="19020" spans="7:8" x14ac:dyDescent="0.2">
      <c r="G19020" s="35"/>
      <c r="H19020" s="35"/>
    </row>
    <row r="19021" spans="7:8" x14ac:dyDescent="0.2">
      <c r="G19021" s="35"/>
      <c r="H19021" s="35"/>
    </row>
    <row r="19022" spans="7:8" x14ac:dyDescent="0.2">
      <c r="G19022" s="35"/>
      <c r="H19022" s="35"/>
    </row>
    <row r="19023" spans="7:8" x14ac:dyDescent="0.2">
      <c r="G19023" s="35"/>
      <c r="H19023" s="35"/>
    </row>
    <row r="19024" spans="7:8" x14ac:dyDescent="0.2">
      <c r="G19024" s="35"/>
      <c r="H19024" s="35"/>
    </row>
    <row r="19025" spans="7:8" x14ac:dyDescent="0.2">
      <c r="G19025" s="35"/>
      <c r="H19025" s="35"/>
    </row>
    <row r="19026" spans="7:8" x14ac:dyDescent="0.2">
      <c r="G19026" s="35"/>
      <c r="H19026" s="35"/>
    </row>
    <row r="19027" spans="7:8" x14ac:dyDescent="0.2">
      <c r="G19027" s="35"/>
      <c r="H19027" s="35"/>
    </row>
    <row r="19028" spans="7:8" x14ac:dyDescent="0.2">
      <c r="G19028" s="35"/>
      <c r="H19028" s="35"/>
    </row>
    <row r="19029" spans="7:8" x14ac:dyDescent="0.2">
      <c r="G19029" s="35"/>
      <c r="H19029" s="35"/>
    </row>
    <row r="19030" spans="7:8" x14ac:dyDescent="0.2">
      <c r="G19030" s="35"/>
      <c r="H19030" s="35"/>
    </row>
    <row r="19031" spans="7:8" x14ac:dyDescent="0.2">
      <c r="G19031" s="35"/>
      <c r="H19031" s="35"/>
    </row>
    <row r="19032" spans="7:8" x14ac:dyDescent="0.2">
      <c r="G19032" s="35"/>
      <c r="H19032" s="35"/>
    </row>
    <row r="19033" spans="7:8" x14ac:dyDescent="0.2">
      <c r="G19033" s="35"/>
      <c r="H19033" s="35"/>
    </row>
    <row r="19034" spans="7:8" x14ac:dyDescent="0.2">
      <c r="G19034" s="35"/>
      <c r="H19034" s="35"/>
    </row>
    <row r="19035" spans="7:8" x14ac:dyDescent="0.2">
      <c r="G19035" s="35"/>
      <c r="H19035" s="35"/>
    </row>
    <row r="19036" spans="7:8" x14ac:dyDescent="0.2">
      <c r="G19036" s="35"/>
      <c r="H19036" s="35"/>
    </row>
    <row r="19037" spans="7:8" x14ac:dyDescent="0.2">
      <c r="G19037" s="35"/>
      <c r="H19037" s="35"/>
    </row>
    <row r="19038" spans="7:8" x14ac:dyDescent="0.2">
      <c r="G19038" s="35"/>
      <c r="H19038" s="35"/>
    </row>
    <row r="19039" spans="7:8" x14ac:dyDescent="0.2">
      <c r="G19039" s="35"/>
      <c r="H19039" s="35"/>
    </row>
    <row r="19040" spans="7:8" x14ac:dyDescent="0.2">
      <c r="G19040" s="35"/>
      <c r="H19040" s="35"/>
    </row>
    <row r="19041" spans="7:8" x14ac:dyDescent="0.2">
      <c r="G19041" s="35"/>
      <c r="H19041" s="35"/>
    </row>
    <row r="19042" spans="7:8" x14ac:dyDescent="0.2">
      <c r="G19042" s="35"/>
      <c r="H19042" s="35"/>
    </row>
    <row r="19043" spans="7:8" x14ac:dyDescent="0.2">
      <c r="G19043" s="35"/>
      <c r="H19043" s="35"/>
    </row>
    <row r="19044" spans="7:8" x14ac:dyDescent="0.2">
      <c r="G19044" s="35"/>
      <c r="H19044" s="35"/>
    </row>
    <row r="19045" spans="7:8" x14ac:dyDescent="0.2">
      <c r="G19045" s="35"/>
      <c r="H19045" s="35"/>
    </row>
    <row r="19046" spans="7:8" x14ac:dyDescent="0.2">
      <c r="G19046" s="35"/>
      <c r="H19046" s="35"/>
    </row>
    <row r="19047" spans="7:8" x14ac:dyDescent="0.2">
      <c r="G19047" s="35"/>
      <c r="H19047" s="35"/>
    </row>
    <row r="19048" spans="7:8" x14ac:dyDescent="0.2">
      <c r="G19048" s="35"/>
      <c r="H19048" s="35"/>
    </row>
    <row r="19049" spans="7:8" x14ac:dyDescent="0.2">
      <c r="G19049" s="35"/>
      <c r="H19049" s="35"/>
    </row>
    <row r="19050" spans="7:8" x14ac:dyDescent="0.2">
      <c r="G19050" s="35"/>
      <c r="H19050" s="35"/>
    </row>
    <row r="19051" spans="7:8" x14ac:dyDescent="0.2">
      <c r="G19051" s="35"/>
      <c r="H19051" s="35"/>
    </row>
    <row r="19052" spans="7:8" x14ac:dyDescent="0.2">
      <c r="G19052" s="35"/>
      <c r="H19052" s="35"/>
    </row>
    <row r="19053" spans="7:8" x14ac:dyDescent="0.2">
      <c r="G19053" s="35"/>
      <c r="H19053" s="35"/>
    </row>
    <row r="19054" spans="7:8" x14ac:dyDescent="0.2">
      <c r="G19054" s="35"/>
      <c r="H19054" s="35"/>
    </row>
    <row r="19055" spans="7:8" x14ac:dyDescent="0.2">
      <c r="G19055" s="35"/>
      <c r="H19055" s="35"/>
    </row>
    <row r="19056" spans="7:8" x14ac:dyDescent="0.2">
      <c r="G19056" s="35"/>
      <c r="H19056" s="35"/>
    </row>
    <row r="19057" spans="7:8" x14ac:dyDescent="0.2">
      <c r="G19057" s="35"/>
      <c r="H19057" s="35"/>
    </row>
    <row r="19058" spans="7:8" x14ac:dyDescent="0.2">
      <c r="G19058" s="35"/>
      <c r="H19058" s="35"/>
    </row>
    <row r="19059" spans="7:8" x14ac:dyDescent="0.2">
      <c r="G19059" s="35"/>
      <c r="H19059" s="35"/>
    </row>
    <row r="19060" spans="7:8" x14ac:dyDescent="0.2">
      <c r="G19060" s="35"/>
      <c r="H19060" s="35"/>
    </row>
    <row r="19061" spans="7:8" x14ac:dyDescent="0.2">
      <c r="G19061" s="35"/>
      <c r="H19061" s="35"/>
    </row>
    <row r="19062" spans="7:8" x14ac:dyDescent="0.2">
      <c r="G19062" s="35"/>
      <c r="H19062" s="35"/>
    </row>
    <row r="19063" spans="7:8" x14ac:dyDescent="0.2">
      <c r="G19063" s="35"/>
      <c r="H19063" s="35"/>
    </row>
    <row r="19064" spans="7:8" x14ac:dyDescent="0.2">
      <c r="G19064" s="35"/>
      <c r="H19064" s="35"/>
    </row>
    <row r="19065" spans="7:8" x14ac:dyDescent="0.2">
      <c r="G19065" s="35"/>
      <c r="H19065" s="35"/>
    </row>
    <row r="19066" spans="7:8" x14ac:dyDescent="0.2">
      <c r="G19066" s="35"/>
      <c r="H19066" s="35"/>
    </row>
    <row r="19067" spans="7:8" x14ac:dyDescent="0.2">
      <c r="G19067" s="35"/>
      <c r="H19067" s="35"/>
    </row>
    <row r="19068" spans="7:8" x14ac:dyDescent="0.2">
      <c r="G19068" s="35"/>
      <c r="H19068" s="35"/>
    </row>
    <row r="19069" spans="7:8" x14ac:dyDescent="0.2">
      <c r="G19069" s="35"/>
      <c r="H19069" s="35"/>
    </row>
    <row r="19070" spans="7:8" x14ac:dyDescent="0.2">
      <c r="G19070" s="35"/>
      <c r="H19070" s="35"/>
    </row>
    <row r="19071" spans="7:8" x14ac:dyDescent="0.2">
      <c r="G19071" s="35"/>
      <c r="H19071" s="35"/>
    </row>
    <row r="19072" spans="7:8" x14ac:dyDescent="0.2">
      <c r="G19072" s="35"/>
      <c r="H19072" s="35"/>
    </row>
    <row r="19073" spans="7:8" x14ac:dyDescent="0.2">
      <c r="G19073" s="35"/>
      <c r="H19073" s="35"/>
    </row>
    <row r="19074" spans="7:8" x14ac:dyDescent="0.2">
      <c r="G19074" s="35"/>
      <c r="H19074" s="35"/>
    </row>
    <row r="19075" spans="7:8" x14ac:dyDescent="0.2">
      <c r="G19075" s="35"/>
      <c r="H19075" s="35"/>
    </row>
    <row r="19076" spans="7:8" x14ac:dyDescent="0.2">
      <c r="G19076" s="35"/>
      <c r="H19076" s="35"/>
    </row>
    <row r="19077" spans="7:8" x14ac:dyDescent="0.2">
      <c r="G19077" s="35"/>
      <c r="H19077" s="35"/>
    </row>
    <row r="19078" spans="7:8" x14ac:dyDescent="0.2">
      <c r="G19078" s="35"/>
      <c r="H19078" s="35"/>
    </row>
    <row r="19079" spans="7:8" x14ac:dyDescent="0.2">
      <c r="G19079" s="35"/>
      <c r="H19079" s="35"/>
    </row>
    <row r="19080" spans="7:8" x14ac:dyDescent="0.2">
      <c r="G19080" s="35"/>
      <c r="H19080" s="35"/>
    </row>
    <row r="19081" spans="7:8" x14ac:dyDescent="0.2">
      <c r="G19081" s="35"/>
      <c r="H19081" s="35"/>
    </row>
    <row r="19082" spans="7:8" x14ac:dyDescent="0.2">
      <c r="G19082" s="35"/>
      <c r="H19082" s="35"/>
    </row>
    <row r="19083" spans="7:8" x14ac:dyDescent="0.2">
      <c r="G19083" s="35"/>
      <c r="H19083" s="35"/>
    </row>
    <row r="19084" spans="7:8" x14ac:dyDescent="0.2">
      <c r="G19084" s="35"/>
      <c r="H19084" s="35"/>
    </row>
    <row r="19085" spans="7:8" x14ac:dyDescent="0.2">
      <c r="G19085" s="35"/>
      <c r="H19085" s="35"/>
    </row>
    <row r="19086" spans="7:8" x14ac:dyDescent="0.2">
      <c r="G19086" s="35"/>
      <c r="H19086" s="35"/>
    </row>
    <row r="19087" spans="7:8" x14ac:dyDescent="0.2">
      <c r="G19087" s="35"/>
      <c r="H19087" s="35"/>
    </row>
    <row r="19088" spans="7:8" x14ac:dyDescent="0.2">
      <c r="G19088" s="35"/>
      <c r="H19088" s="35"/>
    </row>
    <row r="19089" spans="7:8" x14ac:dyDescent="0.2">
      <c r="G19089" s="35"/>
      <c r="H19089" s="35"/>
    </row>
    <row r="19090" spans="7:8" x14ac:dyDescent="0.2">
      <c r="G19090" s="35"/>
      <c r="H19090" s="35"/>
    </row>
    <row r="19091" spans="7:8" x14ac:dyDescent="0.2">
      <c r="G19091" s="35"/>
      <c r="H19091" s="35"/>
    </row>
    <row r="19092" spans="7:8" x14ac:dyDescent="0.2">
      <c r="G19092" s="35"/>
      <c r="H19092" s="35"/>
    </row>
    <row r="19093" spans="7:8" x14ac:dyDescent="0.2">
      <c r="G19093" s="35"/>
      <c r="H19093" s="35"/>
    </row>
    <row r="19094" spans="7:8" x14ac:dyDescent="0.2">
      <c r="G19094" s="35"/>
      <c r="H19094" s="35"/>
    </row>
    <row r="19095" spans="7:8" x14ac:dyDescent="0.2">
      <c r="G19095" s="35"/>
      <c r="H19095" s="35"/>
    </row>
    <row r="19096" spans="7:8" x14ac:dyDescent="0.2">
      <c r="G19096" s="35"/>
      <c r="H19096" s="35"/>
    </row>
    <row r="19097" spans="7:8" x14ac:dyDescent="0.2">
      <c r="G19097" s="35"/>
      <c r="H19097" s="35"/>
    </row>
    <row r="19098" spans="7:8" x14ac:dyDescent="0.2">
      <c r="G19098" s="35"/>
      <c r="H19098" s="35"/>
    </row>
    <row r="19099" spans="7:8" x14ac:dyDescent="0.2">
      <c r="G19099" s="35"/>
      <c r="H19099" s="35"/>
    </row>
    <row r="19100" spans="7:8" x14ac:dyDescent="0.2">
      <c r="G19100" s="35"/>
      <c r="H19100" s="35"/>
    </row>
    <row r="19101" spans="7:8" x14ac:dyDescent="0.2">
      <c r="G19101" s="35"/>
      <c r="H19101" s="35"/>
    </row>
    <row r="19102" spans="7:8" x14ac:dyDescent="0.2">
      <c r="G19102" s="35"/>
      <c r="H19102" s="35"/>
    </row>
    <row r="19103" spans="7:8" x14ac:dyDescent="0.2">
      <c r="G19103" s="35"/>
      <c r="H19103" s="35"/>
    </row>
    <row r="19104" spans="7:8" x14ac:dyDescent="0.2">
      <c r="G19104" s="35"/>
      <c r="H19104" s="35"/>
    </row>
    <row r="19105" spans="7:8" x14ac:dyDescent="0.2">
      <c r="G19105" s="35"/>
      <c r="H19105" s="35"/>
    </row>
    <row r="19106" spans="7:8" x14ac:dyDescent="0.2">
      <c r="G19106" s="35"/>
      <c r="H19106" s="35"/>
    </row>
    <row r="19107" spans="7:8" x14ac:dyDescent="0.2">
      <c r="G19107" s="35"/>
      <c r="H19107" s="35"/>
    </row>
    <row r="19108" spans="7:8" x14ac:dyDescent="0.2">
      <c r="G19108" s="35"/>
      <c r="H19108" s="35"/>
    </row>
    <row r="19109" spans="7:8" x14ac:dyDescent="0.2">
      <c r="G19109" s="35"/>
      <c r="H19109" s="35"/>
    </row>
    <row r="19110" spans="7:8" x14ac:dyDescent="0.2">
      <c r="G19110" s="35"/>
      <c r="H19110" s="35"/>
    </row>
    <row r="19111" spans="7:8" x14ac:dyDescent="0.2">
      <c r="G19111" s="35"/>
      <c r="H19111" s="35"/>
    </row>
    <row r="19112" spans="7:8" x14ac:dyDescent="0.2">
      <c r="G19112" s="35"/>
      <c r="H19112" s="35"/>
    </row>
    <row r="19113" spans="7:8" x14ac:dyDescent="0.2">
      <c r="G19113" s="35"/>
      <c r="H19113" s="35"/>
    </row>
    <row r="19114" spans="7:8" x14ac:dyDescent="0.2">
      <c r="G19114" s="35"/>
      <c r="H19114" s="35"/>
    </row>
    <row r="19115" spans="7:8" x14ac:dyDescent="0.2">
      <c r="G19115" s="35"/>
      <c r="H19115" s="35"/>
    </row>
    <row r="19116" spans="7:8" x14ac:dyDescent="0.2">
      <c r="G19116" s="35"/>
      <c r="H19116" s="35"/>
    </row>
    <row r="19117" spans="7:8" x14ac:dyDescent="0.2">
      <c r="G19117" s="35"/>
      <c r="H19117" s="35"/>
    </row>
    <row r="19118" spans="7:8" x14ac:dyDescent="0.2">
      <c r="G19118" s="35"/>
      <c r="H19118" s="35"/>
    </row>
    <row r="19119" spans="7:8" x14ac:dyDescent="0.2">
      <c r="G19119" s="35"/>
      <c r="H19119" s="35"/>
    </row>
    <row r="19120" spans="7:8" x14ac:dyDescent="0.2">
      <c r="G19120" s="35"/>
      <c r="H19120" s="35"/>
    </row>
    <row r="19121" spans="7:8" x14ac:dyDescent="0.2">
      <c r="G19121" s="35"/>
      <c r="H19121" s="35"/>
    </row>
    <row r="19122" spans="7:8" x14ac:dyDescent="0.2">
      <c r="G19122" s="35"/>
      <c r="H19122" s="35"/>
    </row>
    <row r="19123" spans="7:8" x14ac:dyDescent="0.2">
      <c r="G19123" s="35"/>
      <c r="H19123" s="35"/>
    </row>
    <row r="19124" spans="7:8" x14ac:dyDescent="0.2">
      <c r="G19124" s="35"/>
      <c r="H19124" s="35"/>
    </row>
    <row r="19125" spans="7:8" x14ac:dyDescent="0.2">
      <c r="G19125" s="35"/>
      <c r="H19125" s="35"/>
    </row>
    <row r="19126" spans="7:8" x14ac:dyDescent="0.2">
      <c r="G19126" s="35"/>
      <c r="H19126" s="35"/>
    </row>
    <row r="19127" spans="7:8" x14ac:dyDescent="0.2">
      <c r="G19127" s="35"/>
      <c r="H19127" s="35"/>
    </row>
    <row r="19128" spans="7:8" x14ac:dyDescent="0.2">
      <c r="G19128" s="35"/>
      <c r="H19128" s="35"/>
    </row>
    <row r="19129" spans="7:8" x14ac:dyDescent="0.2">
      <c r="G19129" s="35"/>
      <c r="H19129" s="35"/>
    </row>
    <row r="19130" spans="7:8" x14ac:dyDescent="0.2">
      <c r="G19130" s="35"/>
      <c r="H19130" s="35"/>
    </row>
    <row r="19131" spans="7:8" x14ac:dyDescent="0.2">
      <c r="G19131" s="35"/>
      <c r="H19131" s="35"/>
    </row>
    <row r="19132" spans="7:8" x14ac:dyDescent="0.2">
      <c r="G19132" s="35"/>
      <c r="H19132" s="35"/>
    </row>
    <row r="19133" spans="7:8" x14ac:dyDescent="0.2">
      <c r="G19133" s="35"/>
      <c r="H19133" s="35"/>
    </row>
    <row r="19134" spans="7:8" x14ac:dyDescent="0.2">
      <c r="G19134" s="35"/>
      <c r="H19134" s="35"/>
    </row>
    <row r="19135" spans="7:8" x14ac:dyDescent="0.2">
      <c r="G19135" s="35"/>
      <c r="H19135" s="35"/>
    </row>
    <row r="19136" spans="7:8" x14ac:dyDescent="0.2">
      <c r="G19136" s="35"/>
      <c r="H19136" s="35"/>
    </row>
    <row r="19137" spans="7:8" x14ac:dyDescent="0.2">
      <c r="G19137" s="35"/>
      <c r="H19137" s="35"/>
    </row>
    <row r="19138" spans="7:8" x14ac:dyDescent="0.2">
      <c r="G19138" s="35"/>
      <c r="H19138" s="35"/>
    </row>
    <row r="19139" spans="7:8" x14ac:dyDescent="0.2">
      <c r="G19139" s="35"/>
      <c r="H19139" s="35"/>
    </row>
    <row r="19140" spans="7:8" x14ac:dyDescent="0.2">
      <c r="G19140" s="35"/>
      <c r="H19140" s="35"/>
    </row>
    <row r="19141" spans="7:8" x14ac:dyDescent="0.2">
      <c r="G19141" s="35"/>
      <c r="H19141" s="35"/>
    </row>
    <row r="19142" spans="7:8" x14ac:dyDescent="0.2">
      <c r="G19142" s="35"/>
      <c r="H19142" s="35"/>
    </row>
    <row r="19143" spans="7:8" x14ac:dyDescent="0.2">
      <c r="G19143" s="35"/>
      <c r="H19143" s="35"/>
    </row>
    <row r="19144" spans="7:8" x14ac:dyDescent="0.2">
      <c r="G19144" s="35"/>
      <c r="H19144" s="35"/>
    </row>
    <row r="19145" spans="7:8" x14ac:dyDescent="0.2">
      <c r="G19145" s="35"/>
      <c r="H19145" s="35"/>
    </row>
    <row r="19146" spans="7:8" x14ac:dyDescent="0.2">
      <c r="G19146" s="35"/>
      <c r="H19146" s="35"/>
    </row>
    <row r="19147" spans="7:8" x14ac:dyDescent="0.2">
      <c r="G19147" s="35"/>
      <c r="H19147" s="35"/>
    </row>
    <row r="19148" spans="7:8" x14ac:dyDescent="0.2">
      <c r="G19148" s="35"/>
      <c r="H19148" s="35"/>
    </row>
    <row r="19149" spans="7:8" x14ac:dyDescent="0.2">
      <c r="G19149" s="35"/>
      <c r="H19149" s="35"/>
    </row>
    <row r="19150" spans="7:8" x14ac:dyDescent="0.2">
      <c r="G19150" s="35"/>
      <c r="H19150" s="35"/>
    </row>
    <row r="19151" spans="7:8" x14ac:dyDescent="0.2">
      <c r="G19151" s="35"/>
      <c r="H19151" s="35"/>
    </row>
    <row r="19152" spans="7:8" x14ac:dyDescent="0.2">
      <c r="G19152" s="35"/>
      <c r="H19152" s="35"/>
    </row>
    <row r="19153" spans="7:8" x14ac:dyDescent="0.2">
      <c r="G19153" s="35"/>
      <c r="H19153" s="35"/>
    </row>
    <row r="19154" spans="7:8" x14ac:dyDescent="0.2">
      <c r="G19154" s="35"/>
      <c r="H19154" s="35"/>
    </row>
    <row r="19155" spans="7:8" x14ac:dyDescent="0.2">
      <c r="G19155" s="35"/>
      <c r="H19155" s="35"/>
    </row>
    <row r="19156" spans="7:8" x14ac:dyDescent="0.2">
      <c r="G19156" s="35"/>
      <c r="H19156" s="35"/>
    </row>
    <row r="19157" spans="7:8" x14ac:dyDescent="0.2">
      <c r="G19157" s="35"/>
      <c r="H19157" s="35"/>
    </row>
    <row r="19158" spans="7:8" x14ac:dyDescent="0.2">
      <c r="G19158" s="35"/>
      <c r="H19158" s="35"/>
    </row>
    <row r="19159" spans="7:8" x14ac:dyDescent="0.2">
      <c r="G19159" s="35"/>
      <c r="H19159" s="35"/>
    </row>
    <row r="19160" spans="7:8" x14ac:dyDescent="0.2">
      <c r="G19160" s="35"/>
      <c r="H19160" s="35"/>
    </row>
    <row r="19161" spans="7:8" x14ac:dyDescent="0.2">
      <c r="G19161" s="35"/>
      <c r="H19161" s="35"/>
    </row>
    <row r="19162" spans="7:8" x14ac:dyDescent="0.2">
      <c r="G19162" s="35"/>
      <c r="H19162" s="35"/>
    </row>
    <row r="19163" spans="7:8" x14ac:dyDescent="0.2">
      <c r="G19163" s="35"/>
      <c r="H19163" s="35"/>
    </row>
    <row r="19164" spans="7:8" x14ac:dyDescent="0.2">
      <c r="G19164" s="35"/>
      <c r="H19164" s="35"/>
    </row>
    <row r="19165" spans="7:8" x14ac:dyDescent="0.2">
      <c r="G19165" s="35"/>
      <c r="H19165" s="35"/>
    </row>
    <row r="19166" spans="7:8" x14ac:dyDescent="0.2">
      <c r="G19166" s="35"/>
      <c r="H19166" s="35"/>
    </row>
    <row r="19167" spans="7:8" x14ac:dyDescent="0.2">
      <c r="G19167" s="35"/>
      <c r="H19167" s="35"/>
    </row>
    <row r="19168" spans="7:8" x14ac:dyDescent="0.2">
      <c r="G19168" s="35"/>
      <c r="H19168" s="35"/>
    </row>
    <row r="19169" spans="7:8" x14ac:dyDescent="0.2">
      <c r="G19169" s="35"/>
      <c r="H19169" s="35"/>
    </row>
    <row r="19170" spans="7:8" x14ac:dyDescent="0.2">
      <c r="G19170" s="35"/>
      <c r="H19170" s="35"/>
    </row>
    <row r="19171" spans="7:8" x14ac:dyDescent="0.2">
      <c r="G19171" s="35"/>
      <c r="H19171" s="35"/>
    </row>
    <row r="19172" spans="7:8" x14ac:dyDescent="0.2">
      <c r="G19172" s="35"/>
      <c r="H19172" s="35"/>
    </row>
    <row r="19173" spans="7:8" x14ac:dyDescent="0.2">
      <c r="G19173" s="35"/>
      <c r="H19173" s="35"/>
    </row>
    <row r="19174" spans="7:8" x14ac:dyDescent="0.2">
      <c r="G19174" s="35"/>
      <c r="H19174" s="35"/>
    </row>
    <row r="19175" spans="7:8" x14ac:dyDescent="0.2">
      <c r="G19175" s="35"/>
      <c r="H19175" s="35"/>
    </row>
    <row r="19176" spans="7:8" x14ac:dyDescent="0.2">
      <c r="G19176" s="35"/>
      <c r="H19176" s="35"/>
    </row>
    <row r="19177" spans="7:8" x14ac:dyDescent="0.2">
      <c r="G19177" s="35"/>
      <c r="H19177" s="35"/>
    </row>
    <row r="19178" spans="7:8" x14ac:dyDescent="0.2">
      <c r="G19178" s="35"/>
      <c r="H19178" s="35"/>
    </row>
    <row r="19179" spans="7:8" x14ac:dyDescent="0.2">
      <c r="G19179" s="35"/>
      <c r="H19179" s="35"/>
    </row>
    <row r="19180" spans="7:8" x14ac:dyDescent="0.2">
      <c r="G19180" s="35"/>
      <c r="H19180" s="35"/>
    </row>
    <row r="19181" spans="7:8" x14ac:dyDescent="0.2">
      <c r="G19181" s="35"/>
      <c r="H19181" s="35"/>
    </row>
    <row r="19182" spans="7:8" x14ac:dyDescent="0.2">
      <c r="G19182" s="35"/>
      <c r="H19182" s="35"/>
    </row>
    <row r="19183" spans="7:8" x14ac:dyDescent="0.2">
      <c r="G19183" s="35"/>
      <c r="H19183" s="35"/>
    </row>
    <row r="19184" spans="7:8" x14ac:dyDescent="0.2">
      <c r="G19184" s="35"/>
      <c r="H19184" s="35"/>
    </row>
    <row r="19185" spans="7:8" x14ac:dyDescent="0.2">
      <c r="G19185" s="35"/>
      <c r="H19185" s="35"/>
    </row>
    <row r="19186" spans="7:8" x14ac:dyDescent="0.2">
      <c r="G19186" s="35"/>
      <c r="H19186" s="35"/>
    </row>
    <row r="19187" spans="7:8" x14ac:dyDescent="0.2">
      <c r="G19187" s="35"/>
      <c r="H19187" s="35"/>
    </row>
    <row r="19188" spans="7:8" x14ac:dyDescent="0.2">
      <c r="G19188" s="35"/>
      <c r="H19188" s="35"/>
    </row>
    <row r="19189" spans="7:8" x14ac:dyDescent="0.2">
      <c r="G19189" s="35"/>
      <c r="H19189" s="35"/>
    </row>
    <row r="19190" spans="7:8" x14ac:dyDescent="0.2">
      <c r="G19190" s="35"/>
      <c r="H19190" s="35"/>
    </row>
    <row r="19191" spans="7:8" x14ac:dyDescent="0.2">
      <c r="G19191" s="35"/>
      <c r="H19191" s="35"/>
    </row>
    <row r="19192" spans="7:8" x14ac:dyDescent="0.2">
      <c r="G19192" s="35"/>
      <c r="H19192" s="35"/>
    </row>
    <row r="19193" spans="7:8" x14ac:dyDescent="0.2">
      <c r="G19193" s="35"/>
      <c r="H19193" s="35"/>
    </row>
    <row r="19194" spans="7:8" x14ac:dyDescent="0.2">
      <c r="G19194" s="35"/>
      <c r="H19194" s="35"/>
    </row>
    <row r="19195" spans="7:8" x14ac:dyDescent="0.2">
      <c r="G19195" s="35"/>
      <c r="H19195" s="35"/>
    </row>
    <row r="19196" spans="7:8" x14ac:dyDescent="0.2">
      <c r="G19196" s="35"/>
      <c r="H19196" s="35"/>
    </row>
    <row r="19197" spans="7:8" x14ac:dyDescent="0.2">
      <c r="G19197" s="35"/>
      <c r="H19197" s="35"/>
    </row>
    <row r="19198" spans="7:8" x14ac:dyDescent="0.2">
      <c r="G19198" s="35"/>
      <c r="H19198" s="35"/>
    </row>
    <row r="19199" spans="7:8" x14ac:dyDescent="0.2">
      <c r="G19199" s="35"/>
      <c r="H19199" s="35"/>
    </row>
    <row r="19200" spans="7:8" x14ac:dyDescent="0.2">
      <c r="G19200" s="35"/>
      <c r="H19200" s="35"/>
    </row>
    <row r="19201" spans="7:8" x14ac:dyDescent="0.2">
      <c r="G19201" s="35"/>
      <c r="H19201" s="35"/>
    </row>
    <row r="19202" spans="7:8" x14ac:dyDescent="0.2">
      <c r="G19202" s="35"/>
      <c r="H19202" s="35"/>
    </row>
    <row r="19203" spans="7:8" x14ac:dyDescent="0.2">
      <c r="G19203" s="35"/>
      <c r="H19203" s="35"/>
    </row>
    <row r="19204" spans="7:8" x14ac:dyDescent="0.2">
      <c r="G19204" s="35"/>
      <c r="H19204" s="35"/>
    </row>
    <row r="19205" spans="7:8" x14ac:dyDescent="0.2">
      <c r="G19205" s="35"/>
      <c r="H19205" s="35"/>
    </row>
    <row r="19206" spans="7:8" x14ac:dyDescent="0.2">
      <c r="G19206" s="35"/>
      <c r="H19206" s="35"/>
    </row>
    <row r="19207" spans="7:8" x14ac:dyDescent="0.2">
      <c r="G19207" s="35"/>
      <c r="H19207" s="35"/>
    </row>
    <row r="19208" spans="7:8" x14ac:dyDescent="0.2">
      <c r="G19208" s="35"/>
      <c r="H19208" s="35"/>
    </row>
    <row r="19209" spans="7:8" x14ac:dyDescent="0.2">
      <c r="G19209" s="35"/>
      <c r="H19209" s="35"/>
    </row>
    <row r="19210" spans="7:8" x14ac:dyDescent="0.2">
      <c r="G19210" s="35"/>
      <c r="H19210" s="35"/>
    </row>
    <row r="19211" spans="7:8" x14ac:dyDescent="0.2">
      <c r="G19211" s="35"/>
      <c r="H19211" s="35"/>
    </row>
    <row r="19212" spans="7:8" x14ac:dyDescent="0.2">
      <c r="G19212" s="35"/>
      <c r="H19212" s="35"/>
    </row>
    <row r="19213" spans="7:8" x14ac:dyDescent="0.2">
      <c r="G19213" s="35"/>
      <c r="H19213" s="35"/>
    </row>
    <row r="19214" spans="7:8" x14ac:dyDescent="0.2">
      <c r="G19214" s="35"/>
      <c r="H19214" s="35"/>
    </row>
    <row r="19215" spans="7:8" x14ac:dyDescent="0.2">
      <c r="G19215" s="35"/>
      <c r="H19215" s="35"/>
    </row>
    <row r="19216" spans="7:8" x14ac:dyDescent="0.2">
      <c r="G19216" s="35"/>
      <c r="H19216" s="35"/>
    </row>
    <row r="19217" spans="7:8" x14ac:dyDescent="0.2">
      <c r="G19217" s="35"/>
      <c r="H19217" s="35"/>
    </row>
    <row r="19218" spans="7:8" x14ac:dyDescent="0.2">
      <c r="G19218" s="35"/>
      <c r="H19218" s="35"/>
    </row>
    <row r="19219" spans="7:8" x14ac:dyDescent="0.2">
      <c r="G19219" s="35"/>
      <c r="H19219" s="35"/>
    </row>
    <row r="19220" spans="7:8" x14ac:dyDescent="0.2">
      <c r="G19220" s="35"/>
      <c r="H19220" s="35"/>
    </row>
    <row r="19221" spans="7:8" x14ac:dyDescent="0.2">
      <c r="G19221" s="35"/>
      <c r="H19221" s="35"/>
    </row>
    <row r="19222" spans="7:8" x14ac:dyDescent="0.2">
      <c r="G19222" s="35"/>
      <c r="H19222" s="35"/>
    </row>
    <row r="19223" spans="7:8" x14ac:dyDescent="0.2">
      <c r="G19223" s="35"/>
      <c r="H19223" s="35"/>
    </row>
    <row r="19224" spans="7:8" x14ac:dyDescent="0.2">
      <c r="G19224" s="35"/>
      <c r="H19224" s="35"/>
    </row>
    <row r="19225" spans="7:8" x14ac:dyDescent="0.2">
      <c r="G19225" s="35"/>
      <c r="H19225" s="35"/>
    </row>
    <row r="19226" spans="7:8" x14ac:dyDescent="0.2">
      <c r="G19226" s="35"/>
      <c r="H19226" s="35"/>
    </row>
    <row r="19227" spans="7:8" x14ac:dyDescent="0.2">
      <c r="G19227" s="35"/>
      <c r="H19227" s="35"/>
    </row>
    <row r="19228" spans="7:8" x14ac:dyDescent="0.2">
      <c r="G19228" s="35"/>
      <c r="H19228" s="35"/>
    </row>
    <row r="19229" spans="7:8" x14ac:dyDescent="0.2">
      <c r="G19229" s="35"/>
      <c r="H19229" s="35"/>
    </row>
    <row r="19230" spans="7:8" x14ac:dyDescent="0.2">
      <c r="G19230" s="35"/>
      <c r="H19230" s="35"/>
    </row>
    <row r="19231" spans="7:8" x14ac:dyDescent="0.2">
      <c r="G19231" s="35"/>
      <c r="H19231" s="35"/>
    </row>
    <row r="19232" spans="7:8" x14ac:dyDescent="0.2">
      <c r="G19232" s="35"/>
      <c r="H19232" s="35"/>
    </row>
    <row r="19233" spans="7:8" x14ac:dyDescent="0.2">
      <c r="G19233" s="35"/>
      <c r="H19233" s="35"/>
    </row>
    <row r="19234" spans="7:8" x14ac:dyDescent="0.2">
      <c r="G19234" s="35"/>
      <c r="H19234" s="35"/>
    </row>
    <row r="19235" spans="7:8" x14ac:dyDescent="0.2">
      <c r="G19235" s="35"/>
      <c r="H19235" s="35"/>
    </row>
    <row r="19236" spans="7:8" x14ac:dyDescent="0.2">
      <c r="G19236" s="35"/>
      <c r="H19236" s="35"/>
    </row>
    <row r="19237" spans="7:8" x14ac:dyDescent="0.2">
      <c r="G19237" s="35"/>
      <c r="H19237" s="35"/>
    </row>
    <row r="19238" spans="7:8" x14ac:dyDescent="0.2">
      <c r="G19238" s="35"/>
      <c r="H19238" s="35"/>
    </row>
    <row r="19239" spans="7:8" x14ac:dyDescent="0.2">
      <c r="G19239" s="35"/>
      <c r="H19239" s="35"/>
    </row>
    <row r="19240" spans="7:8" x14ac:dyDescent="0.2">
      <c r="G19240" s="35"/>
      <c r="H19240" s="35"/>
    </row>
    <row r="19241" spans="7:8" x14ac:dyDescent="0.2">
      <c r="G19241" s="35"/>
      <c r="H19241" s="35"/>
    </row>
    <row r="19242" spans="7:8" x14ac:dyDescent="0.2">
      <c r="G19242" s="35"/>
      <c r="H19242" s="35"/>
    </row>
    <row r="19243" spans="7:8" x14ac:dyDescent="0.2">
      <c r="G19243" s="35"/>
      <c r="H19243" s="35"/>
    </row>
    <row r="19244" spans="7:8" x14ac:dyDescent="0.2">
      <c r="G19244" s="35"/>
      <c r="H19244" s="35"/>
    </row>
    <row r="19245" spans="7:8" x14ac:dyDescent="0.2">
      <c r="G19245" s="35"/>
      <c r="H19245" s="35"/>
    </row>
    <row r="19246" spans="7:8" x14ac:dyDescent="0.2">
      <c r="G19246" s="35"/>
      <c r="H19246" s="35"/>
    </row>
    <row r="19247" spans="7:8" x14ac:dyDescent="0.2">
      <c r="G19247" s="35"/>
      <c r="H19247" s="35"/>
    </row>
    <row r="19248" spans="7:8" x14ac:dyDescent="0.2">
      <c r="G19248" s="35"/>
      <c r="H19248" s="35"/>
    </row>
    <row r="19249" spans="7:8" x14ac:dyDescent="0.2">
      <c r="G19249" s="35"/>
      <c r="H19249" s="35"/>
    </row>
    <row r="19250" spans="7:8" x14ac:dyDescent="0.2">
      <c r="G19250" s="35"/>
      <c r="H19250" s="35"/>
    </row>
    <row r="19251" spans="7:8" x14ac:dyDescent="0.2">
      <c r="G19251" s="35"/>
      <c r="H19251" s="35"/>
    </row>
    <row r="19252" spans="7:8" x14ac:dyDescent="0.2">
      <c r="G19252" s="35"/>
      <c r="H19252" s="35"/>
    </row>
    <row r="19253" spans="7:8" x14ac:dyDescent="0.2">
      <c r="G19253" s="35"/>
      <c r="H19253" s="35"/>
    </row>
    <row r="19254" spans="7:8" x14ac:dyDescent="0.2">
      <c r="G19254" s="35"/>
      <c r="H19254" s="35"/>
    </row>
    <row r="19255" spans="7:8" x14ac:dyDescent="0.2">
      <c r="G19255" s="35"/>
      <c r="H19255" s="35"/>
    </row>
    <row r="19256" spans="7:8" x14ac:dyDescent="0.2">
      <c r="G19256" s="35"/>
      <c r="H19256" s="35"/>
    </row>
    <row r="19257" spans="7:8" x14ac:dyDescent="0.2">
      <c r="G19257" s="35"/>
      <c r="H19257" s="35"/>
    </row>
    <row r="19258" spans="7:8" x14ac:dyDescent="0.2">
      <c r="G19258" s="35"/>
      <c r="H19258" s="35"/>
    </row>
    <row r="19259" spans="7:8" x14ac:dyDescent="0.2">
      <c r="G19259" s="35"/>
      <c r="H19259" s="35"/>
    </row>
    <row r="19260" spans="7:8" x14ac:dyDescent="0.2">
      <c r="G19260" s="35"/>
      <c r="H19260" s="35"/>
    </row>
    <row r="19261" spans="7:8" x14ac:dyDescent="0.2">
      <c r="G19261" s="35"/>
      <c r="H19261" s="35"/>
    </row>
    <row r="19262" spans="7:8" x14ac:dyDescent="0.2">
      <c r="G19262" s="35"/>
      <c r="H19262" s="35"/>
    </row>
    <row r="19263" spans="7:8" x14ac:dyDescent="0.2">
      <c r="G19263" s="35"/>
      <c r="H19263" s="35"/>
    </row>
    <row r="19264" spans="7:8" x14ac:dyDescent="0.2">
      <c r="G19264" s="35"/>
      <c r="H19264" s="35"/>
    </row>
    <row r="19265" spans="7:8" x14ac:dyDescent="0.2">
      <c r="G19265" s="35"/>
      <c r="H19265" s="35"/>
    </row>
    <row r="19266" spans="7:8" x14ac:dyDescent="0.2">
      <c r="G19266" s="35"/>
      <c r="H19266" s="35"/>
    </row>
    <row r="19267" spans="7:8" x14ac:dyDescent="0.2">
      <c r="G19267" s="35"/>
      <c r="H19267" s="35"/>
    </row>
    <row r="19268" spans="7:8" x14ac:dyDescent="0.2">
      <c r="G19268" s="35"/>
      <c r="H19268" s="35"/>
    </row>
    <row r="19269" spans="7:8" x14ac:dyDescent="0.2">
      <c r="G19269" s="35"/>
      <c r="H19269" s="35"/>
    </row>
    <row r="19270" spans="7:8" x14ac:dyDescent="0.2">
      <c r="G19270" s="35"/>
      <c r="H19270" s="35"/>
    </row>
    <row r="19271" spans="7:8" x14ac:dyDescent="0.2">
      <c r="G19271" s="35"/>
      <c r="H19271" s="35"/>
    </row>
    <row r="19272" spans="7:8" x14ac:dyDescent="0.2">
      <c r="G19272" s="35"/>
      <c r="H19272" s="35"/>
    </row>
    <row r="19273" spans="7:8" x14ac:dyDescent="0.2">
      <c r="G19273" s="35"/>
      <c r="H19273" s="35"/>
    </row>
    <row r="19274" spans="7:8" x14ac:dyDescent="0.2">
      <c r="G19274" s="35"/>
      <c r="H19274" s="35"/>
    </row>
    <row r="19275" spans="7:8" x14ac:dyDescent="0.2">
      <c r="G19275" s="35"/>
      <c r="H19275" s="35"/>
    </row>
    <row r="19276" spans="7:8" x14ac:dyDescent="0.2">
      <c r="G19276" s="35"/>
      <c r="H19276" s="35"/>
    </row>
    <row r="19277" spans="7:8" x14ac:dyDescent="0.2">
      <c r="G19277" s="35"/>
      <c r="H19277" s="35"/>
    </row>
    <row r="19278" spans="7:8" x14ac:dyDescent="0.2">
      <c r="G19278" s="35"/>
      <c r="H19278" s="35"/>
    </row>
    <row r="19279" spans="7:8" x14ac:dyDescent="0.2">
      <c r="G19279" s="35"/>
      <c r="H19279" s="35"/>
    </row>
    <row r="19280" spans="7:8" x14ac:dyDescent="0.2">
      <c r="G19280" s="35"/>
      <c r="H19280" s="35"/>
    </row>
    <row r="19281" spans="7:8" x14ac:dyDescent="0.2">
      <c r="G19281" s="35"/>
      <c r="H19281" s="35"/>
    </row>
    <row r="19282" spans="7:8" x14ac:dyDescent="0.2">
      <c r="G19282" s="35"/>
      <c r="H19282" s="35"/>
    </row>
    <row r="19283" spans="7:8" x14ac:dyDescent="0.2">
      <c r="G19283" s="35"/>
      <c r="H19283" s="35"/>
    </row>
    <row r="19284" spans="7:8" x14ac:dyDescent="0.2">
      <c r="G19284" s="35"/>
      <c r="H19284" s="35"/>
    </row>
    <row r="19285" spans="7:8" x14ac:dyDescent="0.2">
      <c r="G19285" s="35"/>
      <c r="H19285" s="35"/>
    </row>
    <row r="19286" spans="7:8" x14ac:dyDescent="0.2">
      <c r="G19286" s="35"/>
      <c r="H19286" s="35"/>
    </row>
    <row r="19287" spans="7:8" x14ac:dyDescent="0.2">
      <c r="G19287" s="35"/>
      <c r="H19287" s="35"/>
    </row>
    <row r="19288" spans="7:8" x14ac:dyDescent="0.2">
      <c r="G19288" s="35"/>
      <c r="H19288" s="35"/>
    </row>
    <row r="19289" spans="7:8" x14ac:dyDescent="0.2">
      <c r="G19289" s="35"/>
      <c r="H19289" s="35"/>
    </row>
    <row r="19290" spans="7:8" x14ac:dyDescent="0.2">
      <c r="G19290" s="35"/>
      <c r="H19290" s="35"/>
    </row>
    <row r="19291" spans="7:8" x14ac:dyDescent="0.2">
      <c r="G19291" s="35"/>
      <c r="H19291" s="35"/>
    </row>
    <row r="19292" spans="7:8" x14ac:dyDescent="0.2">
      <c r="G19292" s="35"/>
      <c r="H19292" s="35"/>
    </row>
    <row r="19293" spans="7:8" x14ac:dyDescent="0.2">
      <c r="G19293" s="35"/>
      <c r="H19293" s="35"/>
    </row>
    <row r="19294" spans="7:8" x14ac:dyDescent="0.2">
      <c r="G19294" s="35"/>
      <c r="H19294" s="35"/>
    </row>
    <row r="19295" spans="7:8" x14ac:dyDescent="0.2">
      <c r="G19295" s="35"/>
      <c r="H19295" s="35"/>
    </row>
    <row r="19296" spans="7:8" x14ac:dyDescent="0.2">
      <c r="G19296" s="35"/>
      <c r="H19296" s="35"/>
    </row>
    <row r="19297" spans="7:8" x14ac:dyDescent="0.2">
      <c r="G19297" s="35"/>
      <c r="H19297" s="35"/>
    </row>
    <row r="19298" spans="7:8" x14ac:dyDescent="0.2">
      <c r="G19298" s="35"/>
      <c r="H19298" s="35"/>
    </row>
    <row r="19299" spans="7:8" x14ac:dyDescent="0.2">
      <c r="G19299" s="35"/>
      <c r="H19299" s="35"/>
    </row>
    <row r="19300" spans="7:8" x14ac:dyDescent="0.2">
      <c r="G19300" s="35"/>
      <c r="H19300" s="35"/>
    </row>
    <row r="19301" spans="7:8" x14ac:dyDescent="0.2">
      <c r="G19301" s="35"/>
      <c r="H19301" s="35"/>
    </row>
    <row r="19302" spans="7:8" x14ac:dyDescent="0.2">
      <c r="G19302" s="35"/>
      <c r="H19302" s="35"/>
    </row>
    <row r="19303" spans="7:8" x14ac:dyDescent="0.2">
      <c r="G19303" s="35"/>
      <c r="H19303" s="35"/>
    </row>
    <row r="19304" spans="7:8" x14ac:dyDescent="0.2">
      <c r="G19304" s="35"/>
      <c r="H19304" s="35"/>
    </row>
    <row r="19305" spans="7:8" x14ac:dyDescent="0.2">
      <c r="G19305" s="35"/>
      <c r="H19305" s="35"/>
    </row>
    <row r="19306" spans="7:8" x14ac:dyDescent="0.2">
      <c r="G19306" s="35"/>
      <c r="H19306" s="35"/>
    </row>
    <row r="19307" spans="7:8" x14ac:dyDescent="0.2">
      <c r="G19307" s="35"/>
      <c r="H19307" s="35"/>
    </row>
    <row r="19308" spans="7:8" x14ac:dyDescent="0.2">
      <c r="G19308" s="35"/>
      <c r="H19308" s="35"/>
    </row>
    <row r="19309" spans="7:8" x14ac:dyDescent="0.2">
      <c r="G19309" s="35"/>
      <c r="H19309" s="35"/>
    </row>
    <row r="19310" spans="7:8" x14ac:dyDescent="0.2">
      <c r="G19310" s="35"/>
      <c r="H19310" s="35"/>
    </row>
    <row r="19311" spans="7:8" x14ac:dyDescent="0.2">
      <c r="G19311" s="35"/>
      <c r="H19311" s="35"/>
    </row>
    <row r="19312" spans="7:8" x14ac:dyDescent="0.2">
      <c r="G19312" s="35"/>
      <c r="H19312" s="35"/>
    </row>
    <row r="19313" spans="7:8" x14ac:dyDescent="0.2">
      <c r="G19313" s="35"/>
      <c r="H19313" s="35"/>
    </row>
    <row r="19314" spans="7:8" x14ac:dyDescent="0.2">
      <c r="G19314" s="35"/>
      <c r="H19314" s="35"/>
    </row>
    <row r="19315" spans="7:8" x14ac:dyDescent="0.2">
      <c r="G19315" s="35"/>
      <c r="H19315" s="35"/>
    </row>
    <row r="19316" spans="7:8" x14ac:dyDescent="0.2">
      <c r="G19316" s="35"/>
      <c r="H19316" s="35"/>
    </row>
    <row r="19317" spans="7:8" x14ac:dyDescent="0.2">
      <c r="G19317" s="35"/>
      <c r="H19317" s="35"/>
    </row>
    <row r="19318" spans="7:8" x14ac:dyDescent="0.2">
      <c r="G19318" s="35"/>
      <c r="H19318" s="35"/>
    </row>
    <row r="19319" spans="7:8" x14ac:dyDescent="0.2">
      <c r="G19319" s="35"/>
      <c r="H19319" s="35"/>
    </row>
    <row r="19320" spans="7:8" x14ac:dyDescent="0.2">
      <c r="G19320" s="35"/>
      <c r="H19320" s="35"/>
    </row>
    <row r="19321" spans="7:8" x14ac:dyDescent="0.2">
      <c r="G19321" s="35"/>
      <c r="H19321" s="35"/>
    </row>
    <row r="19322" spans="7:8" x14ac:dyDescent="0.2">
      <c r="G19322" s="35"/>
      <c r="H19322" s="35"/>
    </row>
    <row r="19323" spans="7:8" x14ac:dyDescent="0.2">
      <c r="G19323" s="35"/>
      <c r="H19323" s="35"/>
    </row>
    <row r="19324" spans="7:8" x14ac:dyDescent="0.2">
      <c r="G19324" s="35"/>
      <c r="H19324" s="35"/>
    </row>
    <row r="19325" spans="7:8" x14ac:dyDescent="0.2">
      <c r="G19325" s="35"/>
      <c r="H19325" s="35"/>
    </row>
    <row r="19326" spans="7:8" x14ac:dyDescent="0.2">
      <c r="G19326" s="35"/>
      <c r="H19326" s="35"/>
    </row>
    <row r="19327" spans="7:8" x14ac:dyDescent="0.2">
      <c r="G19327" s="35"/>
      <c r="H19327" s="35"/>
    </row>
    <row r="19328" spans="7:8" x14ac:dyDescent="0.2">
      <c r="G19328" s="35"/>
      <c r="H19328" s="35"/>
    </row>
    <row r="19329" spans="7:8" x14ac:dyDescent="0.2">
      <c r="G19329" s="35"/>
      <c r="H19329" s="35"/>
    </row>
    <row r="19330" spans="7:8" x14ac:dyDescent="0.2">
      <c r="G19330" s="35"/>
      <c r="H19330" s="35"/>
    </row>
    <row r="19331" spans="7:8" x14ac:dyDescent="0.2">
      <c r="G19331" s="35"/>
      <c r="H19331" s="35"/>
    </row>
    <row r="19332" spans="7:8" x14ac:dyDescent="0.2">
      <c r="G19332" s="35"/>
      <c r="H19332" s="35"/>
    </row>
    <row r="19333" spans="7:8" x14ac:dyDescent="0.2">
      <c r="G19333" s="35"/>
      <c r="H19333" s="35"/>
    </row>
    <row r="19334" spans="7:8" x14ac:dyDescent="0.2">
      <c r="G19334" s="35"/>
      <c r="H19334" s="35"/>
    </row>
    <row r="19335" spans="7:8" x14ac:dyDescent="0.2">
      <c r="G19335" s="35"/>
      <c r="H19335" s="35"/>
    </row>
    <row r="19336" spans="7:8" x14ac:dyDescent="0.2">
      <c r="G19336" s="35"/>
      <c r="H19336" s="35"/>
    </row>
    <row r="19337" spans="7:8" x14ac:dyDescent="0.2">
      <c r="G19337" s="35"/>
      <c r="H19337" s="35"/>
    </row>
    <row r="19338" spans="7:8" x14ac:dyDescent="0.2">
      <c r="G19338" s="35"/>
      <c r="H19338" s="35"/>
    </row>
    <row r="19339" spans="7:8" x14ac:dyDescent="0.2">
      <c r="G19339" s="35"/>
      <c r="H19339" s="35"/>
    </row>
    <row r="19340" spans="7:8" x14ac:dyDescent="0.2">
      <c r="G19340" s="35"/>
      <c r="H19340" s="35"/>
    </row>
    <row r="19341" spans="7:8" x14ac:dyDescent="0.2">
      <c r="G19341" s="35"/>
      <c r="H19341" s="35"/>
    </row>
    <row r="19342" spans="7:8" x14ac:dyDescent="0.2">
      <c r="G19342" s="35"/>
      <c r="H19342" s="35"/>
    </row>
    <row r="19343" spans="7:8" x14ac:dyDescent="0.2">
      <c r="G19343" s="35"/>
      <c r="H19343" s="35"/>
    </row>
    <row r="19344" spans="7:8" x14ac:dyDescent="0.2">
      <c r="G19344" s="35"/>
      <c r="H19344" s="35"/>
    </row>
    <row r="19345" spans="7:8" x14ac:dyDescent="0.2">
      <c r="G19345" s="35"/>
      <c r="H19345" s="35"/>
    </row>
    <row r="19346" spans="7:8" x14ac:dyDescent="0.2">
      <c r="G19346" s="35"/>
      <c r="H19346" s="35"/>
    </row>
    <row r="19347" spans="7:8" x14ac:dyDescent="0.2">
      <c r="G19347" s="35"/>
      <c r="H19347" s="35"/>
    </row>
    <row r="19348" spans="7:8" x14ac:dyDescent="0.2">
      <c r="G19348" s="35"/>
      <c r="H19348" s="35"/>
    </row>
    <row r="19349" spans="7:8" x14ac:dyDescent="0.2">
      <c r="G19349" s="35"/>
      <c r="H19349" s="35"/>
    </row>
    <row r="19350" spans="7:8" x14ac:dyDescent="0.2">
      <c r="G19350" s="35"/>
      <c r="H19350" s="35"/>
    </row>
    <row r="19351" spans="7:8" x14ac:dyDescent="0.2">
      <c r="G19351" s="35"/>
      <c r="H19351" s="35"/>
    </row>
    <row r="19352" spans="7:8" x14ac:dyDescent="0.2">
      <c r="G19352" s="35"/>
      <c r="H19352" s="35"/>
    </row>
    <row r="19353" spans="7:8" x14ac:dyDescent="0.2">
      <c r="G19353" s="35"/>
      <c r="H19353" s="35"/>
    </row>
    <row r="19354" spans="7:8" x14ac:dyDescent="0.2">
      <c r="G19354" s="35"/>
      <c r="H19354" s="35"/>
    </row>
    <row r="19355" spans="7:8" x14ac:dyDescent="0.2">
      <c r="G19355" s="35"/>
      <c r="H19355" s="35"/>
    </row>
    <row r="19356" spans="7:8" x14ac:dyDescent="0.2">
      <c r="G19356" s="35"/>
      <c r="H19356" s="35"/>
    </row>
    <row r="19357" spans="7:8" x14ac:dyDescent="0.2">
      <c r="G19357" s="35"/>
      <c r="H19357" s="35"/>
    </row>
    <row r="19358" spans="7:8" x14ac:dyDescent="0.2">
      <c r="G19358" s="35"/>
      <c r="H19358" s="35"/>
    </row>
    <row r="19359" spans="7:8" x14ac:dyDescent="0.2">
      <c r="G19359" s="35"/>
      <c r="H19359" s="35"/>
    </row>
    <row r="19360" spans="7:8" x14ac:dyDescent="0.2">
      <c r="G19360" s="35"/>
      <c r="H19360" s="35"/>
    </row>
    <row r="19361" spans="7:8" x14ac:dyDescent="0.2">
      <c r="G19361" s="35"/>
      <c r="H19361" s="35"/>
    </row>
    <row r="19362" spans="7:8" x14ac:dyDescent="0.2">
      <c r="G19362" s="35"/>
      <c r="H19362" s="35"/>
    </row>
    <row r="19363" spans="7:8" x14ac:dyDescent="0.2">
      <c r="G19363" s="35"/>
      <c r="H19363" s="35"/>
    </row>
    <row r="19364" spans="7:8" x14ac:dyDescent="0.2">
      <c r="G19364" s="35"/>
      <c r="H19364" s="35"/>
    </row>
    <row r="19365" spans="7:8" x14ac:dyDescent="0.2">
      <c r="G19365" s="35"/>
      <c r="H19365" s="35"/>
    </row>
    <row r="19366" spans="7:8" x14ac:dyDescent="0.2">
      <c r="G19366" s="35"/>
      <c r="H19366" s="35"/>
    </row>
    <row r="19367" spans="7:8" x14ac:dyDescent="0.2">
      <c r="G19367" s="35"/>
      <c r="H19367" s="35"/>
    </row>
    <row r="19368" spans="7:8" x14ac:dyDescent="0.2">
      <c r="G19368" s="35"/>
      <c r="H19368" s="35"/>
    </row>
    <row r="19369" spans="7:8" x14ac:dyDescent="0.2">
      <c r="G19369" s="35"/>
      <c r="H19369" s="35"/>
    </row>
    <row r="19370" spans="7:8" x14ac:dyDescent="0.2">
      <c r="G19370" s="35"/>
      <c r="H19370" s="35"/>
    </row>
    <row r="19371" spans="7:8" x14ac:dyDescent="0.2">
      <c r="G19371" s="35"/>
      <c r="H19371" s="35"/>
    </row>
    <row r="19372" spans="7:8" x14ac:dyDescent="0.2">
      <c r="G19372" s="35"/>
      <c r="H19372" s="35"/>
    </row>
    <row r="19373" spans="7:8" x14ac:dyDescent="0.2">
      <c r="G19373" s="35"/>
      <c r="H19373" s="35"/>
    </row>
    <row r="19374" spans="7:8" x14ac:dyDescent="0.2">
      <c r="G19374" s="35"/>
      <c r="H19374" s="35"/>
    </row>
    <row r="19375" spans="7:8" x14ac:dyDescent="0.2">
      <c r="G19375" s="35"/>
      <c r="H19375" s="35"/>
    </row>
    <row r="19376" spans="7:8" x14ac:dyDescent="0.2">
      <c r="G19376" s="35"/>
      <c r="H19376" s="35"/>
    </row>
    <row r="19377" spans="7:8" x14ac:dyDescent="0.2">
      <c r="G19377" s="35"/>
      <c r="H19377" s="35"/>
    </row>
    <row r="19378" spans="7:8" x14ac:dyDescent="0.2">
      <c r="G19378" s="35"/>
      <c r="H19378" s="35"/>
    </row>
    <row r="19379" spans="7:8" x14ac:dyDescent="0.2">
      <c r="G19379" s="35"/>
      <c r="H19379" s="35"/>
    </row>
    <row r="19380" spans="7:8" x14ac:dyDescent="0.2">
      <c r="G19380" s="35"/>
      <c r="H19380" s="35"/>
    </row>
    <row r="19381" spans="7:8" x14ac:dyDescent="0.2">
      <c r="G19381" s="35"/>
      <c r="H19381" s="35"/>
    </row>
    <row r="19382" spans="7:8" x14ac:dyDescent="0.2">
      <c r="G19382" s="35"/>
      <c r="H19382" s="35"/>
    </row>
    <row r="19383" spans="7:8" x14ac:dyDescent="0.2">
      <c r="G19383" s="35"/>
      <c r="H19383" s="35"/>
    </row>
    <row r="19384" spans="7:8" x14ac:dyDescent="0.2">
      <c r="G19384" s="35"/>
      <c r="H19384" s="35"/>
    </row>
    <row r="19385" spans="7:8" x14ac:dyDescent="0.2">
      <c r="G19385" s="35"/>
      <c r="H19385" s="35"/>
    </row>
    <row r="19386" spans="7:8" x14ac:dyDescent="0.2">
      <c r="G19386" s="35"/>
      <c r="H19386" s="35"/>
    </row>
    <row r="19387" spans="7:8" x14ac:dyDescent="0.2">
      <c r="G19387" s="35"/>
      <c r="H19387" s="35"/>
    </row>
    <row r="19388" spans="7:8" x14ac:dyDescent="0.2">
      <c r="G19388" s="35"/>
      <c r="H19388" s="35"/>
    </row>
    <row r="19389" spans="7:8" x14ac:dyDescent="0.2">
      <c r="G19389" s="35"/>
      <c r="H19389" s="35"/>
    </row>
    <row r="19390" spans="7:8" x14ac:dyDescent="0.2">
      <c r="G19390" s="35"/>
      <c r="H19390" s="35"/>
    </row>
    <row r="19391" spans="7:8" x14ac:dyDescent="0.2">
      <c r="G19391" s="35"/>
      <c r="H19391" s="35"/>
    </row>
    <row r="19392" spans="7:8" x14ac:dyDescent="0.2">
      <c r="G19392" s="35"/>
      <c r="H19392" s="35"/>
    </row>
    <row r="19393" spans="7:8" x14ac:dyDescent="0.2">
      <c r="G19393" s="35"/>
      <c r="H19393" s="35"/>
    </row>
    <row r="19394" spans="7:8" x14ac:dyDescent="0.2">
      <c r="G19394" s="35"/>
      <c r="H19394" s="35"/>
    </row>
    <row r="19395" spans="7:8" x14ac:dyDescent="0.2">
      <c r="G19395" s="35"/>
      <c r="H19395" s="35"/>
    </row>
    <row r="19396" spans="7:8" x14ac:dyDescent="0.2">
      <c r="G19396" s="35"/>
      <c r="H19396" s="35"/>
    </row>
    <row r="19397" spans="7:8" x14ac:dyDescent="0.2">
      <c r="G19397" s="35"/>
      <c r="H19397" s="35"/>
    </row>
    <row r="19398" spans="7:8" x14ac:dyDescent="0.2">
      <c r="G19398" s="35"/>
      <c r="H19398" s="35"/>
    </row>
    <row r="19399" spans="7:8" x14ac:dyDescent="0.2">
      <c r="G19399" s="35"/>
      <c r="H19399" s="35"/>
    </row>
    <row r="19400" spans="7:8" x14ac:dyDescent="0.2">
      <c r="G19400" s="35"/>
      <c r="H19400" s="35"/>
    </row>
    <row r="19401" spans="7:8" x14ac:dyDescent="0.2">
      <c r="G19401" s="35"/>
      <c r="H19401" s="35"/>
    </row>
    <row r="19402" spans="7:8" x14ac:dyDescent="0.2">
      <c r="G19402" s="35"/>
      <c r="H19402" s="35"/>
    </row>
    <row r="19403" spans="7:8" x14ac:dyDescent="0.2">
      <c r="G19403" s="35"/>
      <c r="H19403" s="35"/>
    </row>
    <row r="19404" spans="7:8" x14ac:dyDescent="0.2">
      <c r="G19404" s="35"/>
      <c r="H19404" s="35"/>
    </row>
    <row r="19405" spans="7:8" x14ac:dyDescent="0.2">
      <c r="G19405" s="35"/>
      <c r="H19405" s="35"/>
    </row>
    <row r="19406" spans="7:8" x14ac:dyDescent="0.2">
      <c r="G19406" s="35"/>
      <c r="H19406" s="35"/>
    </row>
    <row r="19407" spans="7:8" x14ac:dyDescent="0.2">
      <c r="G19407" s="35"/>
      <c r="H19407" s="35"/>
    </row>
    <row r="19408" spans="7:8" x14ac:dyDescent="0.2">
      <c r="G19408" s="35"/>
      <c r="H19408" s="35"/>
    </row>
    <row r="19409" spans="7:8" x14ac:dyDescent="0.2">
      <c r="G19409" s="35"/>
      <c r="H19409" s="35"/>
    </row>
    <row r="19410" spans="7:8" x14ac:dyDescent="0.2">
      <c r="G19410" s="35"/>
      <c r="H19410" s="35"/>
    </row>
    <row r="19411" spans="7:8" x14ac:dyDescent="0.2">
      <c r="G19411" s="35"/>
      <c r="H19411" s="35"/>
    </row>
    <row r="19412" spans="7:8" x14ac:dyDescent="0.2">
      <c r="G19412" s="35"/>
      <c r="H19412" s="35"/>
    </row>
    <row r="19413" spans="7:8" x14ac:dyDescent="0.2">
      <c r="G19413" s="35"/>
      <c r="H19413" s="35"/>
    </row>
    <row r="19414" spans="7:8" x14ac:dyDescent="0.2">
      <c r="G19414" s="35"/>
      <c r="H19414" s="35"/>
    </row>
    <row r="19415" spans="7:8" x14ac:dyDescent="0.2">
      <c r="G19415" s="35"/>
      <c r="H19415" s="35"/>
    </row>
    <row r="19416" spans="7:8" x14ac:dyDescent="0.2">
      <c r="G19416" s="35"/>
      <c r="H19416" s="35"/>
    </row>
    <row r="19417" spans="7:8" x14ac:dyDescent="0.2">
      <c r="G19417" s="35"/>
      <c r="H19417" s="35"/>
    </row>
    <row r="19418" spans="7:8" x14ac:dyDescent="0.2">
      <c r="G19418" s="35"/>
      <c r="H19418" s="35"/>
    </row>
    <row r="19419" spans="7:8" x14ac:dyDescent="0.2">
      <c r="G19419" s="35"/>
      <c r="H19419" s="35"/>
    </row>
    <row r="19420" spans="7:8" x14ac:dyDescent="0.2">
      <c r="G19420" s="35"/>
      <c r="H19420" s="35"/>
    </row>
    <row r="19421" spans="7:8" x14ac:dyDescent="0.2">
      <c r="G19421" s="35"/>
      <c r="H19421" s="35"/>
    </row>
    <row r="19422" spans="7:8" x14ac:dyDescent="0.2">
      <c r="G19422" s="35"/>
      <c r="H19422" s="35"/>
    </row>
    <row r="19423" spans="7:8" x14ac:dyDescent="0.2">
      <c r="G19423" s="35"/>
      <c r="H19423" s="35"/>
    </row>
    <row r="19424" spans="7:8" x14ac:dyDescent="0.2">
      <c r="G19424" s="35"/>
      <c r="H19424" s="35"/>
    </row>
    <row r="19425" spans="7:8" x14ac:dyDescent="0.2">
      <c r="G19425" s="35"/>
      <c r="H19425" s="35"/>
    </row>
    <row r="19426" spans="7:8" x14ac:dyDescent="0.2">
      <c r="G19426" s="35"/>
      <c r="H19426" s="35"/>
    </row>
    <row r="19427" spans="7:8" x14ac:dyDescent="0.2">
      <c r="G19427" s="35"/>
      <c r="H19427" s="35"/>
    </row>
    <row r="19428" spans="7:8" x14ac:dyDescent="0.2">
      <c r="G19428" s="35"/>
      <c r="H19428" s="35"/>
    </row>
    <row r="19429" spans="7:8" x14ac:dyDescent="0.2">
      <c r="G19429" s="35"/>
      <c r="H19429" s="35"/>
    </row>
    <row r="19430" spans="7:8" x14ac:dyDescent="0.2">
      <c r="G19430" s="35"/>
      <c r="H19430" s="35"/>
    </row>
    <row r="19431" spans="7:8" x14ac:dyDescent="0.2">
      <c r="G19431" s="35"/>
      <c r="H19431" s="35"/>
    </row>
    <row r="19432" spans="7:8" x14ac:dyDescent="0.2">
      <c r="G19432" s="35"/>
      <c r="H19432" s="35"/>
    </row>
    <row r="19433" spans="7:8" x14ac:dyDescent="0.2">
      <c r="G19433" s="35"/>
      <c r="H19433" s="35"/>
    </row>
    <row r="19434" spans="7:8" x14ac:dyDescent="0.2">
      <c r="G19434" s="35"/>
      <c r="H19434" s="35"/>
    </row>
    <row r="19435" spans="7:8" x14ac:dyDescent="0.2">
      <c r="G19435" s="35"/>
      <c r="H19435" s="35"/>
    </row>
    <row r="19436" spans="7:8" x14ac:dyDescent="0.2">
      <c r="G19436" s="35"/>
      <c r="H19436" s="35"/>
    </row>
    <row r="19437" spans="7:8" x14ac:dyDescent="0.2">
      <c r="G19437" s="35"/>
      <c r="H19437" s="35"/>
    </row>
    <row r="19438" spans="7:8" x14ac:dyDescent="0.2">
      <c r="G19438" s="35"/>
      <c r="H19438" s="35"/>
    </row>
    <row r="19439" spans="7:8" x14ac:dyDescent="0.2">
      <c r="G19439" s="35"/>
      <c r="H19439" s="35"/>
    </row>
    <row r="19440" spans="7:8" x14ac:dyDescent="0.2">
      <c r="G19440" s="35"/>
      <c r="H19440" s="35"/>
    </row>
    <row r="19441" spans="7:8" x14ac:dyDescent="0.2">
      <c r="G19441" s="35"/>
      <c r="H19441" s="35"/>
    </row>
    <row r="19442" spans="7:8" x14ac:dyDescent="0.2">
      <c r="G19442" s="35"/>
      <c r="H19442" s="35"/>
    </row>
    <row r="19443" spans="7:8" x14ac:dyDescent="0.2">
      <c r="G19443" s="35"/>
      <c r="H19443" s="35"/>
    </row>
    <row r="19444" spans="7:8" x14ac:dyDescent="0.2">
      <c r="G19444" s="35"/>
      <c r="H19444" s="35"/>
    </row>
    <row r="19445" spans="7:8" x14ac:dyDescent="0.2">
      <c r="G19445" s="35"/>
      <c r="H19445" s="35"/>
    </row>
    <row r="19446" spans="7:8" x14ac:dyDescent="0.2">
      <c r="G19446" s="35"/>
      <c r="H19446" s="35"/>
    </row>
    <row r="19447" spans="7:8" x14ac:dyDescent="0.2">
      <c r="G19447" s="35"/>
      <c r="H19447" s="35"/>
    </row>
    <row r="19448" spans="7:8" x14ac:dyDescent="0.2">
      <c r="G19448" s="35"/>
      <c r="H19448" s="35"/>
    </row>
    <row r="19449" spans="7:8" x14ac:dyDescent="0.2">
      <c r="G19449" s="35"/>
      <c r="H19449" s="35"/>
    </row>
    <row r="19450" spans="7:8" x14ac:dyDescent="0.2">
      <c r="G19450" s="35"/>
      <c r="H19450" s="35"/>
    </row>
    <row r="19451" spans="7:8" x14ac:dyDescent="0.2">
      <c r="G19451" s="35"/>
      <c r="H19451" s="35"/>
    </row>
    <row r="19452" spans="7:8" x14ac:dyDescent="0.2">
      <c r="G19452" s="35"/>
      <c r="H19452" s="35"/>
    </row>
    <row r="19453" spans="7:8" x14ac:dyDescent="0.2">
      <c r="G19453" s="35"/>
      <c r="H19453" s="35"/>
    </row>
    <row r="19454" spans="7:8" x14ac:dyDescent="0.2">
      <c r="G19454" s="35"/>
      <c r="H19454" s="35"/>
    </row>
    <row r="19455" spans="7:8" x14ac:dyDescent="0.2">
      <c r="G19455" s="35"/>
      <c r="H19455" s="35"/>
    </row>
    <row r="19456" spans="7:8" x14ac:dyDescent="0.2">
      <c r="G19456" s="35"/>
      <c r="H19456" s="35"/>
    </row>
    <row r="19457" spans="7:8" x14ac:dyDescent="0.2">
      <c r="G19457" s="35"/>
      <c r="H19457" s="35"/>
    </row>
    <row r="19458" spans="7:8" x14ac:dyDescent="0.2">
      <c r="G19458" s="35"/>
      <c r="H19458" s="35"/>
    </row>
    <row r="19459" spans="7:8" x14ac:dyDescent="0.2">
      <c r="G19459" s="35"/>
      <c r="H19459" s="35"/>
    </row>
    <row r="19460" spans="7:8" x14ac:dyDescent="0.2">
      <c r="G19460" s="35"/>
      <c r="H19460" s="35"/>
    </row>
    <row r="19461" spans="7:8" x14ac:dyDescent="0.2">
      <c r="G19461" s="35"/>
      <c r="H19461" s="35"/>
    </row>
    <row r="19462" spans="7:8" x14ac:dyDescent="0.2">
      <c r="G19462" s="35"/>
      <c r="H19462" s="35"/>
    </row>
    <row r="19463" spans="7:8" x14ac:dyDescent="0.2">
      <c r="G19463" s="35"/>
      <c r="H19463" s="35"/>
    </row>
    <row r="19464" spans="7:8" x14ac:dyDescent="0.2">
      <c r="G19464" s="35"/>
      <c r="H19464" s="35"/>
    </row>
    <row r="19465" spans="7:8" x14ac:dyDescent="0.2">
      <c r="G19465" s="35"/>
      <c r="H19465" s="35"/>
    </row>
    <row r="19466" spans="7:8" x14ac:dyDescent="0.2">
      <c r="G19466" s="35"/>
      <c r="H19466" s="35"/>
    </row>
    <row r="19467" spans="7:8" x14ac:dyDescent="0.2">
      <c r="G19467" s="35"/>
      <c r="H19467" s="35"/>
    </row>
    <row r="19468" spans="7:8" x14ac:dyDescent="0.2">
      <c r="G19468" s="35"/>
      <c r="H19468" s="35"/>
    </row>
    <row r="19469" spans="7:8" x14ac:dyDescent="0.2">
      <c r="G19469" s="35"/>
      <c r="H19469" s="35"/>
    </row>
    <row r="19470" spans="7:8" x14ac:dyDescent="0.2">
      <c r="G19470" s="35"/>
      <c r="H19470" s="35"/>
    </row>
    <row r="19471" spans="7:8" x14ac:dyDescent="0.2">
      <c r="G19471" s="35"/>
      <c r="H19471" s="35"/>
    </row>
    <row r="19472" spans="7:8" x14ac:dyDescent="0.2">
      <c r="G19472" s="35"/>
      <c r="H19472" s="35"/>
    </row>
    <row r="19473" spans="7:8" x14ac:dyDescent="0.2">
      <c r="G19473" s="35"/>
      <c r="H19473" s="35"/>
    </row>
    <row r="19474" spans="7:8" x14ac:dyDescent="0.2">
      <c r="G19474" s="35"/>
      <c r="H19474" s="35"/>
    </row>
    <row r="19475" spans="7:8" x14ac:dyDescent="0.2">
      <c r="G19475" s="35"/>
      <c r="H19475" s="35"/>
    </row>
    <row r="19476" spans="7:8" x14ac:dyDescent="0.2">
      <c r="G19476" s="35"/>
      <c r="H19476" s="35"/>
    </row>
    <row r="19477" spans="7:8" x14ac:dyDescent="0.2">
      <c r="G19477" s="35"/>
      <c r="H19477" s="35"/>
    </row>
    <row r="19478" spans="7:8" x14ac:dyDescent="0.2">
      <c r="G19478" s="35"/>
      <c r="H19478" s="35"/>
    </row>
    <row r="19479" spans="7:8" x14ac:dyDescent="0.2">
      <c r="G19479" s="35"/>
      <c r="H19479" s="35"/>
    </row>
    <row r="19480" spans="7:8" x14ac:dyDescent="0.2">
      <c r="G19480" s="35"/>
      <c r="H19480" s="35"/>
    </row>
    <row r="19481" spans="7:8" x14ac:dyDescent="0.2">
      <c r="G19481" s="35"/>
      <c r="H19481" s="35"/>
    </row>
    <row r="19482" spans="7:8" x14ac:dyDescent="0.2">
      <c r="G19482" s="35"/>
      <c r="H19482" s="35"/>
    </row>
    <row r="19483" spans="7:8" x14ac:dyDescent="0.2">
      <c r="G19483" s="35"/>
      <c r="H19483" s="35"/>
    </row>
    <row r="19484" spans="7:8" x14ac:dyDescent="0.2">
      <c r="G19484" s="35"/>
      <c r="H19484" s="35"/>
    </row>
    <row r="19485" spans="7:8" x14ac:dyDescent="0.2">
      <c r="G19485" s="35"/>
      <c r="H19485" s="35"/>
    </row>
    <row r="19486" spans="7:8" x14ac:dyDescent="0.2">
      <c r="G19486" s="35"/>
      <c r="H19486" s="35"/>
    </row>
    <row r="19487" spans="7:8" x14ac:dyDescent="0.2">
      <c r="G19487" s="35"/>
      <c r="H19487" s="35"/>
    </row>
    <row r="19488" spans="7:8" x14ac:dyDescent="0.2">
      <c r="G19488" s="35"/>
      <c r="H19488" s="35"/>
    </row>
    <row r="19489" spans="7:8" x14ac:dyDescent="0.2">
      <c r="G19489" s="35"/>
      <c r="H19489" s="35"/>
    </row>
    <row r="19490" spans="7:8" x14ac:dyDescent="0.2">
      <c r="G19490" s="35"/>
      <c r="H19490" s="35"/>
    </row>
    <row r="19491" spans="7:8" x14ac:dyDescent="0.2">
      <c r="G19491" s="35"/>
      <c r="H19491" s="35"/>
    </row>
    <row r="19492" spans="7:8" x14ac:dyDescent="0.2">
      <c r="G19492" s="35"/>
      <c r="H19492" s="35"/>
    </row>
    <row r="19493" spans="7:8" x14ac:dyDescent="0.2">
      <c r="G19493" s="35"/>
      <c r="H19493" s="35"/>
    </row>
    <row r="19494" spans="7:8" x14ac:dyDescent="0.2">
      <c r="G19494" s="35"/>
      <c r="H19494" s="35"/>
    </row>
    <row r="19495" spans="7:8" x14ac:dyDescent="0.2">
      <c r="G19495" s="35"/>
      <c r="H19495" s="35"/>
    </row>
    <row r="19496" spans="7:8" x14ac:dyDescent="0.2">
      <c r="G19496" s="35"/>
      <c r="H19496" s="35"/>
    </row>
    <row r="19497" spans="7:8" x14ac:dyDescent="0.2">
      <c r="G19497" s="35"/>
      <c r="H19497" s="35"/>
    </row>
    <row r="19498" spans="7:8" x14ac:dyDescent="0.2">
      <c r="G19498" s="35"/>
      <c r="H19498" s="35"/>
    </row>
    <row r="19499" spans="7:8" x14ac:dyDescent="0.2">
      <c r="G19499" s="35"/>
      <c r="H19499" s="35"/>
    </row>
    <row r="19500" spans="7:8" x14ac:dyDescent="0.2">
      <c r="G19500" s="35"/>
      <c r="H19500" s="35"/>
    </row>
    <row r="19501" spans="7:8" x14ac:dyDescent="0.2">
      <c r="G19501" s="35"/>
      <c r="H19501" s="35"/>
    </row>
    <row r="19502" spans="7:8" x14ac:dyDescent="0.2">
      <c r="G19502" s="35"/>
      <c r="H19502" s="35"/>
    </row>
    <row r="19503" spans="7:8" x14ac:dyDescent="0.2">
      <c r="G19503" s="35"/>
      <c r="H19503" s="35"/>
    </row>
    <row r="19504" spans="7:8" x14ac:dyDescent="0.2">
      <c r="G19504" s="35"/>
      <c r="H19504" s="35"/>
    </row>
    <row r="19505" spans="7:8" x14ac:dyDescent="0.2">
      <c r="G19505" s="35"/>
      <c r="H19505" s="35"/>
    </row>
    <row r="19506" spans="7:8" x14ac:dyDescent="0.2">
      <c r="G19506" s="35"/>
      <c r="H19506" s="35"/>
    </row>
    <row r="19507" spans="7:8" x14ac:dyDescent="0.2">
      <c r="G19507" s="35"/>
      <c r="H19507" s="35"/>
    </row>
    <row r="19508" spans="7:8" x14ac:dyDescent="0.2">
      <c r="G19508" s="35"/>
      <c r="H19508" s="35"/>
    </row>
    <row r="19509" spans="7:8" x14ac:dyDescent="0.2">
      <c r="G19509" s="35"/>
      <c r="H19509" s="35"/>
    </row>
    <row r="19510" spans="7:8" x14ac:dyDescent="0.2">
      <c r="G19510" s="35"/>
      <c r="H19510" s="35"/>
    </row>
    <row r="19511" spans="7:8" x14ac:dyDescent="0.2">
      <c r="G19511" s="35"/>
      <c r="H19511" s="35"/>
    </row>
    <row r="19512" spans="7:8" x14ac:dyDescent="0.2">
      <c r="G19512" s="35"/>
      <c r="H19512" s="35"/>
    </row>
    <row r="19513" spans="7:8" x14ac:dyDescent="0.2">
      <c r="G19513" s="35"/>
      <c r="H19513" s="35"/>
    </row>
    <row r="19514" spans="7:8" x14ac:dyDescent="0.2">
      <c r="G19514" s="35"/>
      <c r="H19514" s="35"/>
    </row>
    <row r="19515" spans="7:8" x14ac:dyDescent="0.2">
      <c r="G19515" s="35"/>
      <c r="H19515" s="35"/>
    </row>
    <row r="19516" spans="7:8" x14ac:dyDescent="0.2">
      <c r="G19516" s="35"/>
      <c r="H19516" s="35"/>
    </row>
    <row r="19517" spans="7:8" x14ac:dyDescent="0.2">
      <c r="G19517" s="35"/>
      <c r="H19517" s="35"/>
    </row>
    <row r="19518" spans="7:8" x14ac:dyDescent="0.2">
      <c r="G19518" s="35"/>
      <c r="H19518" s="35"/>
    </row>
    <row r="19519" spans="7:8" x14ac:dyDescent="0.2">
      <c r="G19519" s="35"/>
      <c r="H19519" s="35"/>
    </row>
    <row r="19520" spans="7:8" x14ac:dyDescent="0.2">
      <c r="G19520" s="35"/>
      <c r="H19520" s="35"/>
    </row>
    <row r="19521" spans="7:8" x14ac:dyDescent="0.2">
      <c r="G19521" s="35"/>
      <c r="H19521" s="35"/>
    </row>
    <row r="19522" spans="7:8" x14ac:dyDescent="0.2">
      <c r="G19522" s="35"/>
      <c r="H19522" s="35"/>
    </row>
    <row r="19523" spans="7:8" x14ac:dyDescent="0.2">
      <c r="G19523" s="35"/>
      <c r="H19523" s="35"/>
    </row>
    <row r="19524" spans="7:8" x14ac:dyDescent="0.2">
      <c r="G19524" s="35"/>
      <c r="H19524" s="35"/>
    </row>
    <row r="19525" spans="7:8" x14ac:dyDescent="0.2">
      <c r="G19525" s="35"/>
      <c r="H19525" s="35"/>
    </row>
    <row r="19526" spans="7:8" x14ac:dyDescent="0.2">
      <c r="G19526" s="35"/>
      <c r="H19526" s="35"/>
    </row>
    <row r="19527" spans="7:8" x14ac:dyDescent="0.2">
      <c r="G19527" s="35"/>
      <c r="H19527" s="35"/>
    </row>
    <row r="19528" spans="7:8" x14ac:dyDescent="0.2">
      <c r="G19528" s="35"/>
      <c r="H19528" s="35"/>
    </row>
    <row r="19529" spans="7:8" x14ac:dyDescent="0.2">
      <c r="G19529" s="35"/>
      <c r="H19529" s="35"/>
    </row>
    <row r="19530" spans="7:8" x14ac:dyDescent="0.2">
      <c r="G19530" s="35"/>
      <c r="H19530" s="35"/>
    </row>
    <row r="19531" spans="7:8" x14ac:dyDescent="0.2">
      <c r="G19531" s="35"/>
      <c r="H19531" s="35"/>
    </row>
    <row r="19532" spans="7:8" x14ac:dyDescent="0.2">
      <c r="G19532" s="35"/>
      <c r="H19532" s="35"/>
    </row>
    <row r="19533" spans="7:8" x14ac:dyDescent="0.2">
      <c r="G19533" s="35"/>
      <c r="H19533" s="35"/>
    </row>
    <row r="19534" spans="7:8" x14ac:dyDescent="0.2">
      <c r="G19534" s="35"/>
      <c r="H19534" s="35"/>
    </row>
    <row r="19535" spans="7:8" x14ac:dyDescent="0.2">
      <c r="G19535" s="35"/>
      <c r="H19535" s="35"/>
    </row>
    <row r="19536" spans="7:8" x14ac:dyDescent="0.2">
      <c r="G19536" s="35"/>
      <c r="H19536" s="35"/>
    </row>
    <row r="19537" spans="7:8" x14ac:dyDescent="0.2">
      <c r="G19537" s="35"/>
      <c r="H19537" s="35"/>
    </row>
    <row r="19538" spans="7:8" x14ac:dyDescent="0.2">
      <c r="G19538" s="35"/>
      <c r="H19538" s="35"/>
    </row>
    <row r="19539" spans="7:8" x14ac:dyDescent="0.2">
      <c r="G19539" s="35"/>
      <c r="H19539" s="35"/>
    </row>
    <row r="19540" spans="7:8" x14ac:dyDescent="0.2">
      <c r="G19540" s="35"/>
      <c r="H19540" s="35"/>
    </row>
    <row r="19541" spans="7:8" x14ac:dyDescent="0.2">
      <c r="G19541" s="35"/>
      <c r="H19541" s="35"/>
    </row>
    <row r="19542" spans="7:8" x14ac:dyDescent="0.2">
      <c r="G19542" s="35"/>
      <c r="H19542" s="35"/>
    </row>
    <row r="19543" spans="7:8" x14ac:dyDescent="0.2">
      <c r="G19543" s="35"/>
      <c r="H19543" s="35"/>
    </row>
    <row r="19544" spans="7:8" x14ac:dyDescent="0.2">
      <c r="G19544" s="35"/>
      <c r="H19544" s="35"/>
    </row>
    <row r="19545" spans="7:8" x14ac:dyDescent="0.2">
      <c r="G19545" s="35"/>
      <c r="H19545" s="35"/>
    </row>
    <row r="19546" spans="7:8" x14ac:dyDescent="0.2">
      <c r="G19546" s="35"/>
      <c r="H19546" s="35"/>
    </row>
    <row r="19547" spans="7:8" x14ac:dyDescent="0.2">
      <c r="G19547" s="35"/>
      <c r="H19547" s="35"/>
    </row>
    <row r="19548" spans="7:8" x14ac:dyDescent="0.2">
      <c r="G19548" s="35"/>
      <c r="H19548" s="35"/>
    </row>
    <row r="19549" spans="7:8" x14ac:dyDescent="0.2">
      <c r="G19549" s="35"/>
      <c r="H19549" s="35"/>
    </row>
    <row r="19550" spans="7:8" x14ac:dyDescent="0.2">
      <c r="G19550" s="35"/>
      <c r="H19550" s="35"/>
    </row>
    <row r="19551" spans="7:8" x14ac:dyDescent="0.2">
      <c r="G19551" s="35"/>
      <c r="H19551" s="35"/>
    </row>
    <row r="19552" spans="7:8" x14ac:dyDescent="0.2">
      <c r="G19552" s="35"/>
      <c r="H19552" s="35"/>
    </row>
    <row r="19553" spans="7:8" x14ac:dyDescent="0.2">
      <c r="G19553" s="35"/>
      <c r="H19553" s="35"/>
    </row>
    <row r="19554" spans="7:8" x14ac:dyDescent="0.2">
      <c r="G19554" s="35"/>
      <c r="H19554" s="35"/>
    </row>
    <row r="19555" spans="7:8" x14ac:dyDescent="0.2">
      <c r="G19555" s="35"/>
      <c r="H19555" s="35"/>
    </row>
    <row r="19556" spans="7:8" x14ac:dyDescent="0.2">
      <c r="G19556" s="35"/>
      <c r="H19556" s="35"/>
    </row>
    <row r="19557" spans="7:8" x14ac:dyDescent="0.2">
      <c r="G19557" s="35"/>
      <c r="H19557" s="35"/>
    </row>
    <row r="19558" spans="7:8" x14ac:dyDescent="0.2">
      <c r="G19558" s="35"/>
      <c r="H19558" s="35"/>
    </row>
    <row r="19559" spans="7:8" x14ac:dyDescent="0.2">
      <c r="G19559" s="35"/>
      <c r="H19559" s="35"/>
    </row>
    <row r="19560" spans="7:8" x14ac:dyDescent="0.2">
      <c r="G19560" s="35"/>
      <c r="H19560" s="35"/>
    </row>
    <row r="19561" spans="7:8" x14ac:dyDescent="0.2">
      <c r="G19561" s="35"/>
      <c r="H19561" s="35"/>
    </row>
    <row r="19562" spans="7:8" x14ac:dyDescent="0.2">
      <c r="G19562" s="35"/>
      <c r="H19562" s="35"/>
    </row>
    <row r="19563" spans="7:8" x14ac:dyDescent="0.2">
      <c r="G19563" s="35"/>
      <c r="H19563" s="35"/>
    </row>
    <row r="19564" spans="7:8" x14ac:dyDescent="0.2">
      <c r="G19564" s="35"/>
      <c r="H19564" s="35"/>
    </row>
    <row r="19565" spans="7:8" x14ac:dyDescent="0.2">
      <c r="G19565" s="35"/>
      <c r="H19565" s="35"/>
    </row>
    <row r="19566" spans="7:8" x14ac:dyDescent="0.2">
      <c r="G19566" s="35"/>
      <c r="H19566" s="35"/>
    </row>
    <row r="19567" spans="7:8" x14ac:dyDescent="0.2">
      <c r="G19567" s="35"/>
      <c r="H19567" s="35"/>
    </row>
    <row r="19568" spans="7:8" x14ac:dyDescent="0.2">
      <c r="G19568" s="35"/>
      <c r="H19568" s="35"/>
    </row>
    <row r="19569" spans="7:8" x14ac:dyDescent="0.2">
      <c r="G19569" s="35"/>
      <c r="H19569" s="35"/>
    </row>
    <row r="19570" spans="7:8" x14ac:dyDescent="0.2">
      <c r="G19570" s="35"/>
      <c r="H19570" s="35"/>
    </row>
    <row r="19571" spans="7:8" x14ac:dyDescent="0.2">
      <c r="G19571" s="35"/>
      <c r="H19571" s="35"/>
    </row>
    <row r="19572" spans="7:8" x14ac:dyDescent="0.2">
      <c r="G19572" s="35"/>
      <c r="H19572" s="35"/>
    </row>
    <row r="19573" spans="7:8" x14ac:dyDescent="0.2">
      <c r="G19573" s="35"/>
      <c r="H19573" s="35"/>
    </row>
    <row r="19574" spans="7:8" x14ac:dyDescent="0.2">
      <c r="G19574" s="35"/>
      <c r="H19574" s="35"/>
    </row>
    <row r="19575" spans="7:8" x14ac:dyDescent="0.2">
      <c r="G19575" s="35"/>
      <c r="H19575" s="35"/>
    </row>
    <row r="19576" spans="7:8" x14ac:dyDescent="0.2">
      <c r="G19576" s="35"/>
      <c r="H19576" s="35"/>
    </row>
    <row r="19577" spans="7:8" x14ac:dyDescent="0.2">
      <c r="G19577" s="35"/>
      <c r="H19577" s="35"/>
    </row>
    <row r="19578" spans="7:8" x14ac:dyDescent="0.2">
      <c r="G19578" s="35"/>
      <c r="H19578" s="35"/>
    </row>
    <row r="19579" spans="7:8" x14ac:dyDescent="0.2">
      <c r="G19579" s="35"/>
      <c r="H19579" s="35"/>
    </row>
    <row r="19580" spans="7:8" x14ac:dyDescent="0.2">
      <c r="G19580" s="35"/>
      <c r="H19580" s="35"/>
    </row>
    <row r="19581" spans="7:8" x14ac:dyDescent="0.2">
      <c r="G19581" s="35"/>
      <c r="H19581" s="35"/>
    </row>
    <row r="19582" spans="7:8" x14ac:dyDescent="0.2">
      <c r="G19582" s="35"/>
      <c r="H19582" s="35"/>
    </row>
    <row r="19583" spans="7:8" x14ac:dyDescent="0.2">
      <c r="G19583" s="35"/>
      <c r="H19583" s="35"/>
    </row>
    <row r="19584" spans="7:8" x14ac:dyDescent="0.2">
      <c r="G19584" s="35"/>
      <c r="H19584" s="35"/>
    </row>
    <row r="19585" spans="7:8" x14ac:dyDescent="0.2">
      <c r="G19585" s="35"/>
      <c r="H19585" s="35"/>
    </row>
    <row r="19586" spans="7:8" x14ac:dyDescent="0.2">
      <c r="G19586" s="35"/>
      <c r="H19586" s="35"/>
    </row>
    <row r="19587" spans="7:8" x14ac:dyDescent="0.2">
      <c r="G19587" s="35"/>
      <c r="H19587" s="35"/>
    </row>
    <row r="19588" spans="7:8" x14ac:dyDescent="0.2">
      <c r="G19588" s="35"/>
      <c r="H19588" s="35"/>
    </row>
    <row r="19589" spans="7:8" x14ac:dyDescent="0.2">
      <c r="G19589" s="35"/>
      <c r="H19589" s="35"/>
    </row>
    <row r="19590" spans="7:8" x14ac:dyDescent="0.2">
      <c r="G19590" s="35"/>
      <c r="H19590" s="35"/>
    </row>
    <row r="19591" spans="7:8" x14ac:dyDescent="0.2">
      <c r="G19591" s="35"/>
      <c r="H19591" s="35"/>
    </row>
    <row r="19592" spans="7:8" x14ac:dyDescent="0.2">
      <c r="G19592" s="35"/>
      <c r="H19592" s="35"/>
    </row>
    <row r="19593" spans="7:8" x14ac:dyDescent="0.2">
      <c r="G19593" s="35"/>
      <c r="H19593" s="35"/>
    </row>
    <row r="19594" spans="7:8" x14ac:dyDescent="0.2">
      <c r="G19594" s="35"/>
      <c r="H19594" s="35"/>
    </row>
    <row r="19595" spans="7:8" x14ac:dyDescent="0.2">
      <c r="G19595" s="35"/>
      <c r="H19595" s="35"/>
    </row>
    <row r="19596" spans="7:8" x14ac:dyDescent="0.2">
      <c r="G19596" s="35"/>
      <c r="H19596" s="35"/>
    </row>
    <row r="19597" spans="7:8" x14ac:dyDescent="0.2">
      <c r="G19597" s="35"/>
      <c r="H19597" s="35"/>
    </row>
    <row r="19598" spans="7:8" x14ac:dyDescent="0.2">
      <c r="G19598" s="35"/>
      <c r="H19598" s="35"/>
    </row>
    <row r="19599" spans="7:8" x14ac:dyDescent="0.2">
      <c r="G19599" s="35"/>
      <c r="H19599" s="35"/>
    </row>
    <row r="19600" spans="7:8" x14ac:dyDescent="0.2">
      <c r="G19600" s="35"/>
      <c r="H19600" s="35"/>
    </row>
    <row r="19601" spans="7:8" x14ac:dyDescent="0.2">
      <c r="G19601" s="35"/>
      <c r="H19601" s="35"/>
    </row>
    <row r="19602" spans="7:8" x14ac:dyDescent="0.2">
      <c r="G19602" s="35"/>
      <c r="H19602" s="35"/>
    </row>
    <row r="19603" spans="7:8" x14ac:dyDescent="0.2">
      <c r="G19603" s="35"/>
      <c r="H19603" s="35"/>
    </row>
    <row r="19604" spans="7:8" x14ac:dyDescent="0.2">
      <c r="G19604" s="35"/>
      <c r="H19604" s="35"/>
    </row>
    <row r="19605" spans="7:8" x14ac:dyDescent="0.2">
      <c r="G19605" s="35"/>
      <c r="H19605" s="35"/>
    </row>
    <row r="19606" spans="7:8" x14ac:dyDescent="0.2">
      <c r="G19606" s="35"/>
      <c r="H19606" s="35"/>
    </row>
    <row r="19607" spans="7:8" x14ac:dyDescent="0.2">
      <c r="G19607" s="35"/>
      <c r="H19607" s="35"/>
    </row>
    <row r="19608" spans="7:8" x14ac:dyDescent="0.2">
      <c r="G19608" s="35"/>
      <c r="H19608" s="35"/>
    </row>
    <row r="19609" spans="7:8" x14ac:dyDescent="0.2">
      <c r="G19609" s="35"/>
      <c r="H19609" s="35"/>
    </row>
    <row r="19610" spans="7:8" x14ac:dyDescent="0.2">
      <c r="G19610" s="35"/>
      <c r="H19610" s="35"/>
    </row>
    <row r="19611" spans="7:8" x14ac:dyDescent="0.2">
      <c r="G19611" s="35"/>
      <c r="H19611" s="35"/>
    </row>
    <row r="19612" spans="7:8" x14ac:dyDescent="0.2">
      <c r="G19612" s="35"/>
      <c r="H19612" s="35"/>
    </row>
    <row r="19613" spans="7:8" x14ac:dyDescent="0.2">
      <c r="G19613" s="35"/>
      <c r="H19613" s="35"/>
    </row>
    <row r="19614" spans="7:8" x14ac:dyDescent="0.2">
      <c r="G19614" s="35"/>
      <c r="H19614" s="35"/>
    </row>
    <row r="19615" spans="7:8" x14ac:dyDescent="0.2">
      <c r="G19615" s="35"/>
      <c r="H19615" s="35"/>
    </row>
    <row r="19616" spans="7:8" x14ac:dyDescent="0.2">
      <c r="G19616" s="35"/>
      <c r="H19616" s="35"/>
    </row>
    <row r="19617" spans="7:8" x14ac:dyDescent="0.2">
      <c r="G19617" s="35"/>
      <c r="H19617" s="35"/>
    </row>
    <row r="19618" spans="7:8" x14ac:dyDescent="0.2">
      <c r="G19618" s="35"/>
      <c r="H19618" s="35"/>
    </row>
    <row r="19619" spans="7:8" x14ac:dyDescent="0.2">
      <c r="G19619" s="35"/>
      <c r="H19619" s="35"/>
    </row>
    <row r="19620" spans="7:8" x14ac:dyDescent="0.2">
      <c r="G19620" s="35"/>
      <c r="H19620" s="35"/>
    </row>
    <row r="19621" spans="7:8" x14ac:dyDescent="0.2">
      <c r="G19621" s="35"/>
      <c r="H19621" s="35"/>
    </row>
    <row r="19622" spans="7:8" x14ac:dyDescent="0.2">
      <c r="G19622" s="35"/>
      <c r="H19622" s="35"/>
    </row>
    <row r="19623" spans="7:8" x14ac:dyDescent="0.2">
      <c r="G19623" s="35"/>
      <c r="H19623" s="35"/>
    </row>
    <row r="19624" spans="7:8" x14ac:dyDescent="0.2">
      <c r="G19624" s="35"/>
      <c r="H19624" s="35"/>
    </row>
    <row r="19625" spans="7:8" x14ac:dyDescent="0.2">
      <c r="G19625" s="35"/>
      <c r="H19625" s="35"/>
    </row>
    <row r="19626" spans="7:8" x14ac:dyDescent="0.2">
      <c r="G19626" s="35"/>
      <c r="H19626" s="35"/>
    </row>
    <row r="19627" spans="7:8" x14ac:dyDescent="0.2">
      <c r="G19627" s="35"/>
      <c r="H19627" s="35"/>
    </row>
    <row r="19628" spans="7:8" x14ac:dyDescent="0.2">
      <c r="G19628" s="35"/>
      <c r="H19628" s="35"/>
    </row>
    <row r="19629" spans="7:8" x14ac:dyDescent="0.2">
      <c r="G19629" s="35"/>
      <c r="H19629" s="35"/>
    </row>
    <row r="19630" spans="7:8" x14ac:dyDescent="0.2">
      <c r="G19630" s="35"/>
      <c r="H19630" s="35"/>
    </row>
    <row r="19631" spans="7:8" x14ac:dyDescent="0.2">
      <c r="G19631" s="35"/>
      <c r="H19631" s="35"/>
    </row>
    <row r="19632" spans="7:8" x14ac:dyDescent="0.2">
      <c r="G19632" s="35"/>
      <c r="H19632" s="35"/>
    </row>
    <row r="19633" spans="7:8" x14ac:dyDescent="0.2">
      <c r="G19633" s="35"/>
      <c r="H19633" s="35"/>
    </row>
    <row r="19634" spans="7:8" x14ac:dyDescent="0.2">
      <c r="G19634" s="35"/>
      <c r="H19634" s="35"/>
    </row>
    <row r="19635" spans="7:8" x14ac:dyDescent="0.2">
      <c r="G19635" s="35"/>
      <c r="H19635" s="35"/>
    </row>
    <row r="19636" spans="7:8" x14ac:dyDescent="0.2">
      <c r="G19636" s="35"/>
      <c r="H19636" s="35"/>
    </row>
    <row r="19637" spans="7:8" x14ac:dyDescent="0.2">
      <c r="G19637" s="35"/>
      <c r="H19637" s="35"/>
    </row>
    <row r="19638" spans="7:8" x14ac:dyDescent="0.2">
      <c r="G19638" s="35"/>
      <c r="H19638" s="35"/>
    </row>
    <row r="19639" spans="7:8" x14ac:dyDescent="0.2">
      <c r="G19639" s="35"/>
      <c r="H19639" s="35"/>
    </row>
    <row r="19640" spans="7:8" x14ac:dyDescent="0.2">
      <c r="G19640" s="35"/>
      <c r="H19640" s="35"/>
    </row>
    <row r="19641" spans="7:8" x14ac:dyDescent="0.2">
      <c r="G19641" s="35"/>
      <c r="H19641" s="35"/>
    </row>
    <row r="19642" spans="7:8" x14ac:dyDescent="0.2">
      <c r="G19642" s="35"/>
      <c r="H19642" s="35"/>
    </row>
    <row r="19643" spans="7:8" x14ac:dyDescent="0.2">
      <c r="G19643" s="35"/>
      <c r="H19643" s="35"/>
    </row>
    <row r="19644" spans="7:8" x14ac:dyDescent="0.2">
      <c r="G19644" s="35"/>
      <c r="H19644" s="35"/>
    </row>
    <row r="19645" spans="7:8" x14ac:dyDescent="0.2">
      <c r="G19645" s="35"/>
      <c r="H19645" s="35"/>
    </row>
    <row r="19646" spans="7:8" x14ac:dyDescent="0.2">
      <c r="G19646" s="35"/>
      <c r="H19646" s="35"/>
    </row>
    <row r="19647" spans="7:8" x14ac:dyDescent="0.2">
      <c r="G19647" s="35"/>
      <c r="H19647" s="35"/>
    </row>
    <row r="19648" spans="7:8" x14ac:dyDescent="0.2">
      <c r="G19648" s="35"/>
      <c r="H19648" s="35"/>
    </row>
    <row r="19649" spans="7:8" x14ac:dyDescent="0.2">
      <c r="G19649" s="35"/>
      <c r="H19649" s="35"/>
    </row>
    <row r="19650" spans="7:8" x14ac:dyDescent="0.2">
      <c r="G19650" s="35"/>
      <c r="H19650" s="35"/>
    </row>
    <row r="19651" spans="7:8" x14ac:dyDescent="0.2">
      <c r="G19651" s="35"/>
      <c r="H19651" s="35"/>
    </row>
    <row r="19652" spans="7:8" x14ac:dyDescent="0.2">
      <c r="G19652" s="35"/>
      <c r="H19652" s="35"/>
    </row>
    <row r="19653" spans="7:8" x14ac:dyDescent="0.2">
      <c r="G19653" s="35"/>
      <c r="H19653" s="35"/>
    </row>
    <row r="19654" spans="7:8" x14ac:dyDescent="0.2">
      <c r="G19654" s="35"/>
      <c r="H19654" s="35"/>
    </row>
    <row r="19655" spans="7:8" x14ac:dyDescent="0.2">
      <c r="G19655" s="35"/>
      <c r="H19655" s="35"/>
    </row>
    <row r="19656" spans="7:8" x14ac:dyDescent="0.2">
      <c r="G19656" s="35"/>
      <c r="H19656" s="35"/>
    </row>
    <row r="19657" spans="7:8" x14ac:dyDescent="0.2">
      <c r="G19657" s="35"/>
      <c r="H19657" s="35"/>
    </row>
    <row r="19658" spans="7:8" x14ac:dyDescent="0.2">
      <c r="G19658" s="35"/>
      <c r="H19658" s="35"/>
    </row>
    <row r="19659" spans="7:8" x14ac:dyDescent="0.2">
      <c r="G19659" s="35"/>
      <c r="H19659" s="35"/>
    </row>
    <row r="19660" spans="7:8" x14ac:dyDescent="0.2">
      <c r="G19660" s="35"/>
      <c r="H19660" s="35"/>
    </row>
    <row r="19661" spans="7:8" x14ac:dyDescent="0.2">
      <c r="G19661" s="35"/>
      <c r="H19661" s="35"/>
    </row>
    <row r="19662" spans="7:8" x14ac:dyDescent="0.2">
      <c r="G19662" s="35"/>
      <c r="H19662" s="35"/>
    </row>
    <row r="19663" spans="7:8" x14ac:dyDescent="0.2">
      <c r="G19663" s="35"/>
      <c r="H19663" s="35"/>
    </row>
    <row r="19664" spans="7:8" x14ac:dyDescent="0.2">
      <c r="G19664" s="35"/>
      <c r="H19664" s="35"/>
    </row>
    <row r="19665" spans="7:8" x14ac:dyDescent="0.2">
      <c r="G19665" s="35"/>
      <c r="H19665" s="35"/>
    </row>
    <row r="19666" spans="7:8" x14ac:dyDescent="0.2">
      <c r="G19666" s="35"/>
      <c r="H19666" s="35"/>
    </row>
    <row r="19667" spans="7:8" x14ac:dyDescent="0.2">
      <c r="G19667" s="35"/>
      <c r="H19667" s="35"/>
    </row>
    <row r="19668" spans="7:8" x14ac:dyDescent="0.2">
      <c r="G19668" s="35"/>
      <c r="H19668" s="35"/>
    </row>
    <row r="19669" spans="7:8" x14ac:dyDescent="0.2">
      <c r="G19669" s="35"/>
      <c r="H19669" s="35"/>
    </row>
    <row r="19670" spans="7:8" x14ac:dyDescent="0.2">
      <c r="G19670" s="35"/>
      <c r="H19670" s="35"/>
    </row>
    <row r="19671" spans="7:8" x14ac:dyDescent="0.2">
      <c r="G19671" s="35"/>
      <c r="H19671" s="35"/>
    </row>
    <row r="19672" spans="7:8" x14ac:dyDescent="0.2">
      <c r="G19672" s="35"/>
      <c r="H19672" s="35"/>
    </row>
    <row r="19673" spans="7:8" x14ac:dyDescent="0.2">
      <c r="G19673" s="35"/>
      <c r="H19673" s="35"/>
    </row>
    <row r="19674" spans="7:8" x14ac:dyDescent="0.2">
      <c r="G19674" s="35"/>
      <c r="H19674" s="35"/>
    </row>
    <row r="19675" spans="7:8" x14ac:dyDescent="0.2">
      <c r="G19675" s="35"/>
      <c r="H19675" s="35"/>
    </row>
    <row r="19676" spans="7:8" x14ac:dyDescent="0.2">
      <c r="G19676" s="35"/>
      <c r="H19676" s="35"/>
    </row>
    <row r="19677" spans="7:8" x14ac:dyDescent="0.2">
      <c r="G19677" s="35"/>
      <c r="H19677" s="35"/>
    </row>
    <row r="19678" spans="7:8" x14ac:dyDescent="0.2">
      <c r="G19678" s="35"/>
      <c r="H19678" s="35"/>
    </row>
    <row r="19679" spans="7:8" x14ac:dyDescent="0.2">
      <c r="G19679" s="35"/>
      <c r="H19679" s="35"/>
    </row>
    <row r="19680" spans="7:8" x14ac:dyDescent="0.2">
      <c r="G19680" s="35"/>
      <c r="H19680" s="35"/>
    </row>
    <row r="19681" spans="7:8" x14ac:dyDescent="0.2">
      <c r="G19681" s="35"/>
      <c r="H19681" s="35"/>
    </row>
    <row r="19682" spans="7:8" x14ac:dyDescent="0.2">
      <c r="G19682" s="35"/>
      <c r="H19682" s="35"/>
    </row>
    <row r="19683" spans="7:8" x14ac:dyDescent="0.2">
      <c r="G19683" s="35"/>
      <c r="H19683" s="35"/>
    </row>
    <row r="19684" spans="7:8" x14ac:dyDescent="0.2">
      <c r="G19684" s="35"/>
      <c r="H19684" s="35"/>
    </row>
    <row r="19685" spans="7:8" x14ac:dyDescent="0.2">
      <c r="G19685" s="35"/>
      <c r="H19685" s="35"/>
    </row>
    <row r="19686" spans="7:8" x14ac:dyDescent="0.2">
      <c r="G19686" s="35"/>
      <c r="H19686" s="35"/>
    </row>
    <row r="19687" spans="7:8" x14ac:dyDescent="0.2">
      <c r="G19687" s="35"/>
      <c r="H19687" s="35"/>
    </row>
    <row r="19688" spans="7:8" x14ac:dyDescent="0.2">
      <c r="G19688" s="35"/>
      <c r="H19688" s="35"/>
    </row>
    <row r="19689" spans="7:8" x14ac:dyDescent="0.2">
      <c r="G19689" s="35"/>
      <c r="H19689" s="35"/>
    </row>
    <row r="19690" spans="7:8" x14ac:dyDescent="0.2">
      <c r="G19690" s="35"/>
      <c r="H19690" s="35"/>
    </row>
    <row r="19691" spans="7:8" x14ac:dyDescent="0.2">
      <c r="G19691" s="35"/>
      <c r="H19691" s="35"/>
    </row>
    <row r="19692" spans="7:8" x14ac:dyDescent="0.2">
      <c r="G19692" s="35"/>
      <c r="H19692" s="35"/>
    </row>
    <row r="19693" spans="7:8" x14ac:dyDescent="0.2">
      <c r="G19693" s="35"/>
      <c r="H19693" s="35"/>
    </row>
    <row r="19694" spans="7:8" x14ac:dyDescent="0.2">
      <c r="G19694" s="35"/>
      <c r="H19694" s="35"/>
    </row>
    <row r="19695" spans="7:8" x14ac:dyDescent="0.2">
      <c r="G19695" s="35"/>
      <c r="H19695" s="35"/>
    </row>
    <row r="19696" spans="7:8" x14ac:dyDescent="0.2">
      <c r="G19696" s="35"/>
      <c r="H19696" s="35"/>
    </row>
    <row r="19697" spans="7:8" x14ac:dyDescent="0.2">
      <c r="G19697" s="35"/>
      <c r="H19697" s="35"/>
    </row>
    <row r="19698" spans="7:8" x14ac:dyDescent="0.2">
      <c r="G19698" s="35"/>
      <c r="H19698" s="35"/>
    </row>
    <row r="19699" spans="7:8" x14ac:dyDescent="0.2">
      <c r="G19699" s="35"/>
      <c r="H19699" s="35"/>
    </row>
    <row r="19700" spans="7:8" x14ac:dyDescent="0.2">
      <c r="G19700" s="35"/>
      <c r="H19700" s="35"/>
    </row>
    <row r="19701" spans="7:8" x14ac:dyDescent="0.2">
      <c r="G19701" s="35"/>
      <c r="H19701" s="35"/>
    </row>
    <row r="19702" spans="7:8" x14ac:dyDescent="0.2">
      <c r="G19702" s="35"/>
      <c r="H19702" s="35"/>
    </row>
    <row r="19703" spans="7:8" x14ac:dyDescent="0.2">
      <c r="G19703" s="35"/>
      <c r="H19703" s="35"/>
    </row>
    <row r="19704" spans="7:8" x14ac:dyDescent="0.2">
      <c r="G19704" s="35"/>
      <c r="H19704" s="35"/>
    </row>
    <row r="19705" spans="7:8" x14ac:dyDescent="0.2">
      <c r="G19705" s="35"/>
      <c r="H19705" s="35"/>
    </row>
    <row r="19706" spans="7:8" x14ac:dyDescent="0.2">
      <c r="G19706" s="35"/>
      <c r="H19706" s="35"/>
    </row>
    <row r="19707" spans="7:8" x14ac:dyDescent="0.2">
      <c r="G19707" s="35"/>
      <c r="H19707" s="35"/>
    </row>
    <row r="19708" spans="7:8" x14ac:dyDescent="0.2">
      <c r="G19708" s="35"/>
      <c r="H19708" s="35"/>
    </row>
    <row r="19709" spans="7:8" x14ac:dyDescent="0.2">
      <c r="G19709" s="35"/>
      <c r="H19709" s="35"/>
    </row>
    <row r="19710" spans="7:8" x14ac:dyDescent="0.2">
      <c r="G19710" s="35"/>
      <c r="H19710" s="35"/>
    </row>
    <row r="19711" spans="7:8" x14ac:dyDescent="0.2">
      <c r="G19711" s="35"/>
      <c r="H19711" s="35"/>
    </row>
    <row r="19712" spans="7:8" x14ac:dyDescent="0.2">
      <c r="G19712" s="35"/>
      <c r="H19712" s="35"/>
    </row>
    <row r="19713" spans="7:8" x14ac:dyDescent="0.2">
      <c r="G19713" s="35"/>
      <c r="H19713" s="35"/>
    </row>
    <row r="19714" spans="7:8" x14ac:dyDescent="0.2">
      <c r="G19714" s="35"/>
      <c r="H19714" s="35"/>
    </row>
    <row r="19715" spans="7:8" x14ac:dyDescent="0.2">
      <c r="G19715" s="35"/>
      <c r="H19715" s="35"/>
    </row>
    <row r="19716" spans="7:8" x14ac:dyDescent="0.2">
      <c r="G19716" s="35"/>
      <c r="H19716" s="35"/>
    </row>
    <row r="19717" spans="7:8" x14ac:dyDescent="0.2">
      <c r="G19717" s="35"/>
      <c r="H19717" s="35"/>
    </row>
    <row r="19718" spans="7:8" x14ac:dyDescent="0.2">
      <c r="G19718" s="35"/>
      <c r="H19718" s="35"/>
    </row>
    <row r="19719" spans="7:8" x14ac:dyDescent="0.2">
      <c r="G19719" s="35"/>
      <c r="H19719" s="35"/>
    </row>
    <row r="19720" spans="7:8" x14ac:dyDescent="0.2">
      <c r="G19720" s="35"/>
      <c r="H19720" s="35"/>
    </row>
    <row r="19721" spans="7:8" x14ac:dyDescent="0.2">
      <c r="G19721" s="35"/>
      <c r="H19721" s="35"/>
    </row>
    <row r="19722" spans="7:8" x14ac:dyDescent="0.2">
      <c r="G19722" s="35"/>
      <c r="H19722" s="35"/>
    </row>
    <row r="19723" spans="7:8" x14ac:dyDescent="0.2">
      <c r="G19723" s="35"/>
      <c r="H19723" s="35"/>
    </row>
    <row r="19724" spans="7:8" x14ac:dyDescent="0.2">
      <c r="G19724" s="35"/>
      <c r="H19724" s="35"/>
    </row>
    <row r="19725" spans="7:8" x14ac:dyDescent="0.2">
      <c r="G19725" s="35"/>
      <c r="H19725" s="35"/>
    </row>
    <row r="19726" spans="7:8" x14ac:dyDescent="0.2">
      <c r="G19726" s="35"/>
      <c r="H19726" s="35"/>
    </row>
    <row r="19727" spans="7:8" x14ac:dyDescent="0.2">
      <c r="G19727" s="35"/>
      <c r="H19727" s="35"/>
    </row>
    <row r="19728" spans="7:8" x14ac:dyDescent="0.2">
      <c r="G19728" s="35"/>
      <c r="H19728" s="35"/>
    </row>
    <row r="19729" spans="7:8" x14ac:dyDescent="0.2">
      <c r="G19729" s="35"/>
      <c r="H19729" s="35"/>
    </row>
    <row r="19730" spans="7:8" x14ac:dyDescent="0.2">
      <c r="G19730" s="35"/>
      <c r="H19730" s="35"/>
    </row>
    <row r="19731" spans="7:8" x14ac:dyDescent="0.2">
      <c r="G19731" s="35"/>
      <c r="H19731" s="35"/>
    </row>
    <row r="19732" spans="7:8" x14ac:dyDescent="0.2">
      <c r="G19732" s="35"/>
      <c r="H19732" s="35"/>
    </row>
    <row r="19733" spans="7:8" x14ac:dyDescent="0.2">
      <c r="G19733" s="35"/>
      <c r="H19733" s="35"/>
    </row>
    <row r="19734" spans="7:8" x14ac:dyDescent="0.2">
      <c r="G19734" s="35"/>
      <c r="H19734" s="35"/>
    </row>
    <row r="19735" spans="7:8" x14ac:dyDescent="0.2">
      <c r="G19735" s="35"/>
      <c r="H19735" s="35"/>
    </row>
    <row r="19736" spans="7:8" x14ac:dyDescent="0.2">
      <c r="G19736" s="35"/>
      <c r="H19736" s="35"/>
    </row>
    <row r="19737" spans="7:8" x14ac:dyDescent="0.2">
      <c r="G19737" s="35"/>
      <c r="H19737" s="35"/>
    </row>
    <row r="19738" spans="7:8" x14ac:dyDescent="0.2">
      <c r="G19738" s="35"/>
      <c r="H19738" s="35"/>
    </row>
    <row r="19739" spans="7:8" x14ac:dyDescent="0.2">
      <c r="G19739" s="35"/>
      <c r="H19739" s="35"/>
    </row>
    <row r="19740" spans="7:8" x14ac:dyDescent="0.2">
      <c r="G19740" s="35"/>
      <c r="H19740" s="35"/>
    </row>
    <row r="19741" spans="7:8" x14ac:dyDescent="0.2">
      <c r="G19741" s="35"/>
      <c r="H19741" s="35"/>
    </row>
    <row r="19742" spans="7:8" x14ac:dyDescent="0.2">
      <c r="G19742" s="35"/>
      <c r="H19742" s="35"/>
    </row>
    <row r="19743" spans="7:8" x14ac:dyDescent="0.2">
      <c r="G19743" s="35"/>
      <c r="H19743" s="35"/>
    </row>
    <row r="19744" spans="7:8" x14ac:dyDescent="0.2">
      <c r="G19744" s="35"/>
      <c r="H19744" s="35"/>
    </row>
    <row r="19745" spans="7:8" x14ac:dyDescent="0.2">
      <c r="G19745" s="35"/>
      <c r="H19745" s="35"/>
    </row>
    <row r="19746" spans="7:8" x14ac:dyDescent="0.2">
      <c r="G19746" s="35"/>
      <c r="H19746" s="35"/>
    </row>
    <row r="19747" spans="7:8" x14ac:dyDescent="0.2">
      <c r="G19747" s="35"/>
      <c r="H19747" s="35"/>
    </row>
    <row r="19748" spans="7:8" x14ac:dyDescent="0.2">
      <c r="G19748" s="35"/>
      <c r="H19748" s="35"/>
    </row>
    <row r="19749" spans="7:8" x14ac:dyDescent="0.2">
      <c r="G19749" s="35"/>
      <c r="H19749" s="35"/>
    </row>
    <row r="19750" spans="7:8" x14ac:dyDescent="0.2">
      <c r="G19750" s="35"/>
      <c r="H19750" s="35"/>
    </row>
    <row r="19751" spans="7:8" x14ac:dyDescent="0.2">
      <c r="G19751" s="35"/>
      <c r="H19751" s="35"/>
    </row>
    <row r="19752" spans="7:8" x14ac:dyDescent="0.2">
      <c r="G19752" s="35"/>
      <c r="H19752" s="35"/>
    </row>
    <row r="19753" spans="7:8" x14ac:dyDescent="0.2">
      <c r="G19753" s="35"/>
      <c r="H19753" s="35"/>
    </row>
    <row r="19754" spans="7:8" x14ac:dyDescent="0.2">
      <c r="G19754" s="35"/>
      <c r="H19754" s="35"/>
    </row>
    <row r="19755" spans="7:8" x14ac:dyDescent="0.2">
      <c r="G19755" s="35"/>
      <c r="H19755" s="35"/>
    </row>
    <row r="19756" spans="7:8" x14ac:dyDescent="0.2">
      <c r="G19756" s="35"/>
      <c r="H19756" s="35"/>
    </row>
    <row r="19757" spans="7:8" x14ac:dyDescent="0.2">
      <c r="G19757" s="35"/>
      <c r="H19757" s="35"/>
    </row>
    <row r="19758" spans="7:8" x14ac:dyDescent="0.2">
      <c r="G19758" s="35"/>
      <c r="H19758" s="35"/>
    </row>
    <row r="19759" spans="7:8" x14ac:dyDescent="0.2">
      <c r="G19759" s="35"/>
      <c r="H19759" s="35"/>
    </row>
    <row r="19760" spans="7:8" x14ac:dyDescent="0.2">
      <c r="G19760" s="35"/>
      <c r="H19760" s="35"/>
    </row>
    <row r="19761" spans="7:8" x14ac:dyDescent="0.2">
      <c r="G19761" s="35"/>
      <c r="H19761" s="35"/>
    </row>
    <row r="19762" spans="7:8" x14ac:dyDescent="0.2">
      <c r="G19762" s="35"/>
      <c r="H19762" s="35"/>
    </row>
    <row r="19763" spans="7:8" x14ac:dyDescent="0.2">
      <c r="G19763" s="35"/>
      <c r="H19763" s="35"/>
    </row>
    <row r="19764" spans="7:8" x14ac:dyDescent="0.2">
      <c r="G19764" s="35"/>
      <c r="H19764" s="35"/>
    </row>
    <row r="19765" spans="7:8" x14ac:dyDescent="0.2">
      <c r="G19765" s="35"/>
      <c r="H19765" s="35"/>
    </row>
    <row r="19766" spans="7:8" x14ac:dyDescent="0.2">
      <c r="G19766" s="35"/>
      <c r="H19766" s="35"/>
    </row>
    <row r="19767" spans="7:8" x14ac:dyDescent="0.2">
      <c r="G19767" s="35"/>
      <c r="H19767" s="35"/>
    </row>
    <row r="19768" spans="7:8" x14ac:dyDescent="0.2">
      <c r="G19768" s="35"/>
      <c r="H19768" s="35"/>
    </row>
    <row r="19769" spans="7:8" x14ac:dyDescent="0.2">
      <c r="G19769" s="35"/>
      <c r="H19769" s="35"/>
    </row>
    <row r="19770" spans="7:8" x14ac:dyDescent="0.2">
      <c r="G19770" s="35"/>
      <c r="H19770" s="35"/>
    </row>
    <row r="19771" spans="7:8" x14ac:dyDescent="0.2">
      <c r="G19771" s="35"/>
      <c r="H19771" s="35"/>
    </row>
    <row r="19772" spans="7:8" x14ac:dyDescent="0.2">
      <c r="G19772" s="35"/>
      <c r="H19772" s="35"/>
    </row>
    <row r="19773" spans="7:8" x14ac:dyDescent="0.2">
      <c r="G19773" s="35"/>
      <c r="H19773" s="35"/>
    </row>
    <row r="19774" spans="7:8" x14ac:dyDescent="0.2">
      <c r="G19774" s="35"/>
      <c r="H19774" s="35"/>
    </row>
    <row r="19775" spans="7:8" x14ac:dyDescent="0.2">
      <c r="G19775" s="35"/>
      <c r="H19775" s="35"/>
    </row>
    <row r="19776" spans="7:8" x14ac:dyDescent="0.2">
      <c r="G19776" s="35"/>
      <c r="H19776" s="35"/>
    </row>
    <row r="19777" spans="7:8" x14ac:dyDescent="0.2">
      <c r="G19777" s="35"/>
      <c r="H19777" s="35"/>
    </row>
    <row r="19778" spans="7:8" x14ac:dyDescent="0.2">
      <c r="G19778" s="35"/>
      <c r="H19778" s="35"/>
    </row>
    <row r="19779" spans="7:8" x14ac:dyDescent="0.2">
      <c r="G19779" s="35"/>
      <c r="H19779" s="35"/>
    </row>
    <row r="19780" spans="7:8" x14ac:dyDescent="0.2">
      <c r="G19780" s="35"/>
      <c r="H19780" s="35"/>
    </row>
    <row r="19781" spans="7:8" x14ac:dyDescent="0.2">
      <c r="G19781" s="35"/>
      <c r="H19781" s="35"/>
    </row>
    <row r="19782" spans="7:8" x14ac:dyDescent="0.2">
      <c r="G19782" s="35"/>
      <c r="H19782" s="35"/>
    </row>
    <row r="19783" spans="7:8" x14ac:dyDescent="0.2">
      <c r="G19783" s="35"/>
      <c r="H19783" s="35"/>
    </row>
    <row r="19784" spans="7:8" x14ac:dyDescent="0.2">
      <c r="G19784" s="35"/>
      <c r="H19784" s="35"/>
    </row>
    <row r="19785" spans="7:8" x14ac:dyDescent="0.2">
      <c r="G19785" s="35"/>
      <c r="H19785" s="35"/>
    </row>
    <row r="19786" spans="7:8" x14ac:dyDescent="0.2">
      <c r="G19786" s="35"/>
      <c r="H19786" s="35"/>
    </row>
    <row r="19787" spans="7:8" x14ac:dyDescent="0.2">
      <c r="G19787" s="35"/>
      <c r="H19787" s="35"/>
    </row>
    <row r="19788" spans="7:8" x14ac:dyDescent="0.2">
      <c r="G19788" s="35"/>
      <c r="H19788" s="35"/>
    </row>
    <row r="19789" spans="7:8" x14ac:dyDescent="0.2">
      <c r="G19789" s="35"/>
      <c r="H19789" s="35"/>
    </row>
    <row r="19790" spans="7:8" x14ac:dyDescent="0.2">
      <c r="G19790" s="35"/>
      <c r="H19790" s="35"/>
    </row>
    <row r="19791" spans="7:8" x14ac:dyDescent="0.2">
      <c r="G19791" s="35"/>
      <c r="H19791" s="35"/>
    </row>
    <row r="19792" spans="7:8" x14ac:dyDescent="0.2">
      <c r="G19792" s="35"/>
      <c r="H19792" s="35"/>
    </row>
    <row r="19793" spans="7:8" x14ac:dyDescent="0.2">
      <c r="G19793" s="35"/>
      <c r="H19793" s="35"/>
    </row>
    <row r="19794" spans="7:8" x14ac:dyDescent="0.2">
      <c r="G19794" s="35"/>
      <c r="H19794" s="35"/>
    </row>
    <row r="19795" spans="7:8" x14ac:dyDescent="0.2">
      <c r="G19795" s="35"/>
      <c r="H19795" s="35"/>
    </row>
    <row r="19796" spans="7:8" x14ac:dyDescent="0.2">
      <c r="G19796" s="35"/>
      <c r="H19796" s="35"/>
    </row>
    <row r="19797" spans="7:8" x14ac:dyDescent="0.2">
      <c r="G19797" s="35"/>
      <c r="H19797" s="35"/>
    </row>
    <row r="19798" spans="7:8" x14ac:dyDescent="0.2">
      <c r="G19798" s="35"/>
      <c r="H19798" s="35"/>
    </row>
    <row r="19799" spans="7:8" x14ac:dyDescent="0.2">
      <c r="G19799" s="35"/>
      <c r="H19799" s="35"/>
    </row>
    <row r="19800" spans="7:8" x14ac:dyDescent="0.2">
      <c r="G19800" s="35"/>
      <c r="H19800" s="35"/>
    </row>
    <row r="19801" spans="7:8" x14ac:dyDescent="0.2">
      <c r="G19801" s="35"/>
      <c r="H19801" s="35"/>
    </row>
    <row r="19802" spans="7:8" x14ac:dyDescent="0.2">
      <c r="G19802" s="35"/>
      <c r="H19802" s="35"/>
    </row>
    <row r="19803" spans="7:8" x14ac:dyDescent="0.2">
      <c r="G19803" s="35"/>
      <c r="H19803" s="35"/>
    </row>
    <row r="19804" spans="7:8" x14ac:dyDescent="0.2">
      <c r="G19804" s="35"/>
      <c r="H19804" s="35"/>
    </row>
    <row r="19805" spans="7:8" x14ac:dyDescent="0.2">
      <c r="G19805" s="35"/>
      <c r="H19805" s="35"/>
    </row>
    <row r="19806" spans="7:8" x14ac:dyDescent="0.2">
      <c r="G19806" s="35"/>
      <c r="H19806" s="35"/>
    </row>
    <row r="19807" spans="7:8" x14ac:dyDescent="0.2">
      <c r="G19807" s="35"/>
      <c r="H19807" s="35"/>
    </row>
    <row r="19808" spans="7:8" x14ac:dyDescent="0.2">
      <c r="G19808" s="35"/>
      <c r="H19808" s="35"/>
    </row>
    <row r="19809" spans="7:8" x14ac:dyDescent="0.2">
      <c r="G19809" s="35"/>
      <c r="H19809" s="35"/>
    </row>
    <row r="19810" spans="7:8" x14ac:dyDescent="0.2">
      <c r="G19810" s="35"/>
      <c r="H19810" s="35"/>
    </row>
    <row r="19811" spans="7:8" x14ac:dyDescent="0.2">
      <c r="G19811" s="35"/>
      <c r="H19811" s="35"/>
    </row>
    <row r="19812" spans="7:8" x14ac:dyDescent="0.2">
      <c r="G19812" s="35"/>
      <c r="H19812" s="35"/>
    </row>
    <row r="19813" spans="7:8" x14ac:dyDescent="0.2">
      <c r="G19813" s="35"/>
      <c r="H19813" s="35"/>
    </row>
    <row r="19814" spans="7:8" x14ac:dyDescent="0.2">
      <c r="G19814" s="35"/>
      <c r="H19814" s="35"/>
    </row>
    <row r="19815" spans="7:8" x14ac:dyDescent="0.2">
      <c r="G19815" s="35"/>
      <c r="H19815" s="35"/>
    </row>
    <row r="19816" spans="7:8" x14ac:dyDescent="0.2">
      <c r="G19816" s="35"/>
      <c r="H19816" s="35"/>
    </row>
    <row r="19817" spans="7:8" x14ac:dyDescent="0.2">
      <c r="G19817" s="35"/>
      <c r="H19817" s="35"/>
    </row>
    <row r="19818" spans="7:8" x14ac:dyDescent="0.2">
      <c r="G19818" s="35"/>
      <c r="H19818" s="35"/>
    </row>
    <row r="19819" spans="7:8" x14ac:dyDescent="0.2">
      <c r="G19819" s="35"/>
      <c r="H19819" s="35"/>
    </row>
    <row r="19820" spans="7:8" x14ac:dyDescent="0.2">
      <c r="G19820" s="35"/>
      <c r="H19820" s="35"/>
    </row>
    <row r="19821" spans="7:8" x14ac:dyDescent="0.2">
      <c r="G19821" s="35"/>
      <c r="H19821" s="35"/>
    </row>
    <row r="19822" spans="7:8" x14ac:dyDescent="0.2">
      <c r="G19822" s="35"/>
      <c r="H19822" s="35"/>
    </row>
    <row r="19823" spans="7:8" x14ac:dyDescent="0.2">
      <c r="G19823" s="35"/>
      <c r="H19823" s="35"/>
    </row>
    <row r="19824" spans="7:8" x14ac:dyDescent="0.2">
      <c r="G19824" s="35"/>
      <c r="H19824" s="35"/>
    </row>
    <row r="19825" spans="7:8" x14ac:dyDescent="0.2">
      <c r="G19825" s="35"/>
      <c r="H19825" s="35"/>
    </row>
    <row r="19826" spans="7:8" x14ac:dyDescent="0.2">
      <c r="G19826" s="35"/>
      <c r="H19826" s="35"/>
    </row>
    <row r="19827" spans="7:8" x14ac:dyDescent="0.2">
      <c r="G19827" s="35"/>
      <c r="H19827" s="35"/>
    </row>
    <row r="19828" spans="7:8" x14ac:dyDescent="0.2">
      <c r="G19828" s="35"/>
      <c r="H19828" s="35"/>
    </row>
    <row r="19829" spans="7:8" x14ac:dyDescent="0.2">
      <c r="G19829" s="35"/>
      <c r="H19829" s="35"/>
    </row>
    <row r="19830" spans="7:8" x14ac:dyDescent="0.2">
      <c r="G19830" s="35"/>
      <c r="H19830" s="35"/>
    </row>
    <row r="19831" spans="7:8" x14ac:dyDescent="0.2">
      <c r="G19831" s="35"/>
      <c r="H19831" s="35"/>
    </row>
    <row r="19832" spans="7:8" x14ac:dyDescent="0.2">
      <c r="G19832" s="35"/>
      <c r="H19832" s="35"/>
    </row>
    <row r="19833" spans="7:8" x14ac:dyDescent="0.2">
      <c r="G19833" s="35"/>
      <c r="H19833" s="35"/>
    </row>
    <row r="19834" spans="7:8" x14ac:dyDescent="0.2">
      <c r="G19834" s="35"/>
      <c r="H19834" s="35"/>
    </row>
    <row r="19835" spans="7:8" x14ac:dyDescent="0.2">
      <c r="G19835" s="35"/>
      <c r="H19835" s="35"/>
    </row>
    <row r="19836" spans="7:8" x14ac:dyDescent="0.2">
      <c r="G19836" s="35"/>
      <c r="H19836" s="35"/>
    </row>
    <row r="19837" spans="7:8" x14ac:dyDescent="0.2">
      <c r="G19837" s="35"/>
      <c r="H19837" s="35"/>
    </row>
    <row r="19838" spans="7:8" x14ac:dyDescent="0.2">
      <c r="G19838" s="35"/>
      <c r="H19838" s="35"/>
    </row>
    <row r="19839" spans="7:8" x14ac:dyDescent="0.2">
      <c r="G19839" s="35"/>
      <c r="H19839" s="35"/>
    </row>
    <row r="19840" spans="7:8" x14ac:dyDescent="0.2">
      <c r="G19840" s="35"/>
      <c r="H19840" s="35"/>
    </row>
    <row r="19841" spans="7:8" x14ac:dyDescent="0.2">
      <c r="G19841" s="35"/>
      <c r="H19841" s="35"/>
    </row>
    <row r="19842" spans="7:8" x14ac:dyDescent="0.2">
      <c r="G19842" s="35"/>
      <c r="H19842" s="35"/>
    </row>
    <row r="19843" spans="7:8" x14ac:dyDescent="0.2">
      <c r="G19843" s="35"/>
      <c r="H19843" s="35"/>
    </row>
    <row r="19844" spans="7:8" x14ac:dyDescent="0.2">
      <c r="G19844" s="35"/>
      <c r="H19844" s="35"/>
    </row>
    <row r="19845" spans="7:8" x14ac:dyDescent="0.2">
      <c r="G19845" s="35"/>
      <c r="H19845" s="35"/>
    </row>
    <row r="19846" spans="7:8" x14ac:dyDescent="0.2">
      <c r="G19846" s="35"/>
      <c r="H19846" s="35"/>
    </row>
    <row r="19847" spans="7:8" x14ac:dyDescent="0.2">
      <c r="G19847" s="35"/>
      <c r="H19847" s="35"/>
    </row>
    <row r="19848" spans="7:8" x14ac:dyDescent="0.2">
      <c r="G19848" s="35"/>
      <c r="H19848" s="35"/>
    </row>
    <row r="19849" spans="7:8" x14ac:dyDescent="0.2">
      <c r="G19849" s="35"/>
      <c r="H19849" s="35"/>
    </row>
    <row r="19850" spans="7:8" x14ac:dyDescent="0.2">
      <c r="G19850" s="35"/>
      <c r="H19850" s="35"/>
    </row>
    <row r="19851" spans="7:8" x14ac:dyDescent="0.2">
      <c r="G19851" s="35"/>
      <c r="H19851" s="35"/>
    </row>
    <row r="19852" spans="7:8" x14ac:dyDescent="0.2">
      <c r="G19852" s="35"/>
      <c r="H19852" s="35"/>
    </row>
    <row r="19853" spans="7:8" x14ac:dyDescent="0.2">
      <c r="G19853" s="35"/>
      <c r="H19853" s="35"/>
    </row>
    <row r="19854" spans="7:8" x14ac:dyDescent="0.2">
      <c r="G19854" s="35"/>
      <c r="H19854" s="35"/>
    </row>
    <row r="19855" spans="7:8" x14ac:dyDescent="0.2">
      <c r="G19855" s="35"/>
      <c r="H19855" s="35"/>
    </row>
    <row r="19856" spans="7:8" x14ac:dyDescent="0.2">
      <c r="G19856" s="35"/>
      <c r="H19856" s="35"/>
    </row>
    <row r="19857" spans="7:8" x14ac:dyDescent="0.2">
      <c r="G19857" s="35"/>
      <c r="H19857" s="35"/>
    </row>
    <row r="19858" spans="7:8" x14ac:dyDescent="0.2">
      <c r="G19858" s="35"/>
      <c r="H19858" s="35"/>
    </row>
    <row r="19859" spans="7:8" x14ac:dyDescent="0.2">
      <c r="G19859" s="35"/>
      <c r="H19859" s="35"/>
    </row>
    <row r="19860" spans="7:8" x14ac:dyDescent="0.2">
      <c r="G19860" s="35"/>
      <c r="H19860" s="35"/>
    </row>
    <row r="19861" spans="7:8" x14ac:dyDescent="0.2">
      <c r="G19861" s="35"/>
      <c r="H19861" s="35"/>
    </row>
    <row r="19862" spans="7:8" x14ac:dyDescent="0.2">
      <c r="G19862" s="35"/>
      <c r="H19862" s="35"/>
    </row>
    <row r="19863" spans="7:8" x14ac:dyDescent="0.2">
      <c r="G19863" s="35"/>
      <c r="H19863" s="35"/>
    </row>
    <row r="19864" spans="7:8" x14ac:dyDescent="0.2">
      <c r="G19864" s="35"/>
      <c r="H19864" s="35"/>
    </row>
    <row r="19865" spans="7:8" x14ac:dyDescent="0.2">
      <c r="G19865" s="35"/>
      <c r="H19865" s="35"/>
    </row>
    <row r="19866" spans="7:8" x14ac:dyDescent="0.2">
      <c r="G19866" s="35"/>
      <c r="H19866" s="35"/>
    </row>
    <row r="19867" spans="7:8" x14ac:dyDescent="0.2">
      <c r="G19867" s="35"/>
      <c r="H19867" s="35"/>
    </row>
    <row r="19868" spans="7:8" x14ac:dyDescent="0.2">
      <c r="G19868" s="35"/>
      <c r="H19868" s="35"/>
    </row>
    <row r="19869" spans="7:8" x14ac:dyDescent="0.2">
      <c r="G19869" s="35"/>
      <c r="H19869" s="35"/>
    </row>
    <row r="19870" spans="7:8" x14ac:dyDescent="0.2">
      <c r="G19870" s="35"/>
      <c r="H19870" s="35"/>
    </row>
    <row r="19871" spans="7:8" x14ac:dyDescent="0.2">
      <c r="G19871" s="35"/>
      <c r="H19871" s="35"/>
    </row>
    <row r="19872" spans="7:8" x14ac:dyDescent="0.2">
      <c r="G19872" s="35"/>
      <c r="H19872" s="35"/>
    </row>
    <row r="19873" spans="7:8" x14ac:dyDescent="0.2">
      <c r="G19873" s="35"/>
      <c r="H19873" s="35"/>
    </row>
    <row r="19874" spans="7:8" x14ac:dyDescent="0.2">
      <c r="G19874" s="35"/>
      <c r="H19874" s="35"/>
    </row>
    <row r="19875" spans="7:8" x14ac:dyDescent="0.2">
      <c r="G19875" s="35"/>
      <c r="H19875" s="35"/>
    </row>
    <row r="19876" spans="7:8" x14ac:dyDescent="0.2">
      <c r="G19876" s="35"/>
      <c r="H19876" s="35"/>
    </row>
    <row r="19877" spans="7:8" x14ac:dyDescent="0.2">
      <c r="G19877" s="35"/>
      <c r="H19877" s="35"/>
    </row>
    <row r="19878" spans="7:8" x14ac:dyDescent="0.2">
      <c r="G19878" s="35"/>
      <c r="H19878" s="35"/>
    </row>
    <row r="19879" spans="7:8" x14ac:dyDescent="0.2">
      <c r="G19879" s="35"/>
      <c r="H19879" s="35"/>
    </row>
    <row r="19880" spans="7:8" x14ac:dyDescent="0.2">
      <c r="G19880" s="35"/>
      <c r="H19880" s="35"/>
    </row>
    <row r="19881" spans="7:8" x14ac:dyDescent="0.2">
      <c r="G19881" s="35"/>
      <c r="H19881" s="35"/>
    </row>
    <row r="19882" spans="7:8" x14ac:dyDescent="0.2">
      <c r="G19882" s="35"/>
      <c r="H19882" s="35"/>
    </row>
    <row r="19883" spans="7:8" x14ac:dyDescent="0.2">
      <c r="G19883" s="35"/>
      <c r="H19883" s="35"/>
    </row>
    <row r="19884" spans="7:8" x14ac:dyDescent="0.2">
      <c r="G19884" s="35"/>
      <c r="H19884" s="35"/>
    </row>
    <row r="19885" spans="7:8" x14ac:dyDescent="0.2">
      <c r="G19885" s="35"/>
      <c r="H19885" s="35"/>
    </row>
    <row r="19886" spans="7:8" x14ac:dyDescent="0.2">
      <c r="G19886" s="35"/>
      <c r="H19886" s="35"/>
    </row>
    <row r="19887" spans="7:8" x14ac:dyDescent="0.2">
      <c r="G19887" s="35"/>
      <c r="H19887" s="35"/>
    </row>
    <row r="19888" spans="7:8" x14ac:dyDescent="0.2">
      <c r="G19888" s="35"/>
      <c r="H19888" s="35"/>
    </row>
    <row r="19889" spans="7:8" x14ac:dyDescent="0.2">
      <c r="G19889" s="35"/>
      <c r="H19889" s="35"/>
    </row>
    <row r="19890" spans="7:8" x14ac:dyDescent="0.2">
      <c r="G19890" s="35"/>
      <c r="H19890" s="35"/>
    </row>
    <row r="19891" spans="7:8" x14ac:dyDescent="0.2">
      <c r="G19891" s="35"/>
      <c r="H19891" s="35"/>
    </row>
    <row r="19892" spans="7:8" x14ac:dyDescent="0.2">
      <c r="G19892" s="35"/>
      <c r="H19892" s="35"/>
    </row>
    <row r="19893" spans="7:8" x14ac:dyDescent="0.2">
      <c r="G19893" s="35"/>
      <c r="H19893" s="35"/>
    </row>
    <row r="19894" spans="7:8" x14ac:dyDescent="0.2">
      <c r="G19894" s="35"/>
      <c r="H19894" s="35"/>
    </row>
    <row r="19895" spans="7:8" x14ac:dyDescent="0.2">
      <c r="G19895" s="35"/>
      <c r="H19895" s="35"/>
    </row>
    <row r="19896" spans="7:8" x14ac:dyDescent="0.2">
      <c r="G19896" s="35"/>
      <c r="H19896" s="35"/>
    </row>
    <row r="19897" spans="7:8" x14ac:dyDescent="0.2">
      <c r="G19897" s="35"/>
      <c r="H19897" s="35"/>
    </row>
    <row r="19898" spans="7:8" x14ac:dyDescent="0.2">
      <c r="G19898" s="35"/>
      <c r="H19898" s="35"/>
    </row>
    <row r="19899" spans="7:8" x14ac:dyDescent="0.2">
      <c r="G19899" s="35"/>
      <c r="H19899" s="35"/>
    </row>
    <row r="19900" spans="7:8" x14ac:dyDescent="0.2">
      <c r="G19900" s="35"/>
      <c r="H19900" s="35"/>
    </row>
    <row r="19901" spans="7:8" x14ac:dyDescent="0.2">
      <c r="G19901" s="35"/>
      <c r="H19901" s="35"/>
    </row>
    <row r="19902" spans="7:8" x14ac:dyDescent="0.2">
      <c r="G19902" s="35"/>
      <c r="H19902" s="35"/>
    </row>
    <row r="19903" spans="7:8" x14ac:dyDescent="0.2">
      <c r="G19903" s="35"/>
      <c r="H19903" s="35"/>
    </row>
    <row r="19904" spans="7:8" x14ac:dyDescent="0.2">
      <c r="G19904" s="35"/>
      <c r="H19904" s="35"/>
    </row>
    <row r="19905" spans="7:8" x14ac:dyDescent="0.2">
      <c r="G19905" s="35"/>
      <c r="H19905" s="35"/>
    </row>
    <row r="19906" spans="7:8" x14ac:dyDescent="0.2">
      <c r="G19906" s="35"/>
      <c r="H19906" s="35"/>
    </row>
    <row r="19907" spans="7:8" x14ac:dyDescent="0.2">
      <c r="G19907" s="35"/>
      <c r="H19907" s="35"/>
    </row>
    <row r="19908" spans="7:8" x14ac:dyDescent="0.2">
      <c r="G19908" s="35"/>
      <c r="H19908" s="35"/>
    </row>
    <row r="19909" spans="7:8" x14ac:dyDescent="0.2">
      <c r="G19909" s="35"/>
      <c r="H19909" s="35"/>
    </row>
    <row r="19910" spans="7:8" x14ac:dyDescent="0.2">
      <c r="G19910" s="35"/>
      <c r="H19910" s="35"/>
    </row>
    <row r="19911" spans="7:8" x14ac:dyDescent="0.2">
      <c r="G19911" s="35"/>
      <c r="H19911" s="35"/>
    </row>
    <row r="19912" spans="7:8" x14ac:dyDescent="0.2">
      <c r="G19912" s="35"/>
      <c r="H19912" s="35"/>
    </row>
    <row r="19913" spans="7:8" x14ac:dyDescent="0.2">
      <c r="G19913" s="35"/>
      <c r="H19913" s="35"/>
    </row>
    <row r="19914" spans="7:8" x14ac:dyDescent="0.2">
      <c r="G19914" s="35"/>
      <c r="H19914" s="35"/>
    </row>
    <row r="19915" spans="7:8" x14ac:dyDescent="0.2">
      <c r="G19915" s="35"/>
      <c r="H19915" s="35"/>
    </row>
    <row r="19916" spans="7:8" x14ac:dyDescent="0.2">
      <c r="G19916" s="35"/>
      <c r="H19916" s="35"/>
    </row>
    <row r="19917" spans="7:8" x14ac:dyDescent="0.2">
      <c r="G19917" s="35"/>
      <c r="H19917" s="35"/>
    </row>
    <row r="19918" spans="7:8" x14ac:dyDescent="0.2">
      <c r="G19918" s="35"/>
      <c r="H19918" s="35"/>
    </row>
    <row r="19919" spans="7:8" x14ac:dyDescent="0.2">
      <c r="G19919" s="35"/>
      <c r="H19919" s="35"/>
    </row>
    <row r="19920" spans="7:8" x14ac:dyDescent="0.2">
      <c r="G19920" s="35"/>
      <c r="H19920" s="35"/>
    </row>
    <row r="19921" spans="7:8" x14ac:dyDescent="0.2">
      <c r="G19921" s="35"/>
      <c r="H19921" s="35"/>
    </row>
    <row r="19922" spans="7:8" x14ac:dyDescent="0.2">
      <c r="G19922" s="35"/>
      <c r="H19922" s="35"/>
    </row>
    <row r="19923" spans="7:8" x14ac:dyDescent="0.2">
      <c r="G19923" s="35"/>
      <c r="H19923" s="35"/>
    </row>
    <row r="19924" spans="7:8" x14ac:dyDescent="0.2">
      <c r="G19924" s="35"/>
      <c r="H19924" s="35"/>
    </row>
    <row r="19925" spans="7:8" x14ac:dyDescent="0.2">
      <c r="G19925" s="35"/>
      <c r="H19925" s="35"/>
    </row>
    <row r="19926" spans="7:8" x14ac:dyDescent="0.2">
      <c r="G19926" s="35"/>
      <c r="H19926" s="35"/>
    </row>
    <row r="19927" spans="7:8" x14ac:dyDescent="0.2">
      <c r="G19927" s="35"/>
      <c r="H19927" s="35"/>
    </row>
    <row r="19928" spans="7:8" x14ac:dyDescent="0.2">
      <c r="G19928" s="35"/>
      <c r="H19928" s="35"/>
    </row>
    <row r="19929" spans="7:8" x14ac:dyDescent="0.2">
      <c r="G19929" s="35"/>
      <c r="H19929" s="35"/>
    </row>
    <row r="19930" spans="7:8" x14ac:dyDescent="0.2">
      <c r="G19930" s="35"/>
      <c r="H19930" s="35"/>
    </row>
    <row r="19931" spans="7:8" x14ac:dyDescent="0.2">
      <c r="G19931" s="35"/>
      <c r="H19931" s="35"/>
    </row>
    <row r="19932" spans="7:8" x14ac:dyDescent="0.2">
      <c r="G19932" s="35"/>
      <c r="H19932" s="35"/>
    </row>
    <row r="19933" spans="7:8" x14ac:dyDescent="0.2">
      <c r="G19933" s="35"/>
      <c r="H19933" s="35"/>
    </row>
    <row r="19934" spans="7:8" x14ac:dyDescent="0.2">
      <c r="G19934" s="35"/>
      <c r="H19934" s="35"/>
    </row>
    <row r="19935" spans="7:8" x14ac:dyDescent="0.2">
      <c r="G19935" s="35"/>
      <c r="H19935" s="35"/>
    </row>
    <row r="19936" spans="7:8" x14ac:dyDescent="0.2">
      <c r="G19936" s="35"/>
      <c r="H19936" s="35"/>
    </row>
    <row r="19937" spans="7:8" x14ac:dyDescent="0.2">
      <c r="G19937" s="35"/>
      <c r="H19937" s="35"/>
    </row>
    <row r="19938" spans="7:8" x14ac:dyDescent="0.2">
      <c r="G19938" s="35"/>
      <c r="H19938" s="35"/>
    </row>
    <row r="19939" spans="7:8" x14ac:dyDescent="0.2">
      <c r="G19939" s="35"/>
      <c r="H19939" s="35"/>
    </row>
    <row r="19940" spans="7:8" x14ac:dyDescent="0.2">
      <c r="G19940" s="35"/>
      <c r="H19940" s="35"/>
    </row>
    <row r="19941" spans="7:8" x14ac:dyDescent="0.2">
      <c r="G19941" s="35"/>
      <c r="H19941" s="35"/>
    </row>
    <row r="19942" spans="7:8" x14ac:dyDescent="0.2">
      <c r="G19942" s="35"/>
      <c r="H19942" s="35"/>
    </row>
    <row r="19943" spans="7:8" x14ac:dyDescent="0.2">
      <c r="G19943" s="35"/>
      <c r="H19943" s="35"/>
    </row>
    <row r="19944" spans="7:8" x14ac:dyDescent="0.2">
      <c r="G19944" s="35"/>
      <c r="H19944" s="35"/>
    </row>
    <row r="19945" spans="7:8" x14ac:dyDescent="0.2">
      <c r="G19945" s="35"/>
      <c r="H19945" s="35"/>
    </row>
    <row r="19946" spans="7:8" x14ac:dyDescent="0.2">
      <c r="G19946" s="35"/>
      <c r="H19946" s="35"/>
    </row>
    <row r="19947" spans="7:8" x14ac:dyDescent="0.2">
      <c r="G19947" s="35"/>
      <c r="H19947" s="35"/>
    </row>
    <row r="19948" spans="7:8" x14ac:dyDescent="0.2">
      <c r="G19948" s="35"/>
      <c r="H19948" s="35"/>
    </row>
    <row r="19949" spans="7:8" x14ac:dyDescent="0.2">
      <c r="G19949" s="35"/>
      <c r="H19949" s="35"/>
    </row>
    <row r="19950" spans="7:8" x14ac:dyDescent="0.2">
      <c r="G19950" s="35"/>
      <c r="H19950" s="35"/>
    </row>
    <row r="19951" spans="7:8" x14ac:dyDescent="0.2">
      <c r="G19951" s="35"/>
      <c r="H19951" s="35"/>
    </row>
    <row r="19952" spans="7:8" x14ac:dyDescent="0.2">
      <c r="G19952" s="35"/>
      <c r="H19952" s="35"/>
    </row>
    <row r="19953" spans="7:8" x14ac:dyDescent="0.2">
      <c r="G19953" s="35"/>
      <c r="H19953" s="35"/>
    </row>
    <row r="19954" spans="7:8" x14ac:dyDescent="0.2">
      <c r="G19954" s="35"/>
      <c r="H19954" s="35"/>
    </row>
    <row r="19955" spans="7:8" x14ac:dyDescent="0.2">
      <c r="G19955" s="35"/>
      <c r="H19955" s="35"/>
    </row>
    <row r="19956" spans="7:8" x14ac:dyDescent="0.2">
      <c r="G19956" s="35"/>
      <c r="H19956" s="35"/>
    </row>
    <row r="19957" spans="7:8" x14ac:dyDescent="0.2">
      <c r="G19957" s="35"/>
      <c r="H19957" s="35"/>
    </row>
    <row r="19958" spans="7:8" x14ac:dyDescent="0.2">
      <c r="G19958" s="35"/>
      <c r="H19958" s="35"/>
    </row>
    <row r="19959" spans="7:8" x14ac:dyDescent="0.2">
      <c r="G19959" s="35"/>
      <c r="H19959" s="35"/>
    </row>
    <row r="19960" spans="7:8" x14ac:dyDescent="0.2">
      <c r="G19960" s="35"/>
      <c r="H19960" s="35"/>
    </row>
    <row r="19961" spans="7:8" x14ac:dyDescent="0.2">
      <c r="G19961" s="35"/>
      <c r="H19961" s="35"/>
    </row>
    <row r="19962" spans="7:8" x14ac:dyDescent="0.2">
      <c r="G19962" s="35"/>
      <c r="H19962" s="35"/>
    </row>
    <row r="19963" spans="7:8" x14ac:dyDescent="0.2">
      <c r="G19963" s="35"/>
      <c r="H19963" s="35"/>
    </row>
    <row r="19964" spans="7:8" x14ac:dyDescent="0.2">
      <c r="G19964" s="35"/>
      <c r="H19964" s="35"/>
    </row>
    <row r="19965" spans="7:8" x14ac:dyDescent="0.2">
      <c r="G19965" s="35"/>
      <c r="H19965" s="35"/>
    </row>
    <row r="19966" spans="7:8" x14ac:dyDescent="0.2">
      <c r="G19966" s="35"/>
      <c r="H19966" s="35"/>
    </row>
    <row r="19967" spans="7:8" x14ac:dyDescent="0.2">
      <c r="G19967" s="35"/>
      <c r="H19967" s="35"/>
    </row>
    <row r="19968" spans="7:8" x14ac:dyDescent="0.2">
      <c r="G19968" s="35"/>
      <c r="H19968" s="35"/>
    </row>
    <row r="19969" spans="7:8" x14ac:dyDescent="0.2">
      <c r="G19969" s="35"/>
      <c r="H19969" s="35"/>
    </row>
    <row r="19970" spans="7:8" x14ac:dyDescent="0.2">
      <c r="G19970" s="35"/>
      <c r="H19970" s="35"/>
    </row>
    <row r="19971" spans="7:8" x14ac:dyDescent="0.2">
      <c r="G19971" s="35"/>
      <c r="H19971" s="35"/>
    </row>
    <row r="19972" spans="7:8" x14ac:dyDescent="0.2">
      <c r="G19972" s="35"/>
      <c r="H19972" s="35"/>
    </row>
    <row r="19973" spans="7:8" x14ac:dyDescent="0.2">
      <c r="G19973" s="35"/>
      <c r="H19973" s="35"/>
    </row>
    <row r="19974" spans="7:8" x14ac:dyDescent="0.2">
      <c r="G19974" s="35"/>
      <c r="H19974" s="35"/>
    </row>
    <row r="19975" spans="7:8" x14ac:dyDescent="0.2">
      <c r="G19975" s="35"/>
      <c r="H19975" s="35"/>
    </row>
    <row r="19976" spans="7:8" x14ac:dyDescent="0.2">
      <c r="G19976" s="35"/>
      <c r="H19976" s="35"/>
    </row>
    <row r="19977" spans="7:8" x14ac:dyDescent="0.2">
      <c r="G19977" s="35"/>
      <c r="H19977" s="35"/>
    </row>
    <row r="19978" spans="7:8" x14ac:dyDescent="0.2">
      <c r="G19978" s="35"/>
      <c r="H19978" s="35"/>
    </row>
    <row r="19979" spans="7:8" x14ac:dyDescent="0.2">
      <c r="G19979" s="35"/>
      <c r="H19979" s="35"/>
    </row>
    <row r="19980" spans="7:8" x14ac:dyDescent="0.2">
      <c r="G19980" s="35"/>
      <c r="H19980" s="35"/>
    </row>
    <row r="19981" spans="7:8" x14ac:dyDescent="0.2">
      <c r="G19981" s="35"/>
      <c r="H19981" s="35"/>
    </row>
    <row r="19982" spans="7:8" x14ac:dyDescent="0.2">
      <c r="G19982" s="35"/>
      <c r="H19982" s="35"/>
    </row>
    <row r="19983" spans="7:8" x14ac:dyDescent="0.2">
      <c r="G19983" s="35"/>
      <c r="H19983" s="35"/>
    </row>
    <row r="19984" spans="7:8" x14ac:dyDescent="0.2">
      <c r="G19984" s="35"/>
      <c r="H19984" s="35"/>
    </row>
    <row r="19985" spans="7:8" x14ac:dyDescent="0.2">
      <c r="G19985" s="35"/>
      <c r="H19985" s="35"/>
    </row>
    <row r="19986" spans="7:8" x14ac:dyDescent="0.2">
      <c r="G19986" s="35"/>
      <c r="H19986" s="35"/>
    </row>
    <row r="19987" spans="7:8" x14ac:dyDescent="0.2">
      <c r="G19987" s="35"/>
      <c r="H19987" s="35"/>
    </row>
    <row r="19988" spans="7:8" x14ac:dyDescent="0.2">
      <c r="G19988" s="35"/>
      <c r="H19988" s="35"/>
    </row>
    <row r="19989" spans="7:8" x14ac:dyDescent="0.2">
      <c r="G19989" s="35"/>
      <c r="H19989" s="35"/>
    </row>
    <row r="19990" spans="7:8" x14ac:dyDescent="0.2">
      <c r="G19990" s="35"/>
      <c r="H19990" s="35"/>
    </row>
    <row r="19991" spans="7:8" x14ac:dyDescent="0.2">
      <c r="G19991" s="35"/>
      <c r="H19991" s="35"/>
    </row>
    <row r="19992" spans="7:8" x14ac:dyDescent="0.2">
      <c r="G19992" s="35"/>
      <c r="H19992" s="35"/>
    </row>
    <row r="19993" spans="7:8" x14ac:dyDescent="0.2">
      <c r="G19993" s="35"/>
      <c r="H19993" s="35"/>
    </row>
    <row r="19994" spans="7:8" x14ac:dyDescent="0.2">
      <c r="G19994" s="35"/>
      <c r="H19994" s="35"/>
    </row>
    <row r="19995" spans="7:8" x14ac:dyDescent="0.2">
      <c r="G19995" s="35"/>
      <c r="H19995" s="35"/>
    </row>
    <row r="19996" spans="7:8" x14ac:dyDescent="0.2">
      <c r="G19996" s="35"/>
      <c r="H19996" s="35"/>
    </row>
    <row r="19997" spans="7:8" x14ac:dyDescent="0.2">
      <c r="G19997" s="35"/>
      <c r="H19997" s="35"/>
    </row>
    <row r="19998" spans="7:8" x14ac:dyDescent="0.2">
      <c r="G19998" s="35"/>
      <c r="H19998" s="35"/>
    </row>
    <row r="19999" spans="7:8" x14ac:dyDescent="0.2">
      <c r="G19999" s="35"/>
      <c r="H19999" s="35"/>
    </row>
    <row r="20000" spans="7:8" x14ac:dyDescent="0.2">
      <c r="G20000" s="35"/>
      <c r="H20000" s="35"/>
    </row>
    <row r="20001" spans="7:8" x14ac:dyDescent="0.2">
      <c r="G20001" s="35"/>
      <c r="H20001" s="35"/>
    </row>
    <row r="20002" spans="7:8" x14ac:dyDescent="0.2">
      <c r="G20002" s="35"/>
      <c r="H20002" s="35"/>
    </row>
    <row r="20003" spans="7:8" x14ac:dyDescent="0.2">
      <c r="G20003" s="35"/>
      <c r="H20003" s="35"/>
    </row>
    <row r="20004" spans="7:8" x14ac:dyDescent="0.2">
      <c r="G20004" s="35"/>
      <c r="H20004" s="35"/>
    </row>
    <row r="20005" spans="7:8" x14ac:dyDescent="0.2">
      <c r="G20005" s="35"/>
      <c r="H20005" s="35"/>
    </row>
    <row r="20006" spans="7:8" x14ac:dyDescent="0.2">
      <c r="G20006" s="35"/>
      <c r="H20006" s="35"/>
    </row>
    <row r="20007" spans="7:8" x14ac:dyDescent="0.2">
      <c r="G20007" s="35"/>
      <c r="H20007" s="35"/>
    </row>
    <row r="20008" spans="7:8" x14ac:dyDescent="0.2">
      <c r="G20008" s="35"/>
      <c r="H20008" s="35"/>
    </row>
    <row r="20009" spans="7:8" x14ac:dyDescent="0.2">
      <c r="G20009" s="35"/>
      <c r="H20009" s="35"/>
    </row>
    <row r="20010" spans="7:8" x14ac:dyDescent="0.2">
      <c r="G20010" s="35"/>
      <c r="H20010" s="35"/>
    </row>
    <row r="20011" spans="7:8" x14ac:dyDescent="0.2">
      <c r="G20011" s="35"/>
      <c r="H20011" s="35"/>
    </row>
    <row r="20012" spans="7:8" x14ac:dyDescent="0.2">
      <c r="G20012" s="35"/>
      <c r="H20012" s="35"/>
    </row>
    <row r="20013" spans="7:8" x14ac:dyDescent="0.2">
      <c r="G20013" s="35"/>
      <c r="H20013" s="35"/>
    </row>
    <row r="20014" spans="7:8" x14ac:dyDescent="0.2">
      <c r="G20014" s="35"/>
      <c r="H20014" s="35"/>
    </row>
    <row r="20015" spans="7:8" x14ac:dyDescent="0.2">
      <c r="G20015" s="35"/>
      <c r="H20015" s="35"/>
    </row>
    <row r="20016" spans="7:8" x14ac:dyDescent="0.2">
      <c r="G20016" s="35"/>
      <c r="H20016" s="35"/>
    </row>
    <row r="20017" spans="7:8" x14ac:dyDescent="0.2">
      <c r="G20017" s="35"/>
      <c r="H20017" s="35"/>
    </row>
    <row r="20018" spans="7:8" x14ac:dyDescent="0.2">
      <c r="G20018" s="35"/>
      <c r="H20018" s="35"/>
    </row>
    <row r="20019" spans="7:8" x14ac:dyDescent="0.2">
      <c r="G20019" s="35"/>
      <c r="H20019" s="35"/>
    </row>
    <row r="20020" spans="7:8" x14ac:dyDescent="0.2">
      <c r="G20020" s="35"/>
      <c r="H20020" s="35"/>
    </row>
    <row r="20021" spans="7:8" x14ac:dyDescent="0.2">
      <c r="G20021" s="35"/>
      <c r="H20021" s="35"/>
    </row>
    <row r="20022" spans="7:8" x14ac:dyDescent="0.2">
      <c r="G20022" s="35"/>
      <c r="H20022" s="35"/>
    </row>
    <row r="20023" spans="7:8" x14ac:dyDescent="0.2">
      <c r="G20023" s="35"/>
      <c r="H20023" s="35"/>
    </row>
    <row r="20024" spans="7:8" x14ac:dyDescent="0.2">
      <c r="G20024" s="35"/>
      <c r="H20024" s="35"/>
    </row>
    <row r="20025" spans="7:8" x14ac:dyDescent="0.2">
      <c r="G20025" s="35"/>
      <c r="H20025" s="35"/>
    </row>
    <row r="20026" spans="7:8" x14ac:dyDescent="0.2">
      <c r="G20026" s="35"/>
      <c r="H20026" s="35"/>
    </row>
    <row r="20027" spans="7:8" x14ac:dyDescent="0.2">
      <c r="G20027" s="35"/>
      <c r="H20027" s="35"/>
    </row>
    <row r="20028" spans="7:8" x14ac:dyDescent="0.2">
      <c r="G20028" s="35"/>
      <c r="H20028" s="35"/>
    </row>
    <row r="20029" spans="7:8" x14ac:dyDescent="0.2">
      <c r="G20029" s="35"/>
      <c r="H20029" s="35"/>
    </row>
    <row r="20030" spans="7:8" x14ac:dyDescent="0.2">
      <c r="G20030" s="35"/>
      <c r="H20030" s="35"/>
    </row>
    <row r="20031" spans="7:8" x14ac:dyDescent="0.2">
      <c r="G20031" s="35"/>
      <c r="H20031" s="35"/>
    </row>
    <row r="20032" spans="7:8" x14ac:dyDescent="0.2">
      <c r="G20032" s="35"/>
      <c r="H20032" s="35"/>
    </row>
    <row r="20033" spans="7:8" x14ac:dyDescent="0.2">
      <c r="G20033" s="35"/>
      <c r="H20033" s="35"/>
    </row>
    <row r="20034" spans="7:8" x14ac:dyDescent="0.2">
      <c r="G20034" s="35"/>
      <c r="H20034" s="35"/>
    </row>
    <row r="20035" spans="7:8" x14ac:dyDescent="0.2">
      <c r="G20035" s="35"/>
      <c r="H20035" s="35"/>
    </row>
    <row r="20036" spans="7:8" x14ac:dyDescent="0.2">
      <c r="G20036" s="35"/>
      <c r="H20036" s="35"/>
    </row>
    <row r="20037" spans="7:8" x14ac:dyDescent="0.2">
      <c r="G20037" s="35"/>
      <c r="H20037" s="35"/>
    </row>
    <row r="20038" spans="7:8" x14ac:dyDescent="0.2">
      <c r="G20038" s="35"/>
      <c r="H20038" s="35"/>
    </row>
    <row r="20039" spans="7:8" x14ac:dyDescent="0.2">
      <c r="G20039" s="35"/>
      <c r="H20039" s="35"/>
    </row>
    <row r="20040" spans="7:8" x14ac:dyDescent="0.2">
      <c r="G20040" s="35"/>
      <c r="H20040" s="35"/>
    </row>
    <row r="20041" spans="7:8" x14ac:dyDescent="0.2">
      <c r="G20041" s="35"/>
      <c r="H20041" s="35"/>
    </row>
    <row r="20042" spans="7:8" x14ac:dyDescent="0.2">
      <c r="G20042" s="35"/>
      <c r="H20042" s="35"/>
    </row>
    <row r="20043" spans="7:8" x14ac:dyDescent="0.2">
      <c r="G20043" s="35"/>
      <c r="H20043" s="35"/>
    </row>
    <row r="20044" spans="7:8" x14ac:dyDescent="0.2">
      <c r="G20044" s="35"/>
      <c r="H20044" s="35"/>
    </row>
    <row r="20045" spans="7:8" x14ac:dyDescent="0.2">
      <c r="G20045" s="35"/>
      <c r="H20045" s="35"/>
    </row>
    <row r="20046" spans="7:8" x14ac:dyDescent="0.2">
      <c r="G20046" s="35"/>
      <c r="H20046" s="35"/>
    </row>
    <row r="20047" spans="7:8" x14ac:dyDescent="0.2">
      <c r="G20047" s="35"/>
      <c r="H20047" s="35"/>
    </row>
    <row r="20048" spans="7:8" x14ac:dyDescent="0.2">
      <c r="G20048" s="35"/>
      <c r="H20048" s="35"/>
    </row>
    <row r="20049" spans="7:8" x14ac:dyDescent="0.2">
      <c r="G20049" s="35"/>
      <c r="H20049" s="35"/>
    </row>
    <row r="20050" spans="7:8" x14ac:dyDescent="0.2">
      <c r="G20050" s="35"/>
      <c r="H20050" s="35"/>
    </row>
    <row r="20051" spans="7:8" x14ac:dyDescent="0.2">
      <c r="G20051" s="35"/>
      <c r="H20051" s="35"/>
    </row>
    <row r="20052" spans="7:8" x14ac:dyDescent="0.2">
      <c r="G20052" s="35"/>
      <c r="H20052" s="35"/>
    </row>
    <row r="20053" spans="7:8" x14ac:dyDescent="0.2">
      <c r="G20053" s="35"/>
      <c r="H20053" s="35"/>
    </row>
    <row r="20054" spans="7:8" x14ac:dyDescent="0.2">
      <c r="G20054" s="35"/>
      <c r="H20054" s="35"/>
    </row>
    <row r="20055" spans="7:8" x14ac:dyDescent="0.2">
      <c r="G20055" s="35"/>
      <c r="H20055" s="35"/>
    </row>
    <row r="20056" spans="7:8" x14ac:dyDescent="0.2">
      <c r="G20056" s="35"/>
      <c r="H20056" s="35"/>
    </row>
    <row r="20057" spans="7:8" x14ac:dyDescent="0.2">
      <c r="G20057" s="35"/>
      <c r="H20057" s="35"/>
    </row>
    <row r="20058" spans="7:8" x14ac:dyDescent="0.2">
      <c r="G20058" s="35"/>
      <c r="H20058" s="35"/>
    </row>
    <row r="20059" spans="7:8" x14ac:dyDescent="0.2">
      <c r="G20059" s="35"/>
      <c r="H20059" s="35"/>
    </row>
    <row r="20060" spans="7:8" x14ac:dyDescent="0.2">
      <c r="G20060" s="35"/>
      <c r="H20060" s="35"/>
    </row>
    <row r="20061" spans="7:8" x14ac:dyDescent="0.2">
      <c r="G20061" s="35"/>
      <c r="H20061" s="35"/>
    </row>
    <row r="20062" spans="7:8" x14ac:dyDescent="0.2">
      <c r="G20062" s="35"/>
      <c r="H20062" s="35"/>
    </row>
    <row r="20063" spans="7:8" x14ac:dyDescent="0.2">
      <c r="G20063" s="35"/>
      <c r="H20063" s="35"/>
    </row>
    <row r="20064" spans="7:8" x14ac:dyDescent="0.2">
      <c r="G20064" s="35"/>
      <c r="H20064" s="35"/>
    </row>
    <row r="20065" spans="7:8" x14ac:dyDescent="0.2">
      <c r="G20065" s="35"/>
      <c r="H20065" s="35"/>
    </row>
    <row r="20066" spans="7:8" x14ac:dyDescent="0.2">
      <c r="G20066" s="35"/>
      <c r="H20066" s="35"/>
    </row>
    <row r="20067" spans="7:8" x14ac:dyDescent="0.2">
      <c r="G20067" s="35"/>
      <c r="H20067" s="35"/>
    </row>
    <row r="20068" spans="7:8" x14ac:dyDescent="0.2">
      <c r="G20068" s="35"/>
      <c r="H20068" s="35"/>
    </row>
    <row r="20069" spans="7:8" x14ac:dyDescent="0.2">
      <c r="G20069" s="35"/>
      <c r="H20069" s="35"/>
    </row>
    <row r="20070" spans="7:8" x14ac:dyDescent="0.2">
      <c r="G20070" s="35"/>
      <c r="H20070" s="35"/>
    </row>
    <row r="20071" spans="7:8" x14ac:dyDescent="0.2">
      <c r="G20071" s="35"/>
      <c r="H20071" s="35"/>
    </row>
    <row r="20072" spans="7:8" x14ac:dyDescent="0.2">
      <c r="G20072" s="35"/>
      <c r="H20072" s="35"/>
    </row>
    <row r="20073" spans="7:8" x14ac:dyDescent="0.2">
      <c r="G20073" s="35"/>
      <c r="H20073" s="35"/>
    </row>
    <row r="20074" spans="7:8" x14ac:dyDescent="0.2">
      <c r="G20074" s="35"/>
      <c r="H20074" s="35"/>
    </row>
    <row r="20075" spans="7:8" x14ac:dyDescent="0.2">
      <c r="G20075" s="35"/>
      <c r="H20075" s="35"/>
    </row>
    <row r="20076" spans="7:8" x14ac:dyDescent="0.2">
      <c r="G20076" s="35"/>
      <c r="H20076" s="35"/>
    </row>
    <row r="20077" spans="7:8" x14ac:dyDescent="0.2">
      <c r="G20077" s="35"/>
      <c r="H20077" s="35"/>
    </row>
    <row r="20078" spans="7:8" x14ac:dyDescent="0.2">
      <c r="G20078" s="35"/>
      <c r="H20078" s="35"/>
    </row>
    <row r="20079" spans="7:8" x14ac:dyDescent="0.2">
      <c r="G20079" s="35"/>
      <c r="H20079" s="35"/>
    </row>
    <row r="20080" spans="7:8" x14ac:dyDescent="0.2">
      <c r="G20080" s="35"/>
      <c r="H20080" s="35"/>
    </row>
    <row r="20081" spans="7:8" x14ac:dyDescent="0.2">
      <c r="G20081" s="35"/>
      <c r="H20081" s="35"/>
    </row>
    <row r="20082" spans="7:8" x14ac:dyDescent="0.2">
      <c r="G20082" s="35"/>
      <c r="H20082" s="35"/>
    </row>
    <row r="20083" spans="7:8" x14ac:dyDescent="0.2">
      <c r="G20083" s="35"/>
      <c r="H20083" s="35"/>
    </row>
    <row r="20084" spans="7:8" x14ac:dyDescent="0.2">
      <c r="G20084" s="35"/>
      <c r="H20084" s="35"/>
    </row>
    <row r="20085" spans="7:8" x14ac:dyDescent="0.2">
      <c r="G20085" s="35"/>
      <c r="H20085" s="35"/>
    </row>
    <row r="20086" spans="7:8" x14ac:dyDescent="0.2">
      <c r="G20086" s="35"/>
      <c r="H20086" s="35"/>
    </row>
    <row r="20087" spans="7:8" x14ac:dyDescent="0.2">
      <c r="G20087" s="35"/>
      <c r="H20087" s="35"/>
    </row>
    <row r="20088" spans="7:8" x14ac:dyDescent="0.2">
      <c r="G20088" s="35"/>
      <c r="H20088" s="35"/>
    </row>
    <row r="20089" spans="7:8" x14ac:dyDescent="0.2">
      <c r="G20089" s="35"/>
      <c r="H20089" s="35"/>
    </row>
    <row r="20090" spans="7:8" x14ac:dyDescent="0.2">
      <c r="G20090" s="35"/>
      <c r="H20090" s="35"/>
    </row>
    <row r="20091" spans="7:8" x14ac:dyDescent="0.2">
      <c r="G20091" s="35"/>
      <c r="H20091" s="35"/>
    </row>
    <row r="20092" spans="7:8" x14ac:dyDescent="0.2">
      <c r="G20092" s="35"/>
      <c r="H20092" s="35"/>
    </row>
    <row r="20093" spans="7:8" x14ac:dyDescent="0.2">
      <c r="G20093" s="35"/>
      <c r="H20093" s="35"/>
    </row>
    <row r="20094" spans="7:8" x14ac:dyDescent="0.2">
      <c r="G20094" s="35"/>
      <c r="H20094" s="35"/>
    </row>
    <row r="20095" spans="7:8" x14ac:dyDescent="0.2">
      <c r="G20095" s="35"/>
      <c r="H20095" s="35"/>
    </row>
    <row r="20096" spans="7:8" x14ac:dyDescent="0.2">
      <c r="G20096" s="35"/>
      <c r="H20096" s="35"/>
    </row>
    <row r="20097" spans="7:8" x14ac:dyDescent="0.2">
      <c r="G20097" s="35"/>
      <c r="H20097" s="35"/>
    </row>
    <row r="20098" spans="7:8" x14ac:dyDescent="0.2">
      <c r="G20098" s="35"/>
      <c r="H20098" s="35"/>
    </row>
    <row r="20099" spans="7:8" x14ac:dyDescent="0.2">
      <c r="G20099" s="35"/>
      <c r="H20099" s="35"/>
    </row>
    <row r="20100" spans="7:8" x14ac:dyDescent="0.2">
      <c r="G20100" s="35"/>
      <c r="H20100" s="35"/>
    </row>
    <row r="20101" spans="7:8" x14ac:dyDescent="0.2">
      <c r="G20101" s="35"/>
      <c r="H20101" s="35"/>
    </row>
    <row r="20102" spans="7:8" x14ac:dyDescent="0.2">
      <c r="G20102" s="35"/>
      <c r="H20102" s="35"/>
    </row>
    <row r="20103" spans="7:8" x14ac:dyDescent="0.2">
      <c r="G20103" s="35"/>
      <c r="H20103" s="35"/>
    </row>
    <row r="20104" spans="7:8" x14ac:dyDescent="0.2">
      <c r="G20104" s="35"/>
      <c r="H20104" s="35"/>
    </row>
    <row r="20105" spans="7:8" x14ac:dyDescent="0.2">
      <c r="G20105" s="35"/>
      <c r="H20105" s="35"/>
    </row>
    <row r="20106" spans="7:8" x14ac:dyDescent="0.2">
      <c r="G20106" s="35"/>
      <c r="H20106" s="35"/>
    </row>
    <row r="20107" spans="7:8" x14ac:dyDescent="0.2">
      <c r="G20107" s="35"/>
      <c r="H20107" s="35"/>
    </row>
    <row r="20108" spans="7:8" x14ac:dyDescent="0.2">
      <c r="G20108" s="35"/>
      <c r="H20108" s="35"/>
    </row>
    <row r="20109" spans="7:8" x14ac:dyDescent="0.2">
      <c r="G20109" s="35"/>
      <c r="H20109" s="35"/>
    </row>
    <row r="20110" spans="7:8" x14ac:dyDescent="0.2">
      <c r="G20110" s="35"/>
      <c r="H20110" s="35"/>
    </row>
    <row r="20111" spans="7:8" x14ac:dyDescent="0.2">
      <c r="G20111" s="35"/>
      <c r="H20111" s="35"/>
    </row>
    <row r="20112" spans="7:8" x14ac:dyDescent="0.2">
      <c r="G20112" s="35"/>
      <c r="H20112" s="35"/>
    </row>
    <row r="20113" spans="7:8" x14ac:dyDescent="0.2">
      <c r="G20113" s="35"/>
      <c r="H20113" s="35"/>
    </row>
    <row r="20114" spans="7:8" x14ac:dyDescent="0.2">
      <c r="G20114" s="35"/>
      <c r="H20114" s="35"/>
    </row>
    <row r="20115" spans="7:8" x14ac:dyDescent="0.2">
      <c r="G20115" s="35"/>
      <c r="H20115" s="35"/>
    </row>
    <row r="20116" spans="7:8" x14ac:dyDescent="0.2">
      <c r="G20116" s="35"/>
      <c r="H20116" s="35"/>
    </row>
    <row r="20117" spans="7:8" x14ac:dyDescent="0.2">
      <c r="G20117" s="35"/>
      <c r="H20117" s="35"/>
    </row>
    <row r="20118" spans="7:8" x14ac:dyDescent="0.2">
      <c r="G20118" s="35"/>
      <c r="H20118" s="35"/>
    </row>
    <row r="20119" spans="7:8" x14ac:dyDescent="0.2">
      <c r="G20119" s="35"/>
      <c r="H20119" s="35"/>
    </row>
    <row r="20120" spans="7:8" x14ac:dyDescent="0.2">
      <c r="G20120" s="35"/>
      <c r="H20120" s="35"/>
    </row>
    <row r="20121" spans="7:8" x14ac:dyDescent="0.2">
      <c r="G20121" s="35"/>
      <c r="H20121" s="35"/>
    </row>
    <row r="20122" spans="7:8" x14ac:dyDescent="0.2">
      <c r="G20122" s="35"/>
      <c r="H20122" s="35"/>
    </row>
    <row r="20123" spans="7:8" x14ac:dyDescent="0.2">
      <c r="G20123" s="35"/>
      <c r="H20123" s="35"/>
    </row>
    <row r="20124" spans="7:8" x14ac:dyDescent="0.2">
      <c r="G20124" s="35"/>
      <c r="H20124" s="35"/>
    </row>
    <row r="20125" spans="7:8" x14ac:dyDescent="0.2">
      <c r="G20125" s="35"/>
      <c r="H20125" s="35"/>
    </row>
    <row r="20126" spans="7:8" x14ac:dyDescent="0.2">
      <c r="G20126" s="35"/>
      <c r="H20126" s="35"/>
    </row>
    <row r="20127" spans="7:8" x14ac:dyDescent="0.2">
      <c r="G20127" s="35"/>
      <c r="H20127" s="35"/>
    </row>
    <row r="20128" spans="7:8" x14ac:dyDescent="0.2">
      <c r="G20128" s="35"/>
      <c r="H20128" s="35"/>
    </row>
    <row r="20129" spans="7:8" x14ac:dyDescent="0.2">
      <c r="G20129" s="35"/>
      <c r="H20129" s="35"/>
    </row>
    <row r="20130" spans="7:8" x14ac:dyDescent="0.2">
      <c r="G20130" s="35"/>
      <c r="H20130" s="35"/>
    </row>
    <row r="20131" spans="7:8" x14ac:dyDescent="0.2">
      <c r="G20131" s="35"/>
      <c r="H20131" s="35"/>
    </row>
    <row r="20132" spans="7:8" x14ac:dyDescent="0.2">
      <c r="G20132" s="35"/>
      <c r="H20132" s="35"/>
    </row>
    <row r="20133" spans="7:8" x14ac:dyDescent="0.2">
      <c r="G20133" s="35"/>
      <c r="H20133" s="35"/>
    </row>
    <row r="20134" spans="7:8" x14ac:dyDescent="0.2">
      <c r="G20134" s="35"/>
      <c r="H20134" s="35"/>
    </row>
    <row r="20135" spans="7:8" x14ac:dyDescent="0.2">
      <c r="G20135" s="35"/>
      <c r="H20135" s="35"/>
    </row>
    <row r="20136" spans="7:8" x14ac:dyDescent="0.2">
      <c r="G20136" s="35"/>
      <c r="H20136" s="35"/>
    </row>
    <row r="20137" spans="7:8" x14ac:dyDescent="0.2">
      <c r="G20137" s="35"/>
      <c r="H20137" s="35"/>
    </row>
    <row r="20138" spans="7:8" x14ac:dyDescent="0.2">
      <c r="G20138" s="35"/>
      <c r="H20138" s="35"/>
    </row>
    <row r="20139" spans="7:8" x14ac:dyDescent="0.2">
      <c r="G20139" s="35"/>
      <c r="H20139" s="35"/>
    </row>
    <row r="20140" spans="7:8" x14ac:dyDescent="0.2">
      <c r="G20140" s="35"/>
      <c r="H20140" s="35"/>
    </row>
    <row r="20141" spans="7:8" x14ac:dyDescent="0.2">
      <c r="G20141" s="35"/>
      <c r="H20141" s="35"/>
    </row>
    <row r="20142" spans="7:8" x14ac:dyDescent="0.2">
      <c r="G20142" s="35"/>
      <c r="H20142" s="35"/>
    </row>
    <row r="20143" spans="7:8" x14ac:dyDescent="0.2">
      <c r="G20143" s="35"/>
      <c r="H20143" s="35"/>
    </row>
    <row r="20144" spans="7:8" x14ac:dyDescent="0.2">
      <c r="G20144" s="35"/>
      <c r="H20144" s="35"/>
    </row>
    <row r="20145" spans="7:8" x14ac:dyDescent="0.2">
      <c r="G20145" s="35"/>
      <c r="H20145" s="35"/>
    </row>
    <row r="20146" spans="7:8" x14ac:dyDescent="0.2">
      <c r="G20146" s="35"/>
      <c r="H20146" s="35"/>
    </row>
    <row r="20147" spans="7:8" x14ac:dyDescent="0.2">
      <c r="G20147" s="35"/>
      <c r="H20147" s="35"/>
    </row>
    <row r="20148" spans="7:8" x14ac:dyDescent="0.2">
      <c r="G20148" s="35"/>
      <c r="H20148" s="35"/>
    </row>
    <row r="20149" spans="7:8" x14ac:dyDescent="0.2">
      <c r="G20149" s="35"/>
      <c r="H20149" s="35"/>
    </row>
    <row r="20150" spans="7:8" x14ac:dyDescent="0.2">
      <c r="G20150" s="35"/>
      <c r="H20150" s="35"/>
    </row>
    <row r="20151" spans="7:8" x14ac:dyDescent="0.2">
      <c r="G20151" s="35"/>
      <c r="H20151" s="35"/>
    </row>
    <row r="20152" spans="7:8" x14ac:dyDescent="0.2">
      <c r="G20152" s="35"/>
      <c r="H20152" s="35"/>
    </row>
    <row r="20153" spans="7:8" x14ac:dyDescent="0.2">
      <c r="G20153" s="35"/>
      <c r="H20153" s="35"/>
    </row>
    <row r="20154" spans="7:8" x14ac:dyDescent="0.2">
      <c r="G20154" s="35"/>
      <c r="H20154" s="35"/>
    </row>
    <row r="20155" spans="7:8" x14ac:dyDescent="0.2">
      <c r="G20155" s="35"/>
      <c r="H20155" s="35"/>
    </row>
    <row r="20156" spans="7:8" x14ac:dyDescent="0.2">
      <c r="G20156" s="35"/>
      <c r="H20156" s="35"/>
    </row>
    <row r="20157" spans="7:8" x14ac:dyDescent="0.2">
      <c r="G20157" s="35"/>
      <c r="H20157" s="35"/>
    </row>
    <row r="20158" spans="7:8" x14ac:dyDescent="0.2">
      <c r="G20158" s="35"/>
      <c r="H20158" s="35"/>
    </row>
    <row r="20159" spans="7:8" x14ac:dyDescent="0.2">
      <c r="G20159" s="35"/>
      <c r="H20159" s="35"/>
    </row>
    <row r="20160" spans="7:8" x14ac:dyDescent="0.2">
      <c r="G20160" s="35"/>
      <c r="H20160" s="35"/>
    </row>
    <row r="20161" spans="7:8" x14ac:dyDescent="0.2">
      <c r="G20161" s="35"/>
      <c r="H20161" s="35"/>
    </row>
    <row r="20162" spans="7:8" x14ac:dyDescent="0.2">
      <c r="G20162" s="35"/>
      <c r="H20162" s="35"/>
    </row>
    <row r="20163" spans="7:8" x14ac:dyDescent="0.2">
      <c r="G20163" s="35"/>
      <c r="H20163" s="35"/>
    </row>
    <row r="20164" spans="7:8" x14ac:dyDescent="0.2">
      <c r="G20164" s="35"/>
      <c r="H20164" s="35"/>
    </row>
    <row r="20165" spans="7:8" x14ac:dyDescent="0.2">
      <c r="G20165" s="35"/>
      <c r="H20165" s="35"/>
    </row>
    <row r="20166" spans="7:8" x14ac:dyDescent="0.2">
      <c r="G20166" s="35"/>
      <c r="H20166" s="35"/>
    </row>
    <row r="20167" spans="7:8" x14ac:dyDescent="0.2">
      <c r="G20167" s="35"/>
      <c r="H20167" s="35"/>
    </row>
    <row r="20168" spans="7:8" x14ac:dyDescent="0.2">
      <c r="G20168" s="35"/>
      <c r="H20168" s="35"/>
    </row>
    <row r="20169" spans="7:8" x14ac:dyDescent="0.2">
      <c r="G20169" s="35"/>
      <c r="H20169" s="35"/>
    </row>
    <row r="20170" spans="7:8" x14ac:dyDescent="0.2">
      <c r="G20170" s="35"/>
      <c r="H20170" s="35"/>
    </row>
    <row r="20171" spans="7:8" x14ac:dyDescent="0.2">
      <c r="G20171" s="35"/>
      <c r="H20171" s="35"/>
    </row>
    <row r="20172" spans="7:8" x14ac:dyDescent="0.2">
      <c r="G20172" s="35"/>
      <c r="H20172" s="35"/>
    </row>
    <row r="20173" spans="7:8" x14ac:dyDescent="0.2">
      <c r="G20173" s="35"/>
      <c r="H20173" s="35"/>
    </row>
    <row r="20174" spans="7:8" x14ac:dyDescent="0.2">
      <c r="G20174" s="35"/>
      <c r="H20174" s="35"/>
    </row>
    <row r="20175" spans="7:8" x14ac:dyDescent="0.2">
      <c r="G20175" s="35"/>
      <c r="H20175" s="35"/>
    </row>
    <row r="20176" spans="7:8" x14ac:dyDescent="0.2">
      <c r="G20176" s="35"/>
      <c r="H20176" s="35"/>
    </row>
    <row r="20177" spans="7:8" x14ac:dyDescent="0.2">
      <c r="G20177" s="35"/>
      <c r="H20177" s="35"/>
    </row>
    <row r="20178" spans="7:8" x14ac:dyDescent="0.2">
      <c r="G20178" s="35"/>
      <c r="H20178" s="35"/>
    </row>
    <row r="20179" spans="7:8" x14ac:dyDescent="0.2">
      <c r="G20179" s="35"/>
      <c r="H20179" s="35"/>
    </row>
    <row r="20180" spans="7:8" x14ac:dyDescent="0.2">
      <c r="G20180" s="35"/>
      <c r="H20180" s="35"/>
    </row>
    <row r="20181" spans="7:8" x14ac:dyDescent="0.2">
      <c r="G20181" s="35"/>
      <c r="H20181" s="35"/>
    </row>
    <row r="20182" spans="7:8" x14ac:dyDescent="0.2">
      <c r="G20182" s="35"/>
      <c r="H20182" s="35"/>
    </row>
    <row r="20183" spans="7:8" x14ac:dyDescent="0.2">
      <c r="G20183" s="35"/>
      <c r="H20183" s="35"/>
    </row>
    <row r="20184" spans="7:8" x14ac:dyDescent="0.2">
      <c r="G20184" s="35"/>
      <c r="H20184" s="35"/>
    </row>
    <row r="20185" spans="7:8" x14ac:dyDescent="0.2">
      <c r="G20185" s="35"/>
      <c r="H20185" s="35"/>
    </row>
    <row r="20186" spans="7:8" x14ac:dyDescent="0.2">
      <c r="G20186" s="35"/>
      <c r="H20186" s="35"/>
    </row>
    <row r="20187" spans="7:8" x14ac:dyDescent="0.2">
      <c r="G20187" s="35"/>
      <c r="H20187" s="35"/>
    </row>
    <row r="20188" spans="7:8" x14ac:dyDescent="0.2">
      <c r="G20188" s="35"/>
      <c r="H20188" s="35"/>
    </row>
    <row r="20189" spans="7:8" x14ac:dyDescent="0.2">
      <c r="G20189" s="35"/>
      <c r="H20189" s="35"/>
    </row>
    <row r="20190" spans="7:8" x14ac:dyDescent="0.2">
      <c r="G20190" s="35"/>
      <c r="H20190" s="35"/>
    </row>
    <row r="20191" spans="7:8" x14ac:dyDescent="0.2">
      <c r="G20191" s="35"/>
      <c r="H20191" s="35"/>
    </row>
    <row r="20192" spans="7:8" x14ac:dyDescent="0.2">
      <c r="G20192" s="35"/>
      <c r="H20192" s="35"/>
    </row>
    <row r="20193" spans="7:8" x14ac:dyDescent="0.2">
      <c r="G20193" s="35"/>
      <c r="H20193" s="35"/>
    </row>
    <row r="20194" spans="7:8" x14ac:dyDescent="0.2">
      <c r="G20194" s="35"/>
      <c r="H20194" s="35"/>
    </row>
    <row r="20195" spans="7:8" x14ac:dyDescent="0.2">
      <c r="G20195" s="35"/>
      <c r="H20195" s="35"/>
    </row>
    <row r="20196" spans="7:8" x14ac:dyDescent="0.2">
      <c r="G20196" s="35"/>
      <c r="H20196" s="35"/>
    </row>
    <row r="20197" spans="7:8" x14ac:dyDescent="0.2">
      <c r="G20197" s="35"/>
      <c r="H20197" s="35"/>
    </row>
    <row r="20198" spans="7:8" x14ac:dyDescent="0.2">
      <c r="G20198" s="35"/>
      <c r="H20198" s="35"/>
    </row>
    <row r="20199" spans="7:8" x14ac:dyDescent="0.2">
      <c r="G20199" s="35"/>
      <c r="H20199" s="35"/>
    </row>
    <row r="20200" spans="7:8" x14ac:dyDescent="0.2">
      <c r="G20200" s="35"/>
      <c r="H20200" s="35"/>
    </row>
    <row r="20201" spans="7:8" x14ac:dyDescent="0.2">
      <c r="G20201" s="35"/>
      <c r="H20201" s="35"/>
    </row>
    <row r="20202" spans="7:8" x14ac:dyDescent="0.2">
      <c r="G20202" s="35"/>
      <c r="H20202" s="35"/>
    </row>
    <row r="20203" spans="7:8" x14ac:dyDescent="0.2">
      <c r="G20203" s="35"/>
      <c r="H20203" s="35"/>
    </row>
    <row r="20204" spans="7:8" x14ac:dyDescent="0.2">
      <c r="G20204" s="35"/>
      <c r="H20204" s="35"/>
    </row>
    <row r="20205" spans="7:8" x14ac:dyDescent="0.2">
      <c r="G20205" s="35"/>
      <c r="H20205" s="35"/>
    </row>
    <row r="20206" spans="7:8" x14ac:dyDescent="0.2">
      <c r="G20206" s="35"/>
      <c r="H20206" s="35"/>
    </row>
    <row r="20207" spans="7:8" x14ac:dyDescent="0.2">
      <c r="G20207" s="35"/>
      <c r="H20207" s="35"/>
    </row>
    <row r="20208" spans="7:8" x14ac:dyDescent="0.2">
      <c r="G20208" s="35"/>
      <c r="H20208" s="35"/>
    </row>
    <row r="20209" spans="7:8" x14ac:dyDescent="0.2">
      <c r="G20209" s="35"/>
      <c r="H20209" s="35"/>
    </row>
    <row r="20210" spans="7:8" x14ac:dyDescent="0.2">
      <c r="G20210" s="35"/>
      <c r="H20210" s="35"/>
    </row>
    <row r="20211" spans="7:8" x14ac:dyDescent="0.2">
      <c r="G20211" s="35"/>
      <c r="H20211" s="35"/>
    </row>
    <row r="20212" spans="7:8" x14ac:dyDescent="0.2">
      <c r="G20212" s="35"/>
      <c r="H20212" s="35"/>
    </row>
    <row r="20213" spans="7:8" x14ac:dyDescent="0.2">
      <c r="G20213" s="35"/>
      <c r="H20213" s="35"/>
    </row>
    <row r="20214" spans="7:8" x14ac:dyDescent="0.2">
      <c r="G20214" s="35"/>
      <c r="H20214" s="35"/>
    </row>
    <row r="20215" spans="7:8" x14ac:dyDescent="0.2">
      <c r="G20215" s="35"/>
      <c r="H20215" s="35"/>
    </row>
    <row r="20216" spans="7:8" x14ac:dyDescent="0.2">
      <c r="G20216" s="35"/>
      <c r="H20216" s="35"/>
    </row>
    <row r="20217" spans="7:8" x14ac:dyDescent="0.2">
      <c r="G20217" s="35"/>
      <c r="H20217" s="35"/>
    </row>
    <row r="20218" spans="7:8" x14ac:dyDescent="0.2">
      <c r="G20218" s="35"/>
      <c r="H20218" s="35"/>
    </row>
    <row r="20219" spans="7:8" x14ac:dyDescent="0.2">
      <c r="G20219" s="35"/>
      <c r="H20219" s="35"/>
    </row>
    <row r="20220" spans="7:8" x14ac:dyDescent="0.2">
      <c r="G20220" s="35"/>
      <c r="H20220" s="35"/>
    </row>
    <row r="20221" spans="7:8" x14ac:dyDescent="0.2">
      <c r="G20221" s="35"/>
      <c r="H20221" s="35"/>
    </row>
    <row r="20222" spans="7:8" x14ac:dyDescent="0.2">
      <c r="G20222" s="35"/>
      <c r="H20222" s="35"/>
    </row>
    <row r="20223" spans="7:8" x14ac:dyDescent="0.2">
      <c r="G20223" s="35"/>
      <c r="H20223" s="35"/>
    </row>
    <row r="20224" spans="7:8" x14ac:dyDescent="0.2">
      <c r="G20224" s="35"/>
      <c r="H20224" s="35"/>
    </row>
    <row r="20225" spans="7:8" x14ac:dyDescent="0.2">
      <c r="G20225" s="35"/>
      <c r="H20225" s="35"/>
    </row>
    <row r="20226" spans="7:8" x14ac:dyDescent="0.2">
      <c r="G20226" s="35"/>
      <c r="H20226" s="35"/>
    </row>
    <row r="20227" spans="7:8" x14ac:dyDescent="0.2">
      <c r="G20227" s="35"/>
      <c r="H20227" s="35"/>
    </row>
    <row r="20228" spans="7:8" x14ac:dyDescent="0.2">
      <c r="G20228" s="35"/>
      <c r="H20228" s="35"/>
    </row>
    <row r="20229" spans="7:8" x14ac:dyDescent="0.2">
      <c r="G20229" s="35"/>
      <c r="H20229" s="35"/>
    </row>
    <row r="20230" spans="7:8" x14ac:dyDescent="0.2">
      <c r="G20230" s="35"/>
      <c r="H20230" s="35"/>
    </row>
    <row r="20231" spans="7:8" x14ac:dyDescent="0.2">
      <c r="G20231" s="35"/>
      <c r="H20231" s="35"/>
    </row>
    <row r="20232" spans="7:8" x14ac:dyDescent="0.2">
      <c r="G20232" s="35"/>
      <c r="H20232" s="35"/>
    </row>
    <row r="20233" spans="7:8" x14ac:dyDescent="0.2">
      <c r="G20233" s="35"/>
      <c r="H20233" s="35"/>
    </row>
    <row r="20234" spans="7:8" x14ac:dyDescent="0.2">
      <c r="G20234" s="35"/>
      <c r="H20234" s="35"/>
    </row>
    <row r="20235" spans="7:8" x14ac:dyDescent="0.2">
      <c r="G20235" s="35"/>
      <c r="H20235" s="35"/>
    </row>
    <row r="20236" spans="7:8" x14ac:dyDescent="0.2">
      <c r="G20236" s="35"/>
      <c r="H20236" s="35"/>
    </row>
    <row r="20237" spans="7:8" x14ac:dyDescent="0.2">
      <c r="G20237" s="35"/>
      <c r="H20237" s="35"/>
    </row>
    <row r="20238" spans="7:8" x14ac:dyDescent="0.2">
      <c r="G20238" s="35"/>
      <c r="H20238" s="35"/>
    </row>
    <row r="20239" spans="7:8" x14ac:dyDescent="0.2">
      <c r="G20239" s="35"/>
      <c r="H20239" s="35"/>
    </row>
    <row r="20240" spans="7:8" x14ac:dyDescent="0.2">
      <c r="G20240" s="35"/>
      <c r="H20240" s="35"/>
    </row>
    <row r="20241" spans="7:8" x14ac:dyDescent="0.2">
      <c r="G20241" s="35"/>
      <c r="H20241" s="35"/>
    </row>
    <row r="20242" spans="7:8" x14ac:dyDescent="0.2">
      <c r="G20242" s="35"/>
      <c r="H20242" s="35"/>
    </row>
    <row r="20243" spans="7:8" x14ac:dyDescent="0.2">
      <c r="G20243" s="35"/>
      <c r="H20243" s="35"/>
    </row>
    <row r="20244" spans="7:8" x14ac:dyDescent="0.2">
      <c r="G20244" s="35"/>
      <c r="H20244" s="35"/>
    </row>
    <row r="20245" spans="7:8" x14ac:dyDescent="0.2">
      <c r="G20245" s="35"/>
      <c r="H20245" s="35"/>
    </row>
    <row r="20246" spans="7:8" x14ac:dyDescent="0.2">
      <c r="G20246" s="35"/>
      <c r="H20246" s="35"/>
    </row>
    <row r="20247" spans="7:8" x14ac:dyDescent="0.2">
      <c r="G20247" s="35"/>
      <c r="H20247" s="35"/>
    </row>
    <row r="20248" spans="7:8" x14ac:dyDescent="0.2">
      <c r="G20248" s="35"/>
      <c r="H20248" s="35"/>
    </row>
    <row r="20249" spans="7:8" x14ac:dyDescent="0.2">
      <c r="G20249" s="35"/>
      <c r="H20249" s="35"/>
    </row>
    <row r="20250" spans="7:8" x14ac:dyDescent="0.2">
      <c r="G20250" s="35"/>
      <c r="H20250" s="35"/>
    </row>
    <row r="20251" spans="7:8" x14ac:dyDescent="0.2">
      <c r="G20251" s="35"/>
      <c r="H20251" s="35"/>
    </row>
    <row r="20252" spans="7:8" x14ac:dyDescent="0.2">
      <c r="G20252" s="35"/>
      <c r="H20252" s="35"/>
    </row>
    <row r="20253" spans="7:8" x14ac:dyDescent="0.2">
      <c r="G20253" s="35"/>
      <c r="H20253" s="35"/>
    </row>
    <row r="20254" spans="7:8" x14ac:dyDescent="0.2">
      <c r="G20254" s="35"/>
      <c r="H20254" s="35"/>
    </row>
    <row r="20255" spans="7:8" x14ac:dyDescent="0.2">
      <c r="G20255" s="35"/>
      <c r="H20255" s="35"/>
    </row>
    <row r="20256" spans="7:8" x14ac:dyDescent="0.2">
      <c r="G20256" s="35"/>
      <c r="H20256" s="35"/>
    </row>
    <row r="20257" spans="7:8" x14ac:dyDescent="0.2">
      <c r="G20257" s="35"/>
      <c r="H20257" s="35"/>
    </row>
    <row r="20258" spans="7:8" x14ac:dyDescent="0.2">
      <c r="G20258" s="35"/>
      <c r="H20258" s="35"/>
    </row>
    <row r="20259" spans="7:8" x14ac:dyDescent="0.2">
      <c r="G20259" s="35"/>
      <c r="H20259" s="35"/>
    </row>
    <row r="20260" spans="7:8" x14ac:dyDescent="0.2">
      <c r="G20260" s="35"/>
      <c r="H20260" s="35"/>
    </row>
    <row r="20261" spans="7:8" x14ac:dyDescent="0.2">
      <c r="G20261" s="35"/>
      <c r="H20261" s="35"/>
    </row>
    <row r="20262" spans="7:8" x14ac:dyDescent="0.2">
      <c r="G20262" s="35"/>
      <c r="H20262" s="35"/>
    </row>
    <row r="20263" spans="7:8" x14ac:dyDescent="0.2">
      <c r="G20263" s="35"/>
      <c r="H20263" s="35"/>
    </row>
    <row r="20264" spans="7:8" x14ac:dyDescent="0.2">
      <c r="G20264" s="35"/>
      <c r="H20264" s="35"/>
    </row>
    <row r="20265" spans="7:8" x14ac:dyDescent="0.2">
      <c r="G20265" s="35"/>
      <c r="H20265" s="35"/>
    </row>
    <row r="20266" spans="7:8" x14ac:dyDescent="0.2">
      <c r="G20266" s="35"/>
      <c r="H20266" s="35"/>
    </row>
    <row r="20267" spans="7:8" x14ac:dyDescent="0.2">
      <c r="G20267" s="35"/>
      <c r="H20267" s="35"/>
    </row>
    <row r="20268" spans="7:8" x14ac:dyDescent="0.2">
      <c r="G20268" s="35"/>
      <c r="H20268" s="35"/>
    </row>
    <row r="20269" spans="7:8" x14ac:dyDescent="0.2">
      <c r="G20269" s="35"/>
      <c r="H20269" s="35"/>
    </row>
    <row r="20270" spans="7:8" x14ac:dyDescent="0.2">
      <c r="G20270" s="35"/>
      <c r="H20270" s="35"/>
    </row>
    <row r="20271" spans="7:8" x14ac:dyDescent="0.2">
      <c r="G20271" s="35"/>
      <c r="H20271" s="35"/>
    </row>
    <row r="20272" spans="7:8" x14ac:dyDescent="0.2">
      <c r="G20272" s="35"/>
      <c r="H20272" s="35"/>
    </row>
    <row r="20273" spans="7:8" x14ac:dyDescent="0.2">
      <c r="G20273" s="35"/>
      <c r="H20273" s="35"/>
    </row>
    <row r="20274" spans="7:8" x14ac:dyDescent="0.2">
      <c r="G20274" s="35"/>
      <c r="H20274" s="35"/>
    </row>
    <row r="20275" spans="7:8" x14ac:dyDescent="0.2">
      <c r="G20275" s="35"/>
      <c r="H20275" s="35"/>
    </row>
    <row r="20276" spans="7:8" x14ac:dyDescent="0.2">
      <c r="G20276" s="35"/>
      <c r="H20276" s="35"/>
    </row>
    <row r="20277" spans="7:8" x14ac:dyDescent="0.2">
      <c r="G20277" s="35"/>
      <c r="H20277" s="35"/>
    </row>
    <row r="20278" spans="7:8" x14ac:dyDescent="0.2">
      <c r="G20278" s="35"/>
      <c r="H20278" s="35"/>
    </row>
    <row r="20279" spans="7:8" x14ac:dyDescent="0.2">
      <c r="G20279" s="35"/>
      <c r="H20279" s="35"/>
    </row>
    <row r="20280" spans="7:8" x14ac:dyDescent="0.2">
      <c r="G20280" s="35"/>
      <c r="H20280" s="35"/>
    </row>
    <row r="20281" spans="7:8" x14ac:dyDescent="0.2">
      <c r="G20281" s="35"/>
      <c r="H20281" s="35"/>
    </row>
    <row r="20282" spans="7:8" x14ac:dyDescent="0.2">
      <c r="G20282" s="35"/>
      <c r="H20282" s="35"/>
    </row>
    <row r="20283" spans="7:8" x14ac:dyDescent="0.2">
      <c r="G20283" s="35"/>
      <c r="H20283" s="35"/>
    </row>
    <row r="20284" spans="7:8" x14ac:dyDescent="0.2">
      <c r="G20284" s="35"/>
      <c r="H20284" s="35"/>
    </row>
    <row r="20285" spans="7:8" x14ac:dyDescent="0.2">
      <c r="G20285" s="35"/>
      <c r="H20285" s="35"/>
    </row>
    <row r="20286" spans="7:8" x14ac:dyDescent="0.2">
      <c r="G20286" s="35"/>
      <c r="H20286" s="35"/>
    </row>
    <row r="20287" spans="7:8" x14ac:dyDescent="0.2">
      <c r="G20287" s="35"/>
      <c r="H20287" s="35"/>
    </row>
    <row r="20288" spans="7:8" x14ac:dyDescent="0.2">
      <c r="G20288" s="35"/>
      <c r="H20288" s="35"/>
    </row>
    <row r="20289" spans="7:8" x14ac:dyDescent="0.2">
      <c r="G20289" s="35"/>
      <c r="H20289" s="35"/>
    </row>
    <row r="20290" spans="7:8" x14ac:dyDescent="0.2">
      <c r="G20290" s="35"/>
      <c r="H20290" s="35"/>
    </row>
    <row r="20291" spans="7:8" x14ac:dyDescent="0.2">
      <c r="G20291" s="35"/>
      <c r="H20291" s="35"/>
    </row>
    <row r="20292" spans="7:8" x14ac:dyDescent="0.2">
      <c r="G20292" s="35"/>
      <c r="H20292" s="35"/>
    </row>
    <row r="20293" spans="7:8" x14ac:dyDescent="0.2">
      <c r="G20293" s="35"/>
      <c r="H20293" s="35"/>
    </row>
    <row r="20294" spans="7:8" x14ac:dyDescent="0.2">
      <c r="G20294" s="35"/>
      <c r="H20294" s="35"/>
    </row>
    <row r="20295" spans="7:8" x14ac:dyDescent="0.2">
      <c r="G20295" s="35"/>
      <c r="H20295" s="35"/>
    </row>
    <row r="20296" spans="7:8" x14ac:dyDescent="0.2">
      <c r="G20296" s="35"/>
      <c r="H20296" s="35"/>
    </row>
    <row r="20297" spans="7:8" x14ac:dyDescent="0.2">
      <c r="G20297" s="35"/>
      <c r="H20297" s="35"/>
    </row>
    <row r="20298" spans="7:8" x14ac:dyDescent="0.2">
      <c r="G20298" s="35"/>
      <c r="H20298" s="35"/>
    </row>
    <row r="20299" spans="7:8" x14ac:dyDescent="0.2">
      <c r="G20299" s="35"/>
      <c r="H20299" s="35"/>
    </row>
    <row r="20300" spans="7:8" x14ac:dyDescent="0.2">
      <c r="G20300" s="35"/>
      <c r="H20300" s="35"/>
    </row>
    <row r="20301" spans="7:8" x14ac:dyDescent="0.2">
      <c r="G20301" s="35"/>
      <c r="H20301" s="35"/>
    </row>
    <row r="20302" spans="7:8" x14ac:dyDescent="0.2">
      <c r="G20302" s="35"/>
      <c r="H20302" s="35"/>
    </row>
    <row r="20303" spans="7:8" x14ac:dyDescent="0.2">
      <c r="G20303" s="35"/>
      <c r="H20303" s="35"/>
    </row>
    <row r="20304" spans="7:8" x14ac:dyDescent="0.2">
      <c r="G20304" s="35"/>
      <c r="H20304" s="35"/>
    </row>
    <row r="20305" spans="7:8" x14ac:dyDescent="0.2">
      <c r="G20305" s="35"/>
      <c r="H20305" s="35"/>
    </row>
    <row r="20306" spans="7:8" x14ac:dyDescent="0.2">
      <c r="G20306" s="35"/>
      <c r="H20306" s="35"/>
    </row>
    <row r="20307" spans="7:8" x14ac:dyDescent="0.2">
      <c r="G20307" s="35"/>
      <c r="H20307" s="35"/>
    </row>
    <row r="20308" spans="7:8" x14ac:dyDescent="0.2">
      <c r="G20308" s="35"/>
      <c r="H20308" s="35"/>
    </row>
    <row r="20309" spans="7:8" x14ac:dyDescent="0.2">
      <c r="G20309" s="35"/>
      <c r="H20309" s="35"/>
    </row>
    <row r="20310" spans="7:8" x14ac:dyDescent="0.2">
      <c r="G20310" s="35"/>
      <c r="H20310" s="35"/>
    </row>
    <row r="20311" spans="7:8" x14ac:dyDescent="0.2">
      <c r="G20311" s="35"/>
      <c r="H20311" s="35"/>
    </row>
    <row r="20312" spans="7:8" x14ac:dyDescent="0.2">
      <c r="G20312" s="35"/>
      <c r="H20312" s="35"/>
    </row>
    <row r="20313" spans="7:8" x14ac:dyDescent="0.2">
      <c r="G20313" s="35"/>
      <c r="H20313" s="35"/>
    </row>
    <row r="20314" spans="7:8" x14ac:dyDescent="0.2">
      <c r="G20314" s="35"/>
      <c r="H20314" s="35"/>
    </row>
    <row r="20315" spans="7:8" x14ac:dyDescent="0.2">
      <c r="G20315" s="35"/>
      <c r="H20315" s="35"/>
    </row>
    <row r="20316" spans="7:8" x14ac:dyDescent="0.2">
      <c r="G20316" s="35"/>
      <c r="H20316" s="35"/>
    </row>
    <row r="20317" spans="7:8" x14ac:dyDescent="0.2">
      <c r="G20317" s="35"/>
      <c r="H20317" s="35"/>
    </row>
    <row r="20318" spans="7:8" x14ac:dyDescent="0.2">
      <c r="G20318" s="35"/>
      <c r="H20318" s="35"/>
    </row>
    <row r="20319" spans="7:8" x14ac:dyDescent="0.2">
      <c r="G20319" s="35"/>
      <c r="H20319" s="35"/>
    </row>
    <row r="20320" spans="7:8" x14ac:dyDescent="0.2">
      <c r="G20320" s="35"/>
      <c r="H20320" s="35"/>
    </row>
    <row r="20321" spans="7:8" x14ac:dyDescent="0.2">
      <c r="G20321" s="35"/>
      <c r="H20321" s="35"/>
    </row>
    <row r="20322" spans="7:8" x14ac:dyDescent="0.2">
      <c r="G20322" s="35"/>
      <c r="H20322" s="35"/>
    </row>
    <row r="20323" spans="7:8" x14ac:dyDescent="0.2">
      <c r="G20323" s="35"/>
      <c r="H20323" s="35"/>
    </row>
    <row r="20324" spans="7:8" x14ac:dyDescent="0.2">
      <c r="G20324" s="35"/>
      <c r="H20324" s="35"/>
    </row>
    <row r="20325" spans="7:8" x14ac:dyDescent="0.2">
      <c r="G20325" s="35"/>
      <c r="H20325" s="35"/>
    </row>
    <row r="20326" spans="7:8" x14ac:dyDescent="0.2">
      <c r="G20326" s="35"/>
      <c r="H20326" s="35"/>
    </row>
    <row r="20327" spans="7:8" x14ac:dyDescent="0.2">
      <c r="G20327" s="35"/>
      <c r="H20327" s="35"/>
    </row>
    <row r="20328" spans="7:8" x14ac:dyDescent="0.2">
      <c r="G20328" s="35"/>
      <c r="H20328" s="35"/>
    </row>
    <row r="20329" spans="7:8" x14ac:dyDescent="0.2">
      <c r="G20329" s="35"/>
      <c r="H20329" s="35"/>
    </row>
    <row r="20330" spans="7:8" x14ac:dyDescent="0.2">
      <c r="G20330" s="35"/>
      <c r="H20330" s="35"/>
    </row>
    <row r="20331" spans="7:8" x14ac:dyDescent="0.2">
      <c r="G20331" s="35"/>
      <c r="H20331" s="35"/>
    </row>
    <row r="20332" spans="7:8" x14ac:dyDescent="0.2">
      <c r="G20332" s="35"/>
      <c r="H20332" s="35"/>
    </row>
    <row r="20333" spans="7:8" x14ac:dyDescent="0.2">
      <c r="G20333" s="35"/>
      <c r="H20333" s="35"/>
    </row>
    <row r="20334" spans="7:8" x14ac:dyDescent="0.2">
      <c r="G20334" s="35"/>
      <c r="H20334" s="35"/>
    </row>
    <row r="20335" spans="7:8" x14ac:dyDescent="0.2">
      <c r="G20335" s="35"/>
      <c r="H20335" s="35"/>
    </row>
    <row r="20336" spans="7:8" x14ac:dyDescent="0.2">
      <c r="G20336" s="35"/>
      <c r="H20336" s="35"/>
    </row>
    <row r="20337" spans="7:8" x14ac:dyDescent="0.2">
      <c r="G20337" s="35"/>
      <c r="H20337" s="35"/>
    </row>
    <row r="20338" spans="7:8" x14ac:dyDescent="0.2">
      <c r="G20338" s="35"/>
      <c r="H20338" s="35"/>
    </row>
    <row r="20339" spans="7:8" x14ac:dyDescent="0.2">
      <c r="G20339" s="35"/>
      <c r="H20339" s="35"/>
    </row>
    <row r="20340" spans="7:8" x14ac:dyDescent="0.2">
      <c r="G20340" s="35"/>
      <c r="H20340" s="35"/>
    </row>
    <row r="20341" spans="7:8" x14ac:dyDescent="0.2">
      <c r="G20341" s="35"/>
      <c r="H20341" s="35"/>
    </row>
    <row r="20342" spans="7:8" x14ac:dyDescent="0.2">
      <c r="G20342" s="35"/>
      <c r="H20342" s="35"/>
    </row>
    <row r="20343" spans="7:8" x14ac:dyDescent="0.2">
      <c r="G20343" s="35"/>
      <c r="H20343" s="35"/>
    </row>
    <row r="20344" spans="7:8" x14ac:dyDescent="0.2">
      <c r="G20344" s="35"/>
      <c r="H20344" s="35"/>
    </row>
    <row r="20345" spans="7:8" x14ac:dyDescent="0.2">
      <c r="G20345" s="35"/>
      <c r="H20345" s="35"/>
    </row>
    <row r="20346" spans="7:8" x14ac:dyDescent="0.2">
      <c r="G20346" s="35"/>
      <c r="H20346" s="35"/>
    </row>
    <row r="20347" spans="7:8" x14ac:dyDescent="0.2">
      <c r="G20347" s="35"/>
      <c r="H20347" s="35"/>
    </row>
    <row r="20348" spans="7:8" x14ac:dyDescent="0.2">
      <c r="G20348" s="35"/>
      <c r="H20348" s="35"/>
    </row>
    <row r="20349" spans="7:8" x14ac:dyDescent="0.2">
      <c r="G20349" s="35"/>
      <c r="H20349" s="35"/>
    </row>
    <row r="20350" spans="7:8" x14ac:dyDescent="0.2">
      <c r="G20350" s="35"/>
      <c r="H20350" s="35"/>
    </row>
    <row r="20351" spans="7:8" x14ac:dyDescent="0.2">
      <c r="G20351" s="35"/>
      <c r="H20351" s="35"/>
    </row>
    <row r="20352" spans="7:8" x14ac:dyDescent="0.2">
      <c r="G20352" s="35"/>
      <c r="H20352" s="35"/>
    </row>
    <row r="20353" spans="7:8" x14ac:dyDescent="0.2">
      <c r="G20353" s="35"/>
      <c r="H20353" s="35"/>
    </row>
    <row r="20354" spans="7:8" x14ac:dyDescent="0.2">
      <c r="G20354" s="35"/>
      <c r="H20354" s="35"/>
    </row>
    <row r="20355" spans="7:8" x14ac:dyDescent="0.2">
      <c r="G20355" s="35"/>
      <c r="H20355" s="35"/>
    </row>
    <row r="20356" spans="7:8" x14ac:dyDescent="0.2">
      <c r="G20356" s="35"/>
      <c r="H20356" s="35"/>
    </row>
    <row r="20357" spans="7:8" x14ac:dyDescent="0.2">
      <c r="G20357" s="35"/>
      <c r="H20357" s="35"/>
    </row>
    <row r="20358" spans="7:8" x14ac:dyDescent="0.2">
      <c r="G20358" s="35"/>
      <c r="H20358" s="35"/>
    </row>
    <row r="20359" spans="7:8" x14ac:dyDescent="0.2">
      <c r="G20359" s="35"/>
      <c r="H20359" s="35"/>
    </row>
    <row r="20360" spans="7:8" x14ac:dyDescent="0.2">
      <c r="G20360" s="35"/>
      <c r="H20360" s="35"/>
    </row>
    <row r="20361" spans="7:8" x14ac:dyDescent="0.2">
      <c r="G20361" s="35"/>
      <c r="H20361" s="35"/>
    </row>
    <row r="20362" spans="7:8" x14ac:dyDescent="0.2">
      <c r="G20362" s="35"/>
      <c r="H20362" s="35"/>
    </row>
    <row r="20363" spans="7:8" x14ac:dyDescent="0.2">
      <c r="G20363" s="35"/>
      <c r="H20363" s="35"/>
    </row>
    <row r="20364" spans="7:8" x14ac:dyDescent="0.2">
      <c r="G20364" s="35"/>
      <c r="H20364" s="35"/>
    </row>
    <row r="20365" spans="7:8" x14ac:dyDescent="0.2">
      <c r="G20365" s="35"/>
      <c r="H20365" s="35"/>
    </row>
    <row r="20366" spans="7:8" x14ac:dyDescent="0.2">
      <c r="G20366" s="35"/>
      <c r="H20366" s="35"/>
    </row>
    <row r="20367" spans="7:8" x14ac:dyDescent="0.2">
      <c r="G20367" s="35"/>
      <c r="H20367" s="35"/>
    </row>
    <row r="20368" spans="7:8" x14ac:dyDescent="0.2">
      <c r="G20368" s="35"/>
      <c r="H20368" s="35"/>
    </row>
    <row r="20369" spans="7:8" x14ac:dyDescent="0.2">
      <c r="G20369" s="35"/>
      <c r="H20369" s="35"/>
    </row>
    <row r="20370" spans="7:8" x14ac:dyDescent="0.2">
      <c r="G20370" s="35"/>
      <c r="H20370" s="35"/>
    </row>
    <row r="20371" spans="7:8" x14ac:dyDescent="0.2">
      <c r="G20371" s="35"/>
      <c r="H20371" s="35"/>
    </row>
    <row r="20372" spans="7:8" x14ac:dyDescent="0.2">
      <c r="G20372" s="35"/>
      <c r="H20372" s="35"/>
    </row>
    <row r="20373" spans="7:8" x14ac:dyDescent="0.2">
      <c r="G20373" s="35"/>
      <c r="H20373" s="35"/>
    </row>
    <row r="20374" spans="7:8" x14ac:dyDescent="0.2">
      <c r="G20374" s="35"/>
      <c r="H20374" s="35"/>
    </row>
    <row r="20375" spans="7:8" x14ac:dyDescent="0.2">
      <c r="G20375" s="35"/>
      <c r="H20375" s="35"/>
    </row>
    <row r="20376" spans="7:8" x14ac:dyDescent="0.2">
      <c r="G20376" s="35"/>
      <c r="H20376" s="35"/>
    </row>
    <row r="20377" spans="7:8" x14ac:dyDescent="0.2">
      <c r="G20377" s="35"/>
      <c r="H20377" s="35"/>
    </row>
    <row r="20378" spans="7:8" x14ac:dyDescent="0.2">
      <c r="G20378" s="35"/>
      <c r="H20378" s="35"/>
    </row>
    <row r="20379" spans="7:8" x14ac:dyDescent="0.2">
      <c r="G20379" s="35"/>
      <c r="H20379" s="35"/>
    </row>
    <row r="20380" spans="7:8" x14ac:dyDescent="0.2">
      <c r="G20380" s="35"/>
      <c r="H20380" s="35"/>
    </row>
    <row r="20381" spans="7:8" x14ac:dyDescent="0.2">
      <c r="G20381" s="35"/>
      <c r="H20381" s="35"/>
    </row>
    <row r="20382" spans="7:8" x14ac:dyDescent="0.2">
      <c r="G20382" s="35"/>
      <c r="H20382" s="35"/>
    </row>
    <row r="20383" spans="7:8" x14ac:dyDescent="0.2">
      <c r="G20383" s="35"/>
      <c r="H20383" s="35"/>
    </row>
    <row r="20384" spans="7:8" x14ac:dyDescent="0.2">
      <c r="G20384" s="35"/>
      <c r="H20384" s="35"/>
    </row>
    <row r="20385" spans="7:8" x14ac:dyDescent="0.2">
      <c r="G20385" s="35"/>
      <c r="H20385" s="35"/>
    </row>
    <row r="20386" spans="7:8" x14ac:dyDescent="0.2">
      <c r="G20386" s="35"/>
      <c r="H20386" s="35"/>
    </row>
    <row r="20387" spans="7:8" x14ac:dyDescent="0.2">
      <c r="G20387" s="35"/>
      <c r="H20387" s="35"/>
    </row>
    <row r="20388" spans="7:8" x14ac:dyDescent="0.2">
      <c r="G20388" s="35"/>
      <c r="H20388" s="35"/>
    </row>
    <row r="20389" spans="7:8" x14ac:dyDescent="0.2">
      <c r="G20389" s="35"/>
      <c r="H20389" s="35"/>
    </row>
    <row r="20390" spans="7:8" x14ac:dyDescent="0.2">
      <c r="G20390" s="35"/>
      <c r="H20390" s="35"/>
    </row>
    <row r="20391" spans="7:8" x14ac:dyDescent="0.2">
      <c r="G20391" s="35"/>
      <c r="H20391" s="35"/>
    </row>
    <row r="20392" spans="7:8" x14ac:dyDescent="0.2">
      <c r="G20392" s="35"/>
      <c r="H20392" s="35"/>
    </row>
    <row r="20393" spans="7:8" x14ac:dyDescent="0.2">
      <c r="G20393" s="35"/>
      <c r="H20393" s="35"/>
    </row>
    <row r="20394" spans="7:8" x14ac:dyDescent="0.2">
      <c r="G20394" s="35"/>
      <c r="H20394" s="35"/>
    </row>
    <row r="20395" spans="7:8" x14ac:dyDescent="0.2">
      <c r="G20395" s="35"/>
      <c r="H20395" s="35"/>
    </row>
    <row r="20396" spans="7:8" x14ac:dyDescent="0.2">
      <c r="G20396" s="35"/>
      <c r="H20396" s="35"/>
    </row>
    <row r="20397" spans="7:8" x14ac:dyDescent="0.2">
      <c r="G20397" s="35"/>
      <c r="H20397" s="35"/>
    </row>
    <row r="20398" spans="7:8" x14ac:dyDescent="0.2">
      <c r="G20398" s="35"/>
      <c r="H20398" s="35"/>
    </row>
    <row r="20399" spans="7:8" x14ac:dyDescent="0.2">
      <c r="G20399" s="35"/>
      <c r="H20399" s="35"/>
    </row>
    <row r="20400" spans="7:8" x14ac:dyDescent="0.2">
      <c r="G20400" s="35"/>
      <c r="H20400" s="35"/>
    </row>
    <row r="20401" spans="7:8" x14ac:dyDescent="0.2">
      <c r="G20401" s="35"/>
      <c r="H20401" s="35"/>
    </row>
    <row r="20402" spans="7:8" x14ac:dyDescent="0.2">
      <c r="G20402" s="35"/>
      <c r="H20402" s="35"/>
    </row>
    <row r="20403" spans="7:8" x14ac:dyDescent="0.2">
      <c r="G20403" s="35"/>
      <c r="H20403" s="35"/>
    </row>
    <row r="20404" spans="7:8" x14ac:dyDescent="0.2">
      <c r="G20404" s="35"/>
      <c r="H20404" s="35"/>
    </row>
    <row r="20405" spans="7:8" x14ac:dyDescent="0.2">
      <c r="G20405" s="35"/>
      <c r="H20405" s="35"/>
    </row>
    <row r="20406" spans="7:8" x14ac:dyDescent="0.2">
      <c r="G20406" s="35"/>
      <c r="H20406" s="35"/>
    </row>
    <row r="20407" spans="7:8" x14ac:dyDescent="0.2">
      <c r="G20407" s="35"/>
      <c r="H20407" s="35"/>
    </row>
    <row r="20408" spans="7:8" x14ac:dyDescent="0.2">
      <c r="G20408" s="35"/>
      <c r="H20408" s="35"/>
    </row>
    <row r="20409" spans="7:8" x14ac:dyDescent="0.2">
      <c r="G20409" s="35"/>
      <c r="H20409" s="35"/>
    </row>
    <row r="20410" spans="7:8" x14ac:dyDescent="0.2">
      <c r="G20410" s="35"/>
      <c r="H20410" s="35"/>
    </row>
    <row r="20411" spans="7:8" x14ac:dyDescent="0.2">
      <c r="G20411" s="35"/>
      <c r="H20411" s="35"/>
    </row>
    <row r="20412" spans="7:8" x14ac:dyDescent="0.2">
      <c r="G20412" s="35"/>
      <c r="H20412" s="35"/>
    </row>
    <row r="20413" spans="7:8" x14ac:dyDescent="0.2">
      <c r="G20413" s="35"/>
      <c r="H20413" s="35"/>
    </row>
    <row r="20414" spans="7:8" x14ac:dyDescent="0.2">
      <c r="G20414" s="35"/>
      <c r="H20414" s="35"/>
    </row>
    <row r="20415" spans="7:8" x14ac:dyDescent="0.2">
      <c r="G20415" s="35"/>
      <c r="H20415" s="35"/>
    </row>
    <row r="20416" spans="7:8" x14ac:dyDescent="0.2">
      <c r="G20416" s="35"/>
      <c r="H20416" s="35"/>
    </row>
    <row r="20417" spans="7:8" x14ac:dyDescent="0.2">
      <c r="G20417" s="35"/>
      <c r="H20417" s="35"/>
    </row>
    <row r="20418" spans="7:8" x14ac:dyDescent="0.2">
      <c r="G20418" s="35"/>
      <c r="H20418" s="35"/>
    </row>
    <row r="20419" spans="7:8" x14ac:dyDescent="0.2">
      <c r="G20419" s="35"/>
      <c r="H20419" s="35"/>
    </row>
    <row r="20420" spans="7:8" x14ac:dyDescent="0.2">
      <c r="G20420" s="35"/>
      <c r="H20420" s="35"/>
    </row>
    <row r="20421" spans="7:8" x14ac:dyDescent="0.2">
      <c r="G20421" s="35"/>
      <c r="H20421" s="35"/>
    </row>
    <row r="20422" spans="7:8" x14ac:dyDescent="0.2">
      <c r="G20422" s="35"/>
      <c r="H20422" s="35"/>
    </row>
    <row r="20423" spans="7:8" x14ac:dyDescent="0.2">
      <c r="G20423" s="35"/>
      <c r="H20423" s="35"/>
    </row>
    <row r="20424" spans="7:8" x14ac:dyDescent="0.2">
      <c r="G20424" s="35"/>
      <c r="H20424" s="35"/>
    </row>
    <row r="20425" spans="7:8" x14ac:dyDescent="0.2">
      <c r="G20425" s="35"/>
      <c r="H20425" s="35"/>
    </row>
    <row r="20426" spans="7:8" x14ac:dyDescent="0.2">
      <c r="G20426" s="35"/>
      <c r="H20426" s="35"/>
    </row>
    <row r="20427" spans="7:8" x14ac:dyDescent="0.2">
      <c r="G20427" s="35"/>
      <c r="H20427" s="35"/>
    </row>
    <row r="20428" spans="7:8" x14ac:dyDescent="0.2">
      <c r="G20428" s="35"/>
      <c r="H20428" s="35"/>
    </row>
    <row r="20429" spans="7:8" x14ac:dyDescent="0.2">
      <c r="G20429" s="35"/>
      <c r="H20429" s="35"/>
    </row>
    <row r="20430" spans="7:8" x14ac:dyDescent="0.2">
      <c r="G20430" s="35"/>
      <c r="H20430" s="35"/>
    </row>
    <row r="20431" spans="7:8" x14ac:dyDescent="0.2">
      <c r="G20431" s="35"/>
      <c r="H20431" s="35"/>
    </row>
    <row r="20432" spans="7:8" x14ac:dyDescent="0.2">
      <c r="G20432" s="35"/>
      <c r="H20432" s="35"/>
    </row>
    <row r="20433" spans="7:8" x14ac:dyDescent="0.2">
      <c r="G20433" s="35"/>
      <c r="H20433" s="35"/>
    </row>
    <row r="20434" spans="7:8" x14ac:dyDescent="0.2">
      <c r="G20434" s="35"/>
      <c r="H20434" s="35"/>
    </row>
    <row r="20435" spans="7:8" x14ac:dyDescent="0.2">
      <c r="G20435" s="35"/>
      <c r="H20435" s="35"/>
    </row>
    <row r="20436" spans="7:8" x14ac:dyDescent="0.2">
      <c r="G20436" s="35"/>
      <c r="H20436" s="35"/>
    </row>
    <row r="20437" spans="7:8" x14ac:dyDescent="0.2">
      <c r="G20437" s="35"/>
      <c r="H20437" s="35"/>
    </row>
    <row r="20438" spans="7:8" x14ac:dyDescent="0.2">
      <c r="G20438" s="35"/>
      <c r="H20438" s="35"/>
    </row>
    <row r="20439" spans="7:8" x14ac:dyDescent="0.2">
      <c r="G20439" s="35"/>
      <c r="H20439" s="35"/>
    </row>
    <row r="20440" spans="7:8" x14ac:dyDescent="0.2">
      <c r="G20440" s="35"/>
      <c r="H20440" s="35"/>
    </row>
    <row r="20441" spans="7:8" x14ac:dyDescent="0.2">
      <c r="G20441" s="35"/>
      <c r="H20441" s="35"/>
    </row>
    <row r="20442" spans="7:8" x14ac:dyDescent="0.2">
      <c r="G20442" s="35"/>
      <c r="H20442" s="35"/>
    </row>
    <row r="20443" spans="7:8" x14ac:dyDescent="0.2">
      <c r="G20443" s="35"/>
      <c r="H20443" s="35"/>
    </row>
    <row r="20444" spans="7:8" x14ac:dyDescent="0.2">
      <c r="G20444" s="35"/>
      <c r="H20444" s="35"/>
    </row>
    <row r="20445" spans="7:8" x14ac:dyDescent="0.2">
      <c r="G20445" s="35"/>
      <c r="H20445" s="35"/>
    </row>
    <row r="20446" spans="7:8" x14ac:dyDescent="0.2">
      <c r="G20446" s="35"/>
      <c r="H20446" s="35"/>
    </row>
    <row r="20447" spans="7:8" x14ac:dyDescent="0.2">
      <c r="G20447" s="35"/>
      <c r="H20447" s="35"/>
    </row>
    <row r="20448" spans="7:8" x14ac:dyDescent="0.2">
      <c r="G20448" s="35"/>
      <c r="H20448" s="35"/>
    </row>
    <row r="20449" spans="7:8" x14ac:dyDescent="0.2">
      <c r="G20449" s="35"/>
      <c r="H20449" s="35"/>
    </row>
    <row r="20450" spans="7:8" x14ac:dyDescent="0.2">
      <c r="G20450" s="35"/>
      <c r="H20450" s="35"/>
    </row>
    <row r="20451" spans="7:8" x14ac:dyDescent="0.2">
      <c r="G20451" s="35"/>
      <c r="H20451" s="35"/>
    </row>
    <row r="20452" spans="7:8" x14ac:dyDescent="0.2">
      <c r="G20452" s="35"/>
      <c r="H20452" s="35"/>
    </row>
    <row r="20453" spans="7:8" x14ac:dyDescent="0.2">
      <c r="G20453" s="35"/>
      <c r="H20453" s="35"/>
    </row>
    <row r="20454" spans="7:8" x14ac:dyDescent="0.2">
      <c r="G20454" s="35"/>
      <c r="H20454" s="35"/>
    </row>
    <row r="20455" spans="7:8" x14ac:dyDescent="0.2">
      <c r="G20455" s="35"/>
      <c r="H20455" s="35"/>
    </row>
    <row r="20456" spans="7:8" x14ac:dyDescent="0.2">
      <c r="G20456" s="35"/>
      <c r="H20456" s="35"/>
    </row>
    <row r="20457" spans="7:8" x14ac:dyDescent="0.2">
      <c r="G20457" s="35"/>
      <c r="H20457" s="35"/>
    </row>
    <row r="20458" spans="7:8" x14ac:dyDescent="0.2">
      <c r="G20458" s="35"/>
      <c r="H20458" s="35"/>
    </row>
    <row r="20459" spans="7:8" x14ac:dyDescent="0.2">
      <c r="G20459" s="35"/>
      <c r="H20459" s="35"/>
    </row>
    <row r="20460" spans="7:8" x14ac:dyDescent="0.2">
      <c r="G20460" s="35"/>
      <c r="H20460" s="35"/>
    </row>
    <row r="20461" spans="7:8" x14ac:dyDescent="0.2">
      <c r="G20461" s="35"/>
      <c r="H20461" s="35"/>
    </row>
    <row r="20462" spans="7:8" x14ac:dyDescent="0.2">
      <c r="G20462" s="35"/>
      <c r="H20462" s="35"/>
    </row>
    <row r="20463" spans="7:8" x14ac:dyDescent="0.2">
      <c r="G20463" s="35"/>
      <c r="H20463" s="35"/>
    </row>
    <row r="20464" spans="7:8" x14ac:dyDescent="0.2">
      <c r="G20464" s="35"/>
      <c r="H20464" s="35"/>
    </row>
    <row r="20465" spans="7:8" x14ac:dyDescent="0.2">
      <c r="G20465" s="35"/>
      <c r="H20465" s="35"/>
    </row>
    <row r="20466" spans="7:8" x14ac:dyDescent="0.2">
      <c r="G20466" s="35"/>
      <c r="H20466" s="35"/>
    </row>
    <row r="20467" spans="7:8" x14ac:dyDescent="0.2">
      <c r="G20467" s="35"/>
      <c r="H20467" s="35"/>
    </row>
    <row r="20468" spans="7:8" x14ac:dyDescent="0.2">
      <c r="G20468" s="35"/>
      <c r="H20468" s="35"/>
    </row>
    <row r="20469" spans="7:8" x14ac:dyDescent="0.2">
      <c r="G20469" s="35"/>
      <c r="H20469" s="35"/>
    </row>
    <row r="20470" spans="7:8" x14ac:dyDescent="0.2">
      <c r="G20470" s="35"/>
      <c r="H20470" s="35"/>
    </row>
    <row r="20471" spans="7:8" x14ac:dyDescent="0.2">
      <c r="G20471" s="35"/>
      <c r="H20471" s="35"/>
    </row>
    <row r="20472" spans="7:8" x14ac:dyDescent="0.2">
      <c r="G20472" s="35"/>
      <c r="H20472" s="35"/>
    </row>
    <row r="20473" spans="7:8" x14ac:dyDescent="0.2">
      <c r="G20473" s="35"/>
      <c r="H20473" s="35"/>
    </row>
    <row r="20474" spans="7:8" x14ac:dyDescent="0.2">
      <c r="G20474" s="35"/>
      <c r="H20474" s="35"/>
    </row>
    <row r="20475" spans="7:8" x14ac:dyDescent="0.2">
      <c r="G20475" s="35"/>
      <c r="H20475" s="35"/>
    </row>
    <row r="20476" spans="7:8" x14ac:dyDescent="0.2">
      <c r="G20476" s="35"/>
      <c r="H20476" s="35"/>
    </row>
    <row r="20477" spans="7:8" x14ac:dyDescent="0.2">
      <c r="G20477" s="35"/>
      <c r="H20477" s="35"/>
    </row>
    <row r="20478" spans="7:8" x14ac:dyDescent="0.2">
      <c r="G20478" s="35"/>
      <c r="H20478" s="35"/>
    </row>
    <row r="20479" spans="7:8" x14ac:dyDescent="0.2">
      <c r="G20479" s="35"/>
      <c r="H20479" s="35"/>
    </row>
    <row r="20480" spans="7:8" x14ac:dyDescent="0.2">
      <c r="G20480" s="35"/>
      <c r="H20480" s="35"/>
    </row>
    <row r="20481" spans="7:8" x14ac:dyDescent="0.2">
      <c r="G20481" s="35"/>
      <c r="H20481" s="35"/>
    </row>
    <row r="20482" spans="7:8" x14ac:dyDescent="0.2">
      <c r="G20482" s="35"/>
      <c r="H20482" s="35"/>
    </row>
    <row r="20483" spans="7:8" x14ac:dyDescent="0.2">
      <c r="G20483" s="35"/>
      <c r="H20483" s="35"/>
    </row>
    <row r="20484" spans="7:8" x14ac:dyDescent="0.2">
      <c r="G20484" s="35"/>
      <c r="H20484" s="35"/>
    </row>
    <row r="20485" spans="7:8" x14ac:dyDescent="0.2">
      <c r="G20485" s="35"/>
      <c r="H20485" s="35"/>
    </row>
    <row r="20486" spans="7:8" x14ac:dyDescent="0.2">
      <c r="G20486" s="35"/>
      <c r="H20486" s="35"/>
    </row>
    <row r="20487" spans="7:8" x14ac:dyDescent="0.2">
      <c r="G20487" s="35"/>
      <c r="H20487" s="35"/>
    </row>
    <row r="20488" spans="7:8" x14ac:dyDescent="0.2">
      <c r="G20488" s="35"/>
      <c r="H20488" s="35"/>
    </row>
    <row r="20489" spans="7:8" x14ac:dyDescent="0.2">
      <c r="G20489" s="35"/>
      <c r="H20489" s="35"/>
    </row>
    <row r="20490" spans="7:8" x14ac:dyDescent="0.2">
      <c r="G20490" s="35"/>
      <c r="H20490" s="35"/>
    </row>
    <row r="20491" spans="7:8" x14ac:dyDescent="0.2">
      <c r="G20491" s="35"/>
      <c r="H20491" s="35"/>
    </row>
    <row r="20492" spans="7:8" x14ac:dyDescent="0.2">
      <c r="G20492" s="35"/>
      <c r="H20492" s="35"/>
    </row>
    <row r="20493" spans="7:8" x14ac:dyDescent="0.2">
      <c r="G20493" s="35"/>
      <c r="H20493" s="35"/>
    </row>
    <row r="20494" spans="7:8" x14ac:dyDescent="0.2">
      <c r="G20494" s="35"/>
      <c r="H20494" s="35"/>
    </row>
    <row r="20495" spans="7:8" x14ac:dyDescent="0.2">
      <c r="G20495" s="35"/>
      <c r="H20495" s="35"/>
    </row>
    <row r="20496" spans="7:8" x14ac:dyDescent="0.2">
      <c r="G20496" s="35"/>
      <c r="H20496" s="35"/>
    </row>
    <row r="20497" spans="7:8" x14ac:dyDescent="0.2">
      <c r="G20497" s="35"/>
      <c r="H20497" s="35"/>
    </row>
    <row r="20498" spans="7:8" x14ac:dyDescent="0.2">
      <c r="G20498" s="35"/>
      <c r="H20498" s="35"/>
    </row>
    <row r="20499" spans="7:8" x14ac:dyDescent="0.2">
      <c r="G20499" s="35"/>
      <c r="H20499" s="35"/>
    </row>
    <row r="20500" spans="7:8" x14ac:dyDescent="0.2">
      <c r="G20500" s="35"/>
      <c r="H20500" s="35"/>
    </row>
    <row r="20501" spans="7:8" x14ac:dyDescent="0.2">
      <c r="G20501" s="35"/>
      <c r="H20501" s="35"/>
    </row>
    <row r="20502" spans="7:8" x14ac:dyDescent="0.2">
      <c r="G20502" s="35"/>
      <c r="H20502" s="35"/>
    </row>
    <row r="20503" spans="7:8" x14ac:dyDescent="0.2">
      <c r="G20503" s="35"/>
      <c r="H20503" s="35"/>
    </row>
    <row r="20504" spans="7:8" x14ac:dyDescent="0.2">
      <c r="G20504" s="35"/>
      <c r="H20504" s="35"/>
    </row>
    <row r="20505" spans="7:8" x14ac:dyDescent="0.2">
      <c r="G20505" s="35"/>
      <c r="H20505" s="35"/>
    </row>
    <row r="20506" spans="7:8" x14ac:dyDescent="0.2">
      <c r="G20506" s="35"/>
      <c r="H20506" s="35"/>
    </row>
    <row r="20507" spans="7:8" x14ac:dyDescent="0.2">
      <c r="G20507" s="35"/>
      <c r="H20507" s="35"/>
    </row>
    <row r="20508" spans="7:8" x14ac:dyDescent="0.2">
      <c r="G20508" s="35"/>
      <c r="H20508" s="35"/>
    </row>
    <row r="20509" spans="7:8" x14ac:dyDescent="0.2">
      <c r="G20509" s="35"/>
      <c r="H20509" s="35"/>
    </row>
    <row r="20510" spans="7:8" x14ac:dyDescent="0.2">
      <c r="G20510" s="35"/>
      <c r="H20510" s="35"/>
    </row>
    <row r="20511" spans="7:8" x14ac:dyDescent="0.2">
      <c r="G20511" s="35"/>
      <c r="H20511" s="35"/>
    </row>
    <row r="20512" spans="7:8" x14ac:dyDescent="0.2">
      <c r="G20512" s="35"/>
      <c r="H20512" s="35"/>
    </row>
    <row r="20513" spans="7:8" x14ac:dyDescent="0.2">
      <c r="G20513" s="35"/>
      <c r="H20513" s="35"/>
    </row>
    <row r="20514" spans="7:8" x14ac:dyDescent="0.2">
      <c r="G20514" s="35"/>
      <c r="H20514" s="35"/>
    </row>
    <row r="20515" spans="7:8" x14ac:dyDescent="0.2">
      <c r="G20515" s="35"/>
      <c r="H20515" s="35"/>
    </row>
    <row r="20516" spans="7:8" x14ac:dyDescent="0.2">
      <c r="G20516" s="35"/>
      <c r="H20516" s="35"/>
    </row>
    <row r="20517" spans="7:8" x14ac:dyDescent="0.2">
      <c r="G20517" s="35"/>
      <c r="H20517" s="35"/>
    </row>
    <row r="20518" spans="7:8" x14ac:dyDescent="0.2">
      <c r="G20518" s="35"/>
      <c r="H20518" s="35"/>
    </row>
    <row r="20519" spans="7:8" x14ac:dyDescent="0.2">
      <c r="G20519" s="35"/>
      <c r="H20519" s="35"/>
    </row>
    <row r="20520" spans="7:8" x14ac:dyDescent="0.2">
      <c r="G20520" s="35"/>
      <c r="H20520" s="35"/>
    </row>
    <row r="20521" spans="7:8" x14ac:dyDescent="0.2">
      <c r="G20521" s="35"/>
      <c r="H20521" s="35"/>
    </row>
    <row r="20522" spans="7:8" x14ac:dyDescent="0.2">
      <c r="G20522" s="35"/>
      <c r="H20522" s="35"/>
    </row>
    <row r="20523" spans="7:8" x14ac:dyDescent="0.2">
      <c r="G20523" s="35"/>
      <c r="H20523" s="35"/>
    </row>
    <row r="20524" spans="7:8" x14ac:dyDescent="0.2">
      <c r="G20524" s="35"/>
      <c r="H20524" s="35"/>
    </row>
    <row r="20525" spans="7:8" x14ac:dyDescent="0.2">
      <c r="G20525" s="35"/>
      <c r="H20525" s="35"/>
    </row>
    <row r="20526" spans="7:8" x14ac:dyDescent="0.2">
      <c r="G20526" s="35"/>
      <c r="H20526" s="35"/>
    </row>
    <row r="20527" spans="7:8" x14ac:dyDescent="0.2">
      <c r="G20527" s="35"/>
      <c r="H20527" s="35"/>
    </row>
    <row r="20528" spans="7:8" x14ac:dyDescent="0.2">
      <c r="G20528" s="35"/>
      <c r="H20528" s="35"/>
    </row>
    <row r="20529" spans="7:8" x14ac:dyDescent="0.2">
      <c r="G20529" s="35"/>
      <c r="H20529" s="35"/>
    </row>
    <row r="20530" spans="7:8" x14ac:dyDescent="0.2">
      <c r="G20530" s="35"/>
      <c r="H20530" s="35"/>
    </row>
    <row r="20531" spans="7:8" x14ac:dyDescent="0.2">
      <c r="G20531" s="35"/>
      <c r="H20531" s="35"/>
    </row>
    <row r="20532" spans="7:8" x14ac:dyDescent="0.2">
      <c r="G20532" s="35"/>
      <c r="H20532" s="35"/>
    </row>
    <row r="20533" spans="7:8" x14ac:dyDescent="0.2">
      <c r="G20533" s="35"/>
      <c r="H20533" s="35"/>
    </row>
    <row r="20534" spans="7:8" x14ac:dyDescent="0.2">
      <c r="G20534" s="35"/>
      <c r="H20534" s="35"/>
    </row>
    <row r="20535" spans="7:8" x14ac:dyDescent="0.2">
      <c r="G20535" s="35"/>
      <c r="H20535" s="35"/>
    </row>
    <row r="20536" spans="7:8" x14ac:dyDescent="0.2">
      <c r="G20536" s="35"/>
      <c r="H20536" s="35"/>
    </row>
    <row r="20537" spans="7:8" x14ac:dyDescent="0.2">
      <c r="G20537" s="35"/>
      <c r="H20537" s="35"/>
    </row>
    <row r="20538" spans="7:8" x14ac:dyDescent="0.2">
      <c r="G20538" s="35"/>
      <c r="H20538" s="35"/>
    </row>
    <row r="20539" spans="7:8" x14ac:dyDescent="0.2">
      <c r="G20539" s="35"/>
      <c r="H20539" s="35"/>
    </row>
    <row r="20540" spans="7:8" x14ac:dyDescent="0.2">
      <c r="G20540" s="35"/>
      <c r="H20540" s="35"/>
    </row>
    <row r="20541" spans="7:8" x14ac:dyDescent="0.2">
      <c r="G20541" s="35"/>
      <c r="H20541" s="35"/>
    </row>
    <row r="20542" spans="7:8" x14ac:dyDescent="0.2">
      <c r="G20542" s="35"/>
      <c r="H20542" s="35"/>
    </row>
    <row r="20543" spans="7:8" x14ac:dyDescent="0.2">
      <c r="G20543" s="35"/>
      <c r="H20543" s="35"/>
    </row>
    <row r="20544" spans="7:8" x14ac:dyDescent="0.2">
      <c r="G20544" s="35"/>
      <c r="H20544" s="35"/>
    </row>
    <row r="20545" spans="7:8" x14ac:dyDescent="0.2">
      <c r="G20545" s="35"/>
      <c r="H20545" s="35"/>
    </row>
    <row r="20546" spans="7:8" x14ac:dyDescent="0.2">
      <c r="G20546" s="35"/>
      <c r="H20546" s="35"/>
    </row>
    <row r="20547" spans="7:8" x14ac:dyDescent="0.2">
      <c r="G20547" s="35"/>
      <c r="H20547" s="35"/>
    </row>
    <row r="20548" spans="7:8" x14ac:dyDescent="0.2">
      <c r="G20548" s="35"/>
      <c r="H20548" s="35"/>
    </row>
    <row r="20549" spans="7:8" x14ac:dyDescent="0.2">
      <c r="G20549" s="35"/>
      <c r="H20549" s="35"/>
    </row>
    <row r="20550" spans="7:8" x14ac:dyDescent="0.2">
      <c r="G20550" s="35"/>
      <c r="H20550" s="35"/>
    </row>
    <row r="20551" spans="7:8" x14ac:dyDescent="0.2">
      <c r="G20551" s="35"/>
      <c r="H20551" s="35"/>
    </row>
    <row r="20552" spans="7:8" x14ac:dyDescent="0.2">
      <c r="G20552" s="35"/>
      <c r="H20552" s="35"/>
    </row>
    <row r="20553" spans="7:8" x14ac:dyDescent="0.2">
      <c r="G20553" s="35"/>
      <c r="H20553" s="35"/>
    </row>
    <row r="20554" spans="7:8" x14ac:dyDescent="0.2">
      <c r="G20554" s="35"/>
      <c r="H20554" s="35"/>
    </row>
    <row r="20555" spans="7:8" x14ac:dyDescent="0.2">
      <c r="G20555" s="35"/>
      <c r="H20555" s="35"/>
    </row>
    <row r="20556" spans="7:8" x14ac:dyDescent="0.2">
      <c r="G20556" s="35"/>
      <c r="H20556" s="35"/>
    </row>
    <row r="20557" spans="7:8" x14ac:dyDescent="0.2">
      <c r="G20557" s="35"/>
      <c r="H20557" s="35"/>
    </row>
    <row r="20558" spans="7:8" x14ac:dyDescent="0.2">
      <c r="G20558" s="35"/>
      <c r="H20558" s="35"/>
    </row>
    <row r="20559" spans="7:8" x14ac:dyDescent="0.2">
      <c r="G20559" s="35"/>
      <c r="H20559" s="35"/>
    </row>
    <row r="20560" spans="7:8" x14ac:dyDescent="0.2">
      <c r="G20560" s="35"/>
      <c r="H20560" s="35"/>
    </row>
    <row r="20561" spans="7:8" x14ac:dyDescent="0.2">
      <c r="G20561" s="35"/>
      <c r="H20561" s="35"/>
    </row>
    <row r="20562" spans="7:8" x14ac:dyDescent="0.2">
      <c r="G20562" s="35"/>
      <c r="H20562" s="35"/>
    </row>
    <row r="20563" spans="7:8" x14ac:dyDescent="0.2">
      <c r="G20563" s="35"/>
      <c r="H20563" s="35"/>
    </row>
    <row r="20564" spans="7:8" x14ac:dyDescent="0.2">
      <c r="G20564" s="35"/>
      <c r="H20564" s="35"/>
    </row>
    <row r="20565" spans="7:8" x14ac:dyDescent="0.2">
      <c r="G20565" s="35"/>
      <c r="H20565" s="35"/>
    </row>
    <row r="20566" spans="7:8" x14ac:dyDescent="0.2">
      <c r="G20566" s="35"/>
      <c r="H20566" s="35"/>
    </row>
    <row r="20567" spans="7:8" x14ac:dyDescent="0.2">
      <c r="G20567" s="35"/>
      <c r="H20567" s="35"/>
    </row>
    <row r="20568" spans="7:8" x14ac:dyDescent="0.2">
      <c r="G20568" s="35"/>
      <c r="H20568" s="35"/>
    </row>
    <row r="20569" spans="7:8" x14ac:dyDescent="0.2">
      <c r="G20569" s="35"/>
      <c r="H20569" s="35"/>
    </row>
    <row r="20570" spans="7:8" x14ac:dyDescent="0.2">
      <c r="G20570" s="35"/>
      <c r="H20570" s="35"/>
    </row>
    <row r="20571" spans="7:8" x14ac:dyDescent="0.2">
      <c r="G20571" s="35"/>
      <c r="H20571" s="35"/>
    </row>
    <row r="20572" spans="7:8" x14ac:dyDescent="0.2">
      <c r="G20572" s="35"/>
      <c r="H20572" s="35"/>
    </row>
    <row r="20573" spans="7:8" x14ac:dyDescent="0.2">
      <c r="G20573" s="35"/>
      <c r="H20573" s="35"/>
    </row>
    <row r="20574" spans="7:8" x14ac:dyDescent="0.2">
      <c r="G20574" s="35"/>
      <c r="H20574" s="35"/>
    </row>
    <row r="20575" spans="7:8" x14ac:dyDescent="0.2">
      <c r="G20575" s="35"/>
      <c r="H20575" s="35"/>
    </row>
    <row r="20576" spans="7:8" x14ac:dyDescent="0.2">
      <c r="G20576" s="35"/>
      <c r="H20576" s="35"/>
    </row>
    <row r="20577" spans="7:8" x14ac:dyDescent="0.2">
      <c r="G20577" s="35"/>
      <c r="H20577" s="35"/>
    </row>
    <row r="20578" spans="7:8" x14ac:dyDescent="0.2">
      <c r="G20578" s="35"/>
      <c r="H20578" s="35"/>
    </row>
    <row r="20579" spans="7:8" x14ac:dyDescent="0.2">
      <c r="G20579" s="35"/>
      <c r="H20579" s="35"/>
    </row>
    <row r="20580" spans="7:8" x14ac:dyDescent="0.2">
      <c r="G20580" s="35"/>
      <c r="H20580" s="35"/>
    </row>
    <row r="20581" spans="7:8" x14ac:dyDescent="0.2">
      <c r="G20581" s="35"/>
      <c r="H20581" s="35"/>
    </row>
    <row r="20582" spans="7:8" x14ac:dyDescent="0.2">
      <c r="G20582" s="35"/>
      <c r="H20582" s="35"/>
    </row>
    <row r="20583" spans="7:8" x14ac:dyDescent="0.2">
      <c r="G20583" s="35"/>
      <c r="H20583" s="35"/>
    </row>
    <row r="20584" spans="7:8" x14ac:dyDescent="0.2">
      <c r="G20584" s="35"/>
      <c r="H20584" s="35"/>
    </row>
    <row r="20585" spans="7:8" x14ac:dyDescent="0.2">
      <c r="G20585" s="35"/>
      <c r="H20585" s="35"/>
    </row>
    <row r="20586" spans="7:8" x14ac:dyDescent="0.2">
      <c r="G20586" s="35"/>
      <c r="H20586" s="35"/>
    </row>
    <row r="20587" spans="7:8" x14ac:dyDescent="0.2">
      <c r="G20587" s="35"/>
      <c r="H20587" s="35"/>
    </row>
    <row r="20588" spans="7:8" x14ac:dyDescent="0.2">
      <c r="G20588" s="35"/>
      <c r="H20588" s="35"/>
    </row>
    <row r="20589" spans="7:8" x14ac:dyDescent="0.2">
      <c r="G20589" s="35"/>
      <c r="H20589" s="35"/>
    </row>
    <row r="20590" spans="7:8" x14ac:dyDescent="0.2">
      <c r="G20590" s="35"/>
      <c r="H20590" s="35"/>
    </row>
    <row r="20591" spans="7:8" x14ac:dyDescent="0.2">
      <c r="G20591" s="35"/>
      <c r="H20591" s="35"/>
    </row>
    <row r="20592" spans="7:8" x14ac:dyDescent="0.2">
      <c r="G20592" s="35"/>
      <c r="H20592" s="35"/>
    </row>
    <row r="20593" spans="7:8" x14ac:dyDescent="0.2">
      <c r="G20593" s="35"/>
      <c r="H20593" s="35"/>
    </row>
    <row r="20594" spans="7:8" x14ac:dyDescent="0.2">
      <c r="G20594" s="35"/>
      <c r="H20594" s="35"/>
    </row>
    <row r="20595" spans="7:8" x14ac:dyDescent="0.2">
      <c r="G20595" s="35"/>
      <c r="H20595" s="35"/>
    </row>
    <row r="20596" spans="7:8" x14ac:dyDescent="0.2">
      <c r="G20596" s="35"/>
      <c r="H20596" s="35"/>
    </row>
    <row r="20597" spans="7:8" x14ac:dyDescent="0.2">
      <c r="G20597" s="35"/>
      <c r="H20597" s="35"/>
    </row>
    <row r="20598" spans="7:8" x14ac:dyDescent="0.2">
      <c r="G20598" s="35"/>
      <c r="H20598" s="35"/>
    </row>
    <row r="20599" spans="7:8" x14ac:dyDescent="0.2">
      <c r="G20599" s="35"/>
      <c r="H20599" s="35"/>
    </row>
    <row r="20600" spans="7:8" x14ac:dyDescent="0.2">
      <c r="G20600" s="35"/>
      <c r="H20600" s="35"/>
    </row>
    <row r="20601" spans="7:8" x14ac:dyDescent="0.2">
      <c r="G20601" s="35"/>
      <c r="H20601" s="35"/>
    </row>
    <row r="20602" spans="7:8" x14ac:dyDescent="0.2">
      <c r="G20602" s="35"/>
      <c r="H20602" s="35"/>
    </row>
    <row r="20603" spans="7:8" x14ac:dyDescent="0.2">
      <c r="G20603" s="35"/>
      <c r="H20603" s="35"/>
    </row>
    <row r="20604" spans="7:8" x14ac:dyDescent="0.2">
      <c r="G20604" s="35"/>
      <c r="H20604" s="35"/>
    </row>
    <row r="20605" spans="7:8" x14ac:dyDescent="0.2">
      <c r="G20605" s="35"/>
      <c r="H20605" s="35"/>
    </row>
    <row r="20606" spans="7:8" x14ac:dyDescent="0.2">
      <c r="G20606" s="35"/>
      <c r="H20606" s="35"/>
    </row>
    <row r="20607" spans="7:8" x14ac:dyDescent="0.2">
      <c r="G20607" s="35"/>
      <c r="H20607" s="35"/>
    </row>
    <row r="20608" spans="7:8" x14ac:dyDescent="0.2">
      <c r="G20608" s="35"/>
      <c r="H20608" s="35"/>
    </row>
    <row r="20609" spans="7:8" x14ac:dyDescent="0.2">
      <c r="G20609" s="35"/>
      <c r="H20609" s="35"/>
    </row>
    <row r="20610" spans="7:8" x14ac:dyDescent="0.2">
      <c r="G20610" s="35"/>
      <c r="H20610" s="35"/>
    </row>
    <row r="20611" spans="7:8" x14ac:dyDescent="0.2">
      <c r="G20611" s="35"/>
      <c r="H20611" s="35"/>
    </row>
    <row r="20612" spans="7:8" x14ac:dyDescent="0.2">
      <c r="G20612" s="35"/>
      <c r="H20612" s="35"/>
    </row>
    <row r="20613" spans="7:8" x14ac:dyDescent="0.2">
      <c r="G20613" s="35"/>
      <c r="H20613" s="35"/>
    </row>
    <row r="20614" spans="7:8" x14ac:dyDescent="0.2">
      <c r="G20614" s="35"/>
      <c r="H20614" s="35"/>
    </row>
    <row r="20615" spans="7:8" x14ac:dyDescent="0.2">
      <c r="G20615" s="35"/>
      <c r="H20615" s="35"/>
    </row>
    <row r="20616" spans="7:8" x14ac:dyDescent="0.2">
      <c r="G20616" s="35"/>
      <c r="H20616" s="35"/>
    </row>
    <row r="20617" spans="7:8" x14ac:dyDescent="0.2">
      <c r="G20617" s="35"/>
      <c r="H20617" s="35"/>
    </row>
    <row r="20618" spans="7:8" x14ac:dyDescent="0.2">
      <c r="G20618" s="35"/>
      <c r="H20618" s="35"/>
    </row>
    <row r="20619" spans="7:8" x14ac:dyDescent="0.2">
      <c r="G20619" s="35"/>
      <c r="H20619" s="35"/>
    </row>
    <row r="20620" spans="7:8" x14ac:dyDescent="0.2">
      <c r="G20620" s="35"/>
      <c r="H20620" s="35"/>
    </row>
    <row r="20621" spans="7:8" x14ac:dyDescent="0.2">
      <c r="G20621" s="35"/>
      <c r="H20621" s="35"/>
    </row>
    <row r="20622" spans="7:8" x14ac:dyDescent="0.2">
      <c r="G20622" s="35"/>
      <c r="H20622" s="35"/>
    </row>
    <row r="20623" spans="7:8" x14ac:dyDescent="0.2">
      <c r="G20623" s="35"/>
      <c r="H20623" s="35"/>
    </row>
    <row r="20624" spans="7:8" x14ac:dyDescent="0.2">
      <c r="G20624" s="35"/>
      <c r="H20624" s="35"/>
    </row>
    <row r="20625" spans="7:8" x14ac:dyDescent="0.2">
      <c r="G20625" s="35"/>
      <c r="H20625" s="35"/>
    </row>
    <row r="20626" spans="7:8" x14ac:dyDescent="0.2">
      <c r="G20626" s="35"/>
      <c r="H20626" s="35"/>
    </row>
    <row r="20627" spans="7:8" x14ac:dyDescent="0.2">
      <c r="G20627" s="35"/>
      <c r="H20627" s="35"/>
    </row>
    <row r="20628" spans="7:8" x14ac:dyDescent="0.2">
      <c r="G20628" s="35"/>
      <c r="H20628" s="35"/>
    </row>
    <row r="20629" spans="7:8" x14ac:dyDescent="0.2">
      <c r="G20629" s="35"/>
      <c r="H20629" s="35"/>
    </row>
    <row r="20630" spans="7:8" x14ac:dyDescent="0.2">
      <c r="G20630" s="35"/>
      <c r="H20630" s="35"/>
    </row>
    <row r="20631" spans="7:8" x14ac:dyDescent="0.2">
      <c r="G20631" s="35"/>
      <c r="H20631" s="35"/>
    </row>
    <row r="20632" spans="7:8" x14ac:dyDescent="0.2">
      <c r="G20632" s="35"/>
      <c r="H20632" s="35"/>
    </row>
    <row r="20633" spans="7:8" x14ac:dyDescent="0.2">
      <c r="G20633" s="35"/>
      <c r="H20633" s="35"/>
    </row>
    <row r="20634" spans="7:8" x14ac:dyDescent="0.2">
      <c r="G20634" s="35"/>
      <c r="H20634" s="35"/>
    </row>
    <row r="20635" spans="7:8" x14ac:dyDescent="0.2">
      <c r="G20635" s="35"/>
      <c r="H20635" s="35"/>
    </row>
    <row r="20636" spans="7:8" x14ac:dyDescent="0.2">
      <c r="G20636" s="35"/>
      <c r="H20636" s="35"/>
    </row>
    <row r="20637" spans="7:8" x14ac:dyDescent="0.2">
      <c r="G20637" s="35"/>
      <c r="H20637" s="35"/>
    </row>
    <row r="20638" spans="7:8" x14ac:dyDescent="0.2">
      <c r="G20638" s="35"/>
      <c r="H20638" s="35"/>
    </row>
    <row r="20639" spans="7:8" x14ac:dyDescent="0.2">
      <c r="G20639" s="35"/>
      <c r="H20639" s="35"/>
    </row>
    <row r="20640" spans="7:8" x14ac:dyDescent="0.2">
      <c r="G20640" s="35"/>
      <c r="H20640" s="35"/>
    </row>
    <row r="20641" spans="7:8" x14ac:dyDescent="0.2">
      <c r="G20641" s="35"/>
      <c r="H20641" s="35"/>
    </row>
    <row r="20642" spans="7:8" x14ac:dyDescent="0.2">
      <c r="G20642" s="35"/>
      <c r="H20642" s="35"/>
    </row>
    <row r="20643" spans="7:8" x14ac:dyDescent="0.2">
      <c r="G20643" s="35"/>
      <c r="H20643" s="35"/>
    </row>
    <row r="20644" spans="7:8" x14ac:dyDescent="0.2">
      <c r="G20644" s="35"/>
      <c r="H20644" s="35"/>
    </row>
    <row r="20645" spans="7:8" x14ac:dyDescent="0.2">
      <c r="G20645" s="35"/>
      <c r="H20645" s="35"/>
    </row>
    <row r="20646" spans="7:8" x14ac:dyDescent="0.2">
      <c r="G20646" s="35"/>
      <c r="H20646" s="35"/>
    </row>
    <row r="20647" spans="7:8" x14ac:dyDescent="0.2">
      <c r="G20647" s="35"/>
      <c r="H20647" s="35"/>
    </row>
    <row r="20648" spans="7:8" x14ac:dyDescent="0.2">
      <c r="G20648" s="35"/>
      <c r="H20648" s="35"/>
    </row>
    <row r="20649" spans="7:8" x14ac:dyDescent="0.2">
      <c r="G20649" s="35"/>
      <c r="H20649" s="35"/>
    </row>
    <row r="20650" spans="7:8" x14ac:dyDescent="0.2">
      <c r="G20650" s="35"/>
      <c r="H20650" s="35"/>
    </row>
    <row r="20651" spans="7:8" x14ac:dyDescent="0.2">
      <c r="G20651" s="35"/>
      <c r="H20651" s="35"/>
    </row>
    <row r="20652" spans="7:8" x14ac:dyDescent="0.2">
      <c r="G20652" s="35"/>
      <c r="H20652" s="35"/>
    </row>
    <row r="20653" spans="7:8" x14ac:dyDescent="0.2">
      <c r="G20653" s="35"/>
      <c r="H20653" s="35"/>
    </row>
    <row r="20654" spans="7:8" x14ac:dyDescent="0.2">
      <c r="G20654" s="35"/>
      <c r="H20654" s="35"/>
    </row>
    <row r="20655" spans="7:8" x14ac:dyDescent="0.2">
      <c r="G20655" s="35"/>
      <c r="H20655" s="35"/>
    </row>
    <row r="20656" spans="7:8" x14ac:dyDescent="0.2">
      <c r="G20656" s="35"/>
      <c r="H20656" s="35"/>
    </row>
    <row r="20657" spans="7:8" x14ac:dyDescent="0.2">
      <c r="G20657" s="35"/>
      <c r="H20657" s="35"/>
    </row>
    <row r="20658" spans="7:8" x14ac:dyDescent="0.2">
      <c r="G20658" s="35"/>
      <c r="H20658" s="35"/>
    </row>
    <row r="20659" spans="7:8" x14ac:dyDescent="0.2">
      <c r="G20659" s="35"/>
      <c r="H20659" s="35"/>
    </row>
    <row r="20660" spans="7:8" x14ac:dyDescent="0.2">
      <c r="G20660" s="35"/>
      <c r="H20660" s="35"/>
    </row>
    <row r="20661" spans="7:8" x14ac:dyDescent="0.2">
      <c r="G20661" s="35"/>
      <c r="H20661" s="35"/>
    </row>
    <row r="20662" spans="7:8" x14ac:dyDescent="0.2">
      <c r="G20662" s="35"/>
      <c r="H20662" s="35"/>
    </row>
    <row r="20663" spans="7:8" x14ac:dyDescent="0.2">
      <c r="G20663" s="35"/>
      <c r="H20663" s="35"/>
    </row>
    <row r="20664" spans="7:8" x14ac:dyDescent="0.2">
      <c r="G20664" s="35"/>
      <c r="H20664" s="35"/>
    </row>
    <row r="20665" spans="7:8" x14ac:dyDescent="0.2">
      <c r="G20665" s="35"/>
      <c r="H20665" s="35"/>
    </row>
    <row r="20666" spans="7:8" x14ac:dyDescent="0.2">
      <c r="G20666" s="35"/>
      <c r="H20666" s="35"/>
    </row>
    <row r="20667" spans="7:8" x14ac:dyDescent="0.2">
      <c r="G20667" s="35"/>
      <c r="H20667" s="35"/>
    </row>
    <row r="20668" spans="7:8" x14ac:dyDescent="0.2">
      <c r="G20668" s="35"/>
      <c r="H20668" s="35"/>
    </row>
    <row r="20669" spans="7:8" x14ac:dyDescent="0.2">
      <c r="G20669" s="35"/>
      <c r="H20669" s="35"/>
    </row>
    <row r="20670" spans="7:8" x14ac:dyDescent="0.2">
      <c r="G20670" s="35"/>
      <c r="H20670" s="35"/>
    </row>
    <row r="20671" spans="7:8" x14ac:dyDescent="0.2">
      <c r="G20671" s="35"/>
      <c r="H20671" s="35"/>
    </row>
    <row r="20672" spans="7:8" x14ac:dyDescent="0.2">
      <c r="G20672" s="35"/>
      <c r="H20672" s="35"/>
    </row>
    <row r="20673" spans="7:8" x14ac:dyDescent="0.2">
      <c r="G20673" s="35"/>
      <c r="H20673" s="35"/>
    </row>
    <row r="20674" spans="7:8" x14ac:dyDescent="0.2">
      <c r="G20674" s="35"/>
      <c r="H20674" s="35"/>
    </row>
    <row r="20675" spans="7:8" x14ac:dyDescent="0.2">
      <c r="G20675" s="35"/>
      <c r="H20675" s="35"/>
    </row>
    <row r="20676" spans="7:8" x14ac:dyDescent="0.2">
      <c r="G20676" s="35"/>
      <c r="H20676" s="35"/>
    </row>
    <row r="20677" spans="7:8" x14ac:dyDescent="0.2">
      <c r="G20677" s="35"/>
      <c r="H20677" s="35"/>
    </row>
    <row r="20678" spans="7:8" x14ac:dyDescent="0.2">
      <c r="G20678" s="35"/>
      <c r="H20678" s="35"/>
    </row>
    <row r="20679" spans="7:8" x14ac:dyDescent="0.2">
      <c r="G20679" s="35"/>
      <c r="H20679" s="35"/>
    </row>
    <row r="20680" spans="7:8" x14ac:dyDescent="0.2">
      <c r="G20680" s="35"/>
      <c r="H20680" s="35"/>
    </row>
    <row r="20681" spans="7:8" x14ac:dyDescent="0.2">
      <c r="G20681" s="35"/>
      <c r="H20681" s="35"/>
    </row>
    <row r="20682" spans="7:8" x14ac:dyDescent="0.2">
      <c r="G20682" s="35"/>
      <c r="H20682" s="35"/>
    </row>
    <row r="20683" spans="7:8" x14ac:dyDescent="0.2">
      <c r="G20683" s="35"/>
      <c r="H20683" s="35"/>
    </row>
    <row r="20684" spans="7:8" x14ac:dyDescent="0.2">
      <c r="G20684" s="35"/>
      <c r="H20684" s="35"/>
    </row>
    <row r="20685" spans="7:8" x14ac:dyDescent="0.2">
      <c r="G20685" s="35"/>
      <c r="H20685" s="35"/>
    </row>
    <row r="20686" spans="7:8" x14ac:dyDescent="0.2">
      <c r="G20686" s="35"/>
      <c r="H20686" s="35"/>
    </row>
    <row r="20687" spans="7:8" x14ac:dyDescent="0.2">
      <c r="G20687" s="35"/>
      <c r="H20687" s="35"/>
    </row>
    <row r="20688" spans="7:8" x14ac:dyDescent="0.2">
      <c r="G20688" s="35"/>
      <c r="H20688" s="35"/>
    </row>
    <row r="20689" spans="7:8" x14ac:dyDescent="0.2">
      <c r="G20689" s="35"/>
      <c r="H20689" s="35"/>
    </row>
    <row r="20690" spans="7:8" x14ac:dyDescent="0.2">
      <c r="G20690" s="35"/>
      <c r="H20690" s="35"/>
    </row>
    <row r="20691" spans="7:8" x14ac:dyDescent="0.2">
      <c r="G20691" s="35"/>
      <c r="H20691" s="35"/>
    </row>
    <row r="20692" spans="7:8" x14ac:dyDescent="0.2">
      <c r="G20692" s="35"/>
      <c r="H20692" s="35"/>
    </row>
    <row r="20693" spans="7:8" x14ac:dyDescent="0.2">
      <c r="G20693" s="35"/>
      <c r="H20693" s="35"/>
    </row>
    <row r="20694" spans="7:8" x14ac:dyDescent="0.2">
      <c r="G20694" s="35"/>
      <c r="H20694" s="35"/>
    </row>
    <row r="20695" spans="7:8" x14ac:dyDescent="0.2">
      <c r="G20695" s="35"/>
      <c r="H20695" s="35"/>
    </row>
    <row r="20696" spans="7:8" x14ac:dyDescent="0.2">
      <c r="G20696" s="35"/>
      <c r="H20696" s="35"/>
    </row>
    <row r="20697" spans="7:8" x14ac:dyDescent="0.2">
      <c r="G20697" s="35"/>
      <c r="H20697" s="35"/>
    </row>
    <row r="20698" spans="7:8" x14ac:dyDescent="0.2">
      <c r="G20698" s="35"/>
      <c r="H20698" s="35"/>
    </row>
    <row r="20699" spans="7:8" x14ac:dyDescent="0.2">
      <c r="G20699" s="35"/>
      <c r="H20699" s="35"/>
    </row>
    <row r="20700" spans="7:8" x14ac:dyDescent="0.2">
      <c r="G20700" s="35"/>
      <c r="H20700" s="35"/>
    </row>
    <row r="20701" spans="7:8" x14ac:dyDescent="0.2">
      <c r="G20701" s="35"/>
      <c r="H20701" s="35"/>
    </row>
    <row r="20702" spans="7:8" x14ac:dyDescent="0.2">
      <c r="G20702" s="35"/>
      <c r="H20702" s="35"/>
    </row>
    <row r="20703" spans="7:8" x14ac:dyDescent="0.2">
      <c r="G20703" s="35"/>
      <c r="H20703" s="35"/>
    </row>
    <row r="20704" spans="7:8" x14ac:dyDescent="0.2">
      <c r="G20704" s="35"/>
      <c r="H20704" s="35"/>
    </row>
    <row r="20705" spans="7:8" x14ac:dyDescent="0.2">
      <c r="G20705" s="35"/>
      <c r="H20705" s="35"/>
    </row>
    <row r="20706" spans="7:8" x14ac:dyDescent="0.2">
      <c r="G20706" s="35"/>
      <c r="H20706" s="35"/>
    </row>
    <row r="20707" spans="7:8" x14ac:dyDescent="0.2">
      <c r="G20707" s="35"/>
      <c r="H20707" s="35"/>
    </row>
    <row r="20708" spans="7:8" x14ac:dyDescent="0.2">
      <c r="G20708" s="35"/>
      <c r="H20708" s="35"/>
    </row>
    <row r="20709" spans="7:8" x14ac:dyDescent="0.2">
      <c r="G20709" s="35"/>
      <c r="H20709" s="35"/>
    </row>
    <row r="20710" spans="7:8" x14ac:dyDescent="0.2">
      <c r="G20710" s="35"/>
      <c r="H20710" s="35"/>
    </row>
    <row r="20711" spans="7:8" x14ac:dyDescent="0.2">
      <c r="G20711" s="35"/>
      <c r="H20711" s="35"/>
    </row>
    <row r="20712" spans="7:8" x14ac:dyDescent="0.2">
      <c r="G20712" s="35"/>
      <c r="H20712" s="35"/>
    </row>
    <row r="20713" spans="7:8" x14ac:dyDescent="0.2">
      <c r="G20713" s="35"/>
      <c r="H20713" s="35"/>
    </row>
    <row r="20714" spans="7:8" x14ac:dyDescent="0.2">
      <c r="G20714" s="35"/>
      <c r="H20714" s="35"/>
    </row>
    <row r="20715" spans="7:8" x14ac:dyDescent="0.2">
      <c r="G20715" s="35"/>
      <c r="H20715" s="35"/>
    </row>
    <row r="20716" spans="7:8" x14ac:dyDescent="0.2">
      <c r="G20716" s="35"/>
      <c r="H20716" s="35"/>
    </row>
    <row r="20717" spans="7:8" x14ac:dyDescent="0.2">
      <c r="G20717" s="35"/>
      <c r="H20717" s="35"/>
    </row>
    <row r="20718" spans="7:8" x14ac:dyDescent="0.2">
      <c r="G20718" s="35"/>
      <c r="H20718" s="35"/>
    </row>
    <row r="20719" spans="7:8" x14ac:dyDescent="0.2">
      <c r="G20719" s="35"/>
      <c r="H20719" s="35"/>
    </row>
    <row r="20720" spans="7:8" x14ac:dyDescent="0.2">
      <c r="G20720" s="35"/>
      <c r="H20720" s="35"/>
    </row>
    <row r="20721" spans="7:8" x14ac:dyDescent="0.2">
      <c r="G20721" s="35"/>
      <c r="H20721" s="35"/>
    </row>
    <row r="20722" spans="7:8" x14ac:dyDescent="0.2">
      <c r="G20722" s="35"/>
      <c r="H20722" s="35"/>
    </row>
    <row r="20723" spans="7:8" x14ac:dyDescent="0.2">
      <c r="G20723" s="35"/>
      <c r="H20723" s="35"/>
    </row>
    <row r="20724" spans="7:8" x14ac:dyDescent="0.2">
      <c r="G20724" s="35"/>
      <c r="H20724" s="35"/>
    </row>
    <row r="20725" spans="7:8" x14ac:dyDescent="0.2">
      <c r="G20725" s="35"/>
      <c r="H20725" s="35"/>
    </row>
    <row r="20726" spans="7:8" x14ac:dyDescent="0.2">
      <c r="G20726" s="35"/>
      <c r="H20726" s="35"/>
    </row>
    <row r="20727" spans="7:8" x14ac:dyDescent="0.2">
      <c r="G20727" s="35"/>
      <c r="H20727" s="35"/>
    </row>
    <row r="20728" spans="7:8" x14ac:dyDescent="0.2">
      <c r="G20728" s="35"/>
      <c r="H20728" s="35"/>
    </row>
    <row r="20729" spans="7:8" x14ac:dyDescent="0.2">
      <c r="G20729" s="35"/>
      <c r="H20729" s="35"/>
    </row>
    <row r="20730" spans="7:8" x14ac:dyDescent="0.2">
      <c r="G20730" s="35"/>
      <c r="H20730" s="35"/>
    </row>
    <row r="20731" spans="7:8" x14ac:dyDescent="0.2">
      <c r="G20731" s="35"/>
      <c r="H20731" s="35"/>
    </row>
    <row r="20732" spans="7:8" x14ac:dyDescent="0.2">
      <c r="G20732" s="35"/>
      <c r="H20732" s="35"/>
    </row>
    <row r="20733" spans="7:8" x14ac:dyDescent="0.2">
      <c r="G20733" s="35"/>
      <c r="H20733" s="35"/>
    </row>
    <row r="20734" spans="7:8" x14ac:dyDescent="0.2">
      <c r="G20734" s="35"/>
      <c r="H20734" s="35"/>
    </row>
    <row r="20735" spans="7:8" x14ac:dyDescent="0.2">
      <c r="G20735" s="35"/>
      <c r="H20735" s="35"/>
    </row>
    <row r="20736" spans="7:8" x14ac:dyDescent="0.2">
      <c r="G20736" s="35"/>
      <c r="H20736" s="35"/>
    </row>
    <row r="20737" spans="7:8" x14ac:dyDescent="0.2">
      <c r="G20737" s="35"/>
      <c r="H20737" s="35"/>
    </row>
    <row r="20738" spans="7:8" x14ac:dyDescent="0.2">
      <c r="G20738" s="35"/>
      <c r="H20738" s="35"/>
    </row>
    <row r="20739" spans="7:8" x14ac:dyDescent="0.2">
      <c r="G20739" s="35"/>
      <c r="H20739" s="35"/>
    </row>
    <row r="20740" spans="7:8" x14ac:dyDescent="0.2">
      <c r="G20740" s="35"/>
      <c r="H20740" s="35"/>
    </row>
    <row r="20741" spans="7:8" x14ac:dyDescent="0.2">
      <c r="G20741" s="35"/>
      <c r="H20741" s="35"/>
    </row>
    <row r="20742" spans="7:8" x14ac:dyDescent="0.2">
      <c r="G20742" s="35"/>
      <c r="H20742" s="35"/>
    </row>
    <row r="20743" spans="7:8" x14ac:dyDescent="0.2">
      <c r="G20743" s="35"/>
      <c r="H20743" s="35"/>
    </row>
    <row r="20744" spans="7:8" x14ac:dyDescent="0.2">
      <c r="G20744" s="35"/>
      <c r="H20744" s="35"/>
    </row>
    <row r="20745" spans="7:8" x14ac:dyDescent="0.2">
      <c r="G20745" s="35"/>
      <c r="H20745" s="35"/>
    </row>
    <row r="20746" spans="7:8" x14ac:dyDescent="0.2">
      <c r="G20746" s="35"/>
      <c r="H20746" s="35"/>
    </row>
    <row r="20747" spans="7:8" x14ac:dyDescent="0.2">
      <c r="G20747" s="35"/>
      <c r="H20747" s="35"/>
    </row>
    <row r="20748" spans="7:8" x14ac:dyDescent="0.2">
      <c r="G20748" s="35"/>
      <c r="H20748" s="35"/>
    </row>
    <row r="20749" spans="7:8" x14ac:dyDescent="0.2">
      <c r="G20749" s="35"/>
      <c r="H20749" s="35"/>
    </row>
    <row r="20750" spans="7:8" x14ac:dyDescent="0.2">
      <c r="G20750" s="35"/>
      <c r="H20750" s="35"/>
    </row>
    <row r="20751" spans="7:8" x14ac:dyDescent="0.2">
      <c r="G20751" s="35"/>
      <c r="H20751" s="35"/>
    </row>
    <row r="20752" spans="7:8" x14ac:dyDescent="0.2">
      <c r="G20752" s="35"/>
      <c r="H20752" s="35"/>
    </row>
    <row r="20753" spans="7:8" x14ac:dyDescent="0.2">
      <c r="G20753" s="35"/>
      <c r="H20753" s="35"/>
    </row>
    <row r="20754" spans="7:8" x14ac:dyDescent="0.2">
      <c r="G20754" s="35"/>
      <c r="H20754" s="35"/>
    </row>
    <row r="20755" spans="7:8" x14ac:dyDescent="0.2">
      <c r="G20755" s="35"/>
      <c r="H20755" s="35"/>
    </row>
    <row r="20756" spans="7:8" x14ac:dyDescent="0.2">
      <c r="G20756" s="35"/>
      <c r="H20756" s="35"/>
    </row>
    <row r="20757" spans="7:8" x14ac:dyDescent="0.2">
      <c r="G20757" s="35"/>
      <c r="H20757" s="35"/>
    </row>
    <row r="20758" spans="7:8" x14ac:dyDescent="0.2">
      <c r="G20758" s="35"/>
      <c r="H20758" s="35"/>
    </row>
    <row r="20759" spans="7:8" x14ac:dyDescent="0.2">
      <c r="G20759" s="35"/>
      <c r="H20759" s="35"/>
    </row>
    <row r="20760" spans="7:8" x14ac:dyDescent="0.2">
      <c r="G20760" s="35"/>
      <c r="H20760" s="35"/>
    </row>
    <row r="20761" spans="7:8" x14ac:dyDescent="0.2">
      <c r="G20761" s="35"/>
      <c r="H20761" s="35"/>
    </row>
    <row r="20762" spans="7:8" x14ac:dyDescent="0.2">
      <c r="G20762" s="35"/>
      <c r="H20762" s="35"/>
    </row>
    <row r="20763" spans="7:8" x14ac:dyDescent="0.2">
      <c r="G20763" s="35"/>
      <c r="H20763" s="35"/>
    </row>
    <row r="20764" spans="7:8" x14ac:dyDescent="0.2">
      <c r="G20764" s="35"/>
      <c r="H20764" s="35"/>
    </row>
    <row r="20765" spans="7:8" x14ac:dyDescent="0.2">
      <c r="G20765" s="35"/>
      <c r="H20765" s="35"/>
    </row>
    <row r="20766" spans="7:8" x14ac:dyDescent="0.2">
      <c r="G20766" s="35"/>
      <c r="H20766" s="35"/>
    </row>
    <row r="20767" spans="7:8" x14ac:dyDescent="0.2">
      <c r="G20767" s="35"/>
      <c r="H20767" s="35"/>
    </row>
    <row r="20768" spans="7:8" x14ac:dyDescent="0.2">
      <c r="G20768" s="35"/>
      <c r="H20768" s="35"/>
    </row>
    <row r="20769" spans="7:8" x14ac:dyDescent="0.2">
      <c r="G20769" s="35"/>
      <c r="H20769" s="35"/>
    </row>
    <row r="20770" spans="7:8" x14ac:dyDescent="0.2">
      <c r="G20770" s="35"/>
      <c r="H20770" s="35"/>
    </row>
    <row r="20771" spans="7:8" x14ac:dyDescent="0.2">
      <c r="G20771" s="35"/>
      <c r="H20771" s="35"/>
    </row>
    <row r="20772" spans="7:8" x14ac:dyDescent="0.2">
      <c r="G20772" s="35"/>
      <c r="H20772" s="35"/>
    </row>
    <row r="20773" spans="7:8" x14ac:dyDescent="0.2">
      <c r="G20773" s="35"/>
      <c r="H20773" s="35"/>
    </row>
    <row r="20774" spans="7:8" x14ac:dyDescent="0.2">
      <c r="G20774" s="35"/>
      <c r="H20774" s="35"/>
    </row>
    <row r="20775" spans="7:8" x14ac:dyDescent="0.2">
      <c r="G20775" s="35"/>
      <c r="H20775" s="35"/>
    </row>
    <row r="20776" spans="7:8" x14ac:dyDescent="0.2">
      <c r="G20776" s="35"/>
      <c r="H20776" s="35"/>
    </row>
    <row r="20777" spans="7:8" x14ac:dyDescent="0.2">
      <c r="G20777" s="35"/>
      <c r="H20777" s="35"/>
    </row>
    <row r="20778" spans="7:8" x14ac:dyDescent="0.2">
      <c r="G20778" s="35"/>
      <c r="H20778" s="35"/>
    </row>
    <row r="20779" spans="7:8" x14ac:dyDescent="0.2">
      <c r="G20779" s="35"/>
      <c r="H20779" s="35"/>
    </row>
    <row r="20780" spans="7:8" x14ac:dyDescent="0.2">
      <c r="G20780" s="35"/>
      <c r="H20780" s="35"/>
    </row>
    <row r="20781" spans="7:8" x14ac:dyDescent="0.2">
      <c r="G20781" s="35"/>
      <c r="H20781" s="35"/>
    </row>
    <row r="20782" spans="7:8" x14ac:dyDescent="0.2">
      <c r="G20782" s="35"/>
      <c r="H20782" s="35"/>
    </row>
    <row r="20783" spans="7:8" x14ac:dyDescent="0.2">
      <c r="G20783" s="35"/>
      <c r="H20783" s="35"/>
    </row>
    <row r="20784" spans="7:8" x14ac:dyDescent="0.2">
      <c r="G20784" s="35"/>
      <c r="H20784" s="35"/>
    </row>
    <row r="20785" spans="7:8" x14ac:dyDescent="0.2">
      <c r="G20785" s="35"/>
      <c r="H20785" s="35"/>
    </row>
    <row r="20786" spans="7:8" x14ac:dyDescent="0.2">
      <c r="G20786" s="35"/>
      <c r="H20786" s="35"/>
    </row>
    <row r="20787" spans="7:8" x14ac:dyDescent="0.2">
      <c r="G20787" s="35"/>
      <c r="H20787" s="35"/>
    </row>
    <row r="20788" spans="7:8" x14ac:dyDescent="0.2">
      <c r="G20788" s="35"/>
      <c r="H20788" s="35"/>
    </row>
    <row r="20789" spans="7:8" x14ac:dyDescent="0.2">
      <c r="G20789" s="35"/>
      <c r="H20789" s="35"/>
    </row>
    <row r="20790" spans="7:8" x14ac:dyDescent="0.2">
      <c r="G20790" s="35"/>
      <c r="H20790" s="35"/>
    </row>
    <row r="20791" spans="7:8" x14ac:dyDescent="0.2">
      <c r="G20791" s="35"/>
      <c r="H20791" s="35"/>
    </row>
    <row r="20792" spans="7:8" x14ac:dyDescent="0.2">
      <c r="G20792" s="35"/>
      <c r="H20792" s="35"/>
    </row>
    <row r="20793" spans="7:8" x14ac:dyDescent="0.2">
      <c r="G20793" s="35"/>
      <c r="H20793" s="35"/>
    </row>
    <row r="20794" spans="7:8" x14ac:dyDescent="0.2">
      <c r="G20794" s="35"/>
      <c r="H20794" s="35"/>
    </row>
    <row r="20795" spans="7:8" x14ac:dyDescent="0.2">
      <c r="G20795" s="35"/>
      <c r="H20795" s="35"/>
    </row>
    <row r="20796" spans="7:8" x14ac:dyDescent="0.2">
      <c r="G20796" s="35"/>
      <c r="H20796" s="35"/>
    </row>
    <row r="20797" spans="7:8" x14ac:dyDescent="0.2">
      <c r="G20797" s="35"/>
      <c r="H20797" s="35"/>
    </row>
    <row r="20798" spans="7:8" x14ac:dyDescent="0.2">
      <c r="G20798" s="35"/>
      <c r="H20798" s="35"/>
    </row>
    <row r="20799" spans="7:8" x14ac:dyDescent="0.2">
      <c r="G20799" s="35"/>
      <c r="H20799" s="35"/>
    </row>
    <row r="20800" spans="7:8" x14ac:dyDescent="0.2">
      <c r="G20800" s="35"/>
      <c r="H20800" s="35"/>
    </row>
    <row r="20801" spans="7:8" x14ac:dyDescent="0.2">
      <c r="G20801" s="35"/>
      <c r="H20801" s="35"/>
    </row>
    <row r="20802" spans="7:8" x14ac:dyDescent="0.2">
      <c r="G20802" s="35"/>
      <c r="H20802" s="35"/>
    </row>
    <row r="20803" spans="7:8" x14ac:dyDescent="0.2">
      <c r="G20803" s="35"/>
      <c r="H20803" s="35"/>
    </row>
    <row r="20804" spans="7:8" x14ac:dyDescent="0.2">
      <c r="G20804" s="35"/>
      <c r="H20804" s="35"/>
    </row>
    <row r="20805" spans="7:8" x14ac:dyDescent="0.2">
      <c r="G20805" s="35"/>
      <c r="H20805" s="35"/>
    </row>
    <row r="20806" spans="7:8" x14ac:dyDescent="0.2">
      <c r="G20806" s="35"/>
      <c r="H20806" s="35"/>
    </row>
    <row r="20807" spans="7:8" x14ac:dyDescent="0.2">
      <c r="G20807" s="35"/>
      <c r="H20807" s="35"/>
    </row>
    <row r="20808" spans="7:8" x14ac:dyDescent="0.2">
      <c r="G20808" s="35"/>
      <c r="H20808" s="35"/>
    </row>
    <row r="20809" spans="7:8" x14ac:dyDescent="0.2">
      <c r="G20809" s="35"/>
      <c r="H20809" s="35"/>
    </row>
    <row r="20810" spans="7:8" x14ac:dyDescent="0.2">
      <c r="G20810" s="35"/>
      <c r="H20810" s="35"/>
    </row>
    <row r="20811" spans="7:8" x14ac:dyDescent="0.2">
      <c r="G20811" s="35"/>
      <c r="H20811" s="35"/>
    </row>
    <row r="20812" spans="7:8" x14ac:dyDescent="0.2">
      <c r="G20812" s="35"/>
      <c r="H20812" s="35"/>
    </row>
    <row r="20813" spans="7:8" x14ac:dyDescent="0.2">
      <c r="G20813" s="35"/>
      <c r="H20813" s="35"/>
    </row>
    <row r="20814" spans="7:8" x14ac:dyDescent="0.2">
      <c r="G20814" s="35"/>
      <c r="H20814" s="35"/>
    </row>
    <row r="20815" spans="7:8" x14ac:dyDescent="0.2">
      <c r="G20815" s="35"/>
      <c r="H20815" s="35"/>
    </row>
    <row r="20816" spans="7:8" x14ac:dyDescent="0.2">
      <c r="G20816" s="35"/>
      <c r="H20816" s="35"/>
    </row>
    <row r="20817" spans="7:8" x14ac:dyDescent="0.2">
      <c r="G20817" s="35"/>
      <c r="H20817" s="35"/>
    </row>
    <row r="20818" spans="7:8" x14ac:dyDescent="0.2">
      <c r="G20818" s="35"/>
      <c r="H20818" s="35"/>
    </row>
    <row r="20819" spans="7:8" x14ac:dyDescent="0.2">
      <c r="G20819" s="35"/>
      <c r="H20819" s="35"/>
    </row>
    <row r="20820" spans="7:8" x14ac:dyDescent="0.2">
      <c r="G20820" s="35"/>
      <c r="H20820" s="35"/>
    </row>
    <row r="20821" spans="7:8" x14ac:dyDescent="0.2">
      <c r="G20821" s="35"/>
      <c r="H20821" s="35"/>
    </row>
    <row r="20822" spans="7:8" x14ac:dyDescent="0.2">
      <c r="G20822" s="35"/>
      <c r="H20822" s="35"/>
    </row>
    <row r="20823" spans="7:8" x14ac:dyDescent="0.2">
      <c r="G20823" s="35"/>
      <c r="H20823" s="35"/>
    </row>
    <row r="20824" spans="7:8" x14ac:dyDescent="0.2">
      <c r="G20824" s="35"/>
      <c r="H20824" s="35"/>
    </row>
    <row r="20825" spans="7:8" x14ac:dyDescent="0.2">
      <c r="G20825" s="35"/>
      <c r="H20825" s="35"/>
    </row>
    <row r="20826" spans="7:8" x14ac:dyDescent="0.2">
      <c r="G20826" s="35"/>
      <c r="H20826" s="35"/>
    </row>
    <row r="20827" spans="7:8" x14ac:dyDescent="0.2">
      <c r="G20827" s="35"/>
      <c r="H20827" s="35"/>
    </row>
    <row r="20828" spans="7:8" x14ac:dyDescent="0.2">
      <c r="G20828" s="35"/>
      <c r="H20828" s="35"/>
    </row>
    <row r="20829" spans="7:8" x14ac:dyDescent="0.2">
      <c r="G20829" s="35"/>
      <c r="H20829" s="35"/>
    </row>
    <row r="20830" spans="7:8" x14ac:dyDescent="0.2">
      <c r="G20830" s="35"/>
      <c r="H20830" s="35"/>
    </row>
    <row r="20831" spans="7:8" x14ac:dyDescent="0.2">
      <c r="G20831" s="35"/>
      <c r="H20831" s="35"/>
    </row>
    <row r="20832" spans="7:8" x14ac:dyDescent="0.2">
      <c r="G20832" s="35"/>
      <c r="H20832" s="35"/>
    </row>
    <row r="20833" spans="7:8" x14ac:dyDescent="0.2">
      <c r="G20833" s="35"/>
      <c r="H20833" s="35"/>
    </row>
    <row r="20834" spans="7:8" x14ac:dyDescent="0.2">
      <c r="G20834" s="35"/>
      <c r="H20834" s="35"/>
    </row>
    <row r="20835" spans="7:8" x14ac:dyDescent="0.2">
      <c r="G20835" s="35"/>
      <c r="H20835" s="35"/>
    </row>
    <row r="20836" spans="7:8" x14ac:dyDescent="0.2">
      <c r="G20836" s="35"/>
      <c r="H20836" s="35"/>
    </row>
    <row r="20837" spans="7:8" x14ac:dyDescent="0.2">
      <c r="G20837" s="35"/>
      <c r="H20837" s="35"/>
    </row>
    <row r="20838" spans="7:8" x14ac:dyDescent="0.2">
      <c r="G20838" s="35"/>
      <c r="H20838" s="35"/>
    </row>
    <row r="20839" spans="7:8" x14ac:dyDescent="0.2">
      <c r="G20839" s="35"/>
      <c r="H20839" s="35"/>
    </row>
    <row r="20840" spans="7:8" x14ac:dyDescent="0.2">
      <c r="G20840" s="35"/>
      <c r="H20840" s="35"/>
    </row>
    <row r="20841" spans="7:8" x14ac:dyDescent="0.2">
      <c r="G20841" s="35"/>
      <c r="H20841" s="35"/>
    </row>
    <row r="20842" spans="7:8" x14ac:dyDescent="0.2">
      <c r="G20842" s="35"/>
      <c r="H20842" s="35"/>
    </row>
    <row r="20843" spans="7:8" x14ac:dyDescent="0.2">
      <c r="G20843" s="35"/>
      <c r="H20843" s="35"/>
    </row>
    <row r="20844" spans="7:8" x14ac:dyDescent="0.2">
      <c r="G20844" s="35"/>
      <c r="H20844" s="35"/>
    </row>
    <row r="20845" spans="7:8" x14ac:dyDescent="0.2">
      <c r="G20845" s="35"/>
      <c r="H20845" s="35"/>
    </row>
    <row r="20846" spans="7:8" x14ac:dyDescent="0.2">
      <c r="G20846" s="35"/>
      <c r="H20846" s="35"/>
    </row>
    <row r="20847" spans="7:8" x14ac:dyDescent="0.2">
      <c r="G20847" s="35"/>
      <c r="H20847" s="35"/>
    </row>
    <row r="20848" spans="7:8" x14ac:dyDescent="0.2">
      <c r="G20848" s="35"/>
      <c r="H20848" s="35"/>
    </row>
    <row r="20849" spans="7:8" x14ac:dyDescent="0.2">
      <c r="G20849" s="35"/>
      <c r="H20849" s="35"/>
    </row>
    <row r="20850" spans="7:8" x14ac:dyDescent="0.2">
      <c r="G20850" s="35"/>
      <c r="H20850" s="35"/>
    </row>
    <row r="20851" spans="7:8" x14ac:dyDescent="0.2">
      <c r="G20851" s="35"/>
      <c r="H20851" s="35"/>
    </row>
    <row r="20852" spans="7:8" x14ac:dyDescent="0.2">
      <c r="G20852" s="35"/>
      <c r="H20852" s="35"/>
    </row>
    <row r="20853" spans="7:8" x14ac:dyDescent="0.2">
      <c r="G20853" s="35"/>
      <c r="H20853" s="35"/>
    </row>
    <row r="20854" spans="7:8" x14ac:dyDescent="0.2">
      <c r="G20854" s="35"/>
      <c r="H20854" s="35"/>
    </row>
    <row r="20855" spans="7:8" x14ac:dyDescent="0.2">
      <c r="G20855" s="35"/>
      <c r="H20855" s="35"/>
    </row>
    <row r="20856" spans="7:8" x14ac:dyDescent="0.2">
      <c r="G20856" s="35"/>
      <c r="H20856" s="35"/>
    </row>
    <row r="20857" spans="7:8" x14ac:dyDescent="0.2">
      <c r="G20857" s="35"/>
      <c r="H20857" s="35"/>
    </row>
    <row r="20858" spans="7:8" x14ac:dyDescent="0.2">
      <c r="G20858" s="35"/>
      <c r="H20858" s="35"/>
    </row>
    <row r="20859" spans="7:8" x14ac:dyDescent="0.2">
      <c r="G20859" s="35"/>
      <c r="H20859" s="35"/>
    </row>
    <row r="20860" spans="7:8" x14ac:dyDescent="0.2">
      <c r="G20860" s="35"/>
      <c r="H20860" s="35"/>
    </row>
    <row r="20861" spans="7:8" x14ac:dyDescent="0.2">
      <c r="G20861" s="35"/>
      <c r="H20861" s="35"/>
    </row>
    <row r="20862" spans="7:8" x14ac:dyDescent="0.2">
      <c r="G20862" s="35"/>
      <c r="H20862" s="35"/>
    </row>
    <row r="20863" spans="7:8" x14ac:dyDescent="0.2">
      <c r="G20863" s="35"/>
      <c r="H20863" s="35"/>
    </row>
    <row r="20864" spans="7:8" x14ac:dyDescent="0.2">
      <c r="G20864" s="35"/>
      <c r="H20864" s="35"/>
    </row>
    <row r="20865" spans="7:8" x14ac:dyDescent="0.2">
      <c r="G20865" s="35"/>
      <c r="H20865" s="35"/>
    </row>
    <row r="20866" spans="7:8" x14ac:dyDescent="0.2">
      <c r="G20866" s="35"/>
      <c r="H20866" s="35"/>
    </row>
    <row r="20867" spans="7:8" x14ac:dyDescent="0.2">
      <c r="G20867" s="35"/>
      <c r="H20867" s="35"/>
    </row>
    <row r="20868" spans="7:8" x14ac:dyDescent="0.2">
      <c r="G20868" s="35"/>
      <c r="H20868" s="35"/>
    </row>
    <row r="20869" spans="7:8" x14ac:dyDescent="0.2">
      <c r="G20869" s="35"/>
      <c r="H20869" s="35"/>
    </row>
    <row r="20870" spans="7:8" x14ac:dyDescent="0.2">
      <c r="G20870" s="35"/>
      <c r="H20870" s="35"/>
    </row>
    <row r="20871" spans="7:8" x14ac:dyDescent="0.2">
      <c r="G20871" s="35"/>
      <c r="H20871" s="35"/>
    </row>
    <row r="20872" spans="7:8" x14ac:dyDescent="0.2">
      <c r="G20872" s="35"/>
      <c r="H20872" s="35"/>
    </row>
    <row r="20873" spans="7:8" x14ac:dyDescent="0.2">
      <c r="G20873" s="35"/>
      <c r="H20873" s="35"/>
    </row>
    <row r="20874" spans="7:8" x14ac:dyDescent="0.2">
      <c r="G20874" s="35"/>
      <c r="H20874" s="35"/>
    </row>
    <row r="20875" spans="7:8" x14ac:dyDescent="0.2">
      <c r="G20875" s="35"/>
      <c r="H20875" s="35"/>
    </row>
    <row r="20876" spans="7:8" x14ac:dyDescent="0.2">
      <c r="G20876" s="35"/>
      <c r="H20876" s="35"/>
    </row>
    <row r="20877" spans="7:8" x14ac:dyDescent="0.2">
      <c r="G20877" s="35"/>
      <c r="H20877" s="35"/>
    </row>
    <row r="20878" spans="7:8" x14ac:dyDescent="0.2">
      <c r="G20878" s="35"/>
      <c r="H20878" s="35"/>
    </row>
    <row r="20879" spans="7:8" x14ac:dyDescent="0.2">
      <c r="G20879" s="35"/>
      <c r="H20879" s="35"/>
    </row>
    <row r="20880" spans="7:8" x14ac:dyDescent="0.2">
      <c r="G20880" s="35"/>
      <c r="H20880" s="35"/>
    </row>
    <row r="20881" spans="7:8" x14ac:dyDescent="0.2">
      <c r="G20881" s="35"/>
      <c r="H20881" s="35"/>
    </row>
    <row r="20882" spans="7:8" x14ac:dyDescent="0.2">
      <c r="G20882" s="35"/>
      <c r="H20882" s="35"/>
    </row>
    <row r="20883" spans="7:8" x14ac:dyDescent="0.2">
      <c r="G20883" s="35"/>
      <c r="H20883" s="35"/>
    </row>
    <row r="20884" spans="7:8" x14ac:dyDescent="0.2">
      <c r="G20884" s="35"/>
      <c r="H20884" s="35"/>
    </row>
    <row r="20885" spans="7:8" x14ac:dyDescent="0.2">
      <c r="G20885" s="35"/>
      <c r="H20885" s="35"/>
    </row>
    <row r="20886" spans="7:8" x14ac:dyDescent="0.2">
      <c r="G20886" s="35"/>
      <c r="H20886" s="35"/>
    </row>
    <row r="20887" spans="7:8" x14ac:dyDescent="0.2">
      <c r="G20887" s="35"/>
      <c r="H20887" s="35"/>
    </row>
    <row r="20888" spans="7:8" x14ac:dyDescent="0.2">
      <c r="G20888" s="35"/>
      <c r="H20888" s="35"/>
    </row>
    <row r="20889" spans="7:8" x14ac:dyDescent="0.2">
      <c r="G20889" s="35"/>
      <c r="H20889" s="35"/>
    </row>
    <row r="20890" spans="7:8" x14ac:dyDescent="0.2">
      <c r="G20890" s="35"/>
      <c r="H20890" s="35"/>
    </row>
    <row r="20891" spans="7:8" x14ac:dyDescent="0.2">
      <c r="G20891" s="35"/>
      <c r="H20891" s="35"/>
    </row>
    <row r="20892" spans="7:8" x14ac:dyDescent="0.2">
      <c r="G20892" s="35"/>
      <c r="H20892" s="35"/>
    </row>
    <row r="20893" spans="7:8" x14ac:dyDescent="0.2">
      <c r="G20893" s="35"/>
      <c r="H20893" s="35"/>
    </row>
    <row r="20894" spans="7:8" x14ac:dyDescent="0.2">
      <c r="G20894" s="35"/>
      <c r="H20894" s="35"/>
    </row>
    <row r="20895" spans="7:8" x14ac:dyDescent="0.2">
      <c r="G20895" s="35"/>
      <c r="H20895" s="35"/>
    </row>
    <row r="20896" spans="7:8" x14ac:dyDescent="0.2">
      <c r="G20896" s="35"/>
      <c r="H20896" s="35"/>
    </row>
    <row r="20897" spans="7:8" x14ac:dyDescent="0.2">
      <c r="G20897" s="35"/>
      <c r="H20897" s="35"/>
    </row>
    <row r="20898" spans="7:8" x14ac:dyDescent="0.2">
      <c r="G20898" s="35"/>
      <c r="H20898" s="35"/>
    </row>
    <row r="20899" spans="7:8" x14ac:dyDescent="0.2">
      <c r="G20899" s="35"/>
      <c r="H20899" s="35"/>
    </row>
    <row r="20900" spans="7:8" x14ac:dyDescent="0.2">
      <c r="G20900" s="35"/>
      <c r="H20900" s="35"/>
    </row>
    <row r="20901" spans="7:8" x14ac:dyDescent="0.2">
      <c r="G20901" s="35"/>
      <c r="H20901" s="35"/>
    </row>
    <row r="20902" spans="7:8" x14ac:dyDescent="0.2">
      <c r="G20902" s="35"/>
      <c r="H20902" s="35"/>
    </row>
    <row r="20903" spans="7:8" x14ac:dyDescent="0.2">
      <c r="G20903" s="35"/>
      <c r="H20903" s="35"/>
    </row>
    <row r="20904" spans="7:8" x14ac:dyDescent="0.2">
      <c r="G20904" s="35"/>
      <c r="H20904" s="35"/>
    </row>
    <row r="20905" spans="7:8" x14ac:dyDescent="0.2">
      <c r="G20905" s="35"/>
      <c r="H20905" s="35"/>
    </row>
    <row r="20906" spans="7:8" x14ac:dyDescent="0.2">
      <c r="G20906" s="35"/>
      <c r="H20906" s="35"/>
    </row>
    <row r="20907" spans="7:8" x14ac:dyDescent="0.2">
      <c r="G20907" s="35"/>
      <c r="H20907" s="35"/>
    </row>
    <row r="20908" spans="7:8" x14ac:dyDescent="0.2">
      <c r="G20908" s="35"/>
      <c r="H20908" s="35"/>
    </row>
    <row r="20909" spans="7:8" x14ac:dyDescent="0.2">
      <c r="G20909" s="35"/>
      <c r="H20909" s="35"/>
    </row>
    <row r="20910" spans="7:8" x14ac:dyDescent="0.2">
      <c r="G20910" s="35"/>
      <c r="H20910" s="35"/>
    </row>
    <row r="20911" spans="7:8" x14ac:dyDescent="0.2">
      <c r="G20911" s="35"/>
      <c r="H20911" s="35"/>
    </row>
    <row r="20912" spans="7:8" x14ac:dyDescent="0.2">
      <c r="G20912" s="35"/>
      <c r="H20912" s="35"/>
    </row>
    <row r="20913" spans="7:8" x14ac:dyDescent="0.2">
      <c r="G20913" s="35"/>
      <c r="H20913" s="35"/>
    </row>
    <row r="20914" spans="7:8" x14ac:dyDescent="0.2">
      <c r="G20914" s="35"/>
      <c r="H20914" s="35"/>
    </row>
    <row r="20915" spans="7:8" x14ac:dyDescent="0.2">
      <c r="G20915" s="35"/>
      <c r="H20915" s="35"/>
    </row>
    <row r="20916" spans="7:8" x14ac:dyDescent="0.2">
      <c r="G20916" s="35"/>
      <c r="H20916" s="35"/>
    </row>
    <row r="20917" spans="7:8" x14ac:dyDescent="0.2">
      <c r="G20917" s="35"/>
      <c r="H20917" s="35"/>
    </row>
    <row r="20918" spans="7:8" x14ac:dyDescent="0.2">
      <c r="G20918" s="35"/>
      <c r="H20918" s="35"/>
    </row>
    <row r="20919" spans="7:8" x14ac:dyDescent="0.2">
      <c r="G20919" s="35"/>
      <c r="H20919" s="35"/>
    </row>
    <row r="20920" spans="7:8" x14ac:dyDescent="0.2">
      <c r="G20920" s="35"/>
      <c r="H20920" s="35"/>
    </row>
    <row r="20921" spans="7:8" x14ac:dyDescent="0.2">
      <c r="G20921" s="35"/>
      <c r="H20921" s="35"/>
    </row>
    <row r="20922" spans="7:8" x14ac:dyDescent="0.2">
      <c r="G20922" s="35"/>
      <c r="H20922" s="35"/>
    </row>
    <row r="20923" spans="7:8" x14ac:dyDescent="0.2">
      <c r="G20923" s="35"/>
      <c r="H20923" s="35"/>
    </row>
    <row r="20924" spans="7:8" x14ac:dyDescent="0.2">
      <c r="G20924" s="35"/>
      <c r="H20924" s="35"/>
    </row>
    <row r="20925" spans="7:8" x14ac:dyDescent="0.2">
      <c r="G20925" s="35"/>
      <c r="H20925" s="35"/>
    </row>
    <row r="20926" spans="7:8" x14ac:dyDescent="0.2">
      <c r="G20926" s="35"/>
      <c r="H20926" s="35"/>
    </row>
    <row r="20927" spans="7:8" x14ac:dyDescent="0.2">
      <c r="G20927" s="35"/>
      <c r="H20927" s="35"/>
    </row>
    <row r="20928" spans="7:8" x14ac:dyDescent="0.2">
      <c r="G20928" s="35"/>
      <c r="H20928" s="35"/>
    </row>
    <row r="20929" spans="7:8" x14ac:dyDescent="0.2">
      <c r="G20929" s="35"/>
      <c r="H20929" s="35"/>
    </row>
    <row r="20930" spans="7:8" x14ac:dyDescent="0.2">
      <c r="G20930" s="35"/>
      <c r="H20930" s="35"/>
    </row>
    <row r="20931" spans="7:8" x14ac:dyDescent="0.2">
      <c r="G20931" s="35"/>
      <c r="H20931" s="35"/>
    </row>
    <row r="20932" spans="7:8" x14ac:dyDescent="0.2">
      <c r="G20932" s="35"/>
      <c r="H20932" s="35"/>
    </row>
    <row r="20933" spans="7:8" x14ac:dyDescent="0.2">
      <c r="G20933" s="35"/>
      <c r="H20933" s="35"/>
    </row>
    <row r="20934" spans="7:8" x14ac:dyDescent="0.2">
      <c r="G20934" s="35"/>
      <c r="H20934" s="35"/>
    </row>
    <row r="20935" spans="7:8" x14ac:dyDescent="0.2">
      <c r="G20935" s="35"/>
      <c r="H20935" s="35"/>
    </row>
    <row r="20936" spans="7:8" x14ac:dyDescent="0.2">
      <c r="G20936" s="35"/>
      <c r="H20936" s="35"/>
    </row>
    <row r="20937" spans="7:8" x14ac:dyDescent="0.2">
      <c r="G20937" s="35"/>
      <c r="H20937" s="35"/>
    </row>
    <row r="20938" spans="7:8" x14ac:dyDescent="0.2">
      <c r="G20938" s="35"/>
      <c r="H20938" s="35"/>
    </row>
    <row r="20939" spans="7:8" x14ac:dyDescent="0.2">
      <c r="G20939" s="35"/>
      <c r="H20939" s="35"/>
    </row>
    <row r="20940" spans="7:8" x14ac:dyDescent="0.2">
      <c r="G20940" s="35"/>
      <c r="H20940" s="35"/>
    </row>
    <row r="20941" spans="7:8" x14ac:dyDescent="0.2">
      <c r="G20941" s="35"/>
      <c r="H20941" s="35"/>
    </row>
    <row r="20942" spans="7:8" x14ac:dyDescent="0.2">
      <c r="G20942" s="35"/>
      <c r="H20942" s="35"/>
    </row>
    <row r="20943" spans="7:8" x14ac:dyDescent="0.2">
      <c r="G20943" s="35"/>
      <c r="H20943" s="35"/>
    </row>
    <row r="20944" spans="7:8" x14ac:dyDescent="0.2">
      <c r="G20944" s="35"/>
      <c r="H20944" s="35"/>
    </row>
    <row r="20945" spans="7:8" x14ac:dyDescent="0.2">
      <c r="G20945" s="35"/>
      <c r="H20945" s="35"/>
    </row>
    <row r="20946" spans="7:8" x14ac:dyDescent="0.2">
      <c r="G20946" s="35"/>
      <c r="H20946" s="35"/>
    </row>
    <row r="20947" spans="7:8" x14ac:dyDescent="0.2">
      <c r="G20947" s="35"/>
      <c r="H20947" s="35"/>
    </row>
    <row r="20948" spans="7:8" x14ac:dyDescent="0.2">
      <c r="G20948" s="35"/>
      <c r="H20948" s="35"/>
    </row>
    <row r="20949" spans="7:8" x14ac:dyDescent="0.2">
      <c r="G20949" s="35"/>
      <c r="H20949" s="35"/>
    </row>
    <row r="20950" spans="7:8" x14ac:dyDescent="0.2">
      <c r="G20950" s="35"/>
      <c r="H20950" s="35"/>
    </row>
    <row r="20951" spans="7:8" x14ac:dyDescent="0.2">
      <c r="G20951" s="35"/>
      <c r="H20951" s="35"/>
    </row>
    <row r="20952" spans="7:8" x14ac:dyDescent="0.2">
      <c r="G20952" s="35"/>
      <c r="H20952" s="35"/>
    </row>
    <row r="20953" spans="7:8" x14ac:dyDescent="0.2">
      <c r="G20953" s="35"/>
      <c r="H20953" s="35"/>
    </row>
    <row r="20954" spans="7:8" x14ac:dyDescent="0.2">
      <c r="G20954" s="35"/>
      <c r="H20954" s="35"/>
    </row>
    <row r="20955" spans="7:8" x14ac:dyDescent="0.2">
      <c r="G20955" s="35"/>
      <c r="H20955" s="35"/>
    </row>
    <row r="20956" spans="7:8" x14ac:dyDescent="0.2">
      <c r="G20956" s="35"/>
      <c r="H20956" s="35"/>
    </row>
    <row r="20957" spans="7:8" x14ac:dyDescent="0.2">
      <c r="G20957" s="35"/>
      <c r="H20957" s="35"/>
    </row>
    <row r="20958" spans="7:8" x14ac:dyDescent="0.2">
      <c r="G20958" s="35"/>
      <c r="H20958" s="35"/>
    </row>
    <row r="20959" spans="7:8" x14ac:dyDescent="0.2">
      <c r="G20959" s="35"/>
      <c r="H20959" s="35"/>
    </row>
    <row r="20960" spans="7:8" x14ac:dyDescent="0.2">
      <c r="G20960" s="35"/>
      <c r="H20960" s="35"/>
    </row>
    <row r="20961" spans="7:8" x14ac:dyDescent="0.2">
      <c r="G20961" s="35"/>
      <c r="H20961" s="35"/>
    </row>
    <row r="20962" spans="7:8" x14ac:dyDescent="0.2">
      <c r="G20962" s="35"/>
      <c r="H20962" s="35"/>
    </row>
    <row r="20963" spans="7:8" x14ac:dyDescent="0.2">
      <c r="G20963" s="35"/>
      <c r="H20963" s="35"/>
    </row>
    <row r="20964" spans="7:8" x14ac:dyDescent="0.2">
      <c r="G20964" s="35"/>
      <c r="H20964" s="35"/>
    </row>
    <row r="20965" spans="7:8" x14ac:dyDescent="0.2">
      <c r="G20965" s="35"/>
      <c r="H20965" s="35"/>
    </row>
    <row r="20966" spans="7:8" x14ac:dyDescent="0.2">
      <c r="G20966" s="35"/>
      <c r="H20966" s="35"/>
    </row>
    <row r="20967" spans="7:8" x14ac:dyDescent="0.2">
      <c r="G20967" s="35"/>
      <c r="H20967" s="35"/>
    </row>
    <row r="20968" spans="7:8" x14ac:dyDescent="0.2">
      <c r="G20968" s="35"/>
      <c r="H20968" s="35"/>
    </row>
    <row r="20969" spans="7:8" x14ac:dyDescent="0.2">
      <c r="G20969" s="35"/>
      <c r="H20969" s="35"/>
    </row>
    <row r="20970" spans="7:8" x14ac:dyDescent="0.2">
      <c r="G20970" s="35"/>
      <c r="H20970" s="35"/>
    </row>
    <row r="20971" spans="7:8" x14ac:dyDescent="0.2">
      <c r="G20971" s="35"/>
      <c r="H20971" s="35"/>
    </row>
    <row r="20972" spans="7:8" x14ac:dyDescent="0.2">
      <c r="G20972" s="35"/>
      <c r="H20972" s="35"/>
    </row>
    <row r="20973" spans="7:8" x14ac:dyDescent="0.2">
      <c r="G20973" s="35"/>
      <c r="H20973" s="35"/>
    </row>
    <row r="20974" spans="7:8" x14ac:dyDescent="0.2">
      <c r="G20974" s="35"/>
      <c r="H20974" s="35"/>
    </row>
    <row r="20975" spans="7:8" x14ac:dyDescent="0.2">
      <c r="G20975" s="35"/>
      <c r="H20975" s="35"/>
    </row>
    <row r="20976" spans="7:8" x14ac:dyDescent="0.2">
      <c r="G20976" s="35"/>
      <c r="H20976" s="35"/>
    </row>
    <row r="20977" spans="7:8" x14ac:dyDescent="0.2">
      <c r="G20977" s="35"/>
      <c r="H20977" s="35"/>
    </row>
    <row r="20978" spans="7:8" x14ac:dyDescent="0.2">
      <c r="G20978" s="35"/>
      <c r="H20978" s="35"/>
    </row>
    <row r="20979" spans="7:8" x14ac:dyDescent="0.2">
      <c r="G20979" s="35"/>
      <c r="H20979" s="35"/>
    </row>
    <row r="20980" spans="7:8" x14ac:dyDescent="0.2">
      <c r="G20980" s="35"/>
      <c r="H20980" s="35"/>
    </row>
    <row r="20981" spans="7:8" x14ac:dyDescent="0.2">
      <c r="G20981" s="35"/>
      <c r="H20981" s="35"/>
    </row>
    <row r="20982" spans="7:8" x14ac:dyDescent="0.2">
      <c r="G20982" s="35"/>
      <c r="H20982" s="35"/>
    </row>
    <row r="20983" spans="7:8" x14ac:dyDescent="0.2">
      <c r="G20983" s="35"/>
      <c r="H20983" s="35"/>
    </row>
    <row r="20984" spans="7:8" x14ac:dyDescent="0.2">
      <c r="G20984" s="35"/>
      <c r="H20984" s="35"/>
    </row>
    <row r="20985" spans="7:8" x14ac:dyDescent="0.2">
      <c r="G20985" s="35"/>
      <c r="H20985" s="35"/>
    </row>
    <row r="20986" spans="7:8" x14ac:dyDescent="0.2">
      <c r="G20986" s="35"/>
      <c r="H20986" s="35"/>
    </row>
    <row r="20987" spans="7:8" x14ac:dyDescent="0.2">
      <c r="G20987" s="35"/>
      <c r="H20987" s="35"/>
    </row>
    <row r="20988" spans="7:8" x14ac:dyDescent="0.2">
      <c r="G20988" s="35"/>
      <c r="H20988" s="35"/>
    </row>
    <row r="20989" spans="7:8" x14ac:dyDescent="0.2">
      <c r="G20989" s="35"/>
      <c r="H20989" s="35"/>
    </row>
    <row r="20990" spans="7:8" x14ac:dyDescent="0.2">
      <c r="G20990" s="35"/>
      <c r="H20990" s="35"/>
    </row>
    <row r="20991" spans="7:8" x14ac:dyDescent="0.2">
      <c r="G20991" s="35"/>
      <c r="H20991" s="35"/>
    </row>
    <row r="20992" spans="7:8" x14ac:dyDescent="0.2">
      <c r="G20992" s="35"/>
      <c r="H20992" s="35"/>
    </row>
    <row r="20993" spans="7:8" x14ac:dyDescent="0.2">
      <c r="G20993" s="35"/>
      <c r="H20993" s="35"/>
    </row>
    <row r="20994" spans="7:8" x14ac:dyDescent="0.2">
      <c r="G20994" s="35"/>
      <c r="H20994" s="35"/>
    </row>
    <row r="20995" spans="7:8" x14ac:dyDescent="0.2">
      <c r="G20995" s="35"/>
      <c r="H20995" s="35"/>
    </row>
    <row r="20996" spans="7:8" x14ac:dyDescent="0.2">
      <c r="G20996" s="35"/>
      <c r="H20996" s="35"/>
    </row>
    <row r="20997" spans="7:8" x14ac:dyDescent="0.2">
      <c r="G20997" s="35"/>
      <c r="H20997" s="35"/>
    </row>
    <row r="20998" spans="7:8" x14ac:dyDescent="0.2">
      <c r="G20998" s="35"/>
      <c r="H20998" s="35"/>
    </row>
    <row r="20999" spans="7:8" x14ac:dyDescent="0.2">
      <c r="G20999" s="35"/>
      <c r="H20999" s="35"/>
    </row>
    <row r="21000" spans="7:8" x14ac:dyDescent="0.2">
      <c r="G21000" s="35"/>
      <c r="H21000" s="35"/>
    </row>
    <row r="21001" spans="7:8" x14ac:dyDescent="0.2">
      <c r="G21001" s="35"/>
      <c r="H21001" s="35"/>
    </row>
    <row r="21002" spans="7:8" x14ac:dyDescent="0.2">
      <c r="G21002" s="35"/>
      <c r="H21002" s="35"/>
    </row>
    <row r="21003" spans="7:8" x14ac:dyDescent="0.2">
      <c r="G21003" s="35"/>
      <c r="H21003" s="35"/>
    </row>
    <row r="21004" spans="7:8" x14ac:dyDescent="0.2">
      <c r="G21004" s="35"/>
      <c r="H21004" s="35"/>
    </row>
    <row r="21005" spans="7:8" x14ac:dyDescent="0.2">
      <c r="G21005" s="35"/>
      <c r="H21005" s="35"/>
    </row>
    <row r="21006" spans="7:8" x14ac:dyDescent="0.2">
      <c r="G21006" s="35"/>
      <c r="H21006" s="35"/>
    </row>
    <row r="21007" spans="7:8" x14ac:dyDescent="0.2">
      <c r="G21007" s="35"/>
      <c r="H21007" s="35"/>
    </row>
    <row r="21008" spans="7:8" x14ac:dyDescent="0.2">
      <c r="G21008" s="35"/>
      <c r="H21008" s="35"/>
    </row>
    <row r="21009" spans="7:8" x14ac:dyDescent="0.2">
      <c r="G21009" s="35"/>
      <c r="H21009" s="35"/>
    </row>
    <row r="21010" spans="7:8" x14ac:dyDescent="0.2">
      <c r="G21010" s="35"/>
      <c r="H21010" s="35"/>
    </row>
    <row r="21011" spans="7:8" x14ac:dyDescent="0.2">
      <c r="G21011" s="35"/>
      <c r="H21011" s="35"/>
    </row>
    <row r="21012" spans="7:8" x14ac:dyDescent="0.2">
      <c r="G21012" s="35"/>
      <c r="H21012" s="35"/>
    </row>
    <row r="21013" spans="7:8" x14ac:dyDescent="0.2">
      <c r="G21013" s="35"/>
      <c r="H21013" s="35"/>
    </row>
    <row r="21014" spans="7:8" x14ac:dyDescent="0.2">
      <c r="G21014" s="35"/>
      <c r="H21014" s="35"/>
    </row>
    <row r="21015" spans="7:8" x14ac:dyDescent="0.2">
      <c r="G21015" s="35"/>
      <c r="H21015" s="35"/>
    </row>
    <row r="21016" spans="7:8" x14ac:dyDescent="0.2">
      <c r="G21016" s="35"/>
      <c r="H21016" s="35"/>
    </row>
    <row r="21017" spans="7:8" x14ac:dyDescent="0.2">
      <c r="G21017" s="35"/>
      <c r="H21017" s="35"/>
    </row>
    <row r="21018" spans="7:8" x14ac:dyDescent="0.2">
      <c r="G21018" s="35"/>
      <c r="H21018" s="35"/>
    </row>
    <row r="21019" spans="7:8" x14ac:dyDescent="0.2">
      <c r="G21019" s="35"/>
      <c r="H21019" s="35"/>
    </row>
    <row r="21020" spans="7:8" x14ac:dyDescent="0.2">
      <c r="G21020" s="35"/>
      <c r="H21020" s="35"/>
    </row>
    <row r="21021" spans="7:8" x14ac:dyDescent="0.2">
      <c r="G21021" s="35"/>
      <c r="H21021" s="35"/>
    </row>
    <row r="21022" spans="7:8" x14ac:dyDescent="0.2">
      <c r="G21022" s="35"/>
      <c r="H21022" s="35"/>
    </row>
    <row r="21023" spans="7:8" x14ac:dyDescent="0.2">
      <c r="G21023" s="35"/>
      <c r="H21023" s="35"/>
    </row>
    <row r="21024" spans="7:8" x14ac:dyDescent="0.2">
      <c r="G21024" s="35"/>
      <c r="H21024" s="35"/>
    </row>
    <row r="21025" spans="7:8" x14ac:dyDescent="0.2">
      <c r="G21025" s="35"/>
      <c r="H21025" s="35"/>
    </row>
    <row r="21026" spans="7:8" x14ac:dyDescent="0.2">
      <c r="G21026" s="35"/>
      <c r="H21026" s="35"/>
    </row>
    <row r="21027" spans="7:8" x14ac:dyDescent="0.2">
      <c r="G21027" s="35"/>
      <c r="H21027" s="35"/>
    </row>
    <row r="21028" spans="7:8" x14ac:dyDescent="0.2">
      <c r="G21028" s="35"/>
      <c r="H21028" s="35"/>
    </row>
    <row r="21029" spans="7:8" x14ac:dyDescent="0.2">
      <c r="G21029" s="35"/>
      <c r="H21029" s="35"/>
    </row>
    <row r="21030" spans="7:8" x14ac:dyDescent="0.2">
      <c r="G21030" s="35"/>
      <c r="H21030" s="35"/>
    </row>
    <row r="21031" spans="7:8" x14ac:dyDescent="0.2">
      <c r="G21031" s="35"/>
      <c r="H21031" s="35"/>
    </row>
    <row r="21032" spans="7:8" x14ac:dyDescent="0.2">
      <c r="G21032" s="35"/>
      <c r="H21032" s="35"/>
    </row>
    <row r="21033" spans="7:8" x14ac:dyDescent="0.2">
      <c r="G21033" s="35"/>
      <c r="H21033" s="35"/>
    </row>
    <row r="21034" spans="7:8" x14ac:dyDescent="0.2">
      <c r="G21034" s="35"/>
      <c r="H21034" s="35"/>
    </row>
    <row r="21035" spans="7:8" x14ac:dyDescent="0.2">
      <c r="G21035" s="35"/>
      <c r="H21035" s="35"/>
    </row>
    <row r="21036" spans="7:8" x14ac:dyDescent="0.2">
      <c r="G21036" s="35"/>
      <c r="H21036" s="35"/>
    </row>
    <row r="21037" spans="7:8" x14ac:dyDescent="0.2">
      <c r="G21037" s="35"/>
      <c r="H21037" s="35"/>
    </row>
    <row r="21038" spans="7:8" x14ac:dyDescent="0.2">
      <c r="G21038" s="35"/>
      <c r="H21038" s="35"/>
    </row>
    <row r="21039" spans="7:8" x14ac:dyDescent="0.2">
      <c r="G21039" s="35"/>
      <c r="H21039" s="35"/>
    </row>
    <row r="21040" spans="7:8" x14ac:dyDescent="0.2">
      <c r="G21040" s="35"/>
      <c r="H21040" s="35"/>
    </row>
    <row r="21041" spans="7:8" x14ac:dyDescent="0.2">
      <c r="G21041" s="35"/>
      <c r="H21041" s="35"/>
    </row>
    <row r="21042" spans="7:8" x14ac:dyDescent="0.2">
      <c r="G21042" s="35"/>
      <c r="H21042" s="35"/>
    </row>
    <row r="21043" spans="7:8" x14ac:dyDescent="0.2">
      <c r="G21043" s="35"/>
      <c r="H21043" s="35"/>
    </row>
    <row r="21044" spans="7:8" x14ac:dyDescent="0.2">
      <c r="G21044" s="35"/>
      <c r="H21044" s="35"/>
    </row>
    <row r="21045" spans="7:8" x14ac:dyDescent="0.2">
      <c r="G21045" s="35"/>
      <c r="H21045" s="35"/>
    </row>
    <row r="21046" spans="7:8" x14ac:dyDescent="0.2">
      <c r="G21046" s="35"/>
      <c r="H21046" s="35"/>
    </row>
    <row r="21047" spans="7:8" x14ac:dyDescent="0.2">
      <c r="G21047" s="35"/>
      <c r="H21047" s="35"/>
    </row>
    <row r="21048" spans="7:8" x14ac:dyDescent="0.2">
      <c r="G21048" s="35"/>
      <c r="H21048" s="35"/>
    </row>
    <row r="21049" spans="7:8" x14ac:dyDescent="0.2">
      <c r="G21049" s="35"/>
      <c r="H21049" s="35"/>
    </row>
    <row r="21050" spans="7:8" x14ac:dyDescent="0.2">
      <c r="G21050" s="35"/>
      <c r="H21050" s="35"/>
    </row>
    <row r="21051" spans="7:8" x14ac:dyDescent="0.2">
      <c r="G21051" s="35"/>
      <c r="H21051" s="35"/>
    </row>
    <row r="21052" spans="7:8" x14ac:dyDescent="0.2">
      <c r="G21052" s="35"/>
      <c r="H21052" s="35"/>
    </row>
    <row r="21053" spans="7:8" x14ac:dyDescent="0.2">
      <c r="G21053" s="35"/>
      <c r="H21053" s="35"/>
    </row>
    <row r="21054" spans="7:8" x14ac:dyDescent="0.2">
      <c r="G21054" s="35"/>
      <c r="H21054" s="35"/>
    </row>
    <row r="21055" spans="7:8" x14ac:dyDescent="0.2">
      <c r="G21055" s="35"/>
      <c r="H21055" s="35"/>
    </row>
    <row r="21056" spans="7:8" x14ac:dyDescent="0.2">
      <c r="G21056" s="35"/>
      <c r="H21056" s="35"/>
    </row>
    <row r="21057" spans="7:8" x14ac:dyDescent="0.2">
      <c r="G21057" s="35"/>
      <c r="H21057" s="35"/>
    </row>
    <row r="21058" spans="7:8" x14ac:dyDescent="0.2">
      <c r="G21058" s="35"/>
      <c r="H21058" s="35"/>
    </row>
    <row r="21059" spans="7:8" x14ac:dyDescent="0.2">
      <c r="G21059" s="35"/>
      <c r="H21059" s="35"/>
    </row>
    <row r="21060" spans="7:8" x14ac:dyDescent="0.2">
      <c r="G21060" s="35"/>
      <c r="H21060" s="35"/>
    </row>
    <row r="21061" spans="7:8" x14ac:dyDescent="0.2">
      <c r="G21061" s="35"/>
      <c r="H21061" s="35"/>
    </row>
    <row r="21062" spans="7:8" x14ac:dyDescent="0.2">
      <c r="G21062" s="35"/>
      <c r="H21062" s="35"/>
    </row>
    <row r="21063" spans="7:8" x14ac:dyDescent="0.2">
      <c r="G21063" s="35"/>
      <c r="H21063" s="35"/>
    </row>
    <row r="21064" spans="7:8" x14ac:dyDescent="0.2">
      <c r="G21064" s="35"/>
      <c r="H21064" s="35"/>
    </row>
    <row r="21065" spans="7:8" x14ac:dyDescent="0.2">
      <c r="G21065" s="35"/>
      <c r="H21065" s="35"/>
    </row>
    <row r="21066" spans="7:8" x14ac:dyDescent="0.2">
      <c r="G21066" s="35"/>
      <c r="H21066" s="35"/>
    </row>
    <row r="21067" spans="7:8" x14ac:dyDescent="0.2">
      <c r="G21067" s="35"/>
      <c r="H21067" s="35"/>
    </row>
    <row r="21068" spans="7:8" x14ac:dyDescent="0.2">
      <c r="G21068" s="35"/>
      <c r="H21068" s="35"/>
    </row>
    <row r="21069" spans="7:8" x14ac:dyDescent="0.2">
      <c r="G21069" s="35"/>
      <c r="H21069" s="35"/>
    </row>
    <row r="21070" spans="7:8" x14ac:dyDescent="0.2">
      <c r="G21070" s="35"/>
      <c r="H21070" s="35"/>
    </row>
    <row r="21071" spans="7:8" x14ac:dyDescent="0.2">
      <c r="G21071" s="35"/>
      <c r="H21071" s="35"/>
    </row>
    <row r="21072" spans="7:8" x14ac:dyDescent="0.2">
      <c r="G21072" s="35"/>
      <c r="H21072" s="35"/>
    </row>
    <row r="21073" spans="7:8" x14ac:dyDescent="0.2">
      <c r="G21073" s="35"/>
      <c r="H21073" s="35"/>
    </row>
    <row r="21074" spans="7:8" x14ac:dyDescent="0.2">
      <c r="G21074" s="35"/>
      <c r="H21074" s="35"/>
    </row>
    <row r="21075" spans="7:8" x14ac:dyDescent="0.2">
      <c r="G21075" s="35"/>
      <c r="H21075" s="35"/>
    </row>
    <row r="21076" spans="7:8" x14ac:dyDescent="0.2">
      <c r="G21076" s="35"/>
      <c r="H21076" s="35"/>
    </row>
    <row r="21077" spans="7:8" x14ac:dyDescent="0.2">
      <c r="G21077" s="35"/>
      <c r="H21077" s="35"/>
    </row>
    <row r="21078" spans="7:8" x14ac:dyDescent="0.2">
      <c r="G21078" s="35"/>
      <c r="H21078" s="35"/>
    </row>
    <row r="21079" spans="7:8" x14ac:dyDescent="0.2">
      <c r="G21079" s="35"/>
      <c r="H21079" s="35"/>
    </row>
    <row r="21080" spans="7:8" x14ac:dyDescent="0.2">
      <c r="G21080" s="35"/>
      <c r="H21080" s="35"/>
    </row>
    <row r="21081" spans="7:8" x14ac:dyDescent="0.2">
      <c r="G21081" s="35"/>
      <c r="H21081" s="35"/>
    </row>
    <row r="21082" spans="7:8" x14ac:dyDescent="0.2">
      <c r="G21082" s="35"/>
      <c r="H21082" s="35"/>
    </row>
    <row r="21083" spans="7:8" x14ac:dyDescent="0.2">
      <c r="G21083" s="35"/>
      <c r="H21083" s="35"/>
    </row>
    <row r="21084" spans="7:8" x14ac:dyDescent="0.2">
      <c r="G21084" s="35"/>
      <c r="H21084" s="35"/>
    </row>
    <row r="21085" spans="7:8" x14ac:dyDescent="0.2">
      <c r="G21085" s="35"/>
      <c r="H21085" s="35"/>
    </row>
    <row r="21086" spans="7:8" x14ac:dyDescent="0.2">
      <c r="G21086" s="35"/>
      <c r="H21086" s="35"/>
    </row>
    <row r="21087" spans="7:8" x14ac:dyDescent="0.2">
      <c r="G21087" s="35"/>
      <c r="H21087" s="35"/>
    </row>
    <row r="21088" spans="7:8" x14ac:dyDescent="0.2">
      <c r="G21088" s="35"/>
      <c r="H21088" s="35"/>
    </row>
    <row r="21089" spans="7:8" x14ac:dyDescent="0.2">
      <c r="G21089" s="35"/>
      <c r="H21089" s="35"/>
    </row>
    <row r="21090" spans="7:8" x14ac:dyDescent="0.2">
      <c r="G21090" s="35"/>
      <c r="H21090" s="35"/>
    </row>
    <row r="21091" spans="7:8" x14ac:dyDescent="0.2">
      <c r="G21091" s="35"/>
      <c r="H21091" s="35"/>
    </row>
    <row r="21092" spans="7:8" x14ac:dyDescent="0.2">
      <c r="G21092" s="35"/>
      <c r="H21092" s="35"/>
    </row>
    <row r="21093" spans="7:8" x14ac:dyDescent="0.2">
      <c r="G21093" s="35"/>
      <c r="H21093" s="35"/>
    </row>
    <row r="21094" spans="7:8" x14ac:dyDescent="0.2">
      <c r="G21094" s="35"/>
      <c r="H21094" s="35"/>
    </row>
    <row r="21095" spans="7:8" x14ac:dyDescent="0.2">
      <c r="G21095" s="35"/>
      <c r="H21095" s="35"/>
    </row>
    <row r="21096" spans="7:8" x14ac:dyDescent="0.2">
      <c r="G21096" s="35"/>
      <c r="H21096" s="35"/>
    </row>
    <row r="21097" spans="7:8" x14ac:dyDescent="0.2">
      <c r="G21097" s="35"/>
      <c r="H21097" s="35"/>
    </row>
    <row r="21098" spans="7:8" x14ac:dyDescent="0.2">
      <c r="G21098" s="35"/>
      <c r="H21098" s="35"/>
    </row>
    <row r="21099" spans="7:8" x14ac:dyDescent="0.2">
      <c r="G21099" s="35"/>
      <c r="H21099" s="35"/>
    </row>
    <row r="21100" spans="7:8" x14ac:dyDescent="0.2">
      <c r="G21100" s="35"/>
      <c r="H21100" s="35"/>
    </row>
    <row r="21101" spans="7:8" x14ac:dyDescent="0.2">
      <c r="G21101" s="35"/>
      <c r="H21101" s="35"/>
    </row>
    <row r="21102" spans="7:8" x14ac:dyDescent="0.2">
      <c r="G21102" s="35"/>
      <c r="H21102" s="35"/>
    </row>
    <row r="21103" spans="7:8" x14ac:dyDescent="0.2">
      <c r="G21103" s="35"/>
      <c r="H21103" s="35"/>
    </row>
    <row r="21104" spans="7:8" x14ac:dyDescent="0.2">
      <c r="G21104" s="35"/>
      <c r="H21104" s="35"/>
    </row>
    <row r="21105" spans="7:8" x14ac:dyDescent="0.2">
      <c r="G21105" s="35"/>
      <c r="H21105" s="35"/>
    </row>
    <row r="21106" spans="7:8" x14ac:dyDescent="0.2">
      <c r="G21106" s="35"/>
      <c r="H21106" s="35"/>
    </row>
    <row r="21107" spans="7:8" x14ac:dyDescent="0.2">
      <c r="G21107" s="35"/>
      <c r="H21107" s="35"/>
    </row>
    <row r="21108" spans="7:8" x14ac:dyDescent="0.2">
      <c r="G21108" s="35"/>
      <c r="H21108" s="35"/>
    </row>
    <row r="21109" spans="7:8" x14ac:dyDescent="0.2">
      <c r="G21109" s="35"/>
      <c r="H21109" s="35"/>
    </row>
    <row r="21110" spans="7:8" x14ac:dyDescent="0.2">
      <c r="G21110" s="35"/>
      <c r="H21110" s="35"/>
    </row>
    <row r="21111" spans="7:8" x14ac:dyDescent="0.2">
      <c r="G21111" s="35"/>
      <c r="H21111" s="35"/>
    </row>
    <row r="21112" spans="7:8" x14ac:dyDescent="0.2">
      <c r="G21112" s="35"/>
      <c r="H21112" s="35"/>
    </row>
    <row r="21113" spans="7:8" x14ac:dyDescent="0.2">
      <c r="G21113" s="35"/>
      <c r="H21113" s="35"/>
    </row>
    <row r="21114" spans="7:8" x14ac:dyDescent="0.2">
      <c r="G21114" s="35"/>
      <c r="H21114" s="35"/>
    </row>
    <row r="21115" spans="7:8" x14ac:dyDescent="0.2">
      <c r="G21115" s="35"/>
      <c r="H21115" s="35"/>
    </row>
    <row r="21116" spans="7:8" x14ac:dyDescent="0.2">
      <c r="G21116" s="35"/>
      <c r="H21116" s="35"/>
    </row>
    <row r="21117" spans="7:8" x14ac:dyDescent="0.2">
      <c r="G21117" s="35"/>
      <c r="H21117" s="35"/>
    </row>
    <row r="21118" spans="7:8" x14ac:dyDescent="0.2">
      <c r="G21118" s="35"/>
      <c r="H21118" s="35"/>
    </row>
    <row r="21119" spans="7:8" x14ac:dyDescent="0.2">
      <c r="G21119" s="35"/>
      <c r="H21119" s="35"/>
    </row>
    <row r="21120" spans="7:8" x14ac:dyDescent="0.2">
      <c r="G21120" s="35"/>
      <c r="H21120" s="35"/>
    </row>
    <row r="21121" spans="7:8" x14ac:dyDescent="0.2">
      <c r="G21121" s="35"/>
      <c r="H21121" s="35"/>
    </row>
    <row r="21122" spans="7:8" x14ac:dyDescent="0.2">
      <c r="G21122" s="35"/>
      <c r="H21122" s="35"/>
    </row>
    <row r="21123" spans="7:8" x14ac:dyDescent="0.2">
      <c r="G21123" s="35"/>
      <c r="H21123" s="35"/>
    </row>
    <row r="21124" spans="7:8" x14ac:dyDescent="0.2">
      <c r="G21124" s="35"/>
      <c r="H21124" s="35"/>
    </row>
    <row r="21125" spans="7:8" x14ac:dyDescent="0.2">
      <c r="G21125" s="35"/>
      <c r="H21125" s="35"/>
    </row>
    <row r="21126" spans="7:8" x14ac:dyDescent="0.2">
      <c r="G21126" s="35"/>
      <c r="H21126" s="35"/>
    </row>
    <row r="21127" spans="7:8" x14ac:dyDescent="0.2">
      <c r="G21127" s="35"/>
      <c r="H21127" s="35"/>
    </row>
    <row r="21128" spans="7:8" x14ac:dyDescent="0.2">
      <c r="G21128" s="35"/>
      <c r="H21128" s="35"/>
    </row>
    <row r="21129" spans="7:8" x14ac:dyDescent="0.2">
      <c r="G21129" s="35"/>
      <c r="H21129" s="35"/>
    </row>
    <row r="21130" spans="7:8" x14ac:dyDescent="0.2">
      <c r="G21130" s="35"/>
      <c r="H21130" s="35"/>
    </row>
    <row r="21131" spans="7:8" x14ac:dyDescent="0.2">
      <c r="G21131" s="35"/>
      <c r="H21131" s="35"/>
    </row>
    <row r="21132" spans="7:8" x14ac:dyDescent="0.2">
      <c r="G21132" s="35"/>
      <c r="H21132" s="35"/>
    </row>
    <row r="21133" spans="7:8" x14ac:dyDescent="0.2">
      <c r="G21133" s="35"/>
      <c r="H21133" s="35"/>
    </row>
    <row r="21134" spans="7:8" x14ac:dyDescent="0.2">
      <c r="G21134" s="35"/>
      <c r="H21134" s="35"/>
    </row>
    <row r="21135" spans="7:8" x14ac:dyDescent="0.2">
      <c r="G21135" s="35"/>
      <c r="H21135" s="35"/>
    </row>
    <row r="21136" spans="7:8" x14ac:dyDescent="0.2">
      <c r="G21136" s="35"/>
      <c r="H21136" s="35"/>
    </row>
    <row r="21137" spans="7:8" x14ac:dyDescent="0.2">
      <c r="G21137" s="35"/>
      <c r="H21137" s="35"/>
    </row>
    <row r="21138" spans="7:8" x14ac:dyDescent="0.2">
      <c r="G21138" s="35"/>
      <c r="H21138" s="35"/>
    </row>
    <row r="21139" spans="7:8" x14ac:dyDescent="0.2">
      <c r="G21139" s="35"/>
      <c r="H21139" s="35"/>
    </row>
    <row r="21140" spans="7:8" x14ac:dyDescent="0.2">
      <c r="G21140" s="35"/>
      <c r="H21140" s="35"/>
    </row>
    <row r="21141" spans="7:8" x14ac:dyDescent="0.2">
      <c r="G21141" s="35"/>
      <c r="H21141" s="35"/>
    </row>
    <row r="21142" spans="7:8" x14ac:dyDescent="0.2">
      <c r="G21142" s="35"/>
      <c r="H21142" s="35"/>
    </row>
    <row r="21143" spans="7:8" x14ac:dyDescent="0.2">
      <c r="G21143" s="35"/>
      <c r="H21143" s="35"/>
    </row>
    <row r="21144" spans="7:8" x14ac:dyDescent="0.2">
      <c r="G21144" s="35"/>
      <c r="H21144" s="35"/>
    </row>
    <row r="21145" spans="7:8" x14ac:dyDescent="0.2">
      <c r="G21145" s="35"/>
      <c r="H21145" s="35"/>
    </row>
    <row r="21146" spans="7:8" x14ac:dyDescent="0.2">
      <c r="G21146" s="35"/>
      <c r="H21146" s="35"/>
    </row>
    <row r="21147" spans="7:8" x14ac:dyDescent="0.2">
      <c r="G21147" s="35"/>
      <c r="H21147" s="35"/>
    </row>
    <row r="21148" spans="7:8" x14ac:dyDescent="0.2">
      <c r="G21148" s="35"/>
      <c r="H21148" s="35"/>
    </row>
    <row r="21149" spans="7:8" x14ac:dyDescent="0.2">
      <c r="G21149" s="35"/>
      <c r="H21149" s="35"/>
    </row>
    <row r="21150" spans="7:8" x14ac:dyDescent="0.2">
      <c r="G21150" s="35"/>
      <c r="H21150" s="35"/>
    </row>
    <row r="21151" spans="7:8" x14ac:dyDescent="0.2">
      <c r="G21151" s="35"/>
      <c r="H21151" s="35"/>
    </row>
    <row r="21152" spans="7:8" x14ac:dyDescent="0.2">
      <c r="G21152" s="35"/>
      <c r="H21152" s="35"/>
    </row>
    <row r="21153" spans="7:8" x14ac:dyDescent="0.2">
      <c r="G21153" s="35"/>
      <c r="H21153" s="35"/>
    </row>
    <row r="21154" spans="7:8" x14ac:dyDescent="0.2">
      <c r="G21154" s="35"/>
      <c r="H21154" s="35"/>
    </row>
    <row r="21155" spans="7:8" x14ac:dyDescent="0.2">
      <c r="G21155" s="35"/>
      <c r="H21155" s="35"/>
    </row>
    <row r="21156" spans="7:8" x14ac:dyDescent="0.2">
      <c r="G21156" s="35"/>
      <c r="H21156" s="35"/>
    </row>
    <row r="21157" spans="7:8" x14ac:dyDescent="0.2">
      <c r="G21157" s="35"/>
      <c r="H21157" s="35"/>
    </row>
    <row r="21158" spans="7:8" x14ac:dyDescent="0.2">
      <c r="G21158" s="35"/>
      <c r="H21158" s="35"/>
    </row>
    <row r="21159" spans="7:8" x14ac:dyDescent="0.2">
      <c r="G21159" s="35"/>
      <c r="H21159" s="35"/>
    </row>
    <row r="21160" spans="7:8" x14ac:dyDescent="0.2">
      <c r="G21160" s="35"/>
      <c r="H21160" s="35"/>
    </row>
    <row r="21161" spans="7:8" x14ac:dyDescent="0.2">
      <c r="G21161" s="35"/>
      <c r="H21161" s="35"/>
    </row>
    <row r="21162" spans="7:8" x14ac:dyDescent="0.2">
      <c r="G21162" s="35"/>
      <c r="H21162" s="35"/>
    </row>
    <row r="21163" spans="7:8" x14ac:dyDescent="0.2">
      <c r="G21163" s="35"/>
      <c r="H21163" s="35"/>
    </row>
    <row r="21164" spans="7:8" x14ac:dyDescent="0.2">
      <c r="G21164" s="35"/>
      <c r="H21164" s="35"/>
    </row>
    <row r="21165" spans="7:8" x14ac:dyDescent="0.2">
      <c r="G21165" s="35"/>
      <c r="H21165" s="35"/>
    </row>
    <row r="21166" spans="7:8" x14ac:dyDescent="0.2">
      <c r="G21166" s="35"/>
      <c r="H21166" s="35"/>
    </row>
    <row r="21167" spans="7:8" x14ac:dyDescent="0.2">
      <c r="G21167" s="35"/>
      <c r="H21167" s="35"/>
    </row>
    <row r="21168" spans="7:8" x14ac:dyDescent="0.2">
      <c r="G21168" s="35"/>
      <c r="H21168" s="35"/>
    </row>
    <row r="21169" spans="7:8" x14ac:dyDescent="0.2">
      <c r="G21169" s="35"/>
      <c r="H21169" s="35"/>
    </row>
    <row r="21170" spans="7:8" x14ac:dyDescent="0.2">
      <c r="G21170" s="35"/>
      <c r="H21170" s="35"/>
    </row>
    <row r="21171" spans="7:8" x14ac:dyDescent="0.2">
      <c r="G21171" s="35"/>
      <c r="H21171" s="35"/>
    </row>
    <row r="21172" spans="7:8" x14ac:dyDescent="0.2">
      <c r="G21172" s="35"/>
      <c r="H21172" s="35"/>
    </row>
    <row r="21173" spans="7:8" x14ac:dyDescent="0.2">
      <c r="G21173" s="35"/>
      <c r="H21173" s="35"/>
    </row>
    <row r="21174" spans="7:8" x14ac:dyDescent="0.2">
      <c r="G21174" s="35"/>
      <c r="H21174" s="35"/>
    </row>
    <row r="21175" spans="7:8" x14ac:dyDescent="0.2">
      <c r="G21175" s="35"/>
      <c r="H21175" s="35"/>
    </row>
    <row r="21176" spans="7:8" x14ac:dyDescent="0.2">
      <c r="G21176" s="35"/>
      <c r="H21176" s="35"/>
    </row>
    <row r="21177" spans="7:8" x14ac:dyDescent="0.2">
      <c r="G21177" s="35"/>
      <c r="H21177" s="35"/>
    </row>
    <row r="21178" spans="7:8" x14ac:dyDescent="0.2">
      <c r="G21178" s="35"/>
      <c r="H21178" s="35"/>
    </row>
    <row r="21179" spans="7:8" x14ac:dyDescent="0.2">
      <c r="G21179" s="35"/>
      <c r="H21179" s="35"/>
    </row>
    <row r="21180" spans="7:8" x14ac:dyDescent="0.2">
      <c r="G21180" s="35"/>
      <c r="H21180" s="35"/>
    </row>
    <row r="21181" spans="7:8" x14ac:dyDescent="0.2">
      <c r="G21181" s="35"/>
      <c r="H21181" s="35"/>
    </row>
    <row r="21182" spans="7:8" x14ac:dyDescent="0.2">
      <c r="G21182" s="35"/>
      <c r="H21182" s="35"/>
    </row>
    <row r="21183" spans="7:8" x14ac:dyDescent="0.2">
      <c r="G21183" s="35"/>
      <c r="H21183" s="35"/>
    </row>
    <row r="21184" spans="7:8" x14ac:dyDescent="0.2">
      <c r="G21184" s="35"/>
      <c r="H21184" s="35"/>
    </row>
    <row r="21185" spans="7:8" x14ac:dyDescent="0.2">
      <c r="G21185" s="35"/>
      <c r="H21185" s="35"/>
    </row>
    <row r="21186" spans="7:8" x14ac:dyDescent="0.2">
      <c r="G21186" s="35"/>
      <c r="H21186" s="35"/>
    </row>
    <row r="21187" spans="7:8" x14ac:dyDescent="0.2">
      <c r="G21187" s="35"/>
      <c r="H21187" s="35"/>
    </row>
    <row r="21188" spans="7:8" x14ac:dyDescent="0.2">
      <c r="G21188" s="35"/>
      <c r="H21188" s="35"/>
    </row>
    <row r="21189" spans="7:8" x14ac:dyDescent="0.2">
      <c r="G21189" s="35"/>
      <c r="H21189" s="35"/>
    </row>
    <row r="21190" spans="7:8" x14ac:dyDescent="0.2">
      <c r="G21190" s="35"/>
      <c r="H21190" s="35"/>
    </row>
    <row r="21191" spans="7:8" x14ac:dyDescent="0.2">
      <c r="G21191" s="35"/>
      <c r="H21191" s="35"/>
    </row>
    <row r="21192" spans="7:8" x14ac:dyDescent="0.2">
      <c r="G21192" s="35"/>
      <c r="H21192" s="35"/>
    </row>
    <row r="21193" spans="7:8" x14ac:dyDescent="0.2">
      <c r="G21193" s="35"/>
      <c r="H21193" s="35"/>
    </row>
    <row r="21194" spans="7:8" x14ac:dyDescent="0.2">
      <c r="G21194" s="35"/>
      <c r="H21194" s="35"/>
    </row>
    <row r="21195" spans="7:8" x14ac:dyDescent="0.2">
      <c r="G21195" s="35"/>
      <c r="H21195" s="35"/>
    </row>
    <row r="21196" spans="7:8" x14ac:dyDescent="0.2">
      <c r="G21196" s="35"/>
      <c r="H21196" s="35"/>
    </row>
    <row r="21197" spans="7:8" x14ac:dyDescent="0.2">
      <c r="G21197" s="35"/>
      <c r="H21197" s="35"/>
    </row>
    <row r="21198" spans="7:8" x14ac:dyDescent="0.2">
      <c r="G21198" s="35"/>
      <c r="H21198" s="35"/>
    </row>
    <row r="21199" spans="7:8" x14ac:dyDescent="0.2">
      <c r="G21199" s="35"/>
      <c r="H21199" s="35"/>
    </row>
    <row r="21200" spans="7:8" x14ac:dyDescent="0.2">
      <c r="G21200" s="35"/>
      <c r="H21200" s="35"/>
    </row>
    <row r="21201" spans="7:8" x14ac:dyDescent="0.2">
      <c r="G21201" s="35"/>
      <c r="H21201" s="35"/>
    </row>
    <row r="21202" spans="7:8" x14ac:dyDescent="0.2">
      <c r="G21202" s="35"/>
      <c r="H21202" s="35"/>
    </row>
    <row r="21203" spans="7:8" x14ac:dyDescent="0.2">
      <c r="G21203" s="35"/>
      <c r="H21203" s="35"/>
    </row>
    <row r="21204" spans="7:8" x14ac:dyDescent="0.2">
      <c r="G21204" s="35"/>
      <c r="H21204" s="35"/>
    </row>
    <row r="21205" spans="7:8" x14ac:dyDescent="0.2">
      <c r="G21205" s="35"/>
      <c r="H21205" s="35"/>
    </row>
    <row r="21206" spans="7:8" x14ac:dyDescent="0.2">
      <c r="G21206" s="35"/>
      <c r="H21206" s="35"/>
    </row>
    <row r="21207" spans="7:8" x14ac:dyDescent="0.2">
      <c r="G21207" s="35"/>
      <c r="H21207" s="35"/>
    </row>
    <row r="21208" spans="7:8" x14ac:dyDescent="0.2">
      <c r="G21208" s="35"/>
      <c r="H21208" s="35"/>
    </row>
    <row r="21209" spans="7:8" x14ac:dyDescent="0.2">
      <c r="G21209" s="35"/>
      <c r="H21209" s="35"/>
    </row>
    <row r="21210" spans="7:8" x14ac:dyDescent="0.2">
      <c r="G21210" s="35"/>
      <c r="H21210" s="35"/>
    </row>
    <row r="21211" spans="7:8" x14ac:dyDescent="0.2">
      <c r="G21211" s="35"/>
      <c r="H21211" s="35"/>
    </row>
    <row r="21212" spans="7:8" x14ac:dyDescent="0.2">
      <c r="G21212" s="35"/>
      <c r="H21212" s="35"/>
    </row>
    <row r="21213" spans="7:8" x14ac:dyDescent="0.2">
      <c r="G21213" s="35"/>
      <c r="H21213" s="35"/>
    </row>
    <row r="21214" spans="7:8" x14ac:dyDescent="0.2">
      <c r="G21214" s="35"/>
      <c r="H21214" s="35"/>
    </row>
    <row r="21215" spans="7:8" x14ac:dyDescent="0.2">
      <c r="G21215" s="35"/>
      <c r="H21215" s="35"/>
    </row>
    <row r="21216" spans="7:8" x14ac:dyDescent="0.2">
      <c r="G21216" s="35"/>
      <c r="H21216" s="35"/>
    </row>
    <row r="21217" spans="7:8" x14ac:dyDescent="0.2">
      <c r="G21217" s="35"/>
      <c r="H21217" s="35"/>
    </row>
    <row r="21218" spans="7:8" x14ac:dyDescent="0.2">
      <c r="G21218" s="35"/>
      <c r="H21218" s="35"/>
    </row>
    <row r="21219" spans="7:8" x14ac:dyDescent="0.2">
      <c r="G21219" s="35"/>
      <c r="H21219" s="35"/>
    </row>
    <row r="21220" spans="7:8" x14ac:dyDescent="0.2">
      <c r="G21220" s="35"/>
      <c r="H21220" s="35"/>
    </row>
    <row r="21221" spans="7:8" x14ac:dyDescent="0.2">
      <c r="G21221" s="35"/>
      <c r="H21221" s="35"/>
    </row>
    <row r="21222" spans="7:8" x14ac:dyDescent="0.2">
      <c r="G21222" s="35"/>
      <c r="H21222" s="35"/>
    </row>
    <row r="21223" spans="7:8" x14ac:dyDescent="0.2">
      <c r="G21223" s="35"/>
      <c r="H21223" s="35"/>
    </row>
    <row r="21224" spans="7:8" x14ac:dyDescent="0.2">
      <c r="G21224" s="35"/>
      <c r="H21224" s="35"/>
    </row>
    <row r="21225" spans="7:8" x14ac:dyDescent="0.2">
      <c r="G21225" s="35"/>
      <c r="H21225" s="35"/>
    </row>
    <row r="21226" spans="7:8" x14ac:dyDescent="0.2">
      <c r="G21226" s="35"/>
      <c r="H21226" s="35"/>
    </row>
    <row r="21227" spans="7:8" x14ac:dyDescent="0.2">
      <c r="G21227" s="35"/>
      <c r="H21227" s="35"/>
    </row>
    <row r="21228" spans="7:8" x14ac:dyDescent="0.2">
      <c r="G21228" s="35"/>
      <c r="H21228" s="35"/>
    </row>
    <row r="21229" spans="7:8" x14ac:dyDescent="0.2">
      <c r="G21229" s="35"/>
      <c r="H21229" s="35"/>
    </row>
    <row r="21230" spans="7:8" x14ac:dyDescent="0.2">
      <c r="G21230" s="35"/>
      <c r="H21230" s="35"/>
    </row>
    <row r="21231" spans="7:8" x14ac:dyDescent="0.2">
      <c r="G21231" s="35"/>
      <c r="H21231" s="35"/>
    </row>
    <row r="21232" spans="7:8" x14ac:dyDescent="0.2">
      <c r="G21232" s="35"/>
      <c r="H21232" s="35"/>
    </row>
    <row r="21233" spans="7:8" x14ac:dyDescent="0.2">
      <c r="G21233" s="35"/>
      <c r="H21233" s="35"/>
    </row>
    <row r="21234" spans="7:8" x14ac:dyDescent="0.2">
      <c r="G21234" s="35"/>
      <c r="H21234" s="35"/>
    </row>
    <row r="21235" spans="7:8" x14ac:dyDescent="0.2">
      <c r="G21235" s="35"/>
      <c r="H21235" s="35"/>
    </row>
    <row r="21236" spans="7:8" x14ac:dyDescent="0.2">
      <c r="G21236" s="35"/>
      <c r="H21236" s="35"/>
    </row>
    <row r="21237" spans="7:8" x14ac:dyDescent="0.2">
      <c r="G21237" s="35"/>
      <c r="H21237" s="35"/>
    </row>
    <row r="21238" spans="7:8" x14ac:dyDescent="0.2">
      <c r="G21238" s="35"/>
      <c r="H21238" s="35"/>
    </row>
    <row r="21239" spans="7:8" x14ac:dyDescent="0.2">
      <c r="G21239" s="35"/>
      <c r="H21239" s="35"/>
    </row>
    <row r="21240" spans="7:8" x14ac:dyDescent="0.2">
      <c r="G21240" s="35"/>
      <c r="H21240" s="35"/>
    </row>
    <row r="21241" spans="7:8" x14ac:dyDescent="0.2">
      <c r="G21241" s="35"/>
      <c r="H21241" s="35"/>
    </row>
    <row r="21242" spans="7:8" x14ac:dyDescent="0.2">
      <c r="G21242" s="35"/>
      <c r="H21242" s="35"/>
    </row>
    <row r="21243" spans="7:8" x14ac:dyDescent="0.2">
      <c r="G21243" s="35"/>
      <c r="H21243" s="35"/>
    </row>
    <row r="21244" spans="7:8" x14ac:dyDescent="0.2">
      <c r="G21244" s="35"/>
      <c r="H21244" s="35"/>
    </row>
    <row r="21245" spans="7:8" x14ac:dyDescent="0.2">
      <c r="G21245" s="35"/>
      <c r="H21245" s="35"/>
    </row>
    <row r="21246" spans="7:8" x14ac:dyDescent="0.2">
      <c r="G21246" s="35"/>
      <c r="H21246" s="35"/>
    </row>
    <row r="21247" spans="7:8" x14ac:dyDescent="0.2">
      <c r="G21247" s="35"/>
      <c r="H21247" s="35"/>
    </row>
    <row r="21248" spans="7:8" x14ac:dyDescent="0.2">
      <c r="G21248" s="35"/>
      <c r="H21248" s="35"/>
    </row>
    <row r="21249" spans="7:8" x14ac:dyDescent="0.2">
      <c r="G21249" s="35"/>
      <c r="H21249" s="35"/>
    </row>
    <row r="21250" spans="7:8" x14ac:dyDescent="0.2">
      <c r="G21250" s="35"/>
      <c r="H21250" s="35"/>
    </row>
    <row r="21251" spans="7:8" x14ac:dyDescent="0.2">
      <c r="G21251" s="35"/>
      <c r="H21251" s="35"/>
    </row>
    <row r="21252" spans="7:8" x14ac:dyDescent="0.2">
      <c r="G21252" s="35"/>
      <c r="H21252" s="35"/>
    </row>
    <row r="21253" spans="7:8" x14ac:dyDescent="0.2">
      <c r="G21253" s="35"/>
      <c r="H21253" s="35"/>
    </row>
    <row r="21254" spans="7:8" x14ac:dyDescent="0.2">
      <c r="G21254" s="35"/>
      <c r="H21254" s="35"/>
    </row>
    <row r="21255" spans="7:8" x14ac:dyDescent="0.2">
      <c r="G21255" s="35"/>
      <c r="H21255" s="35"/>
    </row>
    <row r="21256" spans="7:8" x14ac:dyDescent="0.2">
      <c r="G21256" s="35"/>
      <c r="H21256" s="35"/>
    </row>
    <row r="21257" spans="7:8" x14ac:dyDescent="0.2">
      <c r="G21257" s="35"/>
      <c r="H21257" s="35"/>
    </row>
    <row r="21258" spans="7:8" x14ac:dyDescent="0.2">
      <c r="G21258" s="35"/>
      <c r="H21258" s="35"/>
    </row>
    <row r="21259" spans="7:8" x14ac:dyDescent="0.2">
      <c r="G21259" s="35"/>
      <c r="H21259" s="35"/>
    </row>
    <row r="21260" spans="7:8" x14ac:dyDescent="0.2">
      <c r="G21260" s="35"/>
      <c r="H21260" s="35"/>
    </row>
    <row r="21261" spans="7:8" x14ac:dyDescent="0.2">
      <c r="G21261" s="35"/>
      <c r="H21261" s="35"/>
    </row>
    <row r="21262" spans="7:8" x14ac:dyDescent="0.2">
      <c r="G21262" s="35"/>
      <c r="H21262" s="35"/>
    </row>
    <row r="21263" spans="7:8" x14ac:dyDescent="0.2">
      <c r="G21263" s="35"/>
      <c r="H21263" s="35"/>
    </row>
    <row r="21264" spans="7:8" x14ac:dyDescent="0.2">
      <c r="G21264" s="35"/>
      <c r="H21264" s="35"/>
    </row>
    <row r="21265" spans="7:8" x14ac:dyDescent="0.2">
      <c r="G21265" s="35"/>
      <c r="H21265" s="35"/>
    </row>
    <row r="21266" spans="7:8" x14ac:dyDescent="0.2">
      <c r="G21266" s="35"/>
      <c r="H21266" s="35"/>
    </row>
    <row r="21267" spans="7:8" x14ac:dyDescent="0.2">
      <c r="G21267" s="35"/>
      <c r="H21267" s="35"/>
    </row>
    <row r="21268" spans="7:8" x14ac:dyDescent="0.2">
      <c r="G21268" s="35"/>
      <c r="H21268" s="35"/>
    </row>
    <row r="21269" spans="7:8" x14ac:dyDescent="0.2">
      <c r="G21269" s="35"/>
      <c r="H21269" s="35"/>
    </row>
    <row r="21270" spans="7:8" x14ac:dyDescent="0.2">
      <c r="G21270" s="35"/>
      <c r="H21270" s="35"/>
    </row>
    <row r="21271" spans="7:8" x14ac:dyDescent="0.2">
      <c r="G21271" s="35"/>
      <c r="H21271" s="35"/>
    </row>
    <row r="21272" spans="7:8" x14ac:dyDescent="0.2">
      <c r="G21272" s="35"/>
      <c r="H21272" s="35"/>
    </row>
    <row r="21273" spans="7:8" x14ac:dyDescent="0.2">
      <c r="G21273" s="35"/>
      <c r="H21273" s="35"/>
    </row>
    <row r="21274" spans="7:8" x14ac:dyDescent="0.2">
      <c r="G21274" s="35"/>
      <c r="H21274" s="35"/>
    </row>
    <row r="21275" spans="7:8" x14ac:dyDescent="0.2">
      <c r="G21275" s="35"/>
      <c r="H21275" s="35"/>
    </row>
    <row r="21276" spans="7:8" x14ac:dyDescent="0.2">
      <c r="G21276" s="35"/>
      <c r="H21276" s="35"/>
    </row>
    <row r="21277" spans="7:8" x14ac:dyDescent="0.2">
      <c r="G21277" s="35"/>
      <c r="H21277" s="35"/>
    </row>
    <row r="21278" spans="7:8" x14ac:dyDescent="0.2">
      <c r="G21278" s="35"/>
      <c r="H21278" s="35"/>
    </row>
    <row r="21279" spans="7:8" x14ac:dyDescent="0.2">
      <c r="G21279" s="35"/>
      <c r="H21279" s="35"/>
    </row>
    <row r="21280" spans="7:8" x14ac:dyDescent="0.2">
      <c r="G21280" s="35"/>
      <c r="H21280" s="35"/>
    </row>
    <row r="21281" spans="7:8" x14ac:dyDescent="0.2">
      <c r="G21281" s="35"/>
      <c r="H21281" s="35"/>
    </row>
    <row r="21282" spans="7:8" x14ac:dyDescent="0.2">
      <c r="G21282" s="35"/>
      <c r="H21282" s="35"/>
    </row>
    <row r="21283" spans="7:8" x14ac:dyDescent="0.2">
      <c r="G21283" s="35"/>
      <c r="H21283" s="35"/>
    </row>
    <row r="21284" spans="7:8" x14ac:dyDescent="0.2">
      <c r="G21284" s="35"/>
      <c r="H21284" s="35"/>
    </row>
    <row r="21285" spans="7:8" x14ac:dyDescent="0.2">
      <c r="G21285" s="35"/>
      <c r="H21285" s="35"/>
    </row>
    <row r="21286" spans="7:8" x14ac:dyDescent="0.2">
      <c r="G21286" s="35"/>
      <c r="H21286" s="35"/>
    </row>
    <row r="21287" spans="7:8" x14ac:dyDescent="0.2">
      <c r="G21287" s="35"/>
      <c r="H21287" s="35"/>
    </row>
    <row r="21288" spans="7:8" x14ac:dyDescent="0.2">
      <c r="G21288" s="35"/>
      <c r="H21288" s="35"/>
    </row>
    <row r="21289" spans="7:8" x14ac:dyDescent="0.2">
      <c r="G21289" s="35"/>
      <c r="H21289" s="35"/>
    </row>
    <row r="21290" spans="7:8" x14ac:dyDescent="0.2">
      <c r="G21290" s="35"/>
      <c r="H21290" s="35"/>
    </row>
    <row r="21291" spans="7:8" x14ac:dyDescent="0.2">
      <c r="G21291" s="35"/>
      <c r="H21291" s="35"/>
    </row>
    <row r="21292" spans="7:8" x14ac:dyDescent="0.2">
      <c r="G21292" s="35"/>
      <c r="H21292" s="35"/>
    </row>
    <row r="21293" spans="7:8" x14ac:dyDescent="0.2">
      <c r="G21293" s="35"/>
      <c r="H21293" s="35"/>
    </row>
    <row r="21294" spans="7:8" x14ac:dyDescent="0.2">
      <c r="G21294" s="35"/>
      <c r="H21294" s="35"/>
    </row>
    <row r="21295" spans="7:8" x14ac:dyDescent="0.2">
      <c r="G21295" s="35"/>
      <c r="H21295" s="35"/>
    </row>
    <row r="21296" spans="7:8" x14ac:dyDescent="0.2">
      <c r="G21296" s="35"/>
      <c r="H21296" s="35"/>
    </row>
    <row r="21297" spans="7:8" x14ac:dyDescent="0.2">
      <c r="G21297" s="35"/>
      <c r="H21297" s="35"/>
    </row>
    <row r="21298" spans="7:8" x14ac:dyDescent="0.2">
      <c r="G21298" s="35"/>
      <c r="H21298" s="35"/>
    </row>
    <row r="21299" spans="7:8" x14ac:dyDescent="0.2">
      <c r="G21299" s="35"/>
      <c r="H21299" s="35"/>
    </row>
    <row r="21300" spans="7:8" x14ac:dyDescent="0.2">
      <c r="G21300" s="35"/>
      <c r="H21300" s="35"/>
    </row>
    <row r="21301" spans="7:8" x14ac:dyDescent="0.2">
      <c r="G21301" s="35"/>
      <c r="H21301" s="35"/>
    </row>
    <row r="21302" spans="7:8" x14ac:dyDescent="0.2">
      <c r="G21302" s="35"/>
      <c r="H21302" s="35"/>
    </row>
    <row r="21303" spans="7:8" x14ac:dyDescent="0.2">
      <c r="G21303" s="35"/>
      <c r="H21303" s="35"/>
    </row>
    <row r="21304" spans="7:8" x14ac:dyDescent="0.2">
      <c r="G21304" s="35"/>
      <c r="H21304" s="35"/>
    </row>
    <row r="21305" spans="7:8" x14ac:dyDescent="0.2">
      <c r="G21305" s="35"/>
      <c r="H21305" s="35"/>
    </row>
    <row r="21306" spans="7:8" x14ac:dyDescent="0.2">
      <c r="G21306" s="35"/>
      <c r="H21306" s="35"/>
    </row>
    <row r="21307" spans="7:8" x14ac:dyDescent="0.2">
      <c r="G21307" s="35"/>
      <c r="H21307" s="35"/>
    </row>
    <row r="21308" spans="7:8" x14ac:dyDescent="0.2">
      <c r="G21308" s="35"/>
      <c r="H21308" s="35"/>
    </row>
    <row r="21309" spans="7:8" x14ac:dyDescent="0.2">
      <c r="G21309" s="35"/>
      <c r="H21309" s="35"/>
    </row>
    <row r="21310" spans="7:8" x14ac:dyDescent="0.2">
      <c r="G21310" s="35"/>
      <c r="H21310" s="35"/>
    </row>
    <row r="21311" spans="7:8" x14ac:dyDescent="0.2">
      <c r="G21311" s="35"/>
      <c r="H21311" s="35"/>
    </row>
    <row r="21312" spans="7:8" x14ac:dyDescent="0.2">
      <c r="G21312" s="35"/>
      <c r="H21312" s="35"/>
    </row>
    <row r="21313" spans="7:8" x14ac:dyDescent="0.2">
      <c r="G21313" s="35"/>
      <c r="H21313" s="35"/>
    </row>
    <row r="21314" spans="7:8" x14ac:dyDescent="0.2">
      <c r="G21314" s="35"/>
      <c r="H21314" s="35"/>
    </row>
    <row r="21315" spans="7:8" x14ac:dyDescent="0.2">
      <c r="G21315" s="35"/>
      <c r="H21315" s="35"/>
    </row>
    <row r="21316" spans="7:8" x14ac:dyDescent="0.2">
      <c r="G21316" s="35"/>
      <c r="H21316" s="35"/>
    </row>
    <row r="21317" spans="7:8" x14ac:dyDescent="0.2">
      <c r="G21317" s="35"/>
      <c r="H21317" s="35"/>
    </row>
    <row r="21318" spans="7:8" x14ac:dyDescent="0.2">
      <c r="G21318" s="35"/>
      <c r="H21318" s="35"/>
    </row>
    <row r="21319" spans="7:8" x14ac:dyDescent="0.2">
      <c r="G21319" s="35"/>
      <c r="H21319" s="35"/>
    </row>
    <row r="21320" spans="7:8" x14ac:dyDescent="0.2">
      <c r="G21320" s="35"/>
      <c r="H21320" s="35"/>
    </row>
    <row r="21321" spans="7:8" x14ac:dyDescent="0.2">
      <c r="G21321" s="35"/>
      <c r="H21321" s="35"/>
    </row>
    <row r="21322" spans="7:8" x14ac:dyDescent="0.2">
      <c r="G21322" s="35"/>
      <c r="H21322" s="35"/>
    </row>
    <row r="21323" spans="7:8" x14ac:dyDescent="0.2">
      <c r="G21323" s="35"/>
      <c r="H21323" s="35"/>
    </row>
    <row r="21324" spans="7:8" x14ac:dyDescent="0.2">
      <c r="G21324" s="35"/>
      <c r="H21324" s="35"/>
    </row>
    <row r="21325" spans="7:8" x14ac:dyDescent="0.2">
      <c r="G21325" s="35"/>
      <c r="H21325" s="35"/>
    </row>
    <row r="21326" spans="7:8" x14ac:dyDescent="0.2">
      <c r="G21326" s="35"/>
      <c r="H21326" s="35"/>
    </row>
    <row r="21327" spans="7:8" x14ac:dyDescent="0.2">
      <c r="G21327" s="35"/>
      <c r="H21327" s="35"/>
    </row>
    <row r="21328" spans="7:8" x14ac:dyDescent="0.2">
      <c r="G21328" s="35"/>
      <c r="H21328" s="35"/>
    </row>
    <row r="21329" spans="7:8" x14ac:dyDescent="0.2">
      <c r="G21329" s="35"/>
      <c r="H21329" s="35"/>
    </row>
    <row r="21330" spans="7:8" x14ac:dyDescent="0.2">
      <c r="G21330" s="35"/>
      <c r="H21330" s="35"/>
    </row>
    <row r="21331" spans="7:8" x14ac:dyDescent="0.2">
      <c r="G21331" s="35"/>
      <c r="H21331" s="35"/>
    </row>
    <row r="21332" spans="7:8" x14ac:dyDescent="0.2">
      <c r="G21332" s="35"/>
      <c r="H21332" s="35"/>
    </row>
    <row r="21333" spans="7:8" x14ac:dyDescent="0.2">
      <c r="G21333" s="35"/>
      <c r="H21333" s="35"/>
    </row>
    <row r="21334" spans="7:8" x14ac:dyDescent="0.2">
      <c r="G21334" s="35"/>
      <c r="H21334" s="35"/>
    </row>
    <row r="21335" spans="7:8" x14ac:dyDescent="0.2">
      <c r="G21335" s="35"/>
      <c r="H21335" s="35"/>
    </row>
    <row r="21336" spans="7:8" x14ac:dyDescent="0.2">
      <c r="G21336" s="35"/>
      <c r="H21336" s="35"/>
    </row>
    <row r="21337" spans="7:8" x14ac:dyDescent="0.2">
      <c r="G21337" s="35"/>
      <c r="H21337" s="35"/>
    </row>
    <row r="21338" spans="7:8" x14ac:dyDescent="0.2">
      <c r="G21338" s="35"/>
      <c r="H21338" s="35"/>
    </row>
    <row r="21339" spans="7:8" x14ac:dyDescent="0.2">
      <c r="G21339" s="35"/>
      <c r="H21339" s="35"/>
    </row>
    <row r="21340" spans="7:8" x14ac:dyDescent="0.2">
      <c r="G21340" s="35"/>
      <c r="H21340" s="35"/>
    </row>
    <row r="21341" spans="7:8" x14ac:dyDescent="0.2">
      <c r="G21341" s="35"/>
      <c r="H21341" s="35"/>
    </row>
    <row r="21342" spans="7:8" x14ac:dyDescent="0.2">
      <c r="G21342" s="35"/>
      <c r="H21342" s="35"/>
    </row>
    <row r="21343" spans="7:8" x14ac:dyDescent="0.2">
      <c r="G21343" s="35"/>
      <c r="H21343" s="35"/>
    </row>
    <row r="21344" spans="7:8" x14ac:dyDescent="0.2">
      <c r="G21344" s="35"/>
      <c r="H21344" s="35"/>
    </row>
    <row r="21345" spans="7:8" x14ac:dyDescent="0.2">
      <c r="G21345" s="35"/>
      <c r="H21345" s="35"/>
    </row>
    <row r="21346" spans="7:8" x14ac:dyDescent="0.2">
      <c r="G21346" s="35"/>
      <c r="H21346" s="35"/>
    </row>
    <row r="21347" spans="7:8" x14ac:dyDescent="0.2">
      <c r="G21347" s="35"/>
      <c r="H21347" s="35"/>
    </row>
    <row r="21348" spans="7:8" x14ac:dyDescent="0.2">
      <c r="G21348" s="35"/>
      <c r="H21348" s="35"/>
    </row>
    <row r="21349" spans="7:8" x14ac:dyDescent="0.2">
      <c r="G21349" s="35"/>
      <c r="H21349" s="35"/>
    </row>
    <row r="21350" spans="7:8" x14ac:dyDescent="0.2">
      <c r="G21350" s="35"/>
      <c r="H21350" s="35"/>
    </row>
    <row r="21351" spans="7:8" x14ac:dyDescent="0.2">
      <c r="G21351" s="35"/>
      <c r="H21351" s="35"/>
    </row>
    <row r="21352" spans="7:8" x14ac:dyDescent="0.2">
      <c r="G21352" s="35"/>
      <c r="H21352" s="35"/>
    </row>
    <row r="21353" spans="7:8" x14ac:dyDescent="0.2">
      <c r="G21353" s="35"/>
      <c r="H21353" s="35"/>
    </row>
    <row r="21354" spans="7:8" x14ac:dyDescent="0.2">
      <c r="G21354" s="35"/>
      <c r="H21354" s="35"/>
    </row>
    <row r="21355" spans="7:8" x14ac:dyDescent="0.2">
      <c r="G21355" s="35"/>
      <c r="H21355" s="35"/>
    </row>
    <row r="21356" spans="7:8" x14ac:dyDescent="0.2">
      <c r="G21356" s="35"/>
      <c r="H21356" s="35"/>
    </row>
    <row r="21357" spans="7:8" x14ac:dyDescent="0.2">
      <c r="G21357" s="35"/>
      <c r="H21357" s="35"/>
    </row>
    <row r="21358" spans="7:8" x14ac:dyDescent="0.2">
      <c r="G21358" s="35"/>
      <c r="H21358" s="35"/>
    </row>
    <row r="21359" spans="7:8" x14ac:dyDescent="0.2">
      <c r="G21359" s="35"/>
      <c r="H21359" s="35"/>
    </row>
    <row r="21360" spans="7:8" x14ac:dyDescent="0.2">
      <c r="G21360" s="35"/>
      <c r="H21360" s="35"/>
    </row>
    <row r="21361" spans="7:8" x14ac:dyDescent="0.2">
      <c r="G21361" s="35"/>
      <c r="H21361" s="35"/>
    </row>
    <row r="21362" spans="7:8" x14ac:dyDescent="0.2">
      <c r="G21362" s="35"/>
      <c r="H21362" s="35"/>
    </row>
    <row r="21363" spans="7:8" x14ac:dyDescent="0.2">
      <c r="G21363" s="35"/>
      <c r="H21363" s="35"/>
    </row>
    <row r="21364" spans="7:8" x14ac:dyDescent="0.2">
      <c r="G21364" s="35"/>
      <c r="H21364" s="35"/>
    </row>
    <row r="21365" spans="7:8" x14ac:dyDescent="0.2">
      <c r="G21365" s="35"/>
      <c r="H21365" s="35"/>
    </row>
    <row r="21366" spans="7:8" x14ac:dyDescent="0.2">
      <c r="G21366" s="35"/>
      <c r="H21366" s="35"/>
    </row>
    <row r="21367" spans="7:8" x14ac:dyDescent="0.2">
      <c r="G21367" s="35"/>
      <c r="H21367" s="35"/>
    </row>
    <row r="21368" spans="7:8" x14ac:dyDescent="0.2">
      <c r="G21368" s="35"/>
      <c r="H21368" s="35"/>
    </row>
    <row r="21369" spans="7:8" x14ac:dyDescent="0.2">
      <c r="G21369" s="35"/>
      <c r="H21369" s="35"/>
    </row>
    <row r="21370" spans="7:8" x14ac:dyDescent="0.2">
      <c r="G21370" s="35"/>
      <c r="H21370" s="35"/>
    </row>
    <row r="21371" spans="7:8" x14ac:dyDescent="0.2">
      <c r="G21371" s="35"/>
      <c r="H21371" s="35"/>
    </row>
    <row r="21372" spans="7:8" x14ac:dyDescent="0.2">
      <c r="G21372" s="35"/>
      <c r="H21372" s="35"/>
    </row>
    <row r="21373" spans="7:8" x14ac:dyDescent="0.2">
      <c r="G21373" s="35"/>
      <c r="H21373" s="35"/>
    </row>
    <row r="21374" spans="7:8" x14ac:dyDescent="0.2">
      <c r="G21374" s="35"/>
      <c r="H21374" s="35"/>
    </row>
    <row r="21375" spans="7:8" x14ac:dyDescent="0.2">
      <c r="G21375" s="35"/>
      <c r="H21375" s="35"/>
    </row>
    <row r="21376" spans="7:8" x14ac:dyDescent="0.2">
      <c r="G21376" s="35"/>
      <c r="H21376" s="35"/>
    </row>
    <row r="21377" spans="7:8" x14ac:dyDescent="0.2">
      <c r="G21377" s="35"/>
      <c r="H21377" s="35"/>
    </row>
    <row r="21378" spans="7:8" x14ac:dyDescent="0.2">
      <c r="G21378" s="35"/>
      <c r="H21378" s="35"/>
    </row>
    <row r="21379" spans="7:8" x14ac:dyDescent="0.2">
      <c r="G21379" s="35"/>
      <c r="H21379" s="35"/>
    </row>
    <row r="21380" spans="7:8" x14ac:dyDescent="0.2">
      <c r="G21380" s="35"/>
      <c r="H21380" s="35"/>
    </row>
    <row r="21381" spans="7:8" x14ac:dyDescent="0.2">
      <c r="G21381" s="35"/>
      <c r="H21381" s="35"/>
    </row>
    <row r="21382" spans="7:8" x14ac:dyDescent="0.2">
      <c r="G21382" s="35"/>
      <c r="H21382" s="35"/>
    </row>
    <row r="21383" spans="7:8" x14ac:dyDescent="0.2">
      <c r="G21383" s="35"/>
      <c r="H21383" s="35"/>
    </row>
    <row r="21384" spans="7:8" x14ac:dyDescent="0.2">
      <c r="G21384" s="35"/>
      <c r="H21384" s="35"/>
    </row>
    <row r="21385" spans="7:8" x14ac:dyDescent="0.2">
      <c r="G21385" s="35"/>
      <c r="H21385" s="35"/>
    </row>
    <row r="21386" spans="7:8" x14ac:dyDescent="0.2">
      <c r="G21386" s="35"/>
      <c r="H21386" s="35"/>
    </row>
    <row r="21387" spans="7:8" x14ac:dyDescent="0.2">
      <c r="G21387" s="35"/>
      <c r="H21387" s="35"/>
    </row>
    <row r="21388" spans="7:8" x14ac:dyDescent="0.2">
      <c r="G21388" s="35"/>
      <c r="H21388" s="35"/>
    </row>
    <row r="21389" spans="7:8" x14ac:dyDescent="0.2">
      <c r="G21389" s="35"/>
      <c r="H21389" s="35"/>
    </row>
    <row r="21390" spans="7:8" x14ac:dyDescent="0.2">
      <c r="G21390" s="35"/>
      <c r="H21390" s="35"/>
    </row>
    <row r="21391" spans="7:8" x14ac:dyDescent="0.2">
      <c r="G21391" s="35"/>
      <c r="H21391" s="35"/>
    </row>
    <row r="21392" spans="7:8" x14ac:dyDescent="0.2">
      <c r="G21392" s="35"/>
      <c r="H21392" s="35"/>
    </row>
    <row r="21393" spans="7:8" x14ac:dyDescent="0.2">
      <c r="G21393" s="35"/>
      <c r="H21393" s="35"/>
    </row>
    <row r="21394" spans="7:8" x14ac:dyDescent="0.2">
      <c r="G21394" s="35"/>
      <c r="H21394" s="35"/>
    </row>
    <row r="21395" spans="7:8" x14ac:dyDescent="0.2">
      <c r="G21395" s="35"/>
      <c r="H21395" s="35"/>
    </row>
    <row r="21396" spans="7:8" x14ac:dyDescent="0.2">
      <c r="G21396" s="35"/>
      <c r="H21396" s="35"/>
    </row>
    <row r="21397" spans="7:8" x14ac:dyDescent="0.2">
      <c r="G21397" s="35"/>
      <c r="H21397" s="35"/>
    </row>
    <row r="21398" spans="7:8" x14ac:dyDescent="0.2">
      <c r="G21398" s="35"/>
      <c r="H21398" s="35"/>
    </row>
    <row r="21399" spans="7:8" x14ac:dyDescent="0.2">
      <c r="G21399" s="35"/>
      <c r="H21399" s="35"/>
    </row>
    <row r="21400" spans="7:8" x14ac:dyDescent="0.2">
      <c r="G21400" s="35"/>
      <c r="H21400" s="35"/>
    </row>
    <row r="21401" spans="7:8" x14ac:dyDescent="0.2">
      <c r="G21401" s="35"/>
      <c r="H21401" s="35"/>
    </row>
    <row r="21402" spans="7:8" x14ac:dyDescent="0.2">
      <c r="G21402" s="35"/>
      <c r="H21402" s="35"/>
    </row>
    <row r="21403" spans="7:8" x14ac:dyDescent="0.2">
      <c r="G21403" s="35"/>
      <c r="H21403" s="35"/>
    </row>
    <row r="21404" spans="7:8" x14ac:dyDescent="0.2">
      <c r="G21404" s="35"/>
      <c r="H21404" s="35"/>
    </row>
    <row r="21405" spans="7:8" x14ac:dyDescent="0.2">
      <c r="G21405" s="35"/>
      <c r="H21405" s="35"/>
    </row>
    <row r="21406" spans="7:8" x14ac:dyDescent="0.2">
      <c r="G21406" s="35"/>
      <c r="H21406" s="35"/>
    </row>
    <row r="21407" spans="7:8" x14ac:dyDescent="0.2">
      <c r="G21407" s="35"/>
      <c r="H21407" s="35"/>
    </row>
    <row r="21408" spans="7:8" x14ac:dyDescent="0.2">
      <c r="G21408" s="35"/>
      <c r="H21408" s="35"/>
    </row>
    <row r="21409" spans="7:8" x14ac:dyDescent="0.2">
      <c r="G21409" s="35"/>
      <c r="H21409" s="35"/>
    </row>
    <row r="21410" spans="7:8" x14ac:dyDescent="0.2">
      <c r="G21410" s="35"/>
      <c r="H21410" s="35"/>
    </row>
    <row r="21411" spans="7:8" x14ac:dyDescent="0.2">
      <c r="G21411" s="35"/>
      <c r="H21411" s="35"/>
    </row>
    <row r="21412" spans="7:8" x14ac:dyDescent="0.2">
      <c r="G21412" s="35"/>
      <c r="H21412" s="35"/>
    </row>
    <row r="21413" spans="7:8" x14ac:dyDescent="0.2">
      <c r="G21413" s="35"/>
      <c r="H21413" s="35"/>
    </row>
    <row r="21414" spans="7:8" x14ac:dyDescent="0.2">
      <c r="G21414" s="35"/>
      <c r="H21414" s="35"/>
    </row>
    <row r="21415" spans="7:8" x14ac:dyDescent="0.2">
      <c r="G21415" s="35"/>
      <c r="H21415" s="35"/>
    </row>
    <row r="21416" spans="7:8" x14ac:dyDescent="0.2">
      <c r="G21416" s="35"/>
      <c r="H21416" s="35"/>
    </row>
    <row r="21417" spans="7:8" x14ac:dyDescent="0.2">
      <c r="G21417" s="35"/>
      <c r="H21417" s="35"/>
    </row>
    <row r="21418" spans="7:8" x14ac:dyDescent="0.2">
      <c r="G21418" s="35"/>
      <c r="H21418" s="35"/>
    </row>
    <row r="21419" spans="7:8" x14ac:dyDescent="0.2">
      <c r="G21419" s="35"/>
      <c r="H21419" s="35"/>
    </row>
    <row r="21420" spans="7:8" x14ac:dyDescent="0.2">
      <c r="G21420" s="35"/>
      <c r="H21420" s="35"/>
    </row>
    <row r="21421" spans="7:8" x14ac:dyDescent="0.2">
      <c r="G21421" s="35"/>
      <c r="H21421" s="35"/>
    </row>
    <row r="21422" spans="7:8" x14ac:dyDescent="0.2">
      <c r="G21422" s="35"/>
      <c r="H21422" s="35"/>
    </row>
    <row r="21423" spans="7:8" x14ac:dyDescent="0.2">
      <c r="G21423" s="35"/>
      <c r="H21423" s="35"/>
    </row>
    <row r="21424" spans="7:8" x14ac:dyDescent="0.2">
      <c r="G21424" s="35"/>
      <c r="H21424" s="35"/>
    </row>
    <row r="21425" spans="7:8" x14ac:dyDescent="0.2">
      <c r="G21425" s="35"/>
      <c r="H21425" s="35"/>
    </row>
    <row r="21426" spans="7:8" x14ac:dyDescent="0.2">
      <c r="G21426" s="35"/>
      <c r="H21426" s="35"/>
    </row>
    <row r="21427" spans="7:8" x14ac:dyDescent="0.2">
      <c r="G21427" s="35"/>
      <c r="H21427" s="35"/>
    </row>
    <row r="21428" spans="7:8" x14ac:dyDescent="0.2">
      <c r="G21428" s="35"/>
      <c r="H21428" s="35"/>
    </row>
    <row r="21429" spans="7:8" x14ac:dyDescent="0.2">
      <c r="G21429" s="35"/>
      <c r="H21429" s="35"/>
    </row>
    <row r="21430" spans="7:8" x14ac:dyDescent="0.2">
      <c r="G21430" s="35"/>
      <c r="H21430" s="35"/>
    </row>
    <row r="21431" spans="7:8" x14ac:dyDescent="0.2">
      <c r="G21431" s="35"/>
      <c r="H21431" s="35"/>
    </row>
    <row r="21432" spans="7:8" x14ac:dyDescent="0.2">
      <c r="G21432" s="35"/>
      <c r="H21432" s="35"/>
    </row>
    <row r="21433" spans="7:8" x14ac:dyDescent="0.2">
      <c r="G21433" s="35"/>
      <c r="H21433" s="35"/>
    </row>
    <row r="21434" spans="7:8" x14ac:dyDescent="0.2">
      <c r="G21434" s="35"/>
      <c r="H21434" s="35"/>
    </row>
    <row r="21435" spans="7:8" x14ac:dyDescent="0.2">
      <c r="G21435" s="35"/>
      <c r="H21435" s="35"/>
    </row>
    <row r="21436" spans="7:8" x14ac:dyDescent="0.2">
      <c r="G21436" s="35"/>
      <c r="H21436" s="35"/>
    </row>
    <row r="21437" spans="7:8" x14ac:dyDescent="0.2">
      <c r="G21437" s="35"/>
      <c r="H21437" s="35"/>
    </row>
    <row r="21438" spans="7:8" x14ac:dyDescent="0.2">
      <c r="G21438" s="35"/>
      <c r="H21438" s="35"/>
    </row>
    <row r="21439" spans="7:8" x14ac:dyDescent="0.2">
      <c r="G21439" s="35"/>
      <c r="H21439" s="35"/>
    </row>
    <row r="21440" spans="7:8" x14ac:dyDescent="0.2">
      <c r="G21440" s="35"/>
      <c r="H21440" s="35"/>
    </row>
    <row r="21441" spans="7:8" x14ac:dyDescent="0.2">
      <c r="G21441" s="35"/>
      <c r="H21441" s="35"/>
    </row>
    <row r="21442" spans="7:8" x14ac:dyDescent="0.2">
      <c r="G21442" s="35"/>
      <c r="H21442" s="35"/>
    </row>
    <row r="21443" spans="7:8" x14ac:dyDescent="0.2">
      <c r="G21443" s="35"/>
      <c r="H21443" s="35"/>
    </row>
    <row r="21444" spans="7:8" x14ac:dyDescent="0.2">
      <c r="G21444" s="35"/>
      <c r="H21444" s="35"/>
    </row>
    <row r="21445" spans="7:8" x14ac:dyDescent="0.2">
      <c r="G21445" s="35"/>
      <c r="H21445" s="35"/>
    </row>
    <row r="21446" spans="7:8" x14ac:dyDescent="0.2">
      <c r="G21446" s="35"/>
      <c r="H21446" s="35"/>
    </row>
    <row r="21447" spans="7:8" x14ac:dyDescent="0.2">
      <c r="G21447" s="35"/>
      <c r="H21447" s="35"/>
    </row>
    <row r="21448" spans="7:8" x14ac:dyDescent="0.2">
      <c r="G21448" s="35"/>
      <c r="H21448" s="35"/>
    </row>
    <row r="21449" spans="7:8" x14ac:dyDescent="0.2">
      <c r="G21449" s="35"/>
      <c r="H21449" s="35"/>
    </row>
    <row r="21450" spans="7:8" x14ac:dyDescent="0.2">
      <c r="G21450" s="35"/>
      <c r="H21450" s="35"/>
    </row>
    <row r="21451" spans="7:8" x14ac:dyDescent="0.2">
      <c r="G21451" s="35"/>
      <c r="H21451" s="35"/>
    </row>
    <row r="21452" spans="7:8" x14ac:dyDescent="0.2">
      <c r="G21452" s="35"/>
      <c r="H21452" s="35"/>
    </row>
    <row r="21453" spans="7:8" x14ac:dyDescent="0.2">
      <c r="G21453" s="35"/>
      <c r="H21453" s="35"/>
    </row>
    <row r="21454" spans="7:8" x14ac:dyDescent="0.2">
      <c r="G21454" s="35"/>
      <c r="H21454" s="35"/>
    </row>
    <row r="21455" spans="7:8" x14ac:dyDescent="0.2">
      <c r="G21455" s="35"/>
      <c r="H21455" s="35"/>
    </row>
    <row r="21456" spans="7:8" x14ac:dyDescent="0.2">
      <c r="G21456" s="35"/>
      <c r="H21456" s="35"/>
    </row>
    <row r="21457" spans="7:8" x14ac:dyDescent="0.2">
      <c r="G21457" s="35"/>
      <c r="H21457" s="35"/>
    </row>
    <row r="21458" spans="7:8" x14ac:dyDescent="0.2">
      <c r="G21458" s="35"/>
      <c r="H21458" s="35"/>
    </row>
    <row r="21459" spans="7:8" x14ac:dyDescent="0.2">
      <c r="G21459" s="35"/>
      <c r="H21459" s="35"/>
    </row>
    <row r="21460" spans="7:8" x14ac:dyDescent="0.2">
      <c r="G21460" s="35"/>
      <c r="H21460" s="35"/>
    </row>
    <row r="21461" spans="7:8" x14ac:dyDescent="0.2">
      <c r="G21461" s="35"/>
      <c r="H21461" s="35"/>
    </row>
    <row r="21462" spans="7:8" x14ac:dyDescent="0.2">
      <c r="G21462" s="35"/>
      <c r="H21462" s="35"/>
    </row>
    <row r="21463" spans="7:8" x14ac:dyDescent="0.2">
      <c r="G21463" s="35"/>
      <c r="H21463" s="35"/>
    </row>
    <row r="21464" spans="7:8" x14ac:dyDescent="0.2">
      <c r="G21464" s="35"/>
      <c r="H21464" s="35"/>
    </row>
    <row r="21465" spans="7:8" x14ac:dyDescent="0.2">
      <c r="G21465" s="35"/>
      <c r="H21465" s="35"/>
    </row>
    <row r="21466" spans="7:8" x14ac:dyDescent="0.2">
      <c r="G21466" s="35"/>
      <c r="H21466" s="35"/>
    </row>
    <row r="21467" spans="7:8" x14ac:dyDescent="0.2">
      <c r="G21467" s="35"/>
      <c r="H21467" s="35"/>
    </row>
    <row r="21468" spans="7:8" x14ac:dyDescent="0.2">
      <c r="G21468" s="35"/>
      <c r="H21468" s="35"/>
    </row>
    <row r="21469" spans="7:8" x14ac:dyDescent="0.2">
      <c r="G21469" s="35"/>
      <c r="H21469" s="35"/>
    </row>
    <row r="21470" spans="7:8" x14ac:dyDescent="0.2">
      <c r="G21470" s="35"/>
      <c r="H21470" s="35"/>
    </row>
    <row r="21471" spans="7:8" x14ac:dyDescent="0.2">
      <c r="G21471" s="35"/>
      <c r="H21471" s="35"/>
    </row>
    <row r="21472" spans="7:8" x14ac:dyDescent="0.2">
      <c r="G21472" s="35"/>
      <c r="H21472" s="35"/>
    </row>
    <row r="21473" spans="7:8" x14ac:dyDescent="0.2">
      <c r="G21473" s="35"/>
      <c r="H21473" s="35"/>
    </row>
    <row r="21474" spans="7:8" x14ac:dyDescent="0.2">
      <c r="G21474" s="35"/>
      <c r="H21474" s="35"/>
    </row>
    <row r="21475" spans="7:8" x14ac:dyDescent="0.2">
      <c r="G21475" s="35"/>
      <c r="H21475" s="35"/>
    </row>
    <row r="21476" spans="7:8" x14ac:dyDescent="0.2">
      <c r="G21476" s="35"/>
      <c r="H21476" s="35"/>
    </row>
    <row r="21477" spans="7:8" x14ac:dyDescent="0.2">
      <c r="G21477" s="35"/>
      <c r="H21477" s="35"/>
    </row>
    <row r="21478" spans="7:8" x14ac:dyDescent="0.2">
      <c r="G21478" s="35"/>
      <c r="H21478" s="35"/>
    </row>
    <row r="21479" spans="7:8" x14ac:dyDescent="0.2">
      <c r="G21479" s="35"/>
      <c r="H21479" s="35"/>
    </row>
    <row r="21480" spans="7:8" x14ac:dyDescent="0.2">
      <c r="G21480" s="35"/>
      <c r="H21480" s="35"/>
    </row>
    <row r="21481" spans="7:8" x14ac:dyDescent="0.2">
      <c r="G21481" s="35"/>
      <c r="H21481" s="35"/>
    </row>
    <row r="21482" spans="7:8" x14ac:dyDescent="0.2">
      <c r="G21482" s="35"/>
      <c r="H21482" s="35"/>
    </row>
    <row r="21483" spans="7:8" x14ac:dyDescent="0.2">
      <c r="G21483" s="35"/>
      <c r="H21483" s="35"/>
    </row>
    <row r="21484" spans="7:8" x14ac:dyDescent="0.2">
      <c r="G21484" s="35"/>
      <c r="H21484" s="35"/>
    </row>
    <row r="21485" spans="7:8" x14ac:dyDescent="0.2">
      <c r="G21485" s="35"/>
      <c r="H21485" s="35"/>
    </row>
    <row r="21486" spans="7:8" x14ac:dyDescent="0.2">
      <c r="G21486" s="35"/>
      <c r="H21486" s="35"/>
    </row>
    <row r="21487" spans="7:8" x14ac:dyDescent="0.2">
      <c r="G21487" s="35"/>
      <c r="H21487" s="35"/>
    </row>
    <row r="21488" spans="7:8" x14ac:dyDescent="0.2">
      <c r="G21488" s="35"/>
      <c r="H21488" s="35"/>
    </row>
    <row r="21489" spans="7:8" x14ac:dyDescent="0.2">
      <c r="G21489" s="35"/>
      <c r="H21489" s="35"/>
    </row>
    <row r="21490" spans="7:8" x14ac:dyDescent="0.2">
      <c r="G21490" s="35"/>
      <c r="H21490" s="35"/>
    </row>
    <row r="21491" spans="7:8" x14ac:dyDescent="0.2">
      <c r="G21491" s="35"/>
      <c r="H21491" s="35"/>
    </row>
    <row r="21492" spans="7:8" x14ac:dyDescent="0.2">
      <c r="G21492" s="35"/>
      <c r="H21492" s="35"/>
    </row>
    <row r="21493" spans="7:8" x14ac:dyDescent="0.2">
      <c r="G21493" s="35"/>
      <c r="H21493" s="35"/>
    </row>
    <row r="21494" spans="7:8" x14ac:dyDescent="0.2">
      <c r="G21494" s="35"/>
      <c r="H21494" s="35"/>
    </row>
    <row r="21495" spans="7:8" x14ac:dyDescent="0.2">
      <c r="G21495" s="35"/>
      <c r="H21495" s="35"/>
    </row>
    <row r="21496" spans="7:8" x14ac:dyDescent="0.2">
      <c r="G21496" s="35"/>
      <c r="H21496" s="35"/>
    </row>
    <row r="21497" spans="7:8" x14ac:dyDescent="0.2">
      <c r="G21497" s="35"/>
      <c r="H21497" s="35"/>
    </row>
    <row r="21498" spans="7:8" x14ac:dyDescent="0.2">
      <c r="G21498" s="35"/>
      <c r="H21498" s="35"/>
    </row>
    <row r="21499" spans="7:8" x14ac:dyDescent="0.2">
      <c r="G21499" s="35"/>
      <c r="H21499" s="35"/>
    </row>
    <row r="21500" spans="7:8" x14ac:dyDescent="0.2">
      <c r="G21500" s="35"/>
      <c r="H21500" s="35"/>
    </row>
    <row r="21501" spans="7:8" x14ac:dyDescent="0.2">
      <c r="G21501" s="35"/>
      <c r="H21501" s="35"/>
    </row>
    <row r="21502" spans="7:8" x14ac:dyDescent="0.2">
      <c r="G21502" s="35"/>
      <c r="H21502" s="35"/>
    </row>
    <row r="21503" spans="7:8" x14ac:dyDescent="0.2">
      <c r="G21503" s="35"/>
      <c r="H21503" s="35"/>
    </row>
    <row r="21504" spans="7:8" x14ac:dyDescent="0.2">
      <c r="G21504" s="35"/>
      <c r="H21504" s="35"/>
    </row>
    <row r="21505" spans="7:8" x14ac:dyDescent="0.2">
      <c r="G21505" s="35"/>
      <c r="H21505" s="35"/>
    </row>
    <row r="21506" spans="7:8" x14ac:dyDescent="0.2">
      <c r="G21506" s="35"/>
      <c r="H21506" s="35"/>
    </row>
    <row r="21507" spans="7:8" x14ac:dyDescent="0.2">
      <c r="G21507" s="35"/>
      <c r="H21507" s="35"/>
    </row>
    <row r="21508" spans="7:8" x14ac:dyDescent="0.2">
      <c r="G21508" s="35"/>
      <c r="H21508" s="35"/>
    </row>
    <row r="21509" spans="7:8" x14ac:dyDescent="0.2">
      <c r="G21509" s="35"/>
      <c r="H21509" s="35"/>
    </row>
    <row r="21510" spans="7:8" x14ac:dyDescent="0.2">
      <c r="G21510" s="35"/>
      <c r="H21510" s="35"/>
    </row>
    <row r="21511" spans="7:8" x14ac:dyDescent="0.2">
      <c r="G21511" s="35"/>
      <c r="H21511" s="35"/>
    </row>
    <row r="21512" spans="7:8" x14ac:dyDescent="0.2">
      <c r="G21512" s="35"/>
      <c r="H21512" s="35"/>
    </row>
    <row r="21513" spans="7:8" x14ac:dyDescent="0.2">
      <c r="G21513" s="35"/>
      <c r="H21513" s="35"/>
    </row>
    <row r="21514" spans="7:8" x14ac:dyDescent="0.2">
      <c r="G21514" s="35"/>
      <c r="H21514" s="35"/>
    </row>
    <row r="21515" spans="7:8" x14ac:dyDescent="0.2">
      <c r="G21515" s="35"/>
      <c r="H21515" s="35"/>
    </row>
    <row r="21516" spans="7:8" x14ac:dyDescent="0.2">
      <c r="G21516" s="35"/>
      <c r="H21516" s="35"/>
    </row>
    <row r="21517" spans="7:8" x14ac:dyDescent="0.2">
      <c r="G21517" s="35"/>
      <c r="H21517" s="35"/>
    </row>
    <row r="21518" spans="7:8" x14ac:dyDescent="0.2">
      <c r="G21518" s="35"/>
      <c r="H21518" s="35"/>
    </row>
    <row r="21519" spans="7:8" x14ac:dyDescent="0.2">
      <c r="G21519" s="35"/>
      <c r="H21519" s="35"/>
    </row>
    <row r="21520" spans="7:8" x14ac:dyDescent="0.2">
      <c r="G21520" s="35"/>
      <c r="H21520" s="35"/>
    </row>
    <row r="21521" spans="7:8" x14ac:dyDescent="0.2">
      <c r="G21521" s="35"/>
      <c r="H21521" s="35"/>
    </row>
    <row r="21522" spans="7:8" x14ac:dyDescent="0.2">
      <c r="G21522" s="35"/>
      <c r="H21522" s="35"/>
    </row>
    <row r="21523" spans="7:8" x14ac:dyDescent="0.2">
      <c r="G21523" s="35"/>
      <c r="H21523" s="35"/>
    </row>
    <row r="21524" spans="7:8" x14ac:dyDescent="0.2">
      <c r="G21524" s="35"/>
      <c r="H21524" s="35"/>
    </row>
    <row r="21525" spans="7:8" x14ac:dyDescent="0.2">
      <c r="G21525" s="35"/>
      <c r="H21525" s="35"/>
    </row>
    <row r="21526" spans="7:8" x14ac:dyDescent="0.2">
      <c r="G21526" s="35"/>
      <c r="H21526" s="35"/>
    </row>
    <row r="21527" spans="7:8" x14ac:dyDescent="0.2">
      <c r="G21527" s="35"/>
      <c r="H21527" s="35"/>
    </row>
    <row r="21528" spans="7:8" x14ac:dyDescent="0.2">
      <c r="G21528" s="35"/>
      <c r="H21528" s="35"/>
    </row>
    <row r="21529" spans="7:8" x14ac:dyDescent="0.2">
      <c r="G21529" s="35"/>
      <c r="H21529" s="35"/>
    </row>
    <row r="21530" spans="7:8" x14ac:dyDescent="0.2">
      <c r="G21530" s="35"/>
      <c r="H21530" s="35"/>
    </row>
    <row r="21531" spans="7:8" x14ac:dyDescent="0.2">
      <c r="G21531" s="35"/>
      <c r="H21531" s="35"/>
    </row>
    <row r="21532" spans="7:8" x14ac:dyDescent="0.2">
      <c r="G21532" s="35"/>
      <c r="H21532" s="35"/>
    </row>
    <row r="21533" spans="7:8" x14ac:dyDescent="0.2">
      <c r="G21533" s="35"/>
      <c r="H21533" s="35"/>
    </row>
    <row r="21534" spans="7:8" x14ac:dyDescent="0.2">
      <c r="G21534" s="35"/>
      <c r="H21534" s="35"/>
    </row>
    <row r="21535" spans="7:8" x14ac:dyDescent="0.2">
      <c r="G21535" s="35"/>
      <c r="H21535" s="35"/>
    </row>
    <row r="21536" spans="7:8" x14ac:dyDescent="0.2">
      <c r="G21536" s="35"/>
      <c r="H21536" s="35"/>
    </row>
    <row r="21537" spans="7:8" x14ac:dyDescent="0.2">
      <c r="G21537" s="35"/>
      <c r="H21537" s="35"/>
    </row>
    <row r="21538" spans="7:8" x14ac:dyDescent="0.2">
      <c r="G21538" s="35"/>
      <c r="H21538" s="35"/>
    </row>
    <row r="21539" spans="7:8" x14ac:dyDescent="0.2">
      <c r="G21539" s="35"/>
      <c r="H21539" s="35"/>
    </row>
    <row r="21540" spans="7:8" x14ac:dyDescent="0.2">
      <c r="G21540" s="35"/>
      <c r="H21540" s="35"/>
    </row>
    <row r="21541" spans="7:8" x14ac:dyDescent="0.2">
      <c r="G21541" s="35"/>
      <c r="H21541" s="35"/>
    </row>
    <row r="21542" spans="7:8" x14ac:dyDescent="0.2">
      <c r="G21542" s="35"/>
      <c r="H21542" s="35"/>
    </row>
    <row r="21543" spans="7:8" x14ac:dyDescent="0.2">
      <c r="G21543" s="35"/>
      <c r="H21543" s="35"/>
    </row>
    <row r="21544" spans="7:8" x14ac:dyDescent="0.2">
      <c r="G21544" s="35"/>
      <c r="H21544" s="35"/>
    </row>
    <row r="21545" spans="7:8" x14ac:dyDescent="0.2">
      <c r="G21545" s="35"/>
      <c r="H21545" s="35"/>
    </row>
    <row r="21546" spans="7:8" x14ac:dyDescent="0.2">
      <c r="G21546" s="35"/>
      <c r="H21546" s="35"/>
    </row>
    <row r="21547" spans="7:8" x14ac:dyDescent="0.2">
      <c r="G21547" s="35"/>
      <c r="H21547" s="35"/>
    </row>
    <row r="21548" spans="7:8" x14ac:dyDescent="0.2">
      <c r="G21548" s="35"/>
      <c r="H21548" s="35"/>
    </row>
    <row r="21549" spans="7:8" x14ac:dyDescent="0.2">
      <c r="G21549" s="35"/>
      <c r="H21549" s="35"/>
    </row>
    <row r="21550" spans="7:8" x14ac:dyDescent="0.2">
      <c r="G21550" s="35"/>
      <c r="H21550" s="35"/>
    </row>
    <row r="21551" spans="7:8" x14ac:dyDescent="0.2">
      <c r="G21551" s="35"/>
      <c r="H21551" s="35"/>
    </row>
    <row r="21552" spans="7:8" x14ac:dyDescent="0.2">
      <c r="G21552" s="35"/>
      <c r="H21552" s="35"/>
    </row>
    <row r="21553" spans="7:8" x14ac:dyDescent="0.2">
      <c r="G21553" s="35"/>
      <c r="H21553" s="35"/>
    </row>
    <row r="21554" spans="7:8" x14ac:dyDescent="0.2">
      <c r="G21554" s="35"/>
      <c r="H21554" s="35"/>
    </row>
    <row r="21555" spans="7:8" x14ac:dyDescent="0.2">
      <c r="G21555" s="35"/>
      <c r="H21555" s="35"/>
    </row>
    <row r="21556" spans="7:8" x14ac:dyDescent="0.2">
      <c r="G21556" s="35"/>
      <c r="H21556" s="35"/>
    </row>
    <row r="21557" spans="7:8" x14ac:dyDescent="0.2">
      <c r="G21557" s="35"/>
      <c r="H21557" s="35"/>
    </row>
    <row r="21558" spans="7:8" x14ac:dyDescent="0.2">
      <c r="G21558" s="35"/>
      <c r="H21558" s="35"/>
    </row>
    <row r="21559" spans="7:8" x14ac:dyDescent="0.2">
      <c r="G21559" s="35"/>
      <c r="H21559" s="35"/>
    </row>
    <row r="21560" spans="7:8" x14ac:dyDescent="0.2">
      <c r="G21560" s="35"/>
      <c r="H21560" s="35"/>
    </row>
    <row r="21561" spans="7:8" x14ac:dyDescent="0.2">
      <c r="G21561" s="35"/>
      <c r="H21561" s="35"/>
    </row>
    <row r="21562" spans="7:8" x14ac:dyDescent="0.2">
      <c r="G21562" s="35"/>
      <c r="H21562" s="35"/>
    </row>
    <row r="21563" spans="7:8" x14ac:dyDescent="0.2">
      <c r="G21563" s="35"/>
      <c r="H21563" s="35"/>
    </row>
    <row r="21564" spans="7:8" x14ac:dyDescent="0.2">
      <c r="G21564" s="35"/>
      <c r="H21564" s="35"/>
    </row>
    <row r="21565" spans="7:8" x14ac:dyDescent="0.2">
      <c r="G21565" s="35"/>
      <c r="H21565" s="35"/>
    </row>
    <row r="21566" spans="7:8" x14ac:dyDescent="0.2">
      <c r="G21566" s="35"/>
      <c r="H21566" s="35"/>
    </row>
    <row r="21567" spans="7:8" x14ac:dyDescent="0.2">
      <c r="G21567" s="35"/>
      <c r="H21567" s="35"/>
    </row>
    <row r="21568" spans="7:8" x14ac:dyDescent="0.2">
      <c r="G21568" s="35"/>
      <c r="H21568" s="35"/>
    </row>
    <row r="21569" spans="7:8" x14ac:dyDescent="0.2">
      <c r="G21569" s="35"/>
      <c r="H21569" s="35"/>
    </row>
    <row r="21570" spans="7:8" x14ac:dyDescent="0.2">
      <c r="G21570" s="35"/>
      <c r="H21570" s="35"/>
    </row>
    <row r="21571" spans="7:8" x14ac:dyDescent="0.2">
      <c r="G21571" s="35"/>
      <c r="H21571" s="35"/>
    </row>
    <row r="21572" spans="7:8" x14ac:dyDescent="0.2">
      <c r="G21572" s="35"/>
      <c r="H21572" s="35"/>
    </row>
    <row r="21573" spans="7:8" x14ac:dyDescent="0.2">
      <c r="G21573" s="35"/>
      <c r="H21573" s="35"/>
    </row>
    <row r="21574" spans="7:8" x14ac:dyDescent="0.2">
      <c r="G21574" s="35"/>
      <c r="H21574" s="35"/>
    </row>
    <row r="21575" spans="7:8" x14ac:dyDescent="0.2">
      <c r="G21575" s="35"/>
      <c r="H21575" s="35"/>
    </row>
    <row r="21576" spans="7:8" x14ac:dyDescent="0.2">
      <c r="G21576" s="35"/>
      <c r="H21576" s="35"/>
    </row>
    <row r="21577" spans="7:8" x14ac:dyDescent="0.2">
      <c r="G21577" s="35"/>
      <c r="H21577" s="35"/>
    </row>
    <row r="21578" spans="7:8" x14ac:dyDescent="0.2">
      <c r="G21578" s="35"/>
      <c r="H21578" s="35"/>
    </row>
    <row r="21579" spans="7:8" x14ac:dyDescent="0.2">
      <c r="G21579" s="35"/>
      <c r="H21579" s="35"/>
    </row>
    <row r="21580" spans="7:8" x14ac:dyDescent="0.2">
      <c r="G21580" s="35"/>
      <c r="H21580" s="35"/>
    </row>
    <row r="21581" spans="7:8" x14ac:dyDescent="0.2">
      <c r="G21581" s="35"/>
      <c r="H21581" s="35"/>
    </row>
    <row r="21582" spans="7:8" x14ac:dyDescent="0.2">
      <c r="G21582" s="35"/>
      <c r="H21582" s="35"/>
    </row>
    <row r="21583" spans="7:8" x14ac:dyDescent="0.2">
      <c r="G21583" s="35"/>
      <c r="H21583" s="35"/>
    </row>
    <row r="21584" spans="7:8" x14ac:dyDescent="0.2">
      <c r="G21584" s="35"/>
      <c r="H21584" s="35"/>
    </row>
    <row r="21585" spans="7:8" x14ac:dyDescent="0.2">
      <c r="G21585" s="35"/>
      <c r="H21585" s="35"/>
    </row>
    <row r="21586" spans="7:8" x14ac:dyDescent="0.2">
      <c r="G21586" s="35"/>
      <c r="H21586" s="35"/>
    </row>
    <row r="21587" spans="7:8" x14ac:dyDescent="0.2">
      <c r="G21587" s="35"/>
      <c r="H21587" s="35"/>
    </row>
    <row r="21588" spans="7:8" x14ac:dyDescent="0.2">
      <c r="G21588" s="35"/>
      <c r="H21588" s="35"/>
    </row>
    <row r="21589" spans="7:8" x14ac:dyDescent="0.2">
      <c r="G21589" s="35"/>
      <c r="H21589" s="35"/>
    </row>
    <row r="21590" spans="7:8" x14ac:dyDescent="0.2">
      <c r="G21590" s="35"/>
      <c r="H21590" s="35"/>
    </row>
    <row r="21591" spans="7:8" x14ac:dyDescent="0.2">
      <c r="G21591" s="35"/>
      <c r="H21591" s="35"/>
    </row>
    <row r="21592" spans="7:8" x14ac:dyDescent="0.2">
      <c r="G21592" s="35"/>
      <c r="H21592" s="35"/>
    </row>
    <row r="21593" spans="7:8" x14ac:dyDescent="0.2">
      <c r="G21593" s="35"/>
      <c r="H21593" s="35"/>
    </row>
    <row r="21594" spans="7:8" x14ac:dyDescent="0.2">
      <c r="G21594" s="35"/>
      <c r="H21594" s="35"/>
    </row>
    <row r="21595" spans="7:8" x14ac:dyDescent="0.2">
      <c r="G21595" s="35"/>
      <c r="H21595" s="35"/>
    </row>
    <row r="21596" spans="7:8" x14ac:dyDescent="0.2">
      <c r="G21596" s="35"/>
      <c r="H21596" s="35"/>
    </row>
    <row r="21597" spans="7:8" x14ac:dyDescent="0.2">
      <c r="G21597" s="35"/>
      <c r="H21597" s="35"/>
    </row>
    <row r="21598" spans="7:8" x14ac:dyDescent="0.2">
      <c r="G21598" s="35"/>
      <c r="H21598" s="35"/>
    </row>
    <row r="21599" spans="7:8" x14ac:dyDescent="0.2">
      <c r="G21599" s="35"/>
      <c r="H21599" s="35"/>
    </row>
    <row r="21600" spans="7:8" x14ac:dyDescent="0.2">
      <c r="G21600" s="35"/>
      <c r="H21600" s="35"/>
    </row>
    <row r="21601" spans="7:8" x14ac:dyDescent="0.2">
      <c r="G21601" s="35"/>
      <c r="H21601" s="35"/>
    </row>
    <row r="21602" spans="7:8" x14ac:dyDescent="0.2">
      <c r="G21602" s="35"/>
      <c r="H21602" s="35"/>
    </row>
    <row r="21603" spans="7:8" x14ac:dyDescent="0.2">
      <c r="G21603" s="35"/>
      <c r="H21603" s="35"/>
    </row>
    <row r="21604" spans="7:8" x14ac:dyDescent="0.2">
      <c r="G21604" s="35"/>
      <c r="H21604" s="35"/>
    </row>
    <row r="21605" spans="7:8" x14ac:dyDescent="0.2">
      <c r="G21605" s="35"/>
      <c r="H21605" s="35"/>
    </row>
    <row r="21606" spans="7:8" x14ac:dyDescent="0.2">
      <c r="G21606" s="35"/>
      <c r="H21606" s="35"/>
    </row>
    <row r="21607" spans="7:8" x14ac:dyDescent="0.2">
      <c r="G21607" s="35"/>
      <c r="H21607" s="35"/>
    </row>
    <row r="21608" spans="7:8" x14ac:dyDescent="0.2">
      <c r="G21608" s="35"/>
      <c r="H21608" s="35"/>
    </row>
    <row r="21609" spans="7:8" x14ac:dyDescent="0.2">
      <c r="G21609" s="35"/>
      <c r="H21609" s="35"/>
    </row>
    <row r="21610" spans="7:8" x14ac:dyDescent="0.2">
      <c r="G21610" s="35"/>
      <c r="H21610" s="35"/>
    </row>
    <row r="21611" spans="7:8" x14ac:dyDescent="0.2">
      <c r="G21611" s="35"/>
      <c r="H21611" s="35"/>
    </row>
    <row r="21612" spans="7:8" x14ac:dyDescent="0.2">
      <c r="G21612" s="35"/>
      <c r="H21612" s="35"/>
    </row>
    <row r="21613" spans="7:8" x14ac:dyDescent="0.2">
      <c r="G21613" s="35"/>
      <c r="H21613" s="35"/>
    </row>
    <row r="21614" spans="7:8" x14ac:dyDescent="0.2">
      <c r="G21614" s="35"/>
      <c r="H21614" s="35"/>
    </row>
    <row r="21615" spans="7:8" x14ac:dyDescent="0.2">
      <c r="G21615" s="35"/>
      <c r="H21615" s="35"/>
    </row>
    <row r="21616" spans="7:8" x14ac:dyDescent="0.2">
      <c r="G21616" s="35"/>
      <c r="H21616" s="35"/>
    </row>
    <row r="21617" spans="7:8" x14ac:dyDescent="0.2">
      <c r="G21617" s="35"/>
      <c r="H21617" s="35"/>
    </row>
    <row r="21618" spans="7:8" x14ac:dyDescent="0.2">
      <c r="G21618" s="35"/>
      <c r="H21618" s="35"/>
    </row>
    <row r="21619" spans="7:8" x14ac:dyDescent="0.2">
      <c r="G21619" s="35"/>
      <c r="H21619" s="35"/>
    </row>
    <row r="21620" spans="7:8" x14ac:dyDescent="0.2">
      <c r="G21620" s="35"/>
      <c r="H21620" s="35"/>
    </row>
    <row r="21621" spans="7:8" x14ac:dyDescent="0.2">
      <c r="G21621" s="35"/>
      <c r="H21621" s="35"/>
    </row>
    <row r="21622" spans="7:8" x14ac:dyDescent="0.2">
      <c r="G21622" s="35"/>
      <c r="H21622" s="35"/>
    </row>
    <row r="21623" spans="7:8" x14ac:dyDescent="0.2">
      <c r="G21623" s="35"/>
      <c r="H21623" s="35"/>
    </row>
    <row r="21624" spans="7:8" x14ac:dyDescent="0.2">
      <c r="G21624" s="35"/>
      <c r="H21624" s="35"/>
    </row>
    <row r="21625" spans="7:8" x14ac:dyDescent="0.2">
      <c r="G21625" s="35"/>
      <c r="H21625" s="35"/>
    </row>
    <row r="21626" spans="7:8" x14ac:dyDescent="0.2">
      <c r="G21626" s="35"/>
      <c r="H21626" s="35"/>
    </row>
    <row r="21627" spans="7:8" x14ac:dyDescent="0.2">
      <c r="G21627" s="35"/>
      <c r="H21627" s="35"/>
    </row>
    <row r="21628" spans="7:8" x14ac:dyDescent="0.2">
      <c r="G21628" s="35"/>
      <c r="H21628" s="35"/>
    </row>
    <row r="21629" spans="7:8" x14ac:dyDescent="0.2">
      <c r="G21629" s="35"/>
      <c r="H21629" s="35"/>
    </row>
    <row r="21630" spans="7:8" x14ac:dyDescent="0.2">
      <c r="G21630" s="35"/>
      <c r="H21630" s="35"/>
    </row>
    <row r="21631" spans="7:8" x14ac:dyDescent="0.2">
      <c r="G21631" s="35"/>
      <c r="H21631" s="35"/>
    </row>
    <row r="21632" spans="7:8" x14ac:dyDescent="0.2">
      <c r="G21632" s="35"/>
      <c r="H21632" s="35"/>
    </row>
    <row r="21633" spans="7:8" x14ac:dyDescent="0.2">
      <c r="G21633" s="35"/>
      <c r="H21633" s="35"/>
    </row>
    <row r="21634" spans="7:8" x14ac:dyDescent="0.2">
      <c r="G21634" s="35"/>
      <c r="H21634" s="35"/>
    </row>
    <row r="21635" spans="7:8" x14ac:dyDescent="0.2">
      <c r="G21635" s="35"/>
      <c r="H21635" s="35"/>
    </row>
    <row r="21636" spans="7:8" x14ac:dyDescent="0.2">
      <c r="G21636" s="35"/>
      <c r="H21636" s="35"/>
    </row>
    <row r="21637" spans="7:8" x14ac:dyDescent="0.2">
      <c r="G21637" s="35"/>
      <c r="H21637" s="35"/>
    </row>
    <row r="21638" spans="7:8" x14ac:dyDescent="0.2">
      <c r="G21638" s="35"/>
      <c r="H21638" s="35"/>
    </row>
    <row r="21639" spans="7:8" x14ac:dyDescent="0.2">
      <c r="G21639" s="35"/>
      <c r="H21639" s="35"/>
    </row>
    <row r="21640" spans="7:8" x14ac:dyDescent="0.2">
      <c r="G21640" s="35"/>
      <c r="H21640" s="35"/>
    </row>
    <row r="21641" spans="7:8" x14ac:dyDescent="0.2">
      <c r="G21641" s="35"/>
      <c r="H21641" s="35"/>
    </row>
    <row r="21642" spans="7:8" x14ac:dyDescent="0.2">
      <c r="G21642" s="35"/>
      <c r="H21642" s="35"/>
    </row>
    <row r="21643" spans="7:8" x14ac:dyDescent="0.2">
      <c r="G21643" s="35"/>
      <c r="H21643" s="35"/>
    </row>
    <row r="21644" spans="7:8" x14ac:dyDescent="0.2">
      <c r="G21644" s="35"/>
      <c r="H21644" s="35"/>
    </row>
    <row r="21645" spans="7:8" x14ac:dyDescent="0.2">
      <c r="G21645" s="35"/>
      <c r="H21645" s="35"/>
    </row>
    <row r="21646" spans="7:8" x14ac:dyDescent="0.2">
      <c r="G21646" s="35"/>
      <c r="H21646" s="35"/>
    </row>
    <row r="21647" spans="7:8" x14ac:dyDescent="0.2">
      <c r="G21647" s="35"/>
      <c r="H21647" s="35"/>
    </row>
    <row r="21648" spans="7:8" x14ac:dyDescent="0.2">
      <c r="G21648" s="35"/>
      <c r="H21648" s="35"/>
    </row>
    <row r="21649" spans="7:8" x14ac:dyDescent="0.2">
      <c r="G21649" s="35"/>
      <c r="H21649" s="35"/>
    </row>
    <row r="21650" spans="7:8" x14ac:dyDescent="0.2">
      <c r="G21650" s="35"/>
      <c r="H21650" s="35"/>
    </row>
    <row r="21651" spans="7:8" x14ac:dyDescent="0.2">
      <c r="G21651" s="35"/>
      <c r="H21651" s="35"/>
    </row>
    <row r="21652" spans="7:8" x14ac:dyDescent="0.2">
      <c r="G21652" s="35"/>
      <c r="H21652" s="35"/>
    </row>
    <row r="21653" spans="7:8" x14ac:dyDescent="0.2">
      <c r="G21653" s="35"/>
      <c r="H21653" s="35"/>
    </row>
    <row r="21654" spans="7:8" x14ac:dyDescent="0.2">
      <c r="G21654" s="35"/>
      <c r="H21654" s="35"/>
    </row>
    <row r="21655" spans="7:8" x14ac:dyDescent="0.2">
      <c r="G21655" s="35"/>
      <c r="H21655" s="35"/>
    </row>
    <row r="21656" spans="7:8" x14ac:dyDescent="0.2">
      <c r="G21656" s="35"/>
      <c r="H21656" s="35"/>
    </row>
    <row r="21657" spans="7:8" x14ac:dyDescent="0.2">
      <c r="G21657" s="35"/>
      <c r="H21657" s="35"/>
    </row>
    <row r="21658" spans="7:8" x14ac:dyDescent="0.2">
      <c r="G21658" s="35"/>
      <c r="H21658" s="35"/>
    </row>
    <row r="21659" spans="7:8" x14ac:dyDescent="0.2">
      <c r="G21659" s="35"/>
      <c r="H21659" s="35"/>
    </row>
    <row r="21660" spans="7:8" x14ac:dyDescent="0.2">
      <c r="G21660" s="35"/>
      <c r="H21660" s="35"/>
    </row>
    <row r="21661" spans="7:8" x14ac:dyDescent="0.2">
      <c r="G21661" s="35"/>
      <c r="H21661" s="35"/>
    </row>
    <row r="21662" spans="7:8" x14ac:dyDescent="0.2">
      <c r="G21662" s="35"/>
      <c r="H21662" s="35"/>
    </row>
    <row r="21663" spans="7:8" x14ac:dyDescent="0.2">
      <c r="G21663" s="35"/>
      <c r="H21663" s="35"/>
    </row>
    <row r="21664" spans="7:8" x14ac:dyDescent="0.2">
      <c r="G21664" s="35"/>
      <c r="H21664" s="35"/>
    </row>
    <row r="21665" spans="7:8" x14ac:dyDescent="0.2">
      <c r="G21665" s="35"/>
      <c r="H21665" s="35"/>
    </row>
    <row r="21666" spans="7:8" x14ac:dyDescent="0.2">
      <c r="G21666" s="35"/>
      <c r="H21666" s="35"/>
    </row>
    <row r="21667" spans="7:8" x14ac:dyDescent="0.2">
      <c r="G21667" s="35"/>
      <c r="H21667" s="35"/>
    </row>
    <row r="21668" spans="7:8" x14ac:dyDescent="0.2">
      <c r="G21668" s="35"/>
      <c r="H21668" s="35"/>
    </row>
    <row r="21669" spans="7:8" x14ac:dyDescent="0.2">
      <c r="G21669" s="35"/>
      <c r="H21669" s="35"/>
    </row>
    <row r="21670" spans="7:8" x14ac:dyDescent="0.2">
      <c r="G21670" s="35"/>
      <c r="H21670" s="35"/>
    </row>
    <row r="21671" spans="7:8" x14ac:dyDescent="0.2">
      <c r="G21671" s="35"/>
      <c r="H21671" s="35"/>
    </row>
    <row r="21672" spans="7:8" x14ac:dyDescent="0.2">
      <c r="G21672" s="35"/>
      <c r="H21672" s="35"/>
    </row>
    <row r="21673" spans="7:8" x14ac:dyDescent="0.2">
      <c r="G21673" s="35"/>
      <c r="H21673" s="35"/>
    </row>
    <row r="21674" spans="7:8" x14ac:dyDescent="0.2">
      <c r="G21674" s="35"/>
      <c r="H21674" s="35"/>
    </row>
    <row r="21675" spans="7:8" x14ac:dyDescent="0.2">
      <c r="G21675" s="35"/>
      <c r="H21675" s="35"/>
    </row>
    <row r="21676" spans="7:8" x14ac:dyDescent="0.2">
      <c r="G21676" s="35"/>
      <c r="H21676" s="35"/>
    </row>
    <row r="21677" spans="7:8" x14ac:dyDescent="0.2">
      <c r="G21677" s="35"/>
      <c r="H21677" s="35"/>
    </row>
    <row r="21678" spans="7:8" x14ac:dyDescent="0.2">
      <c r="G21678" s="35"/>
      <c r="H21678" s="35"/>
    </row>
    <row r="21679" spans="7:8" x14ac:dyDescent="0.2">
      <c r="G21679" s="35"/>
      <c r="H21679" s="35"/>
    </row>
    <row r="21680" spans="7:8" x14ac:dyDescent="0.2">
      <c r="G21680" s="35"/>
      <c r="H21680" s="35"/>
    </row>
    <row r="21681" spans="7:8" x14ac:dyDescent="0.2">
      <c r="G21681" s="35"/>
      <c r="H21681" s="35"/>
    </row>
    <row r="21682" spans="7:8" x14ac:dyDescent="0.2">
      <c r="G21682" s="35"/>
      <c r="H21682" s="35"/>
    </row>
    <row r="21683" spans="7:8" x14ac:dyDescent="0.2">
      <c r="G21683" s="35"/>
      <c r="H21683" s="35"/>
    </row>
    <row r="21684" spans="7:8" x14ac:dyDescent="0.2">
      <c r="G21684" s="35"/>
      <c r="H21684" s="35"/>
    </row>
    <row r="21685" spans="7:8" x14ac:dyDescent="0.2">
      <c r="G21685" s="35"/>
      <c r="H21685" s="35"/>
    </row>
    <row r="21686" spans="7:8" x14ac:dyDescent="0.2">
      <c r="G21686" s="35"/>
      <c r="H21686" s="35"/>
    </row>
    <row r="21687" spans="7:8" x14ac:dyDescent="0.2">
      <c r="G21687" s="35"/>
      <c r="H21687" s="35"/>
    </row>
    <row r="21688" spans="7:8" x14ac:dyDescent="0.2">
      <c r="G21688" s="35"/>
      <c r="H21688" s="35"/>
    </row>
    <row r="21689" spans="7:8" x14ac:dyDescent="0.2">
      <c r="G21689" s="35"/>
      <c r="H21689" s="35"/>
    </row>
    <row r="21690" spans="7:8" x14ac:dyDescent="0.2">
      <c r="G21690" s="35"/>
      <c r="H21690" s="35"/>
    </row>
    <row r="21691" spans="7:8" x14ac:dyDescent="0.2">
      <c r="G21691" s="35"/>
      <c r="H21691" s="35"/>
    </row>
    <row r="21692" spans="7:8" x14ac:dyDescent="0.2">
      <c r="G21692" s="35"/>
      <c r="H21692" s="35"/>
    </row>
    <row r="21693" spans="7:8" x14ac:dyDescent="0.2">
      <c r="G21693" s="35"/>
      <c r="H21693" s="35"/>
    </row>
    <row r="21694" spans="7:8" x14ac:dyDescent="0.2">
      <c r="G21694" s="35"/>
      <c r="H21694" s="35"/>
    </row>
    <row r="21695" spans="7:8" x14ac:dyDescent="0.2">
      <c r="G21695" s="35"/>
      <c r="H21695" s="35"/>
    </row>
    <row r="21696" spans="7:8" x14ac:dyDescent="0.2">
      <c r="G21696" s="35"/>
      <c r="H21696" s="35"/>
    </row>
    <row r="21697" spans="7:8" x14ac:dyDescent="0.2">
      <c r="G21697" s="35"/>
      <c r="H21697" s="35"/>
    </row>
    <row r="21698" spans="7:8" x14ac:dyDescent="0.2">
      <c r="G21698" s="35"/>
      <c r="H21698" s="35"/>
    </row>
    <row r="21699" spans="7:8" x14ac:dyDescent="0.2">
      <c r="G21699" s="35"/>
      <c r="H21699" s="35"/>
    </row>
    <row r="21700" spans="7:8" x14ac:dyDescent="0.2">
      <c r="G21700" s="35"/>
      <c r="H21700" s="35"/>
    </row>
    <row r="21701" spans="7:8" x14ac:dyDescent="0.2">
      <c r="G21701" s="35"/>
      <c r="H21701" s="35"/>
    </row>
    <row r="21702" spans="7:8" x14ac:dyDescent="0.2">
      <c r="G21702" s="35"/>
      <c r="H21702" s="35"/>
    </row>
    <row r="21703" spans="7:8" x14ac:dyDescent="0.2">
      <c r="G21703" s="35"/>
      <c r="H21703" s="35"/>
    </row>
    <row r="21704" spans="7:8" x14ac:dyDescent="0.2">
      <c r="G21704" s="35"/>
      <c r="H21704" s="35"/>
    </row>
    <row r="21705" spans="7:8" x14ac:dyDescent="0.2">
      <c r="G21705" s="35"/>
      <c r="H21705" s="35"/>
    </row>
    <row r="21706" spans="7:8" x14ac:dyDescent="0.2">
      <c r="G21706" s="35"/>
      <c r="H21706" s="35"/>
    </row>
    <row r="21707" spans="7:8" x14ac:dyDescent="0.2">
      <c r="G21707" s="35"/>
      <c r="H21707" s="35"/>
    </row>
    <row r="21708" spans="7:8" x14ac:dyDescent="0.2">
      <c r="G21708" s="35"/>
      <c r="H21708" s="35"/>
    </row>
    <row r="21709" spans="7:8" x14ac:dyDescent="0.2">
      <c r="G21709" s="35"/>
      <c r="H21709" s="35"/>
    </row>
    <row r="21710" spans="7:8" x14ac:dyDescent="0.2">
      <c r="G21710" s="35"/>
      <c r="H21710" s="35"/>
    </row>
    <row r="21711" spans="7:8" x14ac:dyDescent="0.2">
      <c r="G21711" s="35"/>
      <c r="H21711" s="35"/>
    </row>
    <row r="21712" spans="7:8" x14ac:dyDescent="0.2">
      <c r="G21712" s="35"/>
      <c r="H21712" s="35"/>
    </row>
    <row r="21713" spans="7:8" x14ac:dyDescent="0.2">
      <c r="G21713" s="35"/>
      <c r="H21713" s="35"/>
    </row>
    <row r="21714" spans="7:8" x14ac:dyDescent="0.2">
      <c r="G21714" s="35"/>
      <c r="H21714" s="35"/>
    </row>
    <row r="21715" spans="7:8" x14ac:dyDescent="0.2">
      <c r="G21715" s="35"/>
      <c r="H21715" s="35"/>
    </row>
    <row r="21716" spans="7:8" x14ac:dyDescent="0.2">
      <c r="G21716" s="35"/>
      <c r="H21716" s="35"/>
    </row>
    <row r="21717" spans="7:8" x14ac:dyDescent="0.2">
      <c r="G21717" s="35"/>
      <c r="H21717" s="35"/>
    </row>
    <row r="21718" spans="7:8" x14ac:dyDescent="0.2">
      <c r="G21718" s="35"/>
      <c r="H21718" s="35"/>
    </row>
    <row r="21719" spans="7:8" x14ac:dyDescent="0.2">
      <c r="G21719" s="35"/>
      <c r="H21719" s="35"/>
    </row>
    <row r="21720" spans="7:8" x14ac:dyDescent="0.2">
      <c r="G21720" s="35"/>
      <c r="H21720" s="35"/>
    </row>
    <row r="21721" spans="7:8" x14ac:dyDescent="0.2">
      <c r="G21721" s="35"/>
      <c r="H21721" s="35"/>
    </row>
    <row r="21722" spans="7:8" x14ac:dyDescent="0.2">
      <c r="G21722" s="35"/>
      <c r="H21722" s="35"/>
    </row>
    <row r="21723" spans="7:8" x14ac:dyDescent="0.2">
      <c r="G21723" s="35"/>
      <c r="H21723" s="35"/>
    </row>
    <row r="21724" spans="7:8" x14ac:dyDescent="0.2">
      <c r="G21724" s="35"/>
      <c r="H21724" s="35"/>
    </row>
    <row r="21725" spans="7:8" x14ac:dyDescent="0.2">
      <c r="G21725" s="35"/>
      <c r="H21725" s="35"/>
    </row>
    <row r="21726" spans="7:8" x14ac:dyDescent="0.2">
      <c r="G21726" s="35"/>
      <c r="H21726" s="35"/>
    </row>
    <row r="21727" spans="7:8" x14ac:dyDescent="0.2">
      <c r="G21727" s="35"/>
      <c r="H21727" s="35"/>
    </row>
    <row r="21728" spans="7:8" x14ac:dyDescent="0.2">
      <c r="G21728" s="35"/>
      <c r="H21728" s="35"/>
    </row>
    <row r="21729" spans="7:8" x14ac:dyDescent="0.2">
      <c r="G21729" s="35"/>
      <c r="H21729" s="35"/>
    </row>
    <row r="21730" spans="7:8" x14ac:dyDescent="0.2">
      <c r="G21730" s="35"/>
      <c r="H21730" s="35"/>
    </row>
    <row r="21731" spans="7:8" x14ac:dyDescent="0.2">
      <c r="G21731" s="35"/>
      <c r="H21731" s="35"/>
    </row>
    <row r="21732" spans="7:8" x14ac:dyDescent="0.2">
      <c r="G21732" s="35"/>
      <c r="H21732" s="35"/>
    </row>
    <row r="21733" spans="7:8" x14ac:dyDescent="0.2">
      <c r="G21733" s="35"/>
      <c r="H21733" s="35"/>
    </row>
    <row r="21734" spans="7:8" x14ac:dyDescent="0.2">
      <c r="G21734" s="35"/>
      <c r="H21734" s="35"/>
    </row>
    <row r="21735" spans="7:8" x14ac:dyDescent="0.2">
      <c r="G21735" s="35"/>
      <c r="H21735" s="35"/>
    </row>
    <row r="21736" spans="7:8" x14ac:dyDescent="0.2">
      <c r="G21736" s="35"/>
      <c r="H21736" s="35"/>
    </row>
    <row r="21737" spans="7:8" x14ac:dyDescent="0.2">
      <c r="G21737" s="35"/>
      <c r="H21737" s="35"/>
    </row>
    <row r="21738" spans="7:8" x14ac:dyDescent="0.2">
      <c r="G21738" s="35"/>
      <c r="H21738" s="35"/>
    </row>
    <row r="21739" spans="7:8" x14ac:dyDescent="0.2">
      <c r="G21739" s="35"/>
      <c r="H21739" s="35"/>
    </row>
    <row r="21740" spans="7:8" x14ac:dyDescent="0.2">
      <c r="G21740" s="35"/>
      <c r="H21740" s="35"/>
    </row>
    <row r="21741" spans="7:8" x14ac:dyDescent="0.2">
      <c r="G21741" s="35"/>
      <c r="H21741" s="35"/>
    </row>
    <row r="21742" spans="7:8" x14ac:dyDescent="0.2">
      <c r="G21742" s="35"/>
      <c r="H21742" s="35"/>
    </row>
    <row r="21743" spans="7:8" x14ac:dyDescent="0.2">
      <c r="G21743" s="35"/>
      <c r="H21743" s="35"/>
    </row>
    <row r="21744" spans="7:8" x14ac:dyDescent="0.2">
      <c r="G21744" s="35"/>
      <c r="H21744" s="35"/>
    </row>
    <row r="21745" spans="7:8" x14ac:dyDescent="0.2">
      <c r="G21745" s="35"/>
      <c r="H21745" s="35"/>
    </row>
    <row r="21746" spans="7:8" x14ac:dyDescent="0.2">
      <c r="G21746" s="35"/>
      <c r="H21746" s="35"/>
    </row>
    <row r="21747" spans="7:8" x14ac:dyDescent="0.2">
      <c r="G21747" s="35"/>
      <c r="H21747" s="35"/>
    </row>
    <row r="21748" spans="7:8" x14ac:dyDescent="0.2">
      <c r="G21748" s="35"/>
      <c r="H21748" s="35"/>
    </row>
    <row r="21749" spans="7:8" x14ac:dyDescent="0.2">
      <c r="G21749" s="35"/>
      <c r="H21749" s="35"/>
    </row>
    <row r="21750" spans="7:8" x14ac:dyDescent="0.2">
      <c r="G21750" s="35"/>
      <c r="H21750" s="35"/>
    </row>
    <row r="21751" spans="7:8" x14ac:dyDescent="0.2">
      <c r="G21751" s="35"/>
      <c r="H21751" s="35"/>
    </row>
    <row r="21752" spans="7:8" x14ac:dyDescent="0.2">
      <c r="G21752" s="35"/>
      <c r="H21752" s="35"/>
    </row>
    <row r="21753" spans="7:8" x14ac:dyDescent="0.2">
      <c r="G21753" s="35"/>
      <c r="H21753" s="35"/>
    </row>
    <row r="21754" spans="7:8" x14ac:dyDescent="0.2">
      <c r="G21754" s="35"/>
      <c r="H21754" s="35"/>
    </row>
    <row r="21755" spans="7:8" x14ac:dyDescent="0.2">
      <c r="G21755" s="35"/>
      <c r="H21755" s="35"/>
    </row>
    <row r="21756" spans="7:8" x14ac:dyDescent="0.2">
      <c r="G21756" s="35"/>
      <c r="H21756" s="35"/>
    </row>
    <row r="21757" spans="7:8" x14ac:dyDescent="0.2">
      <c r="G21757" s="35"/>
      <c r="H21757" s="35"/>
    </row>
    <row r="21758" spans="7:8" x14ac:dyDescent="0.2">
      <c r="G21758" s="35"/>
      <c r="H21758" s="35"/>
    </row>
    <row r="21759" spans="7:8" x14ac:dyDescent="0.2">
      <c r="G21759" s="35"/>
      <c r="H21759" s="35"/>
    </row>
    <row r="21760" spans="7:8" x14ac:dyDescent="0.2">
      <c r="G21760" s="35"/>
      <c r="H21760" s="35"/>
    </row>
    <row r="21761" spans="7:8" x14ac:dyDescent="0.2">
      <c r="G21761" s="35"/>
      <c r="H21761" s="35"/>
    </row>
    <row r="21762" spans="7:8" x14ac:dyDescent="0.2">
      <c r="G21762" s="35"/>
      <c r="H21762" s="35"/>
    </row>
    <row r="21763" spans="7:8" x14ac:dyDescent="0.2">
      <c r="G21763" s="35"/>
      <c r="H21763" s="35"/>
    </row>
    <row r="21764" spans="7:8" x14ac:dyDescent="0.2">
      <c r="G21764" s="35"/>
      <c r="H21764" s="35"/>
    </row>
    <row r="21765" spans="7:8" x14ac:dyDescent="0.2">
      <c r="G21765" s="35"/>
      <c r="H21765" s="35"/>
    </row>
    <row r="21766" spans="7:8" x14ac:dyDescent="0.2">
      <c r="G21766" s="35"/>
      <c r="H21766" s="35"/>
    </row>
    <row r="21767" spans="7:8" x14ac:dyDescent="0.2">
      <c r="G21767" s="35"/>
      <c r="H21767" s="35"/>
    </row>
    <row r="21768" spans="7:8" x14ac:dyDescent="0.2">
      <c r="G21768" s="35"/>
      <c r="H21768" s="35"/>
    </row>
    <row r="21769" spans="7:8" x14ac:dyDescent="0.2">
      <c r="G21769" s="35"/>
      <c r="H21769" s="35"/>
    </row>
    <row r="21770" spans="7:8" x14ac:dyDescent="0.2">
      <c r="G21770" s="35"/>
      <c r="H21770" s="35"/>
    </row>
    <row r="21771" spans="7:8" x14ac:dyDescent="0.2">
      <c r="G21771" s="35"/>
      <c r="H21771" s="35"/>
    </row>
    <row r="21772" spans="7:8" x14ac:dyDescent="0.2">
      <c r="G21772" s="35"/>
      <c r="H21772" s="35"/>
    </row>
    <row r="21773" spans="7:8" x14ac:dyDescent="0.2">
      <c r="G21773" s="35"/>
      <c r="H21773" s="35"/>
    </row>
    <row r="21774" spans="7:8" x14ac:dyDescent="0.2">
      <c r="G21774" s="35"/>
      <c r="H21774" s="35"/>
    </row>
    <row r="21775" spans="7:8" x14ac:dyDescent="0.2">
      <c r="G21775" s="35"/>
      <c r="H21775" s="35"/>
    </row>
    <row r="21776" spans="7:8" x14ac:dyDescent="0.2">
      <c r="G21776" s="35"/>
      <c r="H21776" s="35"/>
    </row>
    <row r="21777" spans="7:8" x14ac:dyDescent="0.2">
      <c r="G21777" s="35"/>
      <c r="H21777" s="35"/>
    </row>
    <row r="21778" spans="7:8" x14ac:dyDescent="0.2">
      <c r="G21778" s="35"/>
      <c r="H21778" s="35"/>
    </row>
    <row r="21779" spans="7:8" x14ac:dyDescent="0.2">
      <c r="G21779" s="35"/>
      <c r="H21779" s="35"/>
    </row>
    <row r="21780" spans="7:8" x14ac:dyDescent="0.2">
      <c r="G21780" s="35"/>
      <c r="H21780" s="35"/>
    </row>
    <row r="21781" spans="7:8" x14ac:dyDescent="0.2">
      <c r="G21781" s="35"/>
      <c r="H21781" s="35"/>
    </row>
    <row r="21782" spans="7:8" x14ac:dyDescent="0.2">
      <c r="G21782" s="35"/>
      <c r="H21782" s="35"/>
    </row>
    <row r="21783" spans="7:8" x14ac:dyDescent="0.2">
      <c r="G21783" s="35"/>
      <c r="H21783" s="35"/>
    </row>
    <row r="21784" spans="7:8" x14ac:dyDescent="0.2">
      <c r="G21784" s="35"/>
      <c r="H21784" s="35"/>
    </row>
    <row r="21785" spans="7:8" x14ac:dyDescent="0.2">
      <c r="G21785" s="35"/>
      <c r="H21785" s="35"/>
    </row>
    <row r="21786" spans="7:8" x14ac:dyDescent="0.2">
      <c r="G21786" s="35"/>
      <c r="H21786" s="35"/>
    </row>
    <row r="21787" spans="7:8" x14ac:dyDescent="0.2">
      <c r="G21787" s="35"/>
      <c r="H21787" s="35"/>
    </row>
    <row r="21788" spans="7:8" x14ac:dyDescent="0.2">
      <c r="G21788" s="35"/>
      <c r="H21788" s="35"/>
    </row>
    <row r="21789" spans="7:8" x14ac:dyDescent="0.2">
      <c r="G21789" s="35"/>
      <c r="H21789" s="35"/>
    </row>
    <row r="21790" spans="7:8" x14ac:dyDescent="0.2">
      <c r="G21790" s="35"/>
      <c r="H21790" s="35"/>
    </row>
    <row r="21791" spans="7:8" x14ac:dyDescent="0.2">
      <c r="G21791" s="35"/>
      <c r="H21791" s="35"/>
    </row>
    <row r="21792" spans="7:8" x14ac:dyDescent="0.2">
      <c r="G21792" s="35"/>
      <c r="H21792" s="35"/>
    </row>
    <row r="21793" spans="7:8" x14ac:dyDescent="0.2">
      <c r="G21793" s="35"/>
      <c r="H21793" s="35"/>
    </row>
    <row r="21794" spans="7:8" x14ac:dyDescent="0.2">
      <c r="G21794" s="35"/>
      <c r="H21794" s="35"/>
    </row>
    <row r="21795" spans="7:8" x14ac:dyDescent="0.2">
      <c r="G21795" s="35"/>
      <c r="H21795" s="35"/>
    </row>
    <row r="21796" spans="7:8" x14ac:dyDescent="0.2">
      <c r="G21796" s="35"/>
      <c r="H21796" s="35"/>
    </row>
    <row r="21797" spans="7:8" x14ac:dyDescent="0.2">
      <c r="G21797" s="35"/>
      <c r="H21797" s="35"/>
    </row>
    <row r="21798" spans="7:8" x14ac:dyDescent="0.2">
      <c r="G21798" s="35"/>
      <c r="H21798" s="35"/>
    </row>
    <row r="21799" spans="7:8" x14ac:dyDescent="0.2">
      <c r="G21799" s="35"/>
      <c r="H21799" s="35"/>
    </row>
    <row r="21800" spans="7:8" x14ac:dyDescent="0.2">
      <c r="G21800" s="35"/>
      <c r="H21800" s="35"/>
    </row>
    <row r="21801" spans="7:8" x14ac:dyDescent="0.2">
      <c r="G21801" s="35"/>
      <c r="H21801" s="35"/>
    </row>
    <row r="21802" spans="7:8" x14ac:dyDescent="0.2">
      <c r="G21802" s="35"/>
      <c r="H21802" s="35"/>
    </row>
    <row r="21803" spans="7:8" x14ac:dyDescent="0.2">
      <c r="G21803" s="35"/>
      <c r="H21803" s="35"/>
    </row>
    <row r="21804" spans="7:8" x14ac:dyDescent="0.2">
      <c r="G21804" s="35"/>
      <c r="H21804" s="35"/>
    </row>
    <row r="21805" spans="7:8" x14ac:dyDescent="0.2">
      <c r="G21805" s="35"/>
      <c r="H21805" s="35"/>
    </row>
    <row r="21806" spans="7:8" x14ac:dyDescent="0.2">
      <c r="G21806" s="35"/>
      <c r="H21806" s="35"/>
    </row>
    <row r="21807" spans="7:8" x14ac:dyDescent="0.2">
      <c r="G21807" s="35"/>
      <c r="H21807" s="35"/>
    </row>
    <row r="21808" spans="7:8" x14ac:dyDescent="0.2">
      <c r="G21808" s="35"/>
      <c r="H21808" s="35"/>
    </row>
    <row r="21809" spans="7:8" x14ac:dyDescent="0.2">
      <c r="G21809" s="35"/>
      <c r="H21809" s="35"/>
    </row>
    <row r="21810" spans="7:8" x14ac:dyDescent="0.2">
      <c r="G21810" s="35"/>
      <c r="H21810" s="35"/>
    </row>
    <row r="21811" spans="7:8" x14ac:dyDescent="0.2">
      <c r="G21811" s="35"/>
      <c r="H21811" s="35"/>
    </row>
    <row r="21812" spans="7:8" x14ac:dyDescent="0.2">
      <c r="G21812" s="35"/>
      <c r="H21812" s="35"/>
    </row>
    <row r="21813" spans="7:8" x14ac:dyDescent="0.2">
      <c r="G21813" s="35"/>
      <c r="H21813" s="35"/>
    </row>
    <row r="21814" spans="7:8" x14ac:dyDescent="0.2">
      <c r="G21814" s="35"/>
      <c r="H21814" s="35"/>
    </row>
    <row r="21815" spans="7:8" x14ac:dyDescent="0.2">
      <c r="G21815" s="35"/>
      <c r="H21815" s="35"/>
    </row>
    <row r="21816" spans="7:8" x14ac:dyDescent="0.2">
      <c r="G21816" s="35"/>
      <c r="H21816" s="35"/>
    </row>
    <row r="21817" spans="7:8" x14ac:dyDescent="0.2">
      <c r="G21817" s="35"/>
      <c r="H21817" s="35"/>
    </row>
    <row r="21818" spans="7:8" x14ac:dyDescent="0.2">
      <c r="G21818" s="35"/>
      <c r="H21818" s="35"/>
    </row>
    <row r="21819" spans="7:8" x14ac:dyDescent="0.2">
      <c r="G21819" s="35"/>
      <c r="H21819" s="35"/>
    </row>
    <row r="21820" spans="7:8" x14ac:dyDescent="0.2">
      <c r="G21820" s="35"/>
      <c r="H21820" s="35"/>
    </row>
    <row r="21821" spans="7:8" x14ac:dyDescent="0.2">
      <c r="G21821" s="35"/>
      <c r="H21821" s="35"/>
    </row>
    <row r="21822" spans="7:8" x14ac:dyDescent="0.2">
      <c r="G21822" s="35"/>
      <c r="H21822" s="35"/>
    </row>
    <row r="21823" spans="7:8" x14ac:dyDescent="0.2">
      <c r="G21823" s="35"/>
      <c r="H21823" s="35"/>
    </row>
    <row r="21824" spans="7:8" x14ac:dyDescent="0.2">
      <c r="G21824" s="35"/>
      <c r="H21824" s="35"/>
    </row>
    <row r="21825" spans="7:8" x14ac:dyDescent="0.2">
      <c r="G21825" s="35"/>
      <c r="H21825" s="35"/>
    </row>
    <row r="21826" spans="7:8" x14ac:dyDescent="0.2">
      <c r="G21826" s="35"/>
      <c r="H21826" s="35"/>
    </row>
    <row r="21827" spans="7:8" x14ac:dyDescent="0.2">
      <c r="G21827" s="35"/>
      <c r="H21827" s="35"/>
    </row>
    <row r="21828" spans="7:8" x14ac:dyDescent="0.2">
      <c r="G21828" s="35"/>
      <c r="H21828" s="35"/>
    </row>
    <row r="21829" spans="7:8" x14ac:dyDescent="0.2">
      <c r="G21829" s="35"/>
      <c r="H21829" s="35"/>
    </row>
    <row r="21830" spans="7:8" x14ac:dyDescent="0.2">
      <c r="G21830" s="35"/>
      <c r="H21830" s="35"/>
    </row>
    <row r="21831" spans="7:8" x14ac:dyDescent="0.2">
      <c r="G21831" s="35"/>
      <c r="H21831" s="35"/>
    </row>
    <row r="21832" spans="7:8" x14ac:dyDescent="0.2">
      <c r="G21832" s="35"/>
      <c r="H21832" s="35"/>
    </row>
    <row r="21833" spans="7:8" x14ac:dyDescent="0.2">
      <c r="G21833" s="35"/>
      <c r="H21833" s="35"/>
    </row>
    <row r="21834" spans="7:8" x14ac:dyDescent="0.2">
      <c r="G21834" s="35"/>
      <c r="H21834" s="35"/>
    </row>
    <row r="21835" spans="7:8" x14ac:dyDescent="0.2">
      <c r="G21835" s="35"/>
      <c r="H21835" s="35"/>
    </row>
    <row r="21836" spans="7:8" x14ac:dyDescent="0.2">
      <c r="G21836" s="35"/>
      <c r="H21836" s="35"/>
    </row>
    <row r="21837" spans="7:8" x14ac:dyDescent="0.2">
      <c r="G21837" s="35"/>
      <c r="H21837" s="35"/>
    </row>
    <row r="21838" spans="7:8" x14ac:dyDescent="0.2">
      <c r="G21838" s="35"/>
      <c r="H21838" s="35"/>
    </row>
    <row r="21839" spans="7:8" x14ac:dyDescent="0.2">
      <c r="G21839" s="35"/>
      <c r="H21839" s="35"/>
    </row>
    <row r="21840" spans="7:8" x14ac:dyDescent="0.2">
      <c r="G21840" s="35"/>
      <c r="H21840" s="35"/>
    </row>
    <row r="21841" spans="7:8" x14ac:dyDescent="0.2">
      <c r="G21841" s="35"/>
      <c r="H21841" s="35"/>
    </row>
    <row r="21842" spans="7:8" x14ac:dyDescent="0.2">
      <c r="G21842" s="35"/>
      <c r="H21842" s="35"/>
    </row>
    <row r="21843" spans="7:8" x14ac:dyDescent="0.2">
      <c r="G21843" s="35"/>
      <c r="H21843" s="35"/>
    </row>
    <row r="21844" spans="7:8" x14ac:dyDescent="0.2">
      <c r="G21844" s="35"/>
      <c r="H21844" s="35"/>
    </row>
    <row r="21845" spans="7:8" x14ac:dyDescent="0.2">
      <c r="G21845" s="35"/>
      <c r="H21845" s="35"/>
    </row>
    <row r="21846" spans="7:8" x14ac:dyDescent="0.2">
      <c r="G21846" s="35"/>
      <c r="H21846" s="35"/>
    </row>
    <row r="21847" spans="7:8" x14ac:dyDescent="0.2">
      <c r="G21847" s="35"/>
      <c r="H21847" s="35"/>
    </row>
    <row r="21848" spans="7:8" x14ac:dyDescent="0.2">
      <c r="G21848" s="35"/>
      <c r="H21848" s="35"/>
    </row>
    <row r="21849" spans="7:8" x14ac:dyDescent="0.2">
      <c r="G21849" s="35"/>
      <c r="H21849" s="35"/>
    </row>
    <row r="21850" spans="7:8" x14ac:dyDescent="0.2">
      <c r="G21850" s="35"/>
      <c r="H21850" s="35"/>
    </row>
    <row r="21851" spans="7:8" x14ac:dyDescent="0.2">
      <c r="G21851" s="35"/>
      <c r="H21851" s="35"/>
    </row>
    <row r="21852" spans="7:8" x14ac:dyDescent="0.2">
      <c r="G21852" s="35"/>
      <c r="H21852" s="35"/>
    </row>
    <row r="21853" spans="7:8" x14ac:dyDescent="0.2">
      <c r="G21853" s="35"/>
      <c r="H21853" s="35"/>
    </row>
    <row r="21854" spans="7:8" x14ac:dyDescent="0.2">
      <c r="G21854" s="35"/>
      <c r="H21854" s="35"/>
    </row>
    <row r="21855" spans="7:8" x14ac:dyDescent="0.2">
      <c r="G21855" s="35"/>
      <c r="H21855" s="35"/>
    </row>
    <row r="21856" spans="7:8" x14ac:dyDescent="0.2">
      <c r="G21856" s="35"/>
      <c r="H21856" s="35"/>
    </row>
    <row r="21857" spans="7:8" x14ac:dyDescent="0.2">
      <c r="G21857" s="35"/>
      <c r="H21857" s="35"/>
    </row>
    <row r="21858" spans="7:8" x14ac:dyDescent="0.2">
      <c r="G21858" s="35"/>
      <c r="H21858" s="35"/>
    </row>
    <row r="21859" spans="7:8" x14ac:dyDescent="0.2">
      <c r="G21859" s="35"/>
      <c r="H21859" s="35"/>
    </row>
    <row r="21860" spans="7:8" x14ac:dyDescent="0.2">
      <c r="G21860" s="35"/>
      <c r="H21860" s="35"/>
    </row>
    <row r="21861" spans="7:8" x14ac:dyDescent="0.2">
      <c r="G21861" s="35"/>
      <c r="H21861" s="35"/>
    </row>
    <row r="21862" spans="7:8" x14ac:dyDescent="0.2">
      <c r="G21862" s="35"/>
      <c r="H21862" s="35"/>
    </row>
    <row r="21863" spans="7:8" x14ac:dyDescent="0.2">
      <c r="G21863" s="35"/>
      <c r="H21863" s="35"/>
    </row>
    <row r="21864" spans="7:8" x14ac:dyDescent="0.2">
      <c r="G21864" s="35"/>
      <c r="H21864" s="35"/>
    </row>
    <row r="21865" spans="7:8" x14ac:dyDescent="0.2">
      <c r="G21865" s="35"/>
      <c r="H21865" s="35"/>
    </row>
    <row r="21866" spans="7:8" x14ac:dyDescent="0.2">
      <c r="G21866" s="35"/>
      <c r="H21866" s="35"/>
    </row>
    <row r="21867" spans="7:8" x14ac:dyDescent="0.2">
      <c r="G21867" s="35"/>
      <c r="H21867" s="35"/>
    </row>
    <row r="21868" spans="7:8" x14ac:dyDescent="0.2">
      <c r="G21868" s="35"/>
      <c r="H21868" s="35"/>
    </row>
    <row r="21869" spans="7:8" x14ac:dyDescent="0.2">
      <c r="G21869" s="35"/>
      <c r="H21869" s="35"/>
    </row>
    <row r="21870" spans="7:8" x14ac:dyDescent="0.2">
      <c r="G21870" s="35"/>
      <c r="H21870" s="35"/>
    </row>
    <row r="21871" spans="7:8" x14ac:dyDescent="0.2">
      <c r="G21871" s="35"/>
      <c r="H21871" s="35"/>
    </row>
    <row r="21872" spans="7:8" x14ac:dyDescent="0.2">
      <c r="G21872" s="35"/>
      <c r="H21872" s="35"/>
    </row>
    <row r="21873" spans="7:8" x14ac:dyDescent="0.2">
      <c r="G21873" s="35"/>
      <c r="H21873" s="35"/>
    </row>
    <row r="21874" spans="7:8" x14ac:dyDescent="0.2">
      <c r="G21874" s="35"/>
      <c r="H21874" s="35"/>
    </row>
    <row r="21875" spans="7:8" x14ac:dyDescent="0.2">
      <c r="G21875" s="35"/>
      <c r="H21875" s="35"/>
    </row>
    <row r="21876" spans="7:8" x14ac:dyDescent="0.2">
      <c r="G21876" s="35"/>
      <c r="H21876" s="35"/>
    </row>
    <row r="21877" spans="7:8" x14ac:dyDescent="0.2">
      <c r="G21877" s="35"/>
      <c r="H21877" s="35"/>
    </row>
    <row r="21878" spans="7:8" x14ac:dyDescent="0.2">
      <c r="G21878" s="35"/>
      <c r="H21878" s="35"/>
    </row>
    <row r="21879" spans="7:8" x14ac:dyDescent="0.2">
      <c r="G21879" s="35"/>
      <c r="H21879" s="35"/>
    </row>
    <row r="21880" spans="7:8" x14ac:dyDescent="0.2">
      <c r="G21880" s="35"/>
      <c r="H21880" s="35"/>
    </row>
    <row r="21881" spans="7:8" x14ac:dyDescent="0.2">
      <c r="G21881" s="35"/>
      <c r="H21881" s="35"/>
    </row>
    <row r="21882" spans="7:8" x14ac:dyDescent="0.2">
      <c r="G21882" s="35"/>
      <c r="H21882" s="35"/>
    </row>
    <row r="21883" spans="7:8" x14ac:dyDescent="0.2">
      <c r="G21883" s="35"/>
      <c r="H21883" s="35"/>
    </row>
    <row r="21884" spans="7:8" x14ac:dyDescent="0.2">
      <c r="G21884" s="35"/>
      <c r="H21884" s="35"/>
    </row>
    <row r="21885" spans="7:8" x14ac:dyDescent="0.2">
      <c r="G21885" s="35"/>
      <c r="H21885" s="35"/>
    </row>
    <row r="21886" spans="7:8" x14ac:dyDescent="0.2">
      <c r="G21886" s="35"/>
      <c r="H21886" s="35"/>
    </row>
    <row r="21887" spans="7:8" x14ac:dyDescent="0.2">
      <c r="G21887" s="35"/>
      <c r="H21887" s="35"/>
    </row>
    <row r="21888" spans="7:8" x14ac:dyDescent="0.2">
      <c r="G21888" s="35"/>
      <c r="H21888" s="35"/>
    </row>
    <row r="21889" spans="7:8" x14ac:dyDescent="0.2">
      <c r="G21889" s="35"/>
      <c r="H21889" s="35"/>
    </row>
    <row r="21890" spans="7:8" x14ac:dyDescent="0.2">
      <c r="G21890" s="35"/>
      <c r="H21890" s="35"/>
    </row>
    <row r="21891" spans="7:8" x14ac:dyDescent="0.2">
      <c r="G21891" s="35"/>
      <c r="H21891" s="35"/>
    </row>
    <row r="21892" spans="7:8" x14ac:dyDescent="0.2">
      <c r="G21892" s="35"/>
      <c r="H21892" s="35"/>
    </row>
    <row r="21893" spans="7:8" x14ac:dyDescent="0.2">
      <c r="G21893" s="35"/>
      <c r="H21893" s="35"/>
    </row>
    <row r="21894" spans="7:8" x14ac:dyDescent="0.2">
      <c r="G21894" s="35"/>
      <c r="H21894" s="35"/>
    </row>
    <row r="21895" spans="7:8" x14ac:dyDescent="0.2">
      <c r="G21895" s="35"/>
      <c r="H21895" s="35"/>
    </row>
    <row r="21896" spans="7:8" x14ac:dyDescent="0.2">
      <c r="G21896" s="35"/>
      <c r="H21896" s="35"/>
    </row>
    <row r="21897" spans="7:8" x14ac:dyDescent="0.2">
      <c r="G21897" s="35"/>
      <c r="H21897" s="35"/>
    </row>
    <row r="21898" spans="7:8" x14ac:dyDescent="0.2">
      <c r="G21898" s="35"/>
      <c r="H21898" s="35"/>
    </row>
    <row r="21899" spans="7:8" x14ac:dyDescent="0.2">
      <c r="G21899" s="35"/>
      <c r="H21899" s="35"/>
    </row>
    <row r="21900" spans="7:8" x14ac:dyDescent="0.2">
      <c r="G21900" s="35"/>
      <c r="H21900" s="35"/>
    </row>
    <row r="21901" spans="7:8" x14ac:dyDescent="0.2">
      <c r="G21901" s="35"/>
      <c r="H21901" s="35"/>
    </row>
    <row r="21902" spans="7:8" x14ac:dyDescent="0.2">
      <c r="G21902" s="35"/>
      <c r="H21902" s="35"/>
    </row>
    <row r="21903" spans="7:8" x14ac:dyDescent="0.2">
      <c r="G21903" s="35"/>
      <c r="H21903" s="35"/>
    </row>
    <row r="21904" spans="7:8" x14ac:dyDescent="0.2">
      <c r="G21904" s="35"/>
      <c r="H21904" s="35"/>
    </row>
    <row r="21905" spans="7:8" x14ac:dyDescent="0.2">
      <c r="G21905" s="35"/>
      <c r="H21905" s="35"/>
    </row>
    <row r="21906" spans="7:8" x14ac:dyDescent="0.2">
      <c r="G21906" s="35"/>
      <c r="H21906" s="35"/>
    </row>
    <row r="21907" spans="7:8" x14ac:dyDescent="0.2">
      <c r="G21907" s="35"/>
      <c r="H21907" s="35"/>
    </row>
    <row r="21908" spans="7:8" x14ac:dyDescent="0.2">
      <c r="G21908" s="35"/>
      <c r="H21908" s="35"/>
    </row>
    <row r="21909" spans="7:8" x14ac:dyDescent="0.2">
      <c r="G21909" s="35"/>
      <c r="H21909" s="35"/>
    </row>
    <row r="21910" spans="7:8" x14ac:dyDescent="0.2">
      <c r="G21910" s="35"/>
      <c r="H21910" s="35"/>
    </row>
    <row r="21911" spans="7:8" x14ac:dyDescent="0.2">
      <c r="G21911" s="35"/>
      <c r="H21911" s="35"/>
    </row>
    <row r="21912" spans="7:8" x14ac:dyDescent="0.2">
      <c r="G21912" s="35"/>
      <c r="H21912" s="35"/>
    </row>
    <row r="21913" spans="7:8" x14ac:dyDescent="0.2">
      <c r="G21913" s="35"/>
      <c r="H21913" s="35"/>
    </row>
    <row r="21914" spans="7:8" x14ac:dyDescent="0.2">
      <c r="G21914" s="35"/>
      <c r="H21914" s="35"/>
    </row>
    <row r="21915" spans="7:8" x14ac:dyDescent="0.2">
      <c r="G21915" s="35"/>
      <c r="H21915" s="35"/>
    </row>
    <row r="21916" spans="7:8" x14ac:dyDescent="0.2">
      <c r="G21916" s="35"/>
      <c r="H21916" s="35"/>
    </row>
    <row r="21917" spans="7:8" x14ac:dyDescent="0.2">
      <c r="G21917" s="35"/>
      <c r="H21917" s="35"/>
    </row>
    <row r="21918" spans="7:8" x14ac:dyDescent="0.2">
      <c r="G21918" s="35"/>
      <c r="H21918" s="35"/>
    </row>
    <row r="21919" spans="7:8" x14ac:dyDescent="0.2">
      <c r="G21919" s="35"/>
      <c r="H21919" s="35"/>
    </row>
    <row r="21920" spans="7:8" x14ac:dyDescent="0.2">
      <c r="G21920" s="35"/>
      <c r="H21920" s="35"/>
    </row>
    <row r="21921" spans="7:8" x14ac:dyDescent="0.2">
      <c r="G21921" s="35"/>
      <c r="H21921" s="35"/>
    </row>
    <row r="21922" spans="7:8" x14ac:dyDescent="0.2">
      <c r="G21922" s="35"/>
      <c r="H21922" s="35"/>
    </row>
    <row r="21923" spans="7:8" x14ac:dyDescent="0.2">
      <c r="G21923" s="35"/>
      <c r="H21923" s="35"/>
    </row>
    <row r="21924" spans="7:8" x14ac:dyDescent="0.2">
      <c r="G21924" s="35"/>
      <c r="H21924" s="35"/>
    </row>
    <row r="21925" spans="7:8" x14ac:dyDescent="0.2">
      <c r="G21925" s="35"/>
      <c r="H21925" s="35"/>
    </row>
    <row r="21926" spans="7:8" x14ac:dyDescent="0.2">
      <c r="G21926" s="35"/>
      <c r="H21926" s="35"/>
    </row>
    <row r="21927" spans="7:8" x14ac:dyDescent="0.2">
      <c r="G21927" s="35"/>
      <c r="H21927" s="35"/>
    </row>
    <row r="21928" spans="7:8" x14ac:dyDescent="0.2">
      <c r="G21928" s="35"/>
      <c r="H21928" s="35"/>
    </row>
    <row r="21929" spans="7:8" x14ac:dyDescent="0.2">
      <c r="G21929" s="35"/>
      <c r="H21929" s="35"/>
    </row>
    <row r="21930" spans="7:8" x14ac:dyDescent="0.2">
      <c r="G21930" s="35"/>
      <c r="H21930" s="35"/>
    </row>
    <row r="21931" spans="7:8" x14ac:dyDescent="0.2">
      <c r="G21931" s="35"/>
      <c r="H21931" s="35"/>
    </row>
    <row r="21932" spans="7:8" x14ac:dyDescent="0.2">
      <c r="G21932" s="35"/>
      <c r="H21932" s="35"/>
    </row>
    <row r="21933" spans="7:8" x14ac:dyDescent="0.2">
      <c r="G21933" s="35"/>
      <c r="H21933" s="35"/>
    </row>
    <row r="21934" spans="7:8" x14ac:dyDescent="0.2">
      <c r="G21934" s="35"/>
      <c r="H21934" s="35"/>
    </row>
    <row r="21935" spans="7:8" x14ac:dyDescent="0.2">
      <c r="G21935" s="35"/>
      <c r="H21935" s="35"/>
    </row>
    <row r="21936" spans="7:8" x14ac:dyDescent="0.2">
      <c r="G21936" s="35"/>
      <c r="H21936" s="35"/>
    </row>
    <row r="21937" spans="7:8" x14ac:dyDescent="0.2">
      <c r="G21937" s="35"/>
      <c r="H21937" s="35"/>
    </row>
    <row r="21938" spans="7:8" x14ac:dyDescent="0.2">
      <c r="G21938" s="35"/>
      <c r="H21938" s="35"/>
    </row>
    <row r="21939" spans="7:8" x14ac:dyDescent="0.2">
      <c r="G21939" s="35"/>
      <c r="H21939" s="35"/>
    </row>
    <row r="21940" spans="7:8" x14ac:dyDescent="0.2">
      <c r="G21940" s="35"/>
      <c r="H21940" s="35"/>
    </row>
    <row r="21941" spans="7:8" x14ac:dyDescent="0.2">
      <c r="G21941" s="35"/>
      <c r="H21941" s="35"/>
    </row>
    <row r="21942" spans="7:8" x14ac:dyDescent="0.2">
      <c r="G21942" s="35"/>
      <c r="H21942" s="35"/>
    </row>
    <row r="21943" spans="7:8" x14ac:dyDescent="0.2">
      <c r="G21943" s="35"/>
      <c r="H21943" s="35"/>
    </row>
    <row r="21944" spans="7:8" x14ac:dyDescent="0.2">
      <c r="G21944" s="35"/>
      <c r="H21944" s="35"/>
    </row>
    <row r="21945" spans="7:8" x14ac:dyDescent="0.2">
      <c r="G21945" s="35"/>
      <c r="H21945" s="35"/>
    </row>
    <row r="21946" spans="7:8" x14ac:dyDescent="0.2">
      <c r="G21946" s="35"/>
      <c r="H21946" s="35"/>
    </row>
    <row r="21947" spans="7:8" x14ac:dyDescent="0.2">
      <c r="G21947" s="35"/>
      <c r="H21947" s="35"/>
    </row>
    <row r="21948" spans="7:8" x14ac:dyDescent="0.2">
      <c r="G21948" s="35"/>
      <c r="H21948" s="35"/>
    </row>
    <row r="21949" spans="7:8" x14ac:dyDescent="0.2">
      <c r="G21949" s="35"/>
      <c r="H21949" s="35"/>
    </row>
    <row r="21950" spans="7:8" x14ac:dyDescent="0.2">
      <c r="G21950" s="35"/>
      <c r="H21950" s="35"/>
    </row>
    <row r="21951" spans="7:8" x14ac:dyDescent="0.2">
      <c r="G21951" s="35"/>
      <c r="H21951" s="35"/>
    </row>
    <row r="21952" spans="7:8" x14ac:dyDescent="0.2">
      <c r="G21952" s="35"/>
      <c r="H21952" s="35"/>
    </row>
    <row r="21953" spans="7:8" x14ac:dyDescent="0.2">
      <c r="G21953" s="35"/>
      <c r="H21953" s="35"/>
    </row>
    <row r="21954" spans="7:8" x14ac:dyDescent="0.2">
      <c r="G21954" s="35"/>
      <c r="H21954" s="35"/>
    </row>
    <row r="21955" spans="7:8" x14ac:dyDescent="0.2">
      <c r="G21955" s="35"/>
      <c r="H21955" s="35"/>
    </row>
    <row r="21956" spans="7:8" x14ac:dyDescent="0.2">
      <c r="G21956" s="35"/>
      <c r="H21956" s="35"/>
    </row>
    <row r="21957" spans="7:8" x14ac:dyDescent="0.2">
      <c r="G21957" s="35"/>
      <c r="H21957" s="35"/>
    </row>
    <row r="21958" spans="7:8" x14ac:dyDescent="0.2">
      <c r="G21958" s="35"/>
      <c r="H21958" s="35"/>
    </row>
    <row r="21959" spans="7:8" x14ac:dyDescent="0.2">
      <c r="G21959" s="35"/>
      <c r="H21959" s="35"/>
    </row>
    <row r="21960" spans="7:8" x14ac:dyDescent="0.2">
      <c r="G21960" s="35"/>
      <c r="H21960" s="35"/>
    </row>
    <row r="21961" spans="7:8" x14ac:dyDescent="0.2">
      <c r="G21961" s="35"/>
      <c r="H21961" s="35"/>
    </row>
    <row r="21962" spans="7:8" x14ac:dyDescent="0.2">
      <c r="G21962" s="35"/>
      <c r="H21962" s="35"/>
    </row>
    <row r="21963" spans="7:8" x14ac:dyDescent="0.2">
      <c r="G21963" s="35"/>
      <c r="H21963" s="35"/>
    </row>
    <row r="21964" spans="7:8" x14ac:dyDescent="0.2">
      <c r="G21964" s="35"/>
      <c r="H21964" s="35"/>
    </row>
    <row r="21965" spans="7:8" x14ac:dyDescent="0.2">
      <c r="G21965" s="35"/>
      <c r="H21965" s="35"/>
    </row>
    <row r="21966" spans="7:8" x14ac:dyDescent="0.2">
      <c r="G21966" s="35"/>
      <c r="H21966" s="35"/>
    </row>
    <row r="21967" spans="7:8" x14ac:dyDescent="0.2">
      <c r="G21967" s="35"/>
      <c r="H21967" s="35"/>
    </row>
    <row r="21968" spans="7:8" x14ac:dyDescent="0.2">
      <c r="G21968" s="35"/>
      <c r="H21968" s="35"/>
    </row>
    <row r="21969" spans="7:8" x14ac:dyDescent="0.2">
      <c r="G21969" s="35"/>
      <c r="H21969" s="35"/>
    </row>
    <row r="21970" spans="7:8" x14ac:dyDescent="0.2">
      <c r="G21970" s="35"/>
      <c r="H21970" s="35"/>
    </row>
    <row r="21971" spans="7:8" x14ac:dyDescent="0.2">
      <c r="G21971" s="35"/>
      <c r="H21971" s="35"/>
    </row>
    <row r="21972" spans="7:8" x14ac:dyDescent="0.2">
      <c r="G21972" s="35"/>
      <c r="H21972" s="35"/>
    </row>
    <row r="21973" spans="7:8" x14ac:dyDescent="0.2">
      <c r="G21973" s="35"/>
      <c r="H21973" s="35"/>
    </row>
    <row r="21974" spans="7:8" x14ac:dyDescent="0.2">
      <c r="G21974" s="35"/>
      <c r="H21974" s="35"/>
    </row>
    <row r="21975" spans="7:8" x14ac:dyDescent="0.2">
      <c r="G21975" s="35"/>
      <c r="H21975" s="35"/>
    </row>
    <row r="21976" spans="7:8" x14ac:dyDescent="0.2">
      <c r="G21976" s="35"/>
      <c r="H21976" s="35"/>
    </row>
    <row r="21977" spans="7:8" x14ac:dyDescent="0.2">
      <c r="G21977" s="35"/>
      <c r="H21977" s="35"/>
    </row>
    <row r="21978" spans="7:8" x14ac:dyDescent="0.2">
      <c r="G21978" s="35"/>
      <c r="H21978" s="35"/>
    </row>
    <row r="21979" spans="7:8" x14ac:dyDescent="0.2">
      <c r="G21979" s="35"/>
      <c r="H21979" s="35"/>
    </row>
    <row r="21980" spans="7:8" x14ac:dyDescent="0.2">
      <c r="G21980" s="35"/>
      <c r="H21980" s="35"/>
    </row>
    <row r="21981" spans="7:8" x14ac:dyDescent="0.2">
      <c r="G21981" s="35"/>
      <c r="H21981" s="35"/>
    </row>
    <row r="21982" spans="7:8" x14ac:dyDescent="0.2">
      <c r="G21982" s="35"/>
      <c r="H21982" s="35"/>
    </row>
    <row r="21983" spans="7:8" x14ac:dyDescent="0.2">
      <c r="G21983" s="35"/>
      <c r="H21983" s="35"/>
    </row>
    <row r="21984" spans="7:8" x14ac:dyDescent="0.2">
      <c r="G21984" s="35"/>
      <c r="H21984" s="35"/>
    </row>
    <row r="21985" spans="7:8" x14ac:dyDescent="0.2">
      <c r="G21985" s="35"/>
      <c r="H21985" s="35"/>
    </row>
    <row r="21986" spans="7:8" x14ac:dyDescent="0.2">
      <c r="G21986" s="35"/>
      <c r="H21986" s="35"/>
    </row>
    <row r="21987" spans="7:8" x14ac:dyDescent="0.2">
      <c r="G21987" s="35"/>
      <c r="H21987" s="35"/>
    </row>
    <row r="21988" spans="7:8" x14ac:dyDescent="0.2">
      <c r="G21988" s="35"/>
      <c r="H21988" s="35"/>
    </row>
    <row r="21989" spans="7:8" x14ac:dyDescent="0.2">
      <c r="G21989" s="35"/>
      <c r="H21989" s="35"/>
    </row>
    <row r="21990" spans="7:8" x14ac:dyDescent="0.2">
      <c r="G21990" s="35"/>
      <c r="H21990" s="35"/>
    </row>
    <row r="21991" spans="7:8" x14ac:dyDescent="0.2">
      <c r="G21991" s="35"/>
      <c r="H21991" s="35"/>
    </row>
    <row r="21992" spans="7:8" x14ac:dyDescent="0.2">
      <c r="G21992" s="35"/>
      <c r="H21992" s="35"/>
    </row>
    <row r="21993" spans="7:8" x14ac:dyDescent="0.2">
      <c r="G21993" s="35"/>
      <c r="H21993" s="35"/>
    </row>
    <row r="21994" spans="7:8" x14ac:dyDescent="0.2">
      <c r="G21994" s="35"/>
      <c r="H21994" s="35"/>
    </row>
    <row r="21995" spans="7:8" x14ac:dyDescent="0.2">
      <c r="G21995" s="35"/>
      <c r="H21995" s="35"/>
    </row>
    <row r="21996" spans="7:8" x14ac:dyDescent="0.2">
      <c r="G21996" s="35"/>
      <c r="H21996" s="35"/>
    </row>
    <row r="21997" spans="7:8" x14ac:dyDescent="0.2">
      <c r="G21997" s="35"/>
      <c r="H21997" s="35"/>
    </row>
    <row r="21998" spans="7:8" x14ac:dyDescent="0.2">
      <c r="G21998" s="35"/>
      <c r="H21998" s="35"/>
    </row>
    <row r="21999" spans="7:8" x14ac:dyDescent="0.2">
      <c r="G21999" s="35"/>
      <c r="H21999" s="35"/>
    </row>
    <row r="22000" spans="7:8" x14ac:dyDescent="0.2">
      <c r="G22000" s="35"/>
      <c r="H22000" s="35"/>
    </row>
    <row r="22001" spans="7:8" x14ac:dyDescent="0.2">
      <c r="G22001" s="35"/>
      <c r="H22001" s="35"/>
    </row>
    <row r="22002" spans="7:8" x14ac:dyDescent="0.2">
      <c r="G22002" s="35"/>
      <c r="H22002" s="35"/>
    </row>
    <row r="22003" spans="7:8" x14ac:dyDescent="0.2">
      <c r="G22003" s="35"/>
      <c r="H22003" s="35"/>
    </row>
    <row r="22004" spans="7:8" x14ac:dyDescent="0.2">
      <c r="G22004" s="35"/>
      <c r="H22004" s="35"/>
    </row>
    <row r="22005" spans="7:8" x14ac:dyDescent="0.2">
      <c r="G22005" s="35"/>
      <c r="H22005" s="35"/>
    </row>
    <row r="22006" spans="7:8" x14ac:dyDescent="0.2">
      <c r="G22006" s="35"/>
      <c r="H22006" s="35"/>
    </row>
    <row r="22007" spans="7:8" x14ac:dyDescent="0.2">
      <c r="G22007" s="35"/>
      <c r="H22007" s="35"/>
    </row>
    <row r="22008" spans="7:8" x14ac:dyDescent="0.2">
      <c r="G22008" s="35"/>
      <c r="H22008" s="35"/>
    </row>
    <row r="22009" spans="7:8" x14ac:dyDescent="0.2">
      <c r="G22009" s="35"/>
      <c r="H22009" s="35"/>
    </row>
    <row r="22010" spans="7:8" x14ac:dyDescent="0.2">
      <c r="G22010" s="35"/>
      <c r="H22010" s="35"/>
    </row>
    <row r="22011" spans="7:8" x14ac:dyDescent="0.2">
      <c r="G22011" s="35"/>
      <c r="H22011" s="35"/>
    </row>
    <row r="22012" spans="7:8" x14ac:dyDescent="0.2">
      <c r="G22012" s="35"/>
      <c r="H22012" s="35"/>
    </row>
    <row r="22013" spans="7:8" x14ac:dyDescent="0.2">
      <c r="G22013" s="35"/>
      <c r="H22013" s="35"/>
    </row>
    <row r="22014" spans="7:8" x14ac:dyDescent="0.2">
      <c r="G22014" s="35"/>
      <c r="H22014" s="35"/>
    </row>
    <row r="22015" spans="7:8" x14ac:dyDescent="0.2">
      <c r="G22015" s="35"/>
      <c r="H22015" s="35"/>
    </row>
    <row r="22016" spans="7:8" x14ac:dyDescent="0.2">
      <c r="G22016" s="35"/>
      <c r="H22016" s="35"/>
    </row>
    <row r="22017" spans="7:8" x14ac:dyDescent="0.2">
      <c r="G22017" s="35"/>
      <c r="H22017" s="35"/>
    </row>
    <row r="22018" spans="7:8" x14ac:dyDescent="0.2">
      <c r="G22018" s="35"/>
      <c r="H22018" s="35"/>
    </row>
    <row r="22019" spans="7:8" x14ac:dyDescent="0.2">
      <c r="G22019" s="35"/>
      <c r="H22019" s="35"/>
    </row>
    <row r="22020" spans="7:8" x14ac:dyDescent="0.2">
      <c r="G22020" s="35"/>
      <c r="H22020" s="35"/>
    </row>
    <row r="22021" spans="7:8" x14ac:dyDescent="0.2">
      <c r="G22021" s="35"/>
      <c r="H22021" s="35"/>
    </row>
    <row r="22022" spans="7:8" x14ac:dyDescent="0.2">
      <c r="G22022" s="35"/>
      <c r="H22022" s="35"/>
    </row>
    <row r="22023" spans="7:8" x14ac:dyDescent="0.2">
      <c r="G22023" s="35"/>
      <c r="H22023" s="35"/>
    </row>
    <row r="22024" spans="7:8" x14ac:dyDescent="0.2">
      <c r="G22024" s="35"/>
      <c r="H22024" s="35"/>
    </row>
    <row r="22025" spans="7:8" x14ac:dyDescent="0.2">
      <c r="G22025" s="35"/>
      <c r="H22025" s="35"/>
    </row>
    <row r="22026" spans="7:8" x14ac:dyDescent="0.2">
      <c r="G22026" s="35"/>
      <c r="H22026" s="35"/>
    </row>
    <row r="22027" spans="7:8" x14ac:dyDescent="0.2">
      <c r="G22027" s="35"/>
      <c r="H22027" s="35"/>
    </row>
    <row r="22028" spans="7:8" x14ac:dyDescent="0.2">
      <c r="G22028" s="35"/>
      <c r="H22028" s="35"/>
    </row>
    <row r="22029" spans="7:8" x14ac:dyDescent="0.2">
      <c r="G22029" s="35"/>
      <c r="H22029" s="35"/>
    </row>
    <row r="22030" spans="7:8" x14ac:dyDescent="0.2">
      <c r="G22030" s="35"/>
      <c r="H22030" s="35"/>
    </row>
    <row r="22031" spans="7:8" x14ac:dyDescent="0.2">
      <c r="G22031" s="35"/>
      <c r="H22031" s="35"/>
    </row>
    <row r="22032" spans="7:8" x14ac:dyDescent="0.2">
      <c r="G22032" s="35"/>
      <c r="H22032" s="35"/>
    </row>
    <row r="22033" spans="7:8" x14ac:dyDescent="0.2">
      <c r="G22033" s="35"/>
      <c r="H22033" s="35"/>
    </row>
    <row r="22034" spans="7:8" x14ac:dyDescent="0.2">
      <c r="G22034" s="35"/>
      <c r="H22034" s="35"/>
    </row>
    <row r="22035" spans="7:8" x14ac:dyDescent="0.2">
      <c r="G22035" s="35"/>
      <c r="H22035" s="35"/>
    </row>
    <row r="22036" spans="7:8" x14ac:dyDescent="0.2">
      <c r="G22036" s="35"/>
      <c r="H22036" s="35"/>
    </row>
    <row r="22037" spans="7:8" x14ac:dyDescent="0.2">
      <c r="G22037" s="35"/>
      <c r="H22037" s="35"/>
    </row>
    <row r="22038" spans="7:8" x14ac:dyDescent="0.2">
      <c r="G22038" s="35"/>
      <c r="H22038" s="35"/>
    </row>
    <row r="22039" spans="7:8" x14ac:dyDescent="0.2">
      <c r="G22039" s="35"/>
      <c r="H22039" s="35"/>
    </row>
    <row r="22040" spans="7:8" x14ac:dyDescent="0.2">
      <c r="G22040" s="35"/>
      <c r="H22040" s="35"/>
    </row>
    <row r="22041" spans="7:8" x14ac:dyDescent="0.2">
      <c r="G22041" s="35"/>
      <c r="H22041" s="35"/>
    </row>
    <row r="22042" spans="7:8" x14ac:dyDescent="0.2">
      <c r="G22042" s="35"/>
      <c r="H22042" s="35"/>
    </row>
    <row r="22043" spans="7:8" x14ac:dyDescent="0.2">
      <c r="G22043" s="35"/>
      <c r="H22043" s="35"/>
    </row>
    <row r="22044" spans="7:8" x14ac:dyDescent="0.2">
      <c r="G22044" s="35"/>
      <c r="H22044" s="35"/>
    </row>
    <row r="22045" spans="7:8" x14ac:dyDescent="0.2">
      <c r="G22045" s="35"/>
      <c r="H22045" s="35"/>
    </row>
    <row r="22046" spans="7:8" x14ac:dyDescent="0.2">
      <c r="G22046" s="35"/>
      <c r="H22046" s="35"/>
    </row>
    <row r="22047" spans="7:8" x14ac:dyDescent="0.2">
      <c r="G22047" s="35"/>
      <c r="H22047" s="35"/>
    </row>
    <row r="22048" spans="7:8" x14ac:dyDescent="0.2">
      <c r="G22048" s="35"/>
      <c r="H22048" s="35"/>
    </row>
    <row r="22049" spans="7:8" x14ac:dyDescent="0.2">
      <c r="G22049" s="35"/>
      <c r="H22049" s="35"/>
    </row>
    <row r="22050" spans="7:8" x14ac:dyDescent="0.2">
      <c r="G22050" s="35"/>
      <c r="H22050" s="35"/>
    </row>
    <row r="22051" spans="7:8" x14ac:dyDescent="0.2">
      <c r="G22051" s="35"/>
      <c r="H22051" s="35"/>
    </row>
    <row r="22052" spans="7:8" x14ac:dyDescent="0.2">
      <c r="G22052" s="35"/>
      <c r="H22052" s="35"/>
    </row>
    <row r="22053" spans="7:8" x14ac:dyDescent="0.2">
      <c r="G22053" s="35"/>
      <c r="H22053" s="35"/>
    </row>
    <row r="22054" spans="7:8" x14ac:dyDescent="0.2">
      <c r="G22054" s="35"/>
      <c r="H22054" s="35"/>
    </row>
    <row r="22055" spans="7:8" x14ac:dyDescent="0.2">
      <c r="G22055" s="35"/>
      <c r="H22055" s="35"/>
    </row>
    <row r="22056" spans="7:8" x14ac:dyDescent="0.2">
      <c r="G22056" s="35"/>
      <c r="H22056" s="35"/>
    </row>
    <row r="22057" spans="7:8" x14ac:dyDescent="0.2">
      <c r="G22057" s="35"/>
      <c r="H22057" s="35"/>
    </row>
    <row r="22058" spans="7:8" x14ac:dyDescent="0.2">
      <c r="G22058" s="35"/>
      <c r="H22058" s="35"/>
    </row>
    <row r="22059" spans="7:8" x14ac:dyDescent="0.2">
      <c r="G22059" s="35"/>
      <c r="H22059" s="35"/>
    </row>
    <row r="22060" spans="7:8" x14ac:dyDescent="0.2">
      <c r="G22060" s="35"/>
      <c r="H22060" s="35"/>
    </row>
    <row r="22061" spans="7:8" x14ac:dyDescent="0.2">
      <c r="G22061" s="35"/>
      <c r="H22061" s="35"/>
    </row>
    <row r="22062" spans="7:8" x14ac:dyDescent="0.2">
      <c r="G22062" s="35"/>
      <c r="H22062" s="35"/>
    </row>
    <row r="22063" spans="7:8" x14ac:dyDescent="0.2">
      <c r="G22063" s="35"/>
      <c r="H22063" s="35"/>
    </row>
    <row r="22064" spans="7:8" x14ac:dyDescent="0.2">
      <c r="G22064" s="35"/>
      <c r="H22064" s="35"/>
    </row>
    <row r="22065" spans="7:8" x14ac:dyDescent="0.2">
      <c r="G22065" s="35"/>
      <c r="H22065" s="35"/>
    </row>
    <row r="22066" spans="7:8" x14ac:dyDescent="0.2">
      <c r="G22066" s="35"/>
      <c r="H22066" s="35"/>
    </row>
    <row r="22067" spans="7:8" x14ac:dyDescent="0.2">
      <c r="G22067" s="35"/>
      <c r="H22067" s="35"/>
    </row>
    <row r="22068" spans="7:8" x14ac:dyDescent="0.2">
      <c r="G22068" s="35"/>
      <c r="H22068" s="35"/>
    </row>
    <row r="22069" spans="7:8" x14ac:dyDescent="0.2">
      <c r="G22069" s="35"/>
      <c r="H22069" s="35"/>
    </row>
    <row r="22070" spans="7:8" x14ac:dyDescent="0.2">
      <c r="G22070" s="35"/>
      <c r="H22070" s="35"/>
    </row>
    <row r="22071" spans="7:8" x14ac:dyDescent="0.2">
      <c r="G22071" s="35"/>
      <c r="H22071" s="35"/>
    </row>
    <row r="22072" spans="7:8" x14ac:dyDescent="0.2">
      <c r="G22072" s="35"/>
      <c r="H22072" s="35"/>
    </row>
    <row r="22073" spans="7:8" x14ac:dyDescent="0.2">
      <c r="G22073" s="35"/>
      <c r="H22073" s="35"/>
    </row>
    <row r="22074" spans="7:8" x14ac:dyDescent="0.2">
      <c r="G22074" s="35"/>
      <c r="H22074" s="35"/>
    </row>
    <row r="22075" spans="7:8" x14ac:dyDescent="0.2">
      <c r="G22075" s="35"/>
      <c r="H22075" s="35"/>
    </row>
    <row r="22076" spans="7:8" x14ac:dyDescent="0.2">
      <c r="G22076" s="35"/>
      <c r="H22076" s="35"/>
    </row>
    <row r="22077" spans="7:8" x14ac:dyDescent="0.2">
      <c r="G22077" s="35"/>
      <c r="H22077" s="35"/>
    </row>
    <row r="22078" spans="7:8" x14ac:dyDescent="0.2">
      <c r="G22078" s="35"/>
      <c r="H22078" s="35"/>
    </row>
    <row r="22079" spans="7:8" x14ac:dyDescent="0.2">
      <c r="G22079" s="35"/>
      <c r="H22079" s="35"/>
    </row>
    <row r="22080" spans="7:8" x14ac:dyDescent="0.2">
      <c r="G22080" s="35"/>
      <c r="H22080" s="35"/>
    </row>
    <row r="22081" spans="7:8" x14ac:dyDescent="0.2">
      <c r="G22081" s="35"/>
      <c r="H22081" s="35"/>
    </row>
    <row r="22082" spans="7:8" x14ac:dyDescent="0.2">
      <c r="G22082" s="35"/>
      <c r="H22082" s="35"/>
    </row>
    <row r="22083" spans="7:8" x14ac:dyDescent="0.2">
      <c r="G22083" s="35"/>
      <c r="H22083" s="35"/>
    </row>
    <row r="22084" spans="7:8" x14ac:dyDescent="0.2">
      <c r="G22084" s="35"/>
      <c r="H22084" s="35"/>
    </row>
    <row r="22085" spans="7:8" x14ac:dyDescent="0.2">
      <c r="G22085" s="35"/>
      <c r="H22085" s="35"/>
    </row>
    <row r="22086" spans="7:8" x14ac:dyDescent="0.2">
      <c r="G22086" s="35"/>
      <c r="H22086" s="35"/>
    </row>
    <row r="22087" spans="7:8" x14ac:dyDescent="0.2">
      <c r="G22087" s="35"/>
      <c r="H22087" s="35"/>
    </row>
    <row r="22088" spans="7:8" x14ac:dyDescent="0.2">
      <c r="G22088" s="35"/>
      <c r="H22088" s="35"/>
    </row>
    <row r="22089" spans="7:8" x14ac:dyDescent="0.2">
      <c r="G22089" s="35"/>
      <c r="H22089" s="35"/>
    </row>
    <row r="22090" spans="7:8" x14ac:dyDescent="0.2">
      <c r="G22090" s="35"/>
      <c r="H22090" s="35"/>
    </row>
    <row r="22091" spans="7:8" x14ac:dyDescent="0.2">
      <c r="G22091" s="35"/>
      <c r="H22091" s="35"/>
    </row>
    <row r="22092" spans="7:8" x14ac:dyDescent="0.2">
      <c r="G22092" s="35"/>
      <c r="H22092" s="35"/>
    </row>
    <row r="22093" spans="7:8" x14ac:dyDescent="0.2">
      <c r="G22093" s="35"/>
      <c r="H22093" s="35"/>
    </row>
    <row r="22094" spans="7:8" x14ac:dyDescent="0.2">
      <c r="G22094" s="35"/>
      <c r="H22094" s="35"/>
    </row>
    <row r="22095" spans="7:8" x14ac:dyDescent="0.2">
      <c r="G22095" s="35"/>
      <c r="H22095" s="35"/>
    </row>
    <row r="22096" spans="7:8" x14ac:dyDescent="0.2">
      <c r="G22096" s="35"/>
      <c r="H22096" s="35"/>
    </row>
    <row r="22097" spans="7:8" x14ac:dyDescent="0.2">
      <c r="G22097" s="35"/>
      <c r="H22097" s="35"/>
    </row>
    <row r="22098" spans="7:8" x14ac:dyDescent="0.2">
      <c r="G22098" s="35"/>
      <c r="H22098" s="35"/>
    </row>
    <row r="22099" spans="7:8" x14ac:dyDescent="0.2">
      <c r="G22099" s="35"/>
      <c r="H22099" s="35"/>
    </row>
    <row r="22100" spans="7:8" x14ac:dyDescent="0.2">
      <c r="G22100" s="35"/>
      <c r="H22100" s="35"/>
    </row>
    <row r="22101" spans="7:8" x14ac:dyDescent="0.2">
      <c r="G22101" s="35"/>
      <c r="H22101" s="35"/>
    </row>
    <row r="22102" spans="7:8" x14ac:dyDescent="0.2">
      <c r="G22102" s="35"/>
      <c r="H22102" s="35"/>
    </row>
    <row r="22103" spans="7:8" x14ac:dyDescent="0.2">
      <c r="G22103" s="35"/>
      <c r="H22103" s="35"/>
    </row>
    <row r="22104" spans="7:8" x14ac:dyDescent="0.2">
      <c r="G22104" s="35"/>
      <c r="H22104" s="35"/>
    </row>
    <row r="22105" spans="7:8" x14ac:dyDescent="0.2">
      <c r="G22105" s="35"/>
      <c r="H22105" s="35"/>
    </row>
    <row r="22106" spans="7:8" x14ac:dyDescent="0.2">
      <c r="G22106" s="35"/>
      <c r="H22106" s="35"/>
    </row>
    <row r="22107" spans="7:8" x14ac:dyDescent="0.2">
      <c r="G22107" s="35"/>
      <c r="H22107" s="35"/>
    </row>
    <row r="22108" spans="7:8" x14ac:dyDescent="0.2">
      <c r="G22108" s="35"/>
      <c r="H22108" s="35"/>
    </row>
    <row r="22109" spans="7:8" x14ac:dyDescent="0.2">
      <c r="G22109" s="35"/>
      <c r="H22109" s="35"/>
    </row>
    <row r="22110" spans="7:8" x14ac:dyDescent="0.2">
      <c r="G22110" s="35"/>
      <c r="H22110" s="35"/>
    </row>
    <row r="22111" spans="7:8" x14ac:dyDescent="0.2">
      <c r="G22111" s="35"/>
      <c r="H22111" s="35"/>
    </row>
    <row r="22112" spans="7:8" x14ac:dyDescent="0.2">
      <c r="G22112" s="35"/>
      <c r="H22112" s="35"/>
    </row>
    <row r="22113" spans="7:8" x14ac:dyDescent="0.2">
      <c r="G22113" s="35"/>
      <c r="H22113" s="35"/>
    </row>
    <row r="22114" spans="7:8" x14ac:dyDescent="0.2">
      <c r="G22114" s="35"/>
      <c r="H22114" s="35"/>
    </row>
    <row r="22115" spans="7:8" x14ac:dyDescent="0.2">
      <c r="G22115" s="35"/>
      <c r="H22115" s="35"/>
    </row>
    <row r="22116" spans="7:8" x14ac:dyDescent="0.2">
      <c r="G22116" s="35"/>
      <c r="H22116" s="35"/>
    </row>
    <row r="22117" spans="7:8" x14ac:dyDescent="0.2">
      <c r="G22117" s="35"/>
      <c r="H22117" s="35"/>
    </row>
    <row r="22118" spans="7:8" x14ac:dyDescent="0.2">
      <c r="G22118" s="35"/>
      <c r="H22118" s="35"/>
    </row>
    <row r="22119" spans="7:8" x14ac:dyDescent="0.2">
      <c r="G22119" s="35"/>
      <c r="H22119" s="35"/>
    </row>
    <row r="22120" spans="7:8" x14ac:dyDescent="0.2">
      <c r="G22120" s="35"/>
      <c r="H22120" s="35"/>
    </row>
    <row r="22121" spans="7:8" x14ac:dyDescent="0.2">
      <c r="G22121" s="35"/>
      <c r="H22121" s="35"/>
    </row>
    <row r="22122" spans="7:8" x14ac:dyDescent="0.2">
      <c r="G22122" s="35"/>
      <c r="H22122" s="35"/>
    </row>
    <row r="22123" spans="7:8" x14ac:dyDescent="0.2">
      <c r="G22123" s="35"/>
      <c r="H22123" s="35"/>
    </row>
    <row r="22124" spans="7:8" x14ac:dyDescent="0.2">
      <c r="G22124" s="35"/>
      <c r="H22124" s="35"/>
    </row>
    <row r="22125" spans="7:8" x14ac:dyDescent="0.2">
      <c r="G22125" s="35"/>
      <c r="H22125" s="35"/>
    </row>
    <row r="22126" spans="7:8" x14ac:dyDescent="0.2">
      <c r="G22126" s="35"/>
      <c r="H22126" s="35"/>
    </row>
    <row r="22127" spans="7:8" x14ac:dyDescent="0.2">
      <c r="G22127" s="35"/>
      <c r="H22127" s="35"/>
    </row>
    <row r="22128" spans="7:8" x14ac:dyDescent="0.2">
      <c r="G22128" s="35"/>
      <c r="H22128" s="35"/>
    </row>
    <row r="22129" spans="7:8" x14ac:dyDescent="0.2">
      <c r="G22129" s="35"/>
      <c r="H22129" s="35"/>
    </row>
    <row r="22130" spans="7:8" x14ac:dyDescent="0.2">
      <c r="G22130" s="35"/>
      <c r="H22130" s="35"/>
    </row>
    <row r="22131" spans="7:8" x14ac:dyDescent="0.2">
      <c r="G22131" s="35"/>
      <c r="H22131" s="35"/>
    </row>
    <row r="22132" spans="7:8" x14ac:dyDescent="0.2">
      <c r="G22132" s="35"/>
      <c r="H22132" s="35"/>
    </row>
    <row r="22133" spans="7:8" x14ac:dyDescent="0.2">
      <c r="G22133" s="35"/>
      <c r="H22133" s="35"/>
    </row>
    <row r="22134" spans="7:8" x14ac:dyDescent="0.2">
      <c r="G22134" s="35"/>
      <c r="H22134" s="35"/>
    </row>
    <row r="22135" spans="7:8" x14ac:dyDescent="0.2">
      <c r="G22135" s="35"/>
      <c r="H22135" s="35"/>
    </row>
    <row r="22136" spans="7:8" x14ac:dyDescent="0.2">
      <c r="G22136" s="35"/>
      <c r="H22136" s="35"/>
    </row>
    <row r="22137" spans="7:8" x14ac:dyDescent="0.2">
      <c r="G22137" s="35"/>
      <c r="H22137" s="35"/>
    </row>
    <row r="22138" spans="7:8" x14ac:dyDescent="0.2">
      <c r="G22138" s="35"/>
      <c r="H22138" s="35"/>
    </row>
    <row r="22139" spans="7:8" x14ac:dyDescent="0.2">
      <c r="G22139" s="35"/>
      <c r="H22139" s="35"/>
    </row>
    <row r="22140" spans="7:8" x14ac:dyDescent="0.2">
      <c r="G22140" s="35"/>
      <c r="H22140" s="35"/>
    </row>
    <row r="22141" spans="7:8" x14ac:dyDescent="0.2">
      <c r="G22141" s="35"/>
      <c r="H22141" s="35"/>
    </row>
    <row r="22142" spans="7:8" x14ac:dyDescent="0.2">
      <c r="G22142" s="35"/>
      <c r="H22142" s="35"/>
    </row>
    <row r="22143" spans="7:8" x14ac:dyDescent="0.2">
      <c r="G22143" s="35"/>
      <c r="H22143" s="35"/>
    </row>
    <row r="22144" spans="7:8" x14ac:dyDescent="0.2">
      <c r="G22144" s="35"/>
      <c r="H22144" s="35"/>
    </row>
    <row r="22145" spans="7:8" x14ac:dyDescent="0.2">
      <c r="G22145" s="35"/>
      <c r="H22145" s="35"/>
    </row>
    <row r="22146" spans="7:8" x14ac:dyDescent="0.2">
      <c r="G22146" s="35"/>
      <c r="H22146" s="35"/>
    </row>
    <row r="22147" spans="7:8" x14ac:dyDescent="0.2">
      <c r="G22147" s="35"/>
      <c r="H22147" s="35"/>
    </row>
    <row r="22148" spans="7:8" x14ac:dyDescent="0.2">
      <c r="G22148" s="35"/>
      <c r="H22148" s="35"/>
    </row>
    <row r="22149" spans="7:8" x14ac:dyDescent="0.2">
      <c r="G22149" s="35"/>
      <c r="H22149" s="35"/>
    </row>
    <row r="22150" spans="7:8" x14ac:dyDescent="0.2">
      <c r="G22150" s="35"/>
      <c r="H22150" s="35"/>
    </row>
    <row r="22151" spans="7:8" x14ac:dyDescent="0.2">
      <c r="G22151" s="35"/>
      <c r="H22151" s="35"/>
    </row>
    <row r="22152" spans="7:8" x14ac:dyDescent="0.2">
      <c r="G22152" s="35"/>
      <c r="H22152" s="35"/>
    </row>
    <row r="22153" spans="7:8" x14ac:dyDescent="0.2">
      <c r="G22153" s="35"/>
      <c r="H22153" s="35"/>
    </row>
    <row r="22154" spans="7:8" x14ac:dyDescent="0.2">
      <c r="G22154" s="35"/>
      <c r="H22154" s="35"/>
    </row>
    <row r="22155" spans="7:8" x14ac:dyDescent="0.2">
      <c r="G22155" s="35"/>
      <c r="H22155" s="35"/>
    </row>
    <row r="22156" spans="7:8" x14ac:dyDescent="0.2">
      <c r="G22156" s="35"/>
      <c r="H22156" s="35"/>
    </row>
    <row r="22157" spans="7:8" x14ac:dyDescent="0.2">
      <c r="G22157" s="35"/>
      <c r="H22157" s="35"/>
    </row>
    <row r="22158" spans="7:8" x14ac:dyDescent="0.2">
      <c r="G22158" s="35"/>
      <c r="H22158" s="35"/>
    </row>
    <row r="22159" spans="7:8" x14ac:dyDescent="0.2">
      <c r="G22159" s="35"/>
      <c r="H22159" s="35"/>
    </row>
    <row r="22160" spans="7:8" x14ac:dyDescent="0.2">
      <c r="G22160" s="35"/>
      <c r="H22160" s="35"/>
    </row>
    <row r="22161" spans="7:8" x14ac:dyDescent="0.2">
      <c r="G22161" s="35"/>
      <c r="H22161" s="35"/>
    </row>
    <row r="22162" spans="7:8" x14ac:dyDescent="0.2">
      <c r="G22162" s="35"/>
      <c r="H22162" s="35"/>
    </row>
    <row r="22163" spans="7:8" x14ac:dyDescent="0.2">
      <c r="G22163" s="35"/>
      <c r="H22163" s="35"/>
    </row>
    <row r="22164" spans="7:8" x14ac:dyDescent="0.2">
      <c r="G22164" s="35"/>
      <c r="H22164" s="35"/>
    </row>
    <row r="22165" spans="7:8" x14ac:dyDescent="0.2">
      <c r="G22165" s="35"/>
      <c r="H22165" s="35"/>
    </row>
    <row r="22166" spans="7:8" x14ac:dyDescent="0.2">
      <c r="G22166" s="35"/>
      <c r="H22166" s="35"/>
    </row>
    <row r="22167" spans="7:8" x14ac:dyDescent="0.2">
      <c r="G22167" s="35"/>
      <c r="H22167" s="35"/>
    </row>
    <row r="22168" spans="7:8" x14ac:dyDescent="0.2">
      <c r="G22168" s="35"/>
      <c r="H22168" s="35"/>
    </row>
    <row r="22169" spans="7:8" x14ac:dyDescent="0.2">
      <c r="G22169" s="35"/>
      <c r="H22169" s="35"/>
    </row>
    <row r="22170" spans="7:8" x14ac:dyDescent="0.2">
      <c r="G22170" s="35"/>
      <c r="H22170" s="35"/>
    </row>
    <row r="22171" spans="7:8" x14ac:dyDescent="0.2">
      <c r="G22171" s="35"/>
      <c r="H22171" s="35"/>
    </row>
    <row r="22172" spans="7:8" x14ac:dyDescent="0.2">
      <c r="G22172" s="35"/>
      <c r="H22172" s="35"/>
    </row>
    <row r="22173" spans="7:8" x14ac:dyDescent="0.2">
      <c r="G22173" s="35"/>
      <c r="H22173" s="35"/>
    </row>
    <row r="22174" spans="7:8" x14ac:dyDescent="0.2">
      <c r="G22174" s="35"/>
      <c r="H22174" s="35"/>
    </row>
    <row r="22175" spans="7:8" x14ac:dyDescent="0.2">
      <c r="G22175" s="35"/>
      <c r="H22175" s="35"/>
    </row>
    <row r="22176" spans="7:8" x14ac:dyDescent="0.2">
      <c r="G22176" s="35"/>
      <c r="H22176" s="35"/>
    </row>
    <row r="22177" spans="7:8" x14ac:dyDescent="0.2">
      <c r="G22177" s="35"/>
      <c r="H22177" s="35"/>
    </row>
    <row r="22178" spans="7:8" x14ac:dyDescent="0.2">
      <c r="G22178" s="35"/>
      <c r="H22178" s="35"/>
    </row>
    <row r="22179" spans="7:8" x14ac:dyDescent="0.2">
      <c r="G22179" s="35"/>
      <c r="H22179" s="35"/>
    </row>
    <row r="22180" spans="7:8" x14ac:dyDescent="0.2">
      <c r="G22180" s="35"/>
      <c r="H22180" s="35"/>
    </row>
    <row r="22181" spans="7:8" x14ac:dyDescent="0.2">
      <c r="G22181" s="35"/>
      <c r="H22181" s="35"/>
    </row>
    <row r="22182" spans="7:8" x14ac:dyDescent="0.2">
      <c r="G22182" s="35"/>
      <c r="H22182" s="35"/>
    </row>
    <row r="22183" spans="7:8" x14ac:dyDescent="0.2">
      <c r="G22183" s="35"/>
      <c r="H22183" s="35"/>
    </row>
    <row r="22184" spans="7:8" x14ac:dyDescent="0.2">
      <c r="G22184" s="35"/>
      <c r="H22184" s="35"/>
    </row>
    <row r="22185" spans="7:8" x14ac:dyDescent="0.2">
      <c r="G22185" s="35"/>
      <c r="H22185" s="35"/>
    </row>
    <row r="22186" spans="7:8" x14ac:dyDescent="0.2">
      <c r="G22186" s="35"/>
      <c r="H22186" s="35"/>
    </row>
    <row r="22187" spans="7:8" x14ac:dyDescent="0.2">
      <c r="G22187" s="35"/>
      <c r="H22187" s="35"/>
    </row>
    <row r="22188" spans="7:8" x14ac:dyDescent="0.2">
      <c r="G22188" s="35"/>
      <c r="H22188" s="35"/>
    </row>
    <row r="22189" spans="7:8" x14ac:dyDescent="0.2">
      <c r="G22189" s="35"/>
      <c r="H22189" s="35"/>
    </row>
    <row r="22190" spans="7:8" x14ac:dyDescent="0.2">
      <c r="G22190" s="35"/>
      <c r="H22190" s="35"/>
    </row>
    <row r="22191" spans="7:8" x14ac:dyDescent="0.2">
      <c r="G22191" s="35"/>
      <c r="H22191" s="35"/>
    </row>
    <row r="22192" spans="7:8" x14ac:dyDescent="0.2">
      <c r="G22192" s="35"/>
      <c r="H22192" s="35"/>
    </row>
    <row r="22193" spans="7:8" x14ac:dyDescent="0.2">
      <c r="G22193" s="35"/>
      <c r="H22193" s="35"/>
    </row>
    <row r="22194" spans="7:8" x14ac:dyDescent="0.2">
      <c r="G22194" s="35"/>
      <c r="H22194" s="35"/>
    </row>
    <row r="22195" spans="7:8" x14ac:dyDescent="0.2">
      <c r="G22195" s="35"/>
      <c r="H22195" s="35"/>
    </row>
    <row r="22196" spans="7:8" x14ac:dyDescent="0.2">
      <c r="G22196" s="35"/>
      <c r="H22196" s="35"/>
    </row>
    <row r="22197" spans="7:8" x14ac:dyDescent="0.2">
      <c r="G22197" s="35"/>
      <c r="H22197" s="35"/>
    </row>
    <row r="22198" spans="7:8" x14ac:dyDescent="0.2">
      <c r="G22198" s="35"/>
      <c r="H22198" s="35"/>
    </row>
    <row r="22199" spans="7:8" x14ac:dyDescent="0.2">
      <c r="G22199" s="35"/>
      <c r="H22199" s="35"/>
    </row>
    <row r="22200" spans="7:8" x14ac:dyDescent="0.2">
      <c r="G22200" s="35"/>
      <c r="H22200" s="35"/>
    </row>
    <row r="22201" spans="7:8" x14ac:dyDescent="0.2">
      <c r="G22201" s="35"/>
      <c r="H22201" s="35"/>
    </row>
    <row r="22202" spans="7:8" x14ac:dyDescent="0.2">
      <c r="G22202" s="35"/>
      <c r="H22202" s="35"/>
    </row>
    <row r="22203" spans="7:8" x14ac:dyDescent="0.2">
      <c r="G22203" s="35"/>
      <c r="H22203" s="35"/>
    </row>
    <row r="22204" spans="7:8" x14ac:dyDescent="0.2">
      <c r="G22204" s="35"/>
      <c r="H22204" s="35"/>
    </row>
    <row r="22205" spans="7:8" x14ac:dyDescent="0.2">
      <c r="G22205" s="35"/>
      <c r="H22205" s="35"/>
    </row>
    <row r="22206" spans="7:8" x14ac:dyDescent="0.2">
      <c r="G22206" s="35"/>
      <c r="H22206" s="35"/>
    </row>
    <row r="22207" spans="7:8" x14ac:dyDescent="0.2">
      <c r="G22207" s="35"/>
      <c r="H22207" s="35"/>
    </row>
    <row r="22208" spans="7:8" x14ac:dyDescent="0.2">
      <c r="G22208" s="35"/>
      <c r="H22208" s="35"/>
    </row>
    <row r="22209" spans="7:8" x14ac:dyDescent="0.2">
      <c r="G22209" s="35"/>
      <c r="H22209" s="35"/>
    </row>
    <row r="22210" spans="7:8" x14ac:dyDescent="0.2">
      <c r="G22210" s="35"/>
      <c r="H22210" s="35"/>
    </row>
    <row r="22211" spans="7:8" x14ac:dyDescent="0.2">
      <c r="G22211" s="35"/>
      <c r="H22211" s="35"/>
    </row>
    <row r="22212" spans="7:8" x14ac:dyDescent="0.2">
      <c r="G22212" s="35"/>
      <c r="H22212" s="35"/>
    </row>
    <row r="22213" spans="7:8" x14ac:dyDescent="0.2">
      <c r="G22213" s="35"/>
      <c r="H22213" s="35"/>
    </row>
    <row r="22214" spans="7:8" x14ac:dyDescent="0.2">
      <c r="G22214" s="35"/>
      <c r="H22214" s="35"/>
    </row>
    <row r="22215" spans="7:8" x14ac:dyDescent="0.2">
      <c r="G22215" s="35"/>
      <c r="H22215" s="35"/>
    </row>
    <row r="22216" spans="7:8" x14ac:dyDescent="0.2">
      <c r="G22216" s="35"/>
      <c r="H22216" s="35"/>
    </row>
    <row r="22217" spans="7:8" x14ac:dyDescent="0.2">
      <c r="G22217" s="35"/>
      <c r="H22217" s="35"/>
    </row>
    <row r="22218" spans="7:8" x14ac:dyDescent="0.2">
      <c r="G22218" s="35"/>
      <c r="H22218" s="35"/>
    </row>
    <row r="22219" spans="7:8" x14ac:dyDescent="0.2">
      <c r="G22219" s="35"/>
      <c r="H22219" s="35"/>
    </row>
    <row r="22220" spans="7:8" x14ac:dyDescent="0.2">
      <c r="G22220" s="35"/>
      <c r="H22220" s="35"/>
    </row>
    <row r="22221" spans="7:8" x14ac:dyDescent="0.2">
      <c r="G22221" s="35"/>
      <c r="H22221" s="35"/>
    </row>
    <row r="22222" spans="7:8" x14ac:dyDescent="0.2">
      <c r="G22222" s="35"/>
      <c r="H22222" s="35"/>
    </row>
    <row r="22223" spans="7:8" x14ac:dyDescent="0.2">
      <c r="G22223" s="35"/>
      <c r="H22223" s="35"/>
    </row>
    <row r="22224" spans="7:8" x14ac:dyDescent="0.2">
      <c r="G22224" s="35"/>
      <c r="H22224" s="35"/>
    </row>
    <row r="22225" spans="7:8" x14ac:dyDescent="0.2">
      <c r="G22225" s="35"/>
      <c r="H22225" s="35"/>
    </row>
    <row r="22226" spans="7:8" x14ac:dyDescent="0.2">
      <c r="G22226" s="35"/>
      <c r="H22226" s="35"/>
    </row>
    <row r="22227" spans="7:8" x14ac:dyDescent="0.2">
      <c r="G22227" s="35"/>
      <c r="H22227" s="35"/>
    </row>
    <row r="22228" spans="7:8" x14ac:dyDescent="0.2">
      <c r="G22228" s="35"/>
      <c r="H22228" s="35"/>
    </row>
    <row r="22229" spans="7:8" x14ac:dyDescent="0.2">
      <c r="G22229" s="35"/>
      <c r="H22229" s="35"/>
    </row>
    <row r="22230" spans="7:8" x14ac:dyDescent="0.2">
      <c r="G22230" s="35"/>
      <c r="H22230" s="35"/>
    </row>
    <row r="22231" spans="7:8" x14ac:dyDescent="0.2">
      <c r="G22231" s="35"/>
      <c r="H22231" s="35"/>
    </row>
    <row r="22232" spans="7:8" x14ac:dyDescent="0.2">
      <c r="G22232" s="35"/>
      <c r="H22232" s="35"/>
    </row>
    <row r="22233" spans="7:8" x14ac:dyDescent="0.2">
      <c r="G22233" s="35"/>
      <c r="H22233" s="35"/>
    </row>
    <row r="22234" spans="7:8" x14ac:dyDescent="0.2">
      <c r="G22234" s="35"/>
      <c r="H22234" s="35"/>
    </row>
    <row r="22235" spans="7:8" x14ac:dyDescent="0.2">
      <c r="G22235" s="35"/>
      <c r="H22235" s="35"/>
    </row>
    <row r="22236" spans="7:8" x14ac:dyDescent="0.2">
      <c r="G22236" s="35"/>
      <c r="H22236" s="35"/>
    </row>
    <row r="22237" spans="7:8" x14ac:dyDescent="0.2">
      <c r="G22237" s="35"/>
      <c r="H22237" s="35"/>
    </row>
    <row r="22238" spans="7:8" x14ac:dyDescent="0.2">
      <c r="G22238" s="35"/>
      <c r="H22238" s="35"/>
    </row>
    <row r="22239" spans="7:8" x14ac:dyDescent="0.2">
      <c r="G22239" s="35"/>
      <c r="H22239" s="35"/>
    </row>
    <row r="22240" spans="7:8" x14ac:dyDescent="0.2">
      <c r="G22240" s="35"/>
      <c r="H22240" s="35"/>
    </row>
    <row r="22241" spans="7:8" x14ac:dyDescent="0.2">
      <c r="G22241" s="35"/>
      <c r="H22241" s="35"/>
    </row>
    <row r="22242" spans="7:8" x14ac:dyDescent="0.2">
      <c r="G22242" s="35"/>
      <c r="H22242" s="35"/>
    </row>
    <row r="22243" spans="7:8" x14ac:dyDescent="0.2">
      <c r="G22243" s="35"/>
      <c r="H22243" s="35"/>
    </row>
    <row r="22244" spans="7:8" x14ac:dyDescent="0.2">
      <c r="G22244" s="35"/>
      <c r="H22244" s="35"/>
    </row>
    <row r="22245" spans="7:8" x14ac:dyDescent="0.2">
      <c r="G22245" s="35"/>
      <c r="H22245" s="35"/>
    </row>
    <row r="22246" spans="7:8" x14ac:dyDescent="0.2">
      <c r="G22246" s="35"/>
      <c r="H22246" s="35"/>
    </row>
    <row r="22247" spans="7:8" x14ac:dyDescent="0.2">
      <c r="G22247" s="35"/>
      <c r="H22247" s="35"/>
    </row>
    <row r="22248" spans="7:8" x14ac:dyDescent="0.2">
      <c r="G22248" s="35"/>
      <c r="H22248" s="35"/>
    </row>
    <row r="22249" spans="7:8" x14ac:dyDescent="0.2">
      <c r="G22249" s="35"/>
      <c r="H22249" s="35"/>
    </row>
    <row r="22250" spans="7:8" x14ac:dyDescent="0.2">
      <c r="G22250" s="35"/>
      <c r="H22250" s="35"/>
    </row>
    <row r="22251" spans="7:8" x14ac:dyDescent="0.2">
      <c r="G22251" s="35"/>
      <c r="H22251" s="35"/>
    </row>
    <row r="22252" spans="7:8" x14ac:dyDescent="0.2">
      <c r="G22252" s="35"/>
      <c r="H22252" s="35"/>
    </row>
    <row r="22253" spans="7:8" x14ac:dyDescent="0.2">
      <c r="G22253" s="35"/>
      <c r="H22253" s="35"/>
    </row>
    <row r="22254" spans="7:8" x14ac:dyDescent="0.2">
      <c r="G22254" s="35"/>
      <c r="H22254" s="35"/>
    </row>
    <row r="22255" spans="7:8" x14ac:dyDescent="0.2">
      <c r="G22255" s="35"/>
      <c r="H22255" s="35"/>
    </row>
    <row r="22256" spans="7:8" x14ac:dyDescent="0.2">
      <c r="G22256" s="35"/>
      <c r="H22256" s="35"/>
    </row>
    <row r="22257" spans="7:8" x14ac:dyDescent="0.2">
      <c r="G22257" s="35"/>
      <c r="H22257" s="35"/>
    </row>
    <row r="22258" spans="7:8" x14ac:dyDescent="0.2">
      <c r="G22258" s="35"/>
      <c r="H22258" s="35"/>
    </row>
    <row r="22259" spans="7:8" x14ac:dyDescent="0.2">
      <c r="G22259" s="35"/>
      <c r="H22259" s="35"/>
    </row>
    <row r="22260" spans="7:8" x14ac:dyDescent="0.2">
      <c r="G22260" s="35"/>
      <c r="H22260" s="35"/>
    </row>
    <row r="22261" spans="7:8" x14ac:dyDescent="0.2">
      <c r="G22261" s="35"/>
      <c r="H22261" s="35"/>
    </row>
    <row r="22262" spans="7:8" x14ac:dyDescent="0.2">
      <c r="G22262" s="35"/>
      <c r="H22262" s="35"/>
    </row>
    <row r="22263" spans="7:8" x14ac:dyDescent="0.2">
      <c r="G22263" s="35"/>
      <c r="H22263" s="35"/>
    </row>
    <row r="22264" spans="7:8" x14ac:dyDescent="0.2">
      <c r="G22264" s="35"/>
      <c r="H22264" s="35"/>
    </row>
    <row r="22265" spans="7:8" x14ac:dyDescent="0.2">
      <c r="G22265" s="35"/>
      <c r="H22265" s="35"/>
    </row>
    <row r="22266" spans="7:8" x14ac:dyDescent="0.2">
      <c r="G22266" s="35"/>
      <c r="H22266" s="35"/>
    </row>
    <row r="22267" spans="7:8" x14ac:dyDescent="0.2">
      <c r="G22267" s="35"/>
      <c r="H22267" s="35"/>
    </row>
    <row r="22268" spans="7:8" x14ac:dyDescent="0.2">
      <c r="G22268" s="35"/>
      <c r="H22268" s="35"/>
    </row>
    <row r="22269" spans="7:8" x14ac:dyDescent="0.2">
      <c r="G22269" s="35"/>
      <c r="H22269" s="35"/>
    </row>
    <row r="22270" spans="7:8" x14ac:dyDescent="0.2">
      <c r="G22270" s="35"/>
      <c r="H22270" s="35"/>
    </row>
    <row r="22271" spans="7:8" x14ac:dyDescent="0.2">
      <c r="G22271" s="35"/>
      <c r="H22271" s="35"/>
    </row>
    <row r="22272" spans="7:8" x14ac:dyDescent="0.2">
      <c r="G22272" s="35"/>
      <c r="H22272" s="35"/>
    </row>
    <row r="22273" spans="7:8" x14ac:dyDescent="0.2">
      <c r="G22273" s="35"/>
      <c r="H22273" s="35"/>
    </row>
    <row r="22274" spans="7:8" x14ac:dyDescent="0.2">
      <c r="G22274" s="35"/>
      <c r="H22274" s="35"/>
    </row>
    <row r="22275" spans="7:8" x14ac:dyDescent="0.2">
      <c r="G22275" s="35"/>
      <c r="H22275" s="35"/>
    </row>
    <row r="22276" spans="7:8" x14ac:dyDescent="0.2">
      <c r="G22276" s="35"/>
      <c r="H22276" s="35"/>
    </row>
    <row r="22277" spans="7:8" x14ac:dyDescent="0.2">
      <c r="G22277" s="35"/>
      <c r="H22277" s="35"/>
    </row>
    <row r="22278" spans="7:8" x14ac:dyDescent="0.2">
      <c r="G22278" s="35"/>
      <c r="H22278" s="35"/>
    </row>
    <row r="22279" spans="7:8" x14ac:dyDescent="0.2">
      <c r="G22279" s="35"/>
      <c r="H22279" s="35"/>
    </row>
    <row r="22280" spans="7:8" x14ac:dyDescent="0.2">
      <c r="G22280" s="35"/>
      <c r="H22280" s="35"/>
    </row>
    <row r="22281" spans="7:8" x14ac:dyDescent="0.2">
      <c r="G22281" s="35"/>
      <c r="H22281" s="35"/>
    </row>
    <row r="22282" spans="7:8" x14ac:dyDescent="0.2">
      <c r="G22282" s="35"/>
      <c r="H22282" s="35"/>
    </row>
    <row r="22283" spans="7:8" x14ac:dyDescent="0.2">
      <c r="G22283" s="35"/>
      <c r="H22283" s="35"/>
    </row>
    <row r="22284" spans="7:8" x14ac:dyDescent="0.2">
      <c r="G22284" s="35"/>
      <c r="H22284" s="35"/>
    </row>
    <row r="22285" spans="7:8" x14ac:dyDescent="0.2">
      <c r="G22285" s="35"/>
      <c r="H22285" s="35"/>
    </row>
    <row r="22286" spans="7:8" x14ac:dyDescent="0.2">
      <c r="G22286" s="35"/>
      <c r="H22286" s="35"/>
    </row>
    <row r="22287" spans="7:8" x14ac:dyDescent="0.2">
      <c r="G22287" s="35"/>
      <c r="H22287" s="35"/>
    </row>
    <row r="22288" spans="7:8" x14ac:dyDescent="0.2">
      <c r="G22288" s="35"/>
      <c r="H22288" s="35"/>
    </row>
    <row r="22289" spans="7:8" x14ac:dyDescent="0.2">
      <c r="G22289" s="35"/>
      <c r="H22289" s="35"/>
    </row>
    <row r="22290" spans="7:8" x14ac:dyDescent="0.2">
      <c r="G22290" s="35"/>
      <c r="H22290" s="35"/>
    </row>
    <row r="22291" spans="7:8" x14ac:dyDescent="0.2">
      <c r="G22291" s="35"/>
      <c r="H22291" s="35"/>
    </row>
    <row r="22292" spans="7:8" x14ac:dyDescent="0.2">
      <c r="G22292" s="35"/>
      <c r="H22292" s="35"/>
    </row>
    <row r="22293" spans="7:8" x14ac:dyDescent="0.2">
      <c r="G22293" s="35"/>
      <c r="H22293" s="35"/>
    </row>
    <row r="22294" spans="7:8" x14ac:dyDescent="0.2">
      <c r="G22294" s="35"/>
      <c r="H22294" s="35"/>
    </row>
    <row r="22295" spans="7:8" x14ac:dyDescent="0.2">
      <c r="G22295" s="35"/>
      <c r="H22295" s="35"/>
    </row>
    <row r="22296" spans="7:8" x14ac:dyDescent="0.2">
      <c r="G22296" s="35"/>
      <c r="H22296" s="35"/>
    </row>
    <row r="22297" spans="7:8" x14ac:dyDescent="0.2">
      <c r="G22297" s="35"/>
      <c r="H22297" s="35"/>
    </row>
    <row r="22298" spans="7:8" x14ac:dyDescent="0.2">
      <c r="G22298" s="35"/>
      <c r="H22298" s="35"/>
    </row>
    <row r="22299" spans="7:8" x14ac:dyDescent="0.2">
      <c r="G22299" s="35"/>
      <c r="H22299" s="35"/>
    </row>
    <row r="22300" spans="7:8" x14ac:dyDescent="0.2">
      <c r="G22300" s="35"/>
      <c r="H22300" s="35"/>
    </row>
    <row r="22301" spans="7:8" x14ac:dyDescent="0.2">
      <c r="G22301" s="35"/>
      <c r="H22301" s="35"/>
    </row>
    <row r="22302" spans="7:8" x14ac:dyDescent="0.2">
      <c r="G22302" s="35"/>
      <c r="H22302" s="35"/>
    </row>
    <row r="22303" spans="7:8" x14ac:dyDescent="0.2">
      <c r="G22303" s="35"/>
      <c r="H22303" s="35"/>
    </row>
    <row r="22304" spans="7:8" x14ac:dyDescent="0.2">
      <c r="G22304" s="35"/>
      <c r="H22304" s="35"/>
    </row>
    <row r="22305" spans="7:8" x14ac:dyDescent="0.2">
      <c r="G22305" s="35"/>
      <c r="H22305" s="35"/>
    </row>
    <row r="22306" spans="7:8" x14ac:dyDescent="0.2">
      <c r="G22306" s="35"/>
      <c r="H22306" s="35"/>
    </row>
    <row r="22307" spans="7:8" x14ac:dyDescent="0.2">
      <c r="G22307" s="35"/>
      <c r="H22307" s="35"/>
    </row>
    <row r="22308" spans="7:8" x14ac:dyDescent="0.2">
      <c r="G22308" s="35"/>
      <c r="H22308" s="35"/>
    </row>
    <row r="22309" spans="7:8" x14ac:dyDescent="0.2">
      <c r="G22309" s="35"/>
      <c r="H22309" s="35"/>
    </row>
    <row r="22310" spans="7:8" x14ac:dyDescent="0.2">
      <c r="G22310" s="35"/>
      <c r="H22310" s="35"/>
    </row>
    <row r="22311" spans="7:8" x14ac:dyDescent="0.2">
      <c r="G22311" s="35"/>
      <c r="H22311" s="35"/>
    </row>
    <row r="22312" spans="7:8" x14ac:dyDescent="0.2">
      <c r="G22312" s="35"/>
      <c r="H22312" s="35"/>
    </row>
    <row r="22313" spans="7:8" x14ac:dyDescent="0.2">
      <c r="G22313" s="35"/>
      <c r="H22313" s="35"/>
    </row>
    <row r="22314" spans="7:8" x14ac:dyDescent="0.2">
      <c r="G22314" s="35"/>
      <c r="H22314" s="35"/>
    </row>
    <row r="22315" spans="7:8" x14ac:dyDescent="0.2">
      <c r="G22315" s="35"/>
      <c r="H22315" s="35"/>
    </row>
    <row r="22316" spans="7:8" x14ac:dyDescent="0.2">
      <c r="G22316" s="35"/>
      <c r="H22316" s="35"/>
    </row>
    <row r="22317" spans="7:8" x14ac:dyDescent="0.2">
      <c r="G22317" s="35"/>
      <c r="H22317" s="35"/>
    </row>
    <row r="22318" spans="7:8" x14ac:dyDescent="0.2">
      <c r="G22318" s="35"/>
      <c r="H22318" s="35"/>
    </row>
    <row r="22319" spans="7:8" x14ac:dyDescent="0.2">
      <c r="G22319" s="35"/>
      <c r="H22319" s="35"/>
    </row>
    <row r="22320" spans="7:8" x14ac:dyDescent="0.2">
      <c r="G22320" s="35"/>
      <c r="H22320" s="35"/>
    </row>
    <row r="22321" spans="7:8" x14ac:dyDescent="0.2">
      <c r="G22321" s="35"/>
      <c r="H22321" s="35"/>
    </row>
    <row r="22322" spans="7:8" x14ac:dyDescent="0.2">
      <c r="G22322" s="35"/>
      <c r="H22322" s="35"/>
    </row>
    <row r="22323" spans="7:8" x14ac:dyDescent="0.2">
      <c r="G22323" s="35"/>
      <c r="H22323" s="35"/>
    </row>
    <row r="22324" spans="7:8" x14ac:dyDescent="0.2">
      <c r="G22324" s="35"/>
      <c r="H22324" s="35"/>
    </row>
    <row r="22325" spans="7:8" x14ac:dyDescent="0.2">
      <c r="G22325" s="35"/>
      <c r="H22325" s="35"/>
    </row>
    <row r="22326" spans="7:8" x14ac:dyDescent="0.2">
      <c r="G22326" s="35"/>
      <c r="H22326" s="35"/>
    </row>
    <row r="22327" spans="7:8" x14ac:dyDescent="0.2">
      <c r="G22327" s="35"/>
      <c r="H22327" s="35"/>
    </row>
    <row r="22328" spans="7:8" x14ac:dyDescent="0.2">
      <c r="G22328" s="35"/>
      <c r="H22328" s="35"/>
    </row>
    <row r="22329" spans="7:8" x14ac:dyDescent="0.2">
      <c r="G22329" s="35"/>
      <c r="H22329" s="35"/>
    </row>
    <row r="22330" spans="7:8" x14ac:dyDescent="0.2">
      <c r="G22330" s="35"/>
      <c r="H22330" s="35"/>
    </row>
    <row r="22331" spans="7:8" x14ac:dyDescent="0.2">
      <c r="G22331" s="35"/>
      <c r="H22331" s="35"/>
    </row>
    <row r="22332" spans="7:8" x14ac:dyDescent="0.2">
      <c r="G22332" s="35"/>
      <c r="H22332" s="35"/>
    </row>
    <row r="22333" spans="7:8" x14ac:dyDescent="0.2">
      <c r="G22333" s="35"/>
      <c r="H22333" s="35"/>
    </row>
    <row r="22334" spans="7:8" x14ac:dyDescent="0.2">
      <c r="G22334" s="35"/>
      <c r="H22334" s="35"/>
    </row>
    <row r="22335" spans="7:8" x14ac:dyDescent="0.2">
      <c r="G22335" s="35"/>
      <c r="H22335" s="35"/>
    </row>
    <row r="22336" spans="7:8" x14ac:dyDescent="0.2">
      <c r="G22336" s="35"/>
      <c r="H22336" s="35"/>
    </row>
    <row r="22337" spans="7:8" x14ac:dyDescent="0.2">
      <c r="G22337" s="35"/>
      <c r="H22337" s="35"/>
    </row>
    <row r="22338" spans="7:8" x14ac:dyDescent="0.2">
      <c r="G22338" s="35"/>
      <c r="H22338" s="35"/>
    </row>
    <row r="22339" spans="7:8" x14ac:dyDescent="0.2">
      <c r="G22339" s="35"/>
      <c r="H22339" s="35"/>
    </row>
    <row r="22340" spans="7:8" x14ac:dyDescent="0.2">
      <c r="G22340" s="35"/>
      <c r="H22340" s="35"/>
    </row>
    <row r="22341" spans="7:8" x14ac:dyDescent="0.2">
      <c r="G22341" s="35"/>
      <c r="H22341" s="35"/>
    </row>
    <row r="22342" spans="7:8" x14ac:dyDescent="0.2">
      <c r="G22342" s="35"/>
      <c r="H22342" s="35"/>
    </row>
    <row r="22343" spans="7:8" x14ac:dyDescent="0.2">
      <c r="G22343" s="35"/>
      <c r="H22343" s="35"/>
    </row>
    <row r="22344" spans="7:8" x14ac:dyDescent="0.2">
      <c r="G22344" s="35"/>
      <c r="H22344" s="35"/>
    </row>
    <row r="22345" spans="7:8" x14ac:dyDescent="0.2">
      <c r="G22345" s="35"/>
      <c r="H22345" s="35"/>
    </row>
    <row r="22346" spans="7:8" x14ac:dyDescent="0.2">
      <c r="G22346" s="35"/>
      <c r="H22346" s="35"/>
    </row>
    <row r="22347" spans="7:8" x14ac:dyDescent="0.2">
      <c r="G22347" s="35"/>
      <c r="H22347" s="35"/>
    </row>
    <row r="22348" spans="7:8" x14ac:dyDescent="0.2">
      <c r="G22348" s="35"/>
      <c r="H22348" s="35"/>
    </row>
    <row r="22349" spans="7:8" x14ac:dyDescent="0.2">
      <c r="G22349" s="35"/>
      <c r="H22349" s="35"/>
    </row>
    <row r="22350" spans="7:8" x14ac:dyDescent="0.2">
      <c r="G22350" s="35"/>
      <c r="H22350" s="35"/>
    </row>
    <row r="22351" spans="7:8" x14ac:dyDescent="0.2">
      <c r="G22351" s="35"/>
      <c r="H22351" s="35"/>
    </row>
    <row r="22352" spans="7:8" x14ac:dyDescent="0.2">
      <c r="G22352" s="35"/>
      <c r="H22352" s="35"/>
    </row>
    <row r="22353" spans="7:8" x14ac:dyDescent="0.2">
      <c r="G22353" s="35"/>
      <c r="H22353" s="35"/>
    </row>
    <row r="22354" spans="7:8" x14ac:dyDescent="0.2">
      <c r="G22354" s="35"/>
      <c r="H22354" s="35"/>
    </row>
    <row r="22355" spans="7:8" x14ac:dyDescent="0.2">
      <c r="G22355" s="35"/>
      <c r="H22355" s="35"/>
    </row>
    <row r="22356" spans="7:8" x14ac:dyDescent="0.2">
      <c r="G22356" s="35"/>
      <c r="H22356" s="35"/>
    </row>
    <row r="22357" spans="7:8" x14ac:dyDescent="0.2">
      <c r="G22357" s="35"/>
      <c r="H22357" s="35"/>
    </row>
    <row r="22358" spans="7:8" x14ac:dyDescent="0.2">
      <c r="G22358" s="35"/>
      <c r="H22358" s="35"/>
    </row>
    <row r="22359" spans="7:8" x14ac:dyDescent="0.2">
      <c r="G22359" s="35"/>
      <c r="H22359" s="35"/>
    </row>
    <row r="22360" spans="7:8" x14ac:dyDescent="0.2">
      <c r="G22360" s="35"/>
      <c r="H22360" s="35"/>
    </row>
    <row r="22361" spans="7:8" x14ac:dyDescent="0.2">
      <c r="G22361" s="35"/>
      <c r="H22361" s="35"/>
    </row>
    <row r="22362" spans="7:8" x14ac:dyDescent="0.2">
      <c r="G22362" s="35"/>
      <c r="H22362" s="35"/>
    </row>
    <row r="22363" spans="7:8" x14ac:dyDescent="0.2">
      <c r="G22363" s="35"/>
      <c r="H22363" s="35"/>
    </row>
    <row r="22364" spans="7:8" x14ac:dyDescent="0.2">
      <c r="G22364" s="35"/>
      <c r="H22364" s="35"/>
    </row>
    <row r="22365" spans="7:8" x14ac:dyDescent="0.2">
      <c r="G22365" s="35"/>
      <c r="H22365" s="35"/>
    </row>
    <row r="22366" spans="7:8" x14ac:dyDescent="0.2">
      <c r="G22366" s="35"/>
      <c r="H22366" s="35"/>
    </row>
    <row r="22367" spans="7:8" x14ac:dyDescent="0.2">
      <c r="G22367" s="35"/>
      <c r="H22367" s="35"/>
    </row>
    <row r="22368" spans="7:8" x14ac:dyDescent="0.2">
      <c r="G22368" s="35"/>
      <c r="H22368" s="35"/>
    </row>
    <row r="22369" spans="7:8" x14ac:dyDescent="0.2">
      <c r="G22369" s="35"/>
      <c r="H22369" s="35"/>
    </row>
    <row r="22370" spans="7:8" x14ac:dyDescent="0.2">
      <c r="G22370" s="35"/>
      <c r="H22370" s="35"/>
    </row>
    <row r="22371" spans="7:8" x14ac:dyDescent="0.2">
      <c r="G22371" s="35"/>
      <c r="H22371" s="35"/>
    </row>
    <row r="22372" spans="7:8" x14ac:dyDescent="0.2">
      <c r="G22372" s="35"/>
      <c r="H22372" s="35"/>
    </row>
    <row r="22373" spans="7:8" x14ac:dyDescent="0.2">
      <c r="G22373" s="35"/>
      <c r="H22373" s="35"/>
    </row>
    <row r="22374" spans="7:8" x14ac:dyDescent="0.2">
      <c r="G22374" s="35"/>
      <c r="H22374" s="35"/>
    </row>
    <row r="22375" spans="7:8" x14ac:dyDescent="0.2">
      <c r="G22375" s="35"/>
      <c r="H22375" s="35"/>
    </row>
    <row r="22376" spans="7:8" x14ac:dyDescent="0.2">
      <c r="G22376" s="35"/>
      <c r="H22376" s="35"/>
    </row>
    <row r="22377" spans="7:8" x14ac:dyDescent="0.2">
      <c r="G22377" s="35"/>
      <c r="H22377" s="35"/>
    </row>
    <row r="22378" spans="7:8" x14ac:dyDescent="0.2">
      <c r="G22378" s="35"/>
      <c r="H22378" s="35"/>
    </row>
    <row r="22379" spans="7:8" x14ac:dyDescent="0.2">
      <c r="G22379" s="35"/>
      <c r="H22379" s="35"/>
    </row>
    <row r="22380" spans="7:8" x14ac:dyDescent="0.2">
      <c r="G22380" s="35"/>
      <c r="H22380" s="35"/>
    </row>
    <row r="22381" spans="7:8" x14ac:dyDescent="0.2">
      <c r="G22381" s="35"/>
      <c r="H22381" s="35"/>
    </row>
    <row r="22382" spans="7:8" x14ac:dyDescent="0.2">
      <c r="G22382" s="35"/>
      <c r="H22382" s="35"/>
    </row>
    <row r="22383" spans="7:8" x14ac:dyDescent="0.2">
      <c r="G22383" s="35"/>
      <c r="H22383" s="35"/>
    </row>
    <row r="22384" spans="7:8" x14ac:dyDescent="0.2">
      <c r="G22384" s="35"/>
      <c r="H22384" s="35"/>
    </row>
    <row r="22385" spans="7:8" x14ac:dyDescent="0.2">
      <c r="G22385" s="35"/>
      <c r="H22385" s="35"/>
    </row>
    <row r="22386" spans="7:8" x14ac:dyDescent="0.2">
      <c r="G22386" s="35"/>
      <c r="H22386" s="35"/>
    </row>
    <row r="22387" spans="7:8" x14ac:dyDescent="0.2">
      <c r="G22387" s="35"/>
      <c r="H22387" s="35"/>
    </row>
    <row r="22388" spans="7:8" x14ac:dyDescent="0.2">
      <c r="G22388" s="35"/>
      <c r="H22388" s="35"/>
    </row>
    <row r="22389" spans="7:8" x14ac:dyDescent="0.2">
      <c r="G22389" s="35"/>
      <c r="H22389" s="35"/>
    </row>
    <row r="22390" spans="7:8" x14ac:dyDescent="0.2">
      <c r="G22390" s="35"/>
      <c r="H22390" s="35"/>
    </row>
    <row r="22391" spans="7:8" x14ac:dyDescent="0.2">
      <c r="G22391" s="35"/>
      <c r="H22391" s="35"/>
    </row>
    <row r="22392" spans="7:8" x14ac:dyDescent="0.2">
      <c r="G22392" s="35"/>
      <c r="H22392" s="35"/>
    </row>
    <row r="22393" spans="7:8" x14ac:dyDescent="0.2">
      <c r="G22393" s="35"/>
      <c r="H22393" s="35"/>
    </row>
    <row r="22394" spans="7:8" x14ac:dyDescent="0.2">
      <c r="G22394" s="35"/>
      <c r="H22394" s="35"/>
    </row>
    <row r="22395" spans="7:8" x14ac:dyDescent="0.2">
      <c r="G22395" s="35"/>
      <c r="H22395" s="35"/>
    </row>
    <row r="22396" spans="7:8" x14ac:dyDescent="0.2">
      <c r="G22396" s="35"/>
      <c r="H22396" s="35"/>
    </row>
    <row r="22397" spans="7:8" x14ac:dyDescent="0.2">
      <c r="G22397" s="35"/>
      <c r="H22397" s="35"/>
    </row>
    <row r="22398" spans="7:8" x14ac:dyDescent="0.2">
      <c r="G22398" s="35"/>
      <c r="H22398" s="35"/>
    </row>
    <row r="22399" spans="7:8" x14ac:dyDescent="0.2">
      <c r="G22399" s="35"/>
      <c r="H22399" s="35"/>
    </row>
    <row r="22400" spans="7:8" x14ac:dyDescent="0.2">
      <c r="G22400" s="35"/>
      <c r="H22400" s="35"/>
    </row>
    <row r="22401" spans="7:8" x14ac:dyDescent="0.2">
      <c r="G22401" s="35"/>
      <c r="H22401" s="35"/>
    </row>
    <row r="22402" spans="7:8" x14ac:dyDescent="0.2">
      <c r="G22402" s="35"/>
      <c r="H22402" s="35"/>
    </row>
    <row r="22403" spans="7:8" x14ac:dyDescent="0.2">
      <c r="G22403" s="35"/>
      <c r="H22403" s="35"/>
    </row>
    <row r="22404" spans="7:8" x14ac:dyDescent="0.2">
      <c r="G22404" s="35"/>
      <c r="H22404" s="35"/>
    </row>
    <row r="22405" spans="7:8" x14ac:dyDescent="0.2">
      <c r="G22405" s="35"/>
      <c r="H22405" s="35"/>
    </row>
    <row r="22406" spans="7:8" x14ac:dyDescent="0.2">
      <c r="G22406" s="35"/>
      <c r="H22406" s="35"/>
    </row>
    <row r="22407" spans="7:8" x14ac:dyDescent="0.2">
      <c r="G22407" s="35"/>
      <c r="H22407" s="35"/>
    </row>
    <row r="22408" spans="7:8" x14ac:dyDescent="0.2">
      <c r="G22408" s="35"/>
      <c r="H22408" s="35"/>
    </row>
    <row r="22409" spans="7:8" x14ac:dyDescent="0.2">
      <c r="G22409" s="35"/>
      <c r="H22409" s="35"/>
    </row>
    <row r="22410" spans="7:8" x14ac:dyDescent="0.2">
      <c r="G22410" s="35"/>
      <c r="H22410" s="35"/>
    </row>
    <row r="22411" spans="7:8" x14ac:dyDescent="0.2">
      <c r="G22411" s="35"/>
      <c r="H22411" s="35"/>
    </row>
    <row r="22412" spans="7:8" x14ac:dyDescent="0.2">
      <c r="G22412" s="35"/>
      <c r="H22412" s="35"/>
    </row>
    <row r="22413" spans="7:8" x14ac:dyDescent="0.2">
      <c r="G22413" s="35"/>
      <c r="H22413" s="35"/>
    </row>
    <row r="22414" spans="7:8" x14ac:dyDescent="0.2">
      <c r="G22414" s="35"/>
      <c r="H22414" s="35"/>
    </row>
    <row r="22415" spans="7:8" x14ac:dyDescent="0.2">
      <c r="G22415" s="35"/>
      <c r="H22415" s="35"/>
    </row>
    <row r="22416" spans="7:8" x14ac:dyDescent="0.2">
      <c r="G22416" s="35"/>
      <c r="H22416" s="35"/>
    </row>
    <row r="22417" spans="7:8" x14ac:dyDescent="0.2">
      <c r="G22417" s="35"/>
      <c r="H22417" s="35"/>
    </row>
    <row r="22418" spans="7:8" x14ac:dyDescent="0.2">
      <c r="G22418" s="35"/>
      <c r="H22418" s="35"/>
    </row>
    <row r="22419" spans="7:8" x14ac:dyDescent="0.2">
      <c r="G22419" s="35"/>
      <c r="H22419" s="35"/>
    </row>
    <row r="22420" spans="7:8" x14ac:dyDescent="0.2">
      <c r="G22420" s="35"/>
      <c r="H22420" s="35"/>
    </row>
    <row r="22421" spans="7:8" x14ac:dyDescent="0.2">
      <c r="G22421" s="35"/>
      <c r="H22421" s="35"/>
    </row>
    <row r="22422" spans="7:8" x14ac:dyDescent="0.2">
      <c r="G22422" s="35"/>
      <c r="H22422" s="35"/>
    </row>
    <row r="22423" spans="7:8" x14ac:dyDescent="0.2">
      <c r="G22423" s="35"/>
      <c r="H22423" s="35"/>
    </row>
    <row r="22424" spans="7:8" x14ac:dyDescent="0.2">
      <c r="G22424" s="35"/>
      <c r="H22424" s="35"/>
    </row>
    <row r="22425" spans="7:8" x14ac:dyDescent="0.2">
      <c r="G22425" s="35"/>
      <c r="H22425" s="35"/>
    </row>
    <row r="22426" spans="7:8" x14ac:dyDescent="0.2">
      <c r="G22426" s="35"/>
      <c r="H22426" s="35"/>
    </row>
    <row r="22427" spans="7:8" x14ac:dyDescent="0.2">
      <c r="G22427" s="35"/>
      <c r="H22427" s="35"/>
    </row>
    <row r="22428" spans="7:8" x14ac:dyDescent="0.2">
      <c r="G22428" s="35"/>
      <c r="H22428" s="35"/>
    </row>
    <row r="22429" spans="7:8" x14ac:dyDescent="0.2">
      <c r="G22429" s="35"/>
      <c r="H22429" s="35"/>
    </row>
    <row r="22430" spans="7:8" x14ac:dyDescent="0.2">
      <c r="G22430" s="35"/>
      <c r="H22430" s="35"/>
    </row>
    <row r="22431" spans="7:8" x14ac:dyDescent="0.2">
      <c r="G22431" s="35"/>
      <c r="H22431" s="35"/>
    </row>
    <row r="22432" spans="7:8" x14ac:dyDescent="0.2">
      <c r="G22432" s="35"/>
      <c r="H22432" s="35"/>
    </row>
    <row r="22433" spans="7:8" x14ac:dyDescent="0.2">
      <c r="G22433" s="35"/>
      <c r="H22433" s="35"/>
    </row>
    <row r="22434" spans="7:8" x14ac:dyDescent="0.2">
      <c r="G22434" s="35"/>
      <c r="H22434" s="35"/>
    </row>
    <row r="22435" spans="7:8" x14ac:dyDescent="0.2">
      <c r="G22435" s="35"/>
      <c r="H22435" s="35"/>
    </row>
    <row r="22436" spans="7:8" x14ac:dyDescent="0.2">
      <c r="G22436" s="35"/>
      <c r="H22436" s="35"/>
    </row>
    <row r="22437" spans="7:8" x14ac:dyDescent="0.2">
      <c r="G22437" s="35"/>
      <c r="H22437" s="35"/>
    </row>
    <row r="22438" spans="7:8" x14ac:dyDescent="0.2">
      <c r="G22438" s="35"/>
      <c r="H22438" s="35"/>
    </row>
    <row r="22439" spans="7:8" x14ac:dyDescent="0.2">
      <c r="G22439" s="35"/>
      <c r="H22439" s="35"/>
    </row>
    <row r="22440" spans="7:8" x14ac:dyDescent="0.2">
      <c r="G22440" s="35"/>
      <c r="H22440" s="35"/>
    </row>
    <row r="22441" spans="7:8" x14ac:dyDescent="0.2">
      <c r="G22441" s="35"/>
      <c r="H22441" s="35"/>
    </row>
    <row r="22442" spans="7:8" x14ac:dyDescent="0.2">
      <c r="G22442" s="35"/>
      <c r="H22442" s="35"/>
    </row>
    <row r="22443" spans="7:8" x14ac:dyDescent="0.2">
      <c r="G22443" s="35"/>
      <c r="H22443" s="35"/>
    </row>
    <row r="22444" spans="7:8" x14ac:dyDescent="0.2">
      <c r="G22444" s="35"/>
      <c r="H22444" s="35"/>
    </row>
    <row r="22445" spans="7:8" x14ac:dyDescent="0.2">
      <c r="G22445" s="35"/>
      <c r="H22445" s="35"/>
    </row>
    <row r="22446" spans="7:8" x14ac:dyDescent="0.2">
      <c r="G22446" s="35"/>
      <c r="H22446" s="35"/>
    </row>
    <row r="22447" spans="7:8" x14ac:dyDescent="0.2">
      <c r="G22447" s="35"/>
      <c r="H22447" s="35"/>
    </row>
    <row r="22448" spans="7:8" x14ac:dyDescent="0.2">
      <c r="G22448" s="35"/>
      <c r="H22448" s="35"/>
    </row>
    <row r="22449" spans="7:8" x14ac:dyDescent="0.2">
      <c r="G22449" s="35"/>
      <c r="H22449" s="35"/>
    </row>
    <row r="22450" spans="7:8" x14ac:dyDescent="0.2">
      <c r="G22450" s="35"/>
      <c r="H22450" s="35"/>
    </row>
    <row r="22451" spans="7:8" x14ac:dyDescent="0.2">
      <c r="G22451" s="35"/>
      <c r="H22451" s="35"/>
    </row>
    <row r="22452" spans="7:8" x14ac:dyDescent="0.2">
      <c r="G22452" s="35"/>
      <c r="H22452" s="35"/>
    </row>
    <row r="22453" spans="7:8" x14ac:dyDescent="0.2">
      <c r="G22453" s="35"/>
      <c r="H22453" s="35"/>
    </row>
    <row r="22454" spans="7:8" x14ac:dyDescent="0.2">
      <c r="G22454" s="35"/>
      <c r="H22454" s="35"/>
    </row>
    <row r="22455" spans="7:8" x14ac:dyDescent="0.2">
      <c r="G22455" s="35"/>
      <c r="H22455" s="35"/>
    </row>
    <row r="22456" spans="7:8" x14ac:dyDescent="0.2">
      <c r="G22456" s="35"/>
      <c r="H22456" s="35"/>
    </row>
    <row r="22457" spans="7:8" x14ac:dyDescent="0.2">
      <c r="G22457" s="35"/>
      <c r="H22457" s="35"/>
    </row>
    <row r="22458" spans="7:8" x14ac:dyDescent="0.2">
      <c r="G22458" s="35"/>
      <c r="H22458" s="35"/>
    </row>
    <row r="22459" spans="7:8" x14ac:dyDescent="0.2">
      <c r="G22459" s="35"/>
      <c r="H22459" s="35"/>
    </row>
    <row r="22460" spans="7:8" x14ac:dyDescent="0.2">
      <c r="G22460" s="35"/>
      <c r="H22460" s="35"/>
    </row>
    <row r="22461" spans="7:8" x14ac:dyDescent="0.2">
      <c r="G22461" s="35"/>
      <c r="H22461" s="35"/>
    </row>
    <row r="22462" spans="7:8" x14ac:dyDescent="0.2">
      <c r="G22462" s="35"/>
      <c r="H22462" s="35"/>
    </row>
    <row r="22463" spans="7:8" x14ac:dyDescent="0.2">
      <c r="G22463" s="35"/>
      <c r="H22463" s="35"/>
    </row>
    <row r="22464" spans="7:8" x14ac:dyDescent="0.2">
      <c r="G22464" s="35"/>
      <c r="H22464" s="35"/>
    </row>
    <row r="22465" spans="7:8" x14ac:dyDescent="0.2">
      <c r="G22465" s="35"/>
      <c r="H22465" s="35"/>
    </row>
    <row r="22466" spans="7:8" x14ac:dyDescent="0.2">
      <c r="G22466" s="35"/>
      <c r="H22466" s="35"/>
    </row>
    <row r="22467" spans="7:8" x14ac:dyDescent="0.2">
      <c r="G22467" s="35"/>
      <c r="H22467" s="35"/>
    </row>
    <row r="22468" spans="7:8" x14ac:dyDescent="0.2">
      <c r="G22468" s="35"/>
      <c r="H22468" s="35"/>
    </row>
    <row r="22469" spans="7:8" x14ac:dyDescent="0.2">
      <c r="G22469" s="35"/>
      <c r="H22469" s="35"/>
    </row>
    <row r="22470" spans="7:8" x14ac:dyDescent="0.2">
      <c r="G22470" s="35"/>
      <c r="H22470" s="35"/>
    </row>
    <row r="22471" spans="7:8" x14ac:dyDescent="0.2">
      <c r="G22471" s="35"/>
      <c r="H22471" s="35"/>
    </row>
    <row r="22472" spans="7:8" x14ac:dyDescent="0.2">
      <c r="G22472" s="35"/>
      <c r="H22472" s="35"/>
    </row>
    <row r="22473" spans="7:8" x14ac:dyDescent="0.2">
      <c r="G22473" s="35"/>
      <c r="H22473" s="35"/>
    </row>
    <row r="22474" spans="7:8" x14ac:dyDescent="0.2">
      <c r="G22474" s="35"/>
      <c r="H22474" s="35"/>
    </row>
    <row r="22475" spans="7:8" x14ac:dyDescent="0.2">
      <c r="G22475" s="35"/>
      <c r="H22475" s="35"/>
    </row>
    <row r="22476" spans="7:8" x14ac:dyDescent="0.2">
      <c r="G22476" s="35"/>
      <c r="H22476" s="35"/>
    </row>
    <row r="22477" spans="7:8" x14ac:dyDescent="0.2">
      <c r="G22477" s="35"/>
      <c r="H22477" s="35"/>
    </row>
    <row r="22478" spans="7:8" x14ac:dyDescent="0.2">
      <c r="G22478" s="35"/>
      <c r="H22478" s="35"/>
    </row>
    <row r="22479" spans="7:8" x14ac:dyDescent="0.2">
      <c r="G22479" s="35"/>
      <c r="H22479" s="35"/>
    </row>
    <row r="22480" spans="7:8" x14ac:dyDescent="0.2">
      <c r="G22480" s="35"/>
      <c r="H22480" s="35"/>
    </row>
    <row r="22481" spans="7:8" x14ac:dyDescent="0.2">
      <c r="G22481" s="35"/>
      <c r="H22481" s="35"/>
    </row>
    <row r="22482" spans="7:8" x14ac:dyDescent="0.2">
      <c r="G22482" s="35"/>
      <c r="H22482" s="35"/>
    </row>
    <row r="22483" spans="7:8" x14ac:dyDescent="0.2">
      <c r="G22483" s="35"/>
      <c r="H22483" s="35"/>
    </row>
    <row r="22484" spans="7:8" x14ac:dyDescent="0.2">
      <c r="G22484" s="35"/>
      <c r="H22484" s="35"/>
    </row>
    <row r="22485" spans="7:8" x14ac:dyDescent="0.2">
      <c r="G22485" s="35"/>
      <c r="H22485" s="35"/>
    </row>
    <row r="22486" spans="7:8" x14ac:dyDescent="0.2">
      <c r="G22486" s="35"/>
      <c r="H22486" s="35"/>
    </row>
    <row r="22487" spans="7:8" x14ac:dyDescent="0.2">
      <c r="G22487" s="35"/>
      <c r="H22487" s="35"/>
    </row>
    <row r="22488" spans="7:8" x14ac:dyDescent="0.2">
      <c r="G22488" s="35"/>
      <c r="H22488" s="35"/>
    </row>
    <row r="22489" spans="7:8" x14ac:dyDescent="0.2">
      <c r="G22489" s="35"/>
      <c r="H22489" s="35"/>
    </row>
    <row r="22490" spans="7:8" x14ac:dyDescent="0.2">
      <c r="G22490" s="35"/>
      <c r="H22490" s="35"/>
    </row>
    <row r="22491" spans="7:8" x14ac:dyDescent="0.2">
      <c r="G22491" s="35"/>
      <c r="H22491" s="35"/>
    </row>
    <row r="22492" spans="7:8" x14ac:dyDescent="0.2">
      <c r="G22492" s="35"/>
      <c r="H22492" s="35"/>
    </row>
    <row r="22493" spans="7:8" x14ac:dyDescent="0.2">
      <c r="G22493" s="35"/>
      <c r="H22493" s="35"/>
    </row>
    <row r="22494" spans="7:8" x14ac:dyDescent="0.2">
      <c r="G22494" s="35"/>
      <c r="H22494" s="35"/>
    </row>
    <row r="22495" spans="7:8" x14ac:dyDescent="0.2">
      <c r="G22495" s="35"/>
      <c r="H22495" s="35"/>
    </row>
    <row r="22496" spans="7:8" x14ac:dyDescent="0.2">
      <c r="G22496" s="35"/>
      <c r="H22496" s="35"/>
    </row>
    <row r="22497" spans="7:8" x14ac:dyDescent="0.2">
      <c r="G22497" s="35"/>
      <c r="H22497" s="35"/>
    </row>
    <row r="22498" spans="7:8" x14ac:dyDescent="0.2">
      <c r="G22498" s="35"/>
      <c r="H22498" s="35"/>
    </row>
    <row r="22499" spans="7:8" x14ac:dyDescent="0.2">
      <c r="G22499" s="35"/>
      <c r="H22499" s="35"/>
    </row>
    <row r="22500" spans="7:8" x14ac:dyDescent="0.2">
      <c r="G22500" s="35"/>
      <c r="H22500" s="35"/>
    </row>
    <row r="22501" spans="7:8" x14ac:dyDescent="0.2">
      <c r="G22501" s="35"/>
      <c r="H22501" s="35"/>
    </row>
    <row r="22502" spans="7:8" x14ac:dyDescent="0.2">
      <c r="G22502" s="35"/>
      <c r="H22502" s="35"/>
    </row>
    <row r="22503" spans="7:8" x14ac:dyDescent="0.2">
      <c r="G22503" s="35"/>
      <c r="H22503" s="35"/>
    </row>
    <row r="22504" spans="7:8" x14ac:dyDescent="0.2">
      <c r="G22504" s="35"/>
      <c r="H22504" s="35"/>
    </row>
    <row r="22505" spans="7:8" x14ac:dyDescent="0.2">
      <c r="G22505" s="35"/>
      <c r="H22505" s="35"/>
    </row>
    <row r="22506" spans="7:8" x14ac:dyDescent="0.2">
      <c r="G22506" s="35"/>
      <c r="H22506" s="35"/>
    </row>
    <row r="22507" spans="7:8" x14ac:dyDescent="0.2">
      <c r="G22507" s="35"/>
      <c r="H22507" s="35"/>
    </row>
    <row r="22508" spans="7:8" x14ac:dyDescent="0.2">
      <c r="G22508" s="35"/>
      <c r="H22508" s="35"/>
    </row>
    <row r="22509" spans="7:8" x14ac:dyDescent="0.2">
      <c r="G22509" s="35"/>
      <c r="H22509" s="35"/>
    </row>
    <row r="22510" spans="7:8" x14ac:dyDescent="0.2">
      <c r="G22510" s="35"/>
      <c r="H22510" s="35"/>
    </row>
    <row r="22511" spans="7:8" x14ac:dyDescent="0.2">
      <c r="G22511" s="35"/>
      <c r="H22511" s="35"/>
    </row>
    <row r="22512" spans="7:8" x14ac:dyDescent="0.2">
      <c r="G22512" s="35"/>
      <c r="H22512" s="35"/>
    </row>
    <row r="22513" spans="7:8" x14ac:dyDescent="0.2">
      <c r="G22513" s="35"/>
      <c r="H22513" s="35"/>
    </row>
    <row r="22514" spans="7:8" x14ac:dyDescent="0.2">
      <c r="G22514" s="35"/>
      <c r="H22514" s="35"/>
    </row>
    <row r="22515" spans="7:8" x14ac:dyDescent="0.2">
      <c r="G22515" s="35"/>
      <c r="H22515" s="35"/>
    </row>
    <row r="22516" spans="7:8" x14ac:dyDescent="0.2">
      <c r="G22516" s="35"/>
      <c r="H22516" s="35"/>
    </row>
    <row r="22517" spans="7:8" x14ac:dyDescent="0.2">
      <c r="G22517" s="35"/>
      <c r="H22517" s="35"/>
    </row>
    <row r="22518" spans="7:8" x14ac:dyDescent="0.2">
      <c r="G22518" s="35"/>
      <c r="H22518" s="35"/>
    </row>
    <row r="22519" spans="7:8" x14ac:dyDescent="0.2">
      <c r="G22519" s="35"/>
      <c r="H22519" s="35"/>
    </row>
    <row r="22520" spans="7:8" x14ac:dyDescent="0.2">
      <c r="G22520" s="35"/>
      <c r="H22520" s="35"/>
    </row>
    <row r="22521" spans="7:8" x14ac:dyDescent="0.2">
      <c r="G22521" s="35"/>
      <c r="H22521" s="35"/>
    </row>
    <row r="22522" spans="7:8" x14ac:dyDescent="0.2">
      <c r="G22522" s="35"/>
      <c r="H22522" s="35"/>
    </row>
    <row r="22523" spans="7:8" x14ac:dyDescent="0.2">
      <c r="G22523" s="35"/>
      <c r="H22523" s="35"/>
    </row>
    <row r="22524" spans="7:8" x14ac:dyDescent="0.2">
      <c r="G22524" s="35"/>
      <c r="H22524" s="35"/>
    </row>
    <row r="22525" spans="7:8" x14ac:dyDescent="0.2">
      <c r="G22525" s="35"/>
      <c r="H22525" s="35"/>
    </row>
    <row r="22526" spans="7:8" x14ac:dyDescent="0.2">
      <c r="G22526" s="35"/>
      <c r="H22526" s="35"/>
    </row>
    <row r="22527" spans="7:8" x14ac:dyDescent="0.2">
      <c r="G22527" s="35"/>
      <c r="H22527" s="35"/>
    </row>
    <row r="22528" spans="7:8" x14ac:dyDescent="0.2">
      <c r="G22528" s="35"/>
      <c r="H22528" s="35"/>
    </row>
    <row r="22529" spans="7:8" x14ac:dyDescent="0.2">
      <c r="G22529" s="35"/>
      <c r="H22529" s="35"/>
    </row>
    <row r="22530" spans="7:8" x14ac:dyDescent="0.2">
      <c r="G22530" s="35"/>
      <c r="H22530" s="35"/>
    </row>
    <row r="22531" spans="7:8" x14ac:dyDescent="0.2">
      <c r="G22531" s="35"/>
      <c r="H22531" s="35"/>
    </row>
    <row r="22532" spans="7:8" x14ac:dyDescent="0.2">
      <c r="G22532" s="35"/>
      <c r="H22532" s="35"/>
    </row>
    <row r="22533" spans="7:8" x14ac:dyDescent="0.2">
      <c r="G22533" s="35"/>
      <c r="H22533" s="35"/>
    </row>
    <row r="22534" spans="7:8" x14ac:dyDescent="0.2">
      <c r="G22534" s="35"/>
      <c r="H22534" s="35"/>
    </row>
    <row r="22535" spans="7:8" x14ac:dyDescent="0.2">
      <c r="G22535" s="35"/>
      <c r="H22535" s="35"/>
    </row>
    <row r="22536" spans="7:8" x14ac:dyDescent="0.2">
      <c r="G22536" s="35"/>
      <c r="H22536" s="35"/>
    </row>
    <row r="22537" spans="7:8" x14ac:dyDescent="0.2">
      <c r="G22537" s="35"/>
      <c r="H22537" s="35"/>
    </row>
    <row r="22538" spans="7:8" x14ac:dyDescent="0.2">
      <c r="G22538" s="35"/>
      <c r="H22538" s="35"/>
    </row>
    <row r="22539" spans="7:8" x14ac:dyDescent="0.2">
      <c r="G22539" s="35"/>
      <c r="H22539" s="35"/>
    </row>
    <row r="22540" spans="7:8" x14ac:dyDescent="0.2">
      <c r="G22540" s="35"/>
      <c r="H22540" s="35"/>
    </row>
    <row r="22541" spans="7:8" x14ac:dyDescent="0.2">
      <c r="G22541" s="35"/>
      <c r="H22541" s="35"/>
    </row>
    <row r="22542" spans="7:8" x14ac:dyDescent="0.2">
      <c r="G22542" s="35"/>
      <c r="H22542" s="35"/>
    </row>
    <row r="22543" spans="7:8" x14ac:dyDescent="0.2">
      <c r="G22543" s="35"/>
      <c r="H22543" s="35"/>
    </row>
    <row r="22544" spans="7:8" x14ac:dyDescent="0.2">
      <c r="G22544" s="35"/>
      <c r="H22544" s="35"/>
    </row>
    <row r="22545" spans="7:8" x14ac:dyDescent="0.2">
      <c r="G22545" s="35"/>
      <c r="H22545" s="35"/>
    </row>
    <row r="22546" spans="7:8" x14ac:dyDescent="0.2">
      <c r="G22546" s="35"/>
      <c r="H22546" s="35"/>
    </row>
    <row r="22547" spans="7:8" x14ac:dyDescent="0.2">
      <c r="G22547" s="35"/>
      <c r="H22547" s="35"/>
    </row>
    <row r="22548" spans="7:8" x14ac:dyDescent="0.2">
      <c r="G22548" s="35"/>
      <c r="H22548" s="35"/>
    </row>
    <row r="22549" spans="7:8" x14ac:dyDescent="0.2">
      <c r="G22549" s="35"/>
      <c r="H22549" s="35"/>
    </row>
    <row r="22550" spans="7:8" x14ac:dyDescent="0.2">
      <c r="G22550" s="35"/>
      <c r="H22550" s="35"/>
    </row>
    <row r="22551" spans="7:8" x14ac:dyDescent="0.2">
      <c r="G22551" s="35"/>
      <c r="H22551" s="35"/>
    </row>
    <row r="22552" spans="7:8" x14ac:dyDescent="0.2">
      <c r="G22552" s="35"/>
      <c r="H22552" s="35"/>
    </row>
    <row r="22553" spans="7:8" x14ac:dyDescent="0.2">
      <c r="G22553" s="35"/>
      <c r="H22553" s="35"/>
    </row>
    <row r="22554" spans="7:8" x14ac:dyDescent="0.2">
      <c r="G22554" s="35"/>
      <c r="H22554" s="35"/>
    </row>
    <row r="22555" spans="7:8" x14ac:dyDescent="0.2">
      <c r="G22555" s="35"/>
      <c r="H22555" s="35"/>
    </row>
    <row r="22556" spans="7:8" x14ac:dyDescent="0.2">
      <c r="G22556" s="35"/>
      <c r="H22556" s="35"/>
    </row>
    <row r="22557" spans="7:8" x14ac:dyDescent="0.2">
      <c r="G22557" s="35"/>
      <c r="H22557" s="35"/>
    </row>
    <row r="22558" spans="7:8" x14ac:dyDescent="0.2">
      <c r="G22558" s="35"/>
      <c r="H22558" s="35"/>
    </row>
    <row r="22559" spans="7:8" x14ac:dyDescent="0.2">
      <c r="G22559" s="35"/>
      <c r="H22559" s="35"/>
    </row>
    <row r="22560" spans="7:8" x14ac:dyDescent="0.2">
      <c r="G22560" s="35"/>
      <c r="H22560" s="35"/>
    </row>
    <row r="22561" spans="7:8" x14ac:dyDescent="0.2">
      <c r="G22561" s="35"/>
      <c r="H22561" s="35"/>
    </row>
    <row r="22562" spans="7:8" x14ac:dyDescent="0.2">
      <c r="G22562" s="35"/>
      <c r="H22562" s="35"/>
    </row>
    <row r="22563" spans="7:8" x14ac:dyDescent="0.2">
      <c r="G22563" s="35"/>
      <c r="H22563" s="35"/>
    </row>
    <row r="22564" spans="7:8" x14ac:dyDescent="0.2">
      <c r="G22564" s="35"/>
      <c r="H22564" s="35"/>
    </row>
    <row r="22565" spans="7:8" x14ac:dyDescent="0.2">
      <c r="G22565" s="35"/>
      <c r="H22565" s="35"/>
    </row>
    <row r="22566" spans="7:8" x14ac:dyDescent="0.2">
      <c r="G22566" s="35"/>
      <c r="H22566" s="35"/>
    </row>
    <row r="22567" spans="7:8" x14ac:dyDescent="0.2">
      <c r="G22567" s="35"/>
      <c r="H22567" s="35"/>
    </row>
    <row r="22568" spans="7:8" x14ac:dyDescent="0.2">
      <c r="G22568" s="35"/>
      <c r="H22568" s="35"/>
    </row>
    <row r="22569" spans="7:8" x14ac:dyDescent="0.2">
      <c r="G22569" s="35"/>
      <c r="H22569" s="35"/>
    </row>
    <row r="22570" spans="7:8" x14ac:dyDescent="0.2">
      <c r="G22570" s="35"/>
      <c r="H22570" s="35"/>
    </row>
    <row r="22571" spans="7:8" x14ac:dyDescent="0.2">
      <c r="G22571" s="35"/>
      <c r="H22571" s="35"/>
    </row>
    <row r="22572" spans="7:8" x14ac:dyDescent="0.2">
      <c r="G22572" s="35"/>
      <c r="H22572" s="35"/>
    </row>
    <row r="22573" spans="7:8" x14ac:dyDescent="0.2">
      <c r="G22573" s="35"/>
      <c r="H22573" s="35"/>
    </row>
    <row r="22574" spans="7:8" x14ac:dyDescent="0.2">
      <c r="G22574" s="35"/>
      <c r="H22574" s="35"/>
    </row>
    <row r="22575" spans="7:8" x14ac:dyDescent="0.2">
      <c r="G22575" s="35"/>
      <c r="H22575" s="35"/>
    </row>
    <row r="22576" spans="7:8" x14ac:dyDescent="0.2">
      <c r="G22576" s="35"/>
      <c r="H22576" s="35"/>
    </row>
    <row r="22577" spans="7:8" x14ac:dyDescent="0.2">
      <c r="G22577" s="35"/>
      <c r="H22577" s="35"/>
    </row>
    <row r="22578" spans="7:8" x14ac:dyDescent="0.2">
      <c r="G22578" s="35"/>
      <c r="H22578" s="35"/>
    </row>
    <row r="22579" spans="7:8" x14ac:dyDescent="0.2">
      <c r="G22579" s="35"/>
      <c r="H22579" s="35"/>
    </row>
    <row r="22580" spans="7:8" x14ac:dyDescent="0.2">
      <c r="G22580" s="35"/>
      <c r="H22580" s="35"/>
    </row>
    <row r="22581" spans="7:8" x14ac:dyDescent="0.2">
      <c r="G22581" s="35"/>
      <c r="H22581" s="35"/>
    </row>
    <row r="22582" spans="7:8" x14ac:dyDescent="0.2">
      <c r="G22582" s="35"/>
      <c r="H22582" s="35"/>
    </row>
    <row r="22583" spans="7:8" x14ac:dyDescent="0.2">
      <c r="G22583" s="35"/>
      <c r="H22583" s="35"/>
    </row>
    <row r="22584" spans="7:8" x14ac:dyDescent="0.2">
      <c r="G22584" s="35"/>
      <c r="H22584" s="35"/>
    </row>
    <row r="22585" spans="7:8" x14ac:dyDescent="0.2">
      <c r="G22585" s="35"/>
      <c r="H22585" s="35"/>
    </row>
    <row r="22586" spans="7:8" x14ac:dyDescent="0.2">
      <c r="G22586" s="35"/>
      <c r="H22586" s="35"/>
    </row>
    <row r="22587" spans="7:8" x14ac:dyDescent="0.2">
      <c r="G22587" s="35"/>
      <c r="H22587" s="35"/>
    </row>
    <row r="22588" spans="7:8" x14ac:dyDescent="0.2">
      <c r="G22588" s="35"/>
      <c r="H22588" s="35"/>
    </row>
    <row r="22589" spans="7:8" x14ac:dyDescent="0.2">
      <c r="G22589" s="35"/>
      <c r="H22589" s="35"/>
    </row>
    <row r="22590" spans="7:8" x14ac:dyDescent="0.2">
      <c r="G22590" s="35"/>
      <c r="H22590" s="35"/>
    </row>
    <row r="22591" spans="7:8" x14ac:dyDescent="0.2">
      <c r="G22591" s="35"/>
      <c r="H22591" s="35"/>
    </row>
    <row r="22592" spans="7:8" x14ac:dyDescent="0.2">
      <c r="G22592" s="35"/>
      <c r="H22592" s="35"/>
    </row>
    <row r="22593" spans="7:8" x14ac:dyDescent="0.2">
      <c r="G22593" s="35"/>
      <c r="H22593" s="35"/>
    </row>
    <row r="22594" spans="7:8" x14ac:dyDescent="0.2">
      <c r="G22594" s="35"/>
      <c r="H22594" s="35"/>
    </row>
    <row r="22595" spans="7:8" x14ac:dyDescent="0.2">
      <c r="G22595" s="35"/>
      <c r="H22595" s="35"/>
    </row>
    <row r="22596" spans="7:8" x14ac:dyDescent="0.2">
      <c r="G22596" s="35"/>
      <c r="H22596" s="35"/>
    </row>
    <row r="22597" spans="7:8" x14ac:dyDescent="0.2">
      <c r="G22597" s="35"/>
      <c r="H22597" s="35"/>
    </row>
    <row r="22598" spans="7:8" x14ac:dyDescent="0.2">
      <c r="G22598" s="35"/>
      <c r="H22598" s="35"/>
    </row>
    <row r="22599" spans="7:8" x14ac:dyDescent="0.2">
      <c r="G22599" s="35"/>
      <c r="H22599" s="35"/>
    </row>
    <row r="22600" spans="7:8" x14ac:dyDescent="0.2">
      <c r="G22600" s="35"/>
      <c r="H22600" s="35"/>
    </row>
    <row r="22601" spans="7:8" x14ac:dyDescent="0.2">
      <c r="G22601" s="35"/>
      <c r="H22601" s="35"/>
    </row>
    <row r="22602" spans="7:8" x14ac:dyDescent="0.2">
      <c r="G22602" s="35"/>
      <c r="H22602" s="35"/>
    </row>
    <row r="22603" spans="7:8" x14ac:dyDescent="0.2">
      <c r="G22603" s="35"/>
      <c r="H22603" s="35"/>
    </row>
    <row r="22604" spans="7:8" x14ac:dyDescent="0.2">
      <c r="G22604" s="35"/>
      <c r="H22604" s="35"/>
    </row>
    <row r="22605" spans="7:8" x14ac:dyDescent="0.2">
      <c r="G22605" s="35"/>
      <c r="H22605" s="35"/>
    </row>
    <row r="22606" spans="7:8" x14ac:dyDescent="0.2">
      <c r="G22606" s="35"/>
      <c r="H22606" s="35"/>
    </row>
    <row r="22607" spans="7:8" x14ac:dyDescent="0.2">
      <c r="G22607" s="35"/>
      <c r="H22607" s="35"/>
    </row>
    <row r="22608" spans="7:8" x14ac:dyDescent="0.2">
      <c r="G22608" s="35"/>
      <c r="H22608" s="35"/>
    </row>
    <row r="22609" spans="7:8" x14ac:dyDescent="0.2">
      <c r="G22609" s="35"/>
      <c r="H22609" s="35"/>
    </row>
    <row r="22610" spans="7:8" x14ac:dyDescent="0.2">
      <c r="G22610" s="35"/>
      <c r="H22610" s="35"/>
    </row>
    <row r="22611" spans="7:8" x14ac:dyDescent="0.2">
      <c r="G22611" s="35"/>
      <c r="H22611" s="35"/>
    </row>
    <row r="22612" spans="7:8" x14ac:dyDescent="0.2">
      <c r="G22612" s="35"/>
      <c r="H22612" s="35"/>
    </row>
    <row r="22613" spans="7:8" x14ac:dyDescent="0.2">
      <c r="G22613" s="35"/>
      <c r="H22613" s="35"/>
    </row>
    <row r="22614" spans="7:8" x14ac:dyDescent="0.2">
      <c r="G22614" s="35"/>
      <c r="H22614" s="35"/>
    </row>
    <row r="22615" spans="7:8" x14ac:dyDescent="0.2">
      <c r="G22615" s="35"/>
      <c r="H22615" s="35"/>
    </row>
    <row r="22616" spans="7:8" x14ac:dyDescent="0.2">
      <c r="G22616" s="35"/>
      <c r="H22616" s="35"/>
    </row>
    <row r="22617" spans="7:8" x14ac:dyDescent="0.2">
      <c r="G22617" s="35"/>
      <c r="H22617" s="35"/>
    </row>
    <row r="22618" spans="7:8" x14ac:dyDescent="0.2">
      <c r="G22618" s="35"/>
      <c r="H22618" s="35"/>
    </row>
    <row r="22619" spans="7:8" x14ac:dyDescent="0.2">
      <c r="G22619" s="35"/>
      <c r="H22619" s="35"/>
    </row>
    <row r="22620" spans="7:8" x14ac:dyDescent="0.2">
      <c r="G22620" s="35"/>
      <c r="H22620" s="35"/>
    </row>
    <row r="22621" spans="7:8" x14ac:dyDescent="0.2">
      <c r="G22621" s="35"/>
      <c r="H22621" s="35"/>
    </row>
    <row r="22622" spans="7:8" x14ac:dyDescent="0.2">
      <c r="G22622" s="35"/>
      <c r="H22622" s="35"/>
    </row>
    <row r="22623" spans="7:8" x14ac:dyDescent="0.2">
      <c r="G22623" s="35"/>
      <c r="H22623" s="35"/>
    </row>
    <row r="22624" spans="7:8" x14ac:dyDescent="0.2">
      <c r="G22624" s="35"/>
      <c r="H22624" s="35"/>
    </row>
    <row r="22625" spans="7:8" x14ac:dyDescent="0.2">
      <c r="G22625" s="35"/>
      <c r="H22625" s="35"/>
    </row>
    <row r="22626" spans="7:8" x14ac:dyDescent="0.2">
      <c r="G22626" s="35"/>
      <c r="H22626" s="35"/>
    </row>
    <row r="22627" spans="7:8" x14ac:dyDescent="0.2">
      <c r="G22627" s="35"/>
      <c r="H22627" s="35"/>
    </row>
    <row r="22628" spans="7:8" x14ac:dyDescent="0.2">
      <c r="G22628" s="35"/>
      <c r="H22628" s="35"/>
    </row>
    <row r="22629" spans="7:8" x14ac:dyDescent="0.2">
      <c r="G22629" s="35"/>
      <c r="H22629" s="35"/>
    </row>
    <row r="22630" spans="7:8" x14ac:dyDescent="0.2">
      <c r="G22630" s="35"/>
      <c r="H22630" s="35"/>
    </row>
    <row r="22631" spans="7:8" x14ac:dyDescent="0.2">
      <c r="G22631" s="35"/>
      <c r="H22631" s="35"/>
    </row>
    <row r="22632" spans="7:8" x14ac:dyDescent="0.2">
      <c r="G22632" s="35"/>
      <c r="H22632" s="35"/>
    </row>
    <row r="22633" spans="7:8" x14ac:dyDescent="0.2">
      <c r="G22633" s="35"/>
      <c r="H22633" s="35"/>
    </row>
    <row r="22634" spans="7:8" x14ac:dyDescent="0.2">
      <c r="G22634" s="35"/>
      <c r="H22634" s="35"/>
    </row>
    <row r="22635" spans="7:8" x14ac:dyDescent="0.2">
      <c r="G22635" s="35"/>
      <c r="H22635" s="35"/>
    </row>
    <row r="22636" spans="7:8" x14ac:dyDescent="0.2">
      <c r="G22636" s="35"/>
      <c r="H22636" s="35"/>
    </row>
    <row r="22637" spans="7:8" x14ac:dyDescent="0.2">
      <c r="G22637" s="35"/>
      <c r="H22637" s="35"/>
    </row>
    <row r="22638" spans="7:8" x14ac:dyDescent="0.2">
      <c r="G22638" s="35"/>
      <c r="H22638" s="35"/>
    </row>
    <row r="22639" spans="7:8" x14ac:dyDescent="0.2">
      <c r="G22639" s="35"/>
      <c r="H22639" s="35"/>
    </row>
    <row r="22640" spans="7:8" x14ac:dyDescent="0.2">
      <c r="G22640" s="35"/>
      <c r="H22640" s="35"/>
    </row>
    <row r="22641" spans="7:8" x14ac:dyDescent="0.2">
      <c r="G22641" s="35"/>
      <c r="H22641" s="35"/>
    </row>
    <row r="22642" spans="7:8" x14ac:dyDescent="0.2">
      <c r="G22642" s="35"/>
      <c r="H22642" s="35"/>
    </row>
    <row r="22643" spans="7:8" x14ac:dyDescent="0.2">
      <c r="G22643" s="35"/>
      <c r="H22643" s="35"/>
    </row>
    <row r="22644" spans="7:8" x14ac:dyDescent="0.2">
      <c r="G22644" s="35"/>
      <c r="H22644" s="35"/>
    </row>
    <row r="22645" spans="7:8" x14ac:dyDescent="0.2">
      <c r="G22645" s="35"/>
      <c r="H22645" s="35"/>
    </row>
    <row r="22646" spans="7:8" x14ac:dyDescent="0.2">
      <c r="G22646" s="35"/>
      <c r="H22646" s="35"/>
    </row>
    <row r="22647" spans="7:8" x14ac:dyDescent="0.2">
      <c r="G22647" s="35"/>
      <c r="H22647" s="35"/>
    </row>
    <row r="22648" spans="7:8" x14ac:dyDescent="0.2">
      <c r="G22648" s="35"/>
      <c r="H22648" s="35"/>
    </row>
    <row r="22649" spans="7:8" x14ac:dyDescent="0.2">
      <c r="G22649" s="35"/>
      <c r="H22649" s="35"/>
    </row>
    <row r="22650" spans="7:8" x14ac:dyDescent="0.2">
      <c r="G22650" s="35"/>
      <c r="H22650" s="35"/>
    </row>
    <row r="22651" spans="7:8" x14ac:dyDescent="0.2">
      <c r="G22651" s="35"/>
      <c r="H22651" s="35"/>
    </row>
    <row r="22652" spans="7:8" x14ac:dyDescent="0.2">
      <c r="G22652" s="35"/>
      <c r="H22652" s="35"/>
    </row>
    <row r="22653" spans="7:8" x14ac:dyDescent="0.2">
      <c r="G22653" s="35"/>
      <c r="H22653" s="35"/>
    </row>
    <row r="22654" spans="7:8" x14ac:dyDescent="0.2">
      <c r="G22654" s="35"/>
      <c r="H22654" s="35"/>
    </row>
    <row r="22655" spans="7:8" x14ac:dyDescent="0.2">
      <c r="G22655" s="35"/>
      <c r="H22655" s="35"/>
    </row>
    <row r="22656" spans="7:8" x14ac:dyDescent="0.2">
      <c r="G22656" s="35"/>
      <c r="H22656" s="35"/>
    </row>
    <row r="22657" spans="7:8" x14ac:dyDescent="0.2">
      <c r="G22657" s="35"/>
      <c r="H22657" s="35"/>
    </row>
    <row r="22658" spans="7:8" x14ac:dyDescent="0.2">
      <c r="G22658" s="35"/>
      <c r="H22658" s="35"/>
    </row>
    <row r="22659" spans="7:8" x14ac:dyDescent="0.2">
      <c r="G22659" s="35"/>
      <c r="H22659" s="35"/>
    </row>
    <row r="22660" spans="7:8" x14ac:dyDescent="0.2">
      <c r="G22660" s="35"/>
      <c r="H22660" s="35"/>
    </row>
    <row r="22661" spans="7:8" x14ac:dyDescent="0.2">
      <c r="G22661" s="35"/>
      <c r="H22661" s="35"/>
    </row>
    <row r="22662" spans="7:8" x14ac:dyDescent="0.2">
      <c r="G22662" s="35"/>
      <c r="H22662" s="35"/>
    </row>
    <row r="22663" spans="7:8" x14ac:dyDescent="0.2">
      <c r="G22663" s="35"/>
      <c r="H22663" s="35"/>
    </row>
    <row r="22664" spans="7:8" x14ac:dyDescent="0.2">
      <c r="G22664" s="35"/>
      <c r="H22664" s="35"/>
    </row>
    <row r="22665" spans="7:8" x14ac:dyDescent="0.2">
      <c r="G22665" s="35"/>
      <c r="H22665" s="35"/>
    </row>
    <row r="22666" spans="7:8" x14ac:dyDescent="0.2">
      <c r="G22666" s="35"/>
      <c r="H22666" s="35"/>
    </row>
    <row r="22667" spans="7:8" x14ac:dyDescent="0.2">
      <c r="G22667" s="35"/>
      <c r="H22667" s="35"/>
    </row>
    <row r="22668" spans="7:8" x14ac:dyDescent="0.2">
      <c r="G22668" s="35"/>
      <c r="H22668" s="35"/>
    </row>
    <row r="22669" spans="7:8" x14ac:dyDescent="0.2">
      <c r="G22669" s="35"/>
      <c r="H22669" s="35"/>
    </row>
    <row r="22670" spans="7:8" x14ac:dyDescent="0.2">
      <c r="G22670" s="35"/>
      <c r="H22670" s="35"/>
    </row>
    <row r="22671" spans="7:8" x14ac:dyDescent="0.2">
      <c r="G22671" s="35"/>
      <c r="H22671" s="35"/>
    </row>
    <row r="22672" spans="7:8" x14ac:dyDescent="0.2">
      <c r="G22672" s="35"/>
      <c r="H22672" s="35"/>
    </row>
    <row r="22673" spans="7:8" x14ac:dyDescent="0.2">
      <c r="G22673" s="35"/>
      <c r="H22673" s="35"/>
    </row>
    <row r="22674" spans="7:8" x14ac:dyDescent="0.2">
      <c r="G22674" s="35"/>
      <c r="H22674" s="35"/>
    </row>
    <row r="22675" spans="7:8" x14ac:dyDescent="0.2">
      <c r="G22675" s="35"/>
      <c r="H22675" s="35"/>
    </row>
    <row r="22676" spans="7:8" x14ac:dyDescent="0.2">
      <c r="G22676" s="35"/>
      <c r="H22676" s="35"/>
    </row>
    <row r="22677" spans="7:8" x14ac:dyDescent="0.2">
      <c r="G22677" s="35"/>
      <c r="H22677" s="35"/>
    </row>
    <row r="22678" spans="7:8" x14ac:dyDescent="0.2">
      <c r="G22678" s="35"/>
      <c r="H22678" s="35"/>
    </row>
    <row r="22679" spans="7:8" x14ac:dyDescent="0.2">
      <c r="G22679" s="35"/>
      <c r="H22679" s="35"/>
    </row>
    <row r="22680" spans="7:8" x14ac:dyDescent="0.2">
      <c r="G22680" s="35"/>
      <c r="H22680" s="35"/>
    </row>
    <row r="22681" spans="7:8" x14ac:dyDescent="0.2">
      <c r="G22681" s="35"/>
      <c r="H22681" s="35"/>
    </row>
    <row r="22682" spans="7:8" x14ac:dyDescent="0.2">
      <c r="G22682" s="35"/>
      <c r="H22682" s="35"/>
    </row>
    <row r="22683" spans="7:8" x14ac:dyDescent="0.2">
      <c r="G22683" s="35"/>
      <c r="H22683" s="35"/>
    </row>
    <row r="22684" spans="7:8" x14ac:dyDescent="0.2">
      <c r="G22684" s="35"/>
      <c r="H22684" s="35"/>
    </row>
    <row r="22685" spans="7:8" x14ac:dyDescent="0.2">
      <c r="G22685" s="35"/>
      <c r="H22685" s="35"/>
    </row>
    <row r="22686" spans="7:8" x14ac:dyDescent="0.2">
      <c r="G22686" s="35"/>
      <c r="H22686" s="35"/>
    </row>
    <row r="22687" spans="7:8" x14ac:dyDescent="0.2">
      <c r="G22687" s="35"/>
      <c r="H22687" s="35"/>
    </row>
    <row r="22688" spans="7:8" x14ac:dyDescent="0.2">
      <c r="G22688" s="35"/>
      <c r="H22688" s="35"/>
    </row>
    <row r="22689" spans="7:8" x14ac:dyDescent="0.2">
      <c r="G22689" s="35"/>
      <c r="H22689" s="35"/>
    </row>
    <row r="22690" spans="7:8" x14ac:dyDescent="0.2">
      <c r="G22690" s="35"/>
      <c r="H22690" s="35"/>
    </row>
    <row r="22691" spans="7:8" x14ac:dyDescent="0.2">
      <c r="G22691" s="35"/>
      <c r="H22691" s="35"/>
    </row>
    <row r="22692" spans="7:8" x14ac:dyDescent="0.2">
      <c r="G22692" s="35"/>
      <c r="H22692" s="35"/>
    </row>
    <row r="22693" spans="7:8" x14ac:dyDescent="0.2">
      <c r="G22693" s="35"/>
      <c r="H22693" s="35"/>
    </row>
    <row r="22694" spans="7:8" x14ac:dyDescent="0.2">
      <c r="G22694" s="35"/>
      <c r="H22694" s="35"/>
    </row>
    <row r="22695" spans="7:8" x14ac:dyDescent="0.2">
      <c r="G22695" s="35"/>
      <c r="H22695" s="35"/>
    </row>
    <row r="22696" spans="7:8" x14ac:dyDescent="0.2">
      <c r="G22696" s="35"/>
      <c r="H22696" s="35"/>
    </row>
    <row r="22697" spans="7:8" x14ac:dyDescent="0.2">
      <c r="G22697" s="35"/>
      <c r="H22697" s="35"/>
    </row>
    <row r="22698" spans="7:8" x14ac:dyDescent="0.2">
      <c r="G22698" s="35"/>
      <c r="H22698" s="35"/>
    </row>
    <row r="22699" spans="7:8" x14ac:dyDescent="0.2">
      <c r="G22699" s="35"/>
      <c r="H22699" s="35"/>
    </row>
    <row r="22700" spans="7:8" x14ac:dyDescent="0.2">
      <c r="G22700" s="35"/>
      <c r="H22700" s="35"/>
    </row>
    <row r="22701" spans="7:8" x14ac:dyDescent="0.2">
      <c r="G22701" s="35"/>
      <c r="H22701" s="35"/>
    </row>
    <row r="22702" spans="7:8" x14ac:dyDescent="0.2">
      <c r="G22702" s="35"/>
      <c r="H22702" s="35"/>
    </row>
    <row r="22703" spans="7:8" x14ac:dyDescent="0.2">
      <c r="G22703" s="35"/>
      <c r="H22703" s="35"/>
    </row>
    <row r="22704" spans="7:8" x14ac:dyDescent="0.2">
      <c r="G22704" s="35"/>
      <c r="H22704" s="35"/>
    </row>
    <row r="22705" spans="7:8" x14ac:dyDescent="0.2">
      <c r="G22705" s="35"/>
      <c r="H22705" s="35"/>
    </row>
    <row r="22706" spans="7:8" x14ac:dyDescent="0.2">
      <c r="G22706" s="35"/>
      <c r="H22706" s="35"/>
    </row>
    <row r="22707" spans="7:8" x14ac:dyDescent="0.2">
      <c r="G22707" s="35"/>
      <c r="H22707" s="35"/>
    </row>
    <row r="22708" spans="7:8" x14ac:dyDescent="0.2">
      <c r="G22708" s="35"/>
      <c r="H22708" s="35"/>
    </row>
    <row r="22709" spans="7:8" x14ac:dyDescent="0.2">
      <c r="G22709" s="35"/>
      <c r="H22709" s="35"/>
    </row>
    <row r="22710" spans="7:8" x14ac:dyDescent="0.2">
      <c r="G22710" s="35"/>
      <c r="H22710" s="35"/>
    </row>
    <row r="22711" spans="7:8" x14ac:dyDescent="0.2">
      <c r="G22711" s="35"/>
      <c r="H22711" s="35"/>
    </row>
    <row r="22712" spans="7:8" x14ac:dyDescent="0.2">
      <c r="G22712" s="35"/>
      <c r="H22712" s="35"/>
    </row>
    <row r="22713" spans="7:8" x14ac:dyDescent="0.2">
      <c r="G22713" s="35"/>
      <c r="H22713" s="35"/>
    </row>
    <row r="22714" spans="7:8" x14ac:dyDescent="0.2">
      <c r="G22714" s="35"/>
      <c r="H22714" s="35"/>
    </row>
    <row r="22715" spans="7:8" x14ac:dyDescent="0.2">
      <c r="G22715" s="35"/>
      <c r="H22715" s="35"/>
    </row>
    <row r="22716" spans="7:8" x14ac:dyDescent="0.2">
      <c r="G22716" s="35"/>
      <c r="H22716" s="35"/>
    </row>
    <row r="22717" spans="7:8" x14ac:dyDescent="0.2">
      <c r="G22717" s="35"/>
      <c r="H22717" s="35"/>
    </row>
    <row r="22718" spans="7:8" x14ac:dyDescent="0.2">
      <c r="G22718" s="35"/>
      <c r="H22718" s="35"/>
    </row>
    <row r="22719" spans="7:8" x14ac:dyDescent="0.2">
      <c r="G22719" s="35"/>
      <c r="H22719" s="35"/>
    </row>
    <row r="22720" spans="7:8" x14ac:dyDescent="0.2">
      <c r="G22720" s="35"/>
      <c r="H22720" s="35"/>
    </row>
    <row r="22721" spans="7:8" x14ac:dyDescent="0.2">
      <c r="G22721" s="35"/>
      <c r="H22721" s="35"/>
    </row>
    <row r="22722" spans="7:8" x14ac:dyDescent="0.2">
      <c r="G22722" s="35"/>
      <c r="H22722" s="35"/>
    </row>
    <row r="22723" spans="7:8" x14ac:dyDescent="0.2">
      <c r="G22723" s="35"/>
      <c r="H22723" s="35"/>
    </row>
    <row r="22724" spans="7:8" x14ac:dyDescent="0.2">
      <c r="G22724" s="35"/>
      <c r="H22724" s="35"/>
    </row>
    <row r="22725" spans="7:8" x14ac:dyDescent="0.2">
      <c r="G22725" s="35"/>
      <c r="H22725" s="35"/>
    </row>
    <row r="22726" spans="7:8" x14ac:dyDescent="0.2">
      <c r="G22726" s="35"/>
      <c r="H22726" s="35"/>
    </row>
    <row r="22727" spans="7:8" x14ac:dyDescent="0.2">
      <c r="G22727" s="35"/>
      <c r="H22727" s="35"/>
    </row>
    <row r="22728" spans="7:8" x14ac:dyDescent="0.2">
      <c r="G22728" s="35"/>
      <c r="H22728" s="35"/>
    </row>
    <row r="22729" spans="7:8" x14ac:dyDescent="0.2">
      <c r="G22729" s="35"/>
      <c r="H22729" s="35"/>
    </row>
    <row r="22730" spans="7:8" x14ac:dyDescent="0.2">
      <c r="G22730" s="35"/>
      <c r="H22730" s="35"/>
    </row>
    <row r="22731" spans="7:8" x14ac:dyDescent="0.2">
      <c r="G22731" s="35"/>
      <c r="H22731" s="35"/>
    </row>
    <row r="22732" spans="7:8" x14ac:dyDescent="0.2">
      <c r="G22732" s="35"/>
      <c r="H22732" s="35"/>
    </row>
    <row r="22733" spans="7:8" x14ac:dyDescent="0.2">
      <c r="G22733" s="35"/>
      <c r="H22733" s="35"/>
    </row>
    <row r="22734" spans="7:8" x14ac:dyDescent="0.2">
      <c r="G22734" s="35"/>
      <c r="H22734" s="35"/>
    </row>
    <row r="22735" spans="7:8" x14ac:dyDescent="0.2">
      <c r="G22735" s="35"/>
      <c r="H22735" s="35"/>
    </row>
    <row r="22736" spans="7:8" x14ac:dyDescent="0.2">
      <c r="G22736" s="35"/>
      <c r="H22736" s="35"/>
    </row>
    <row r="22737" spans="7:8" x14ac:dyDescent="0.2">
      <c r="G22737" s="35"/>
      <c r="H22737" s="35"/>
    </row>
    <row r="22738" spans="7:8" x14ac:dyDescent="0.2">
      <c r="G22738" s="35"/>
      <c r="H22738" s="35"/>
    </row>
    <row r="22739" spans="7:8" x14ac:dyDescent="0.2">
      <c r="G22739" s="35"/>
      <c r="H22739" s="35"/>
    </row>
    <row r="22740" spans="7:8" x14ac:dyDescent="0.2">
      <c r="G22740" s="35"/>
      <c r="H22740" s="35"/>
    </row>
    <row r="22741" spans="7:8" x14ac:dyDescent="0.2">
      <c r="G22741" s="35"/>
      <c r="H22741" s="35"/>
    </row>
    <row r="22742" spans="7:8" x14ac:dyDescent="0.2">
      <c r="G22742" s="35"/>
      <c r="H22742" s="35"/>
    </row>
    <row r="22743" spans="7:8" x14ac:dyDescent="0.2">
      <c r="G22743" s="35"/>
      <c r="H22743" s="35"/>
    </row>
    <row r="22744" spans="7:8" x14ac:dyDescent="0.2">
      <c r="G22744" s="35"/>
      <c r="H22744" s="35"/>
    </row>
    <row r="22745" spans="7:8" x14ac:dyDescent="0.2">
      <c r="G22745" s="35"/>
      <c r="H22745" s="35"/>
    </row>
    <row r="22746" spans="7:8" x14ac:dyDescent="0.2">
      <c r="G22746" s="35"/>
      <c r="H22746" s="35"/>
    </row>
    <row r="22747" spans="7:8" x14ac:dyDescent="0.2">
      <c r="G22747" s="35"/>
      <c r="H22747" s="35"/>
    </row>
    <row r="22748" spans="7:8" x14ac:dyDescent="0.2">
      <c r="G22748" s="35"/>
      <c r="H22748" s="35"/>
    </row>
    <row r="22749" spans="7:8" x14ac:dyDescent="0.2">
      <c r="G22749" s="35"/>
      <c r="H22749" s="35"/>
    </row>
    <row r="22750" spans="7:8" x14ac:dyDescent="0.2">
      <c r="G22750" s="35"/>
      <c r="H22750" s="35"/>
    </row>
    <row r="22751" spans="7:8" x14ac:dyDescent="0.2">
      <c r="G22751" s="35"/>
      <c r="H22751" s="35"/>
    </row>
    <row r="22752" spans="7:8" x14ac:dyDescent="0.2">
      <c r="G22752" s="35"/>
      <c r="H22752" s="35"/>
    </row>
    <row r="22753" spans="7:8" x14ac:dyDescent="0.2">
      <c r="G22753" s="35"/>
      <c r="H22753" s="35"/>
    </row>
    <row r="22754" spans="7:8" x14ac:dyDescent="0.2">
      <c r="G22754" s="35"/>
      <c r="H22754" s="35"/>
    </row>
    <row r="22755" spans="7:8" x14ac:dyDescent="0.2">
      <c r="G22755" s="35"/>
      <c r="H22755" s="35"/>
    </row>
    <row r="22756" spans="7:8" x14ac:dyDescent="0.2">
      <c r="G22756" s="35"/>
      <c r="H22756" s="35"/>
    </row>
    <row r="22757" spans="7:8" x14ac:dyDescent="0.2">
      <c r="G22757" s="35"/>
      <c r="H22757" s="35"/>
    </row>
    <row r="22758" spans="7:8" x14ac:dyDescent="0.2">
      <c r="G22758" s="35"/>
      <c r="H22758" s="35"/>
    </row>
    <row r="22759" spans="7:8" x14ac:dyDescent="0.2">
      <c r="G22759" s="35"/>
      <c r="H22759" s="35"/>
    </row>
    <row r="22760" spans="7:8" x14ac:dyDescent="0.2">
      <c r="G22760" s="35"/>
      <c r="H22760" s="35"/>
    </row>
    <row r="22761" spans="7:8" x14ac:dyDescent="0.2">
      <c r="G22761" s="35"/>
      <c r="H22761" s="35"/>
    </row>
    <row r="22762" spans="7:8" x14ac:dyDescent="0.2">
      <c r="G22762" s="35"/>
      <c r="H22762" s="35"/>
    </row>
    <row r="22763" spans="7:8" x14ac:dyDescent="0.2">
      <c r="G22763" s="35"/>
      <c r="H22763" s="35"/>
    </row>
    <row r="22764" spans="7:8" x14ac:dyDescent="0.2">
      <c r="G22764" s="35"/>
      <c r="H22764" s="35"/>
    </row>
    <row r="22765" spans="7:8" x14ac:dyDescent="0.2">
      <c r="G22765" s="35"/>
      <c r="H22765" s="35"/>
    </row>
    <row r="22766" spans="7:8" x14ac:dyDescent="0.2">
      <c r="G22766" s="35"/>
      <c r="H22766" s="35"/>
    </row>
    <row r="22767" spans="7:8" x14ac:dyDescent="0.2">
      <c r="G22767" s="35"/>
      <c r="H22767" s="35"/>
    </row>
    <row r="22768" spans="7:8" x14ac:dyDescent="0.2">
      <c r="G22768" s="35"/>
      <c r="H22768" s="35"/>
    </row>
    <row r="22769" spans="7:8" x14ac:dyDescent="0.2">
      <c r="G22769" s="35"/>
      <c r="H22769" s="35"/>
    </row>
    <row r="22770" spans="7:8" x14ac:dyDescent="0.2">
      <c r="G22770" s="35"/>
      <c r="H22770" s="35"/>
    </row>
    <row r="22771" spans="7:8" x14ac:dyDescent="0.2">
      <c r="G22771" s="35"/>
      <c r="H22771" s="35"/>
    </row>
    <row r="22772" spans="7:8" x14ac:dyDescent="0.2">
      <c r="G22772" s="35"/>
      <c r="H22772" s="35"/>
    </row>
    <row r="22773" spans="7:8" x14ac:dyDescent="0.2">
      <c r="G22773" s="35"/>
      <c r="H22773" s="35"/>
    </row>
    <row r="22774" spans="7:8" x14ac:dyDescent="0.2">
      <c r="G22774" s="35"/>
      <c r="H22774" s="35"/>
    </row>
    <row r="22775" spans="7:8" x14ac:dyDescent="0.2">
      <c r="G22775" s="35"/>
      <c r="H22775" s="35"/>
    </row>
    <row r="22776" spans="7:8" x14ac:dyDescent="0.2">
      <c r="G22776" s="35"/>
      <c r="H22776" s="35"/>
    </row>
    <row r="22777" spans="7:8" x14ac:dyDescent="0.2">
      <c r="G22777" s="35"/>
      <c r="H22777" s="35"/>
    </row>
    <row r="22778" spans="7:8" x14ac:dyDescent="0.2">
      <c r="G22778" s="35"/>
      <c r="H22778" s="35"/>
    </row>
    <row r="22779" spans="7:8" x14ac:dyDescent="0.2">
      <c r="G22779" s="35"/>
      <c r="H22779" s="35"/>
    </row>
    <row r="22780" spans="7:8" x14ac:dyDescent="0.2">
      <c r="G22780" s="35"/>
      <c r="H22780" s="35"/>
    </row>
    <row r="22781" spans="7:8" x14ac:dyDescent="0.2">
      <c r="G22781" s="35"/>
      <c r="H22781" s="35"/>
    </row>
    <row r="22782" spans="7:8" x14ac:dyDescent="0.2">
      <c r="G22782" s="35"/>
      <c r="H22782" s="35"/>
    </row>
    <row r="22783" spans="7:8" x14ac:dyDescent="0.2">
      <c r="G22783" s="35"/>
      <c r="H22783" s="35"/>
    </row>
    <row r="22784" spans="7:8" x14ac:dyDescent="0.2">
      <c r="G22784" s="35"/>
      <c r="H22784" s="35"/>
    </row>
    <row r="22785" spans="7:8" x14ac:dyDescent="0.2">
      <c r="G22785" s="35"/>
      <c r="H22785" s="35"/>
    </row>
    <row r="22786" spans="7:8" x14ac:dyDescent="0.2">
      <c r="G22786" s="35"/>
      <c r="H22786" s="35"/>
    </row>
    <row r="22787" spans="7:8" x14ac:dyDescent="0.2">
      <c r="G22787" s="35"/>
      <c r="H22787" s="35"/>
    </row>
    <row r="22788" spans="7:8" x14ac:dyDescent="0.2">
      <c r="G22788" s="35"/>
      <c r="H22788" s="35"/>
    </row>
    <row r="22789" spans="7:8" x14ac:dyDescent="0.2">
      <c r="G22789" s="35"/>
      <c r="H22789" s="35"/>
    </row>
    <row r="22790" spans="7:8" x14ac:dyDescent="0.2">
      <c r="G22790" s="35"/>
      <c r="H22790" s="35"/>
    </row>
    <row r="22791" spans="7:8" x14ac:dyDescent="0.2">
      <c r="G22791" s="35"/>
      <c r="H22791" s="35"/>
    </row>
    <row r="22792" spans="7:8" x14ac:dyDescent="0.2">
      <c r="G22792" s="35"/>
      <c r="H22792" s="35"/>
    </row>
    <row r="22793" spans="7:8" x14ac:dyDescent="0.2">
      <c r="G22793" s="35"/>
      <c r="H22793" s="35"/>
    </row>
    <row r="22794" spans="7:8" x14ac:dyDescent="0.2">
      <c r="G22794" s="35"/>
      <c r="H22794" s="35"/>
    </row>
    <row r="22795" spans="7:8" x14ac:dyDescent="0.2">
      <c r="G22795" s="35"/>
      <c r="H22795" s="35"/>
    </row>
    <row r="22796" spans="7:8" x14ac:dyDescent="0.2">
      <c r="G22796" s="35"/>
      <c r="H22796" s="35"/>
    </row>
    <row r="22797" spans="7:8" x14ac:dyDescent="0.2">
      <c r="G22797" s="35"/>
      <c r="H22797" s="35"/>
    </row>
    <row r="22798" spans="7:8" x14ac:dyDescent="0.2">
      <c r="G22798" s="35"/>
      <c r="H22798" s="35"/>
    </row>
    <row r="22799" spans="7:8" x14ac:dyDescent="0.2">
      <c r="G22799" s="35"/>
      <c r="H22799" s="35"/>
    </row>
    <row r="22800" spans="7:8" x14ac:dyDescent="0.2">
      <c r="G22800" s="35"/>
      <c r="H22800" s="35"/>
    </row>
    <row r="22801" spans="7:8" x14ac:dyDescent="0.2">
      <c r="G22801" s="35"/>
      <c r="H22801" s="35"/>
    </row>
    <row r="22802" spans="7:8" x14ac:dyDescent="0.2">
      <c r="G22802" s="35"/>
      <c r="H22802" s="35"/>
    </row>
    <row r="22803" spans="7:8" x14ac:dyDescent="0.2">
      <c r="G22803" s="35"/>
      <c r="H22803" s="35"/>
    </row>
    <row r="22804" spans="7:8" x14ac:dyDescent="0.2">
      <c r="G22804" s="35"/>
      <c r="H22804" s="35"/>
    </row>
    <row r="22805" spans="7:8" x14ac:dyDescent="0.2">
      <c r="G22805" s="35"/>
      <c r="H22805" s="35"/>
    </row>
    <row r="22806" spans="7:8" x14ac:dyDescent="0.2">
      <c r="G22806" s="35"/>
      <c r="H22806" s="35"/>
    </row>
    <row r="22807" spans="7:8" x14ac:dyDescent="0.2">
      <c r="G22807" s="35"/>
      <c r="H22807" s="35"/>
    </row>
    <row r="22808" spans="7:8" x14ac:dyDescent="0.2">
      <c r="G22808" s="35"/>
      <c r="H22808" s="35"/>
    </row>
    <row r="22809" spans="7:8" x14ac:dyDescent="0.2">
      <c r="G22809" s="35"/>
      <c r="H22809" s="35"/>
    </row>
    <row r="22810" spans="7:8" x14ac:dyDescent="0.2">
      <c r="G22810" s="35"/>
      <c r="H22810" s="35"/>
    </row>
    <row r="22811" spans="7:8" x14ac:dyDescent="0.2">
      <c r="G22811" s="35"/>
      <c r="H22811" s="35"/>
    </row>
    <row r="22812" spans="7:8" x14ac:dyDescent="0.2">
      <c r="G22812" s="35"/>
      <c r="H22812" s="35"/>
    </row>
    <row r="22813" spans="7:8" x14ac:dyDescent="0.2">
      <c r="G22813" s="35"/>
      <c r="H22813" s="35"/>
    </row>
    <row r="22814" spans="7:8" x14ac:dyDescent="0.2">
      <c r="G22814" s="35"/>
      <c r="H22814" s="35"/>
    </row>
    <row r="22815" spans="7:8" x14ac:dyDescent="0.2">
      <c r="G22815" s="35"/>
      <c r="H22815" s="35"/>
    </row>
    <row r="22816" spans="7:8" x14ac:dyDescent="0.2">
      <c r="G22816" s="35"/>
      <c r="H22816" s="35"/>
    </row>
    <row r="22817" spans="7:8" x14ac:dyDescent="0.2">
      <c r="G22817" s="35"/>
      <c r="H22817" s="35"/>
    </row>
    <row r="22818" spans="7:8" x14ac:dyDescent="0.2">
      <c r="G22818" s="35"/>
      <c r="H22818" s="35"/>
    </row>
    <row r="22819" spans="7:8" x14ac:dyDescent="0.2">
      <c r="G22819" s="35"/>
      <c r="H22819" s="35"/>
    </row>
    <row r="22820" spans="7:8" x14ac:dyDescent="0.2">
      <c r="G22820" s="35"/>
      <c r="H22820" s="35"/>
    </row>
    <row r="22821" spans="7:8" x14ac:dyDescent="0.2">
      <c r="G22821" s="35"/>
      <c r="H22821" s="35"/>
    </row>
    <row r="22822" spans="7:8" x14ac:dyDescent="0.2">
      <c r="G22822" s="35"/>
      <c r="H22822" s="35"/>
    </row>
    <row r="22823" spans="7:8" x14ac:dyDescent="0.2">
      <c r="G22823" s="35"/>
      <c r="H22823" s="35"/>
    </row>
    <row r="22824" spans="7:8" x14ac:dyDescent="0.2">
      <c r="G22824" s="35"/>
      <c r="H22824" s="35"/>
    </row>
    <row r="22825" spans="7:8" x14ac:dyDescent="0.2">
      <c r="G22825" s="35"/>
      <c r="H22825" s="35"/>
    </row>
    <row r="22826" spans="7:8" x14ac:dyDescent="0.2">
      <c r="G22826" s="35"/>
      <c r="H22826" s="35"/>
    </row>
    <row r="22827" spans="7:8" x14ac:dyDescent="0.2">
      <c r="G22827" s="35"/>
      <c r="H22827" s="35"/>
    </row>
    <row r="22828" spans="7:8" x14ac:dyDescent="0.2">
      <c r="G22828" s="35"/>
      <c r="H22828" s="35"/>
    </row>
    <row r="22829" spans="7:8" x14ac:dyDescent="0.2">
      <c r="G22829" s="35"/>
      <c r="H22829" s="35"/>
    </row>
    <row r="22830" spans="7:8" x14ac:dyDescent="0.2">
      <c r="G22830" s="35"/>
      <c r="H22830" s="35"/>
    </row>
    <row r="22831" spans="7:8" x14ac:dyDescent="0.2">
      <c r="G22831" s="35"/>
      <c r="H22831" s="35"/>
    </row>
    <row r="22832" spans="7:8" x14ac:dyDescent="0.2">
      <c r="G22832" s="35"/>
      <c r="H22832" s="35"/>
    </row>
    <row r="22833" spans="7:8" x14ac:dyDescent="0.2">
      <c r="G22833" s="35"/>
      <c r="H22833" s="35"/>
    </row>
    <row r="22834" spans="7:8" x14ac:dyDescent="0.2">
      <c r="G22834" s="35"/>
      <c r="H22834" s="35"/>
    </row>
    <row r="22835" spans="7:8" x14ac:dyDescent="0.2">
      <c r="G22835" s="35"/>
      <c r="H22835" s="35"/>
    </row>
    <row r="22836" spans="7:8" x14ac:dyDescent="0.2">
      <c r="G22836" s="35"/>
      <c r="H22836" s="35"/>
    </row>
    <row r="22837" spans="7:8" x14ac:dyDescent="0.2">
      <c r="G22837" s="35"/>
      <c r="H22837" s="35"/>
    </row>
    <row r="22838" spans="7:8" x14ac:dyDescent="0.2">
      <c r="G22838" s="35"/>
      <c r="H22838" s="35"/>
    </row>
    <row r="22839" spans="7:8" x14ac:dyDescent="0.2">
      <c r="G22839" s="35"/>
      <c r="H22839" s="35"/>
    </row>
    <row r="22840" spans="7:8" x14ac:dyDescent="0.2">
      <c r="G22840" s="35"/>
      <c r="H22840" s="35"/>
    </row>
    <row r="22841" spans="7:8" x14ac:dyDescent="0.2">
      <c r="G22841" s="35"/>
      <c r="H22841" s="35"/>
    </row>
    <row r="22842" spans="7:8" x14ac:dyDescent="0.2">
      <c r="G22842" s="35"/>
      <c r="H22842" s="35"/>
    </row>
    <row r="22843" spans="7:8" x14ac:dyDescent="0.2">
      <c r="G22843" s="35"/>
      <c r="H22843" s="35"/>
    </row>
    <row r="22844" spans="7:8" x14ac:dyDescent="0.2">
      <c r="G22844" s="35"/>
      <c r="H22844" s="35"/>
    </row>
    <row r="22845" spans="7:8" x14ac:dyDescent="0.2">
      <c r="G22845" s="35"/>
      <c r="H22845" s="35"/>
    </row>
    <row r="22846" spans="7:8" x14ac:dyDescent="0.2">
      <c r="G22846" s="35"/>
      <c r="H22846" s="35"/>
    </row>
    <row r="22847" spans="7:8" x14ac:dyDescent="0.2">
      <c r="G22847" s="35"/>
      <c r="H22847" s="35"/>
    </row>
    <row r="22848" spans="7:8" x14ac:dyDescent="0.2">
      <c r="G22848" s="35"/>
      <c r="H22848" s="35"/>
    </row>
    <row r="22849" spans="7:8" x14ac:dyDescent="0.2">
      <c r="G22849" s="35"/>
      <c r="H22849" s="35"/>
    </row>
    <row r="22850" spans="7:8" x14ac:dyDescent="0.2">
      <c r="G22850" s="35"/>
      <c r="H22850" s="35"/>
    </row>
    <row r="22851" spans="7:8" x14ac:dyDescent="0.2">
      <c r="G22851" s="35"/>
      <c r="H22851" s="35"/>
    </row>
    <row r="22852" spans="7:8" x14ac:dyDescent="0.2">
      <c r="G22852" s="35"/>
      <c r="H22852" s="35"/>
    </row>
    <row r="22853" spans="7:8" x14ac:dyDescent="0.2">
      <c r="G22853" s="35"/>
      <c r="H22853" s="35"/>
    </row>
    <row r="22854" spans="7:8" x14ac:dyDescent="0.2">
      <c r="G22854" s="35"/>
      <c r="H22854" s="35"/>
    </row>
    <row r="22855" spans="7:8" x14ac:dyDescent="0.2">
      <c r="G22855" s="35"/>
      <c r="H22855" s="35"/>
    </row>
    <row r="22856" spans="7:8" x14ac:dyDescent="0.2">
      <c r="G22856" s="35"/>
      <c r="H22856" s="35"/>
    </row>
    <row r="22857" spans="7:8" x14ac:dyDescent="0.2">
      <c r="G22857" s="35"/>
      <c r="H22857" s="35"/>
    </row>
    <row r="22858" spans="7:8" x14ac:dyDescent="0.2">
      <c r="G22858" s="35"/>
      <c r="H22858" s="35"/>
    </row>
    <row r="22859" spans="7:8" x14ac:dyDescent="0.2">
      <c r="G22859" s="35"/>
      <c r="H22859" s="35"/>
    </row>
    <row r="22860" spans="7:8" x14ac:dyDescent="0.2">
      <c r="G22860" s="35"/>
      <c r="H22860" s="35"/>
    </row>
    <row r="22861" spans="7:8" x14ac:dyDescent="0.2">
      <c r="G22861" s="35"/>
      <c r="H22861" s="35"/>
    </row>
    <row r="22862" spans="7:8" x14ac:dyDescent="0.2">
      <c r="G22862" s="35"/>
      <c r="H22862" s="35"/>
    </row>
    <row r="22863" spans="7:8" x14ac:dyDescent="0.2">
      <c r="G22863" s="35"/>
      <c r="H22863" s="35"/>
    </row>
    <row r="22864" spans="7:8" x14ac:dyDescent="0.2">
      <c r="G22864" s="35"/>
      <c r="H22864" s="35"/>
    </row>
    <row r="22865" spans="7:8" x14ac:dyDescent="0.2">
      <c r="G22865" s="35"/>
      <c r="H22865" s="35"/>
    </row>
    <row r="22866" spans="7:8" x14ac:dyDescent="0.2">
      <c r="G22866" s="35"/>
      <c r="H22866" s="35"/>
    </row>
    <row r="22867" spans="7:8" x14ac:dyDescent="0.2">
      <c r="G22867" s="35"/>
      <c r="H22867" s="35"/>
    </row>
    <row r="22868" spans="7:8" x14ac:dyDescent="0.2">
      <c r="G22868" s="35"/>
      <c r="H22868" s="35"/>
    </row>
    <row r="22869" spans="7:8" x14ac:dyDescent="0.2">
      <c r="G22869" s="35"/>
      <c r="H22869" s="35"/>
    </row>
    <row r="22870" spans="7:8" x14ac:dyDescent="0.2">
      <c r="G22870" s="35"/>
      <c r="H22870" s="35"/>
    </row>
    <row r="22871" spans="7:8" x14ac:dyDescent="0.2">
      <c r="G22871" s="35"/>
      <c r="H22871" s="35"/>
    </row>
    <row r="22872" spans="7:8" x14ac:dyDescent="0.2">
      <c r="G22872" s="35"/>
      <c r="H22872" s="35"/>
    </row>
    <row r="22873" spans="7:8" x14ac:dyDescent="0.2">
      <c r="G22873" s="35"/>
      <c r="H22873" s="35"/>
    </row>
    <row r="22874" spans="7:8" x14ac:dyDescent="0.2">
      <c r="G22874" s="35"/>
      <c r="H22874" s="35"/>
    </row>
    <row r="22875" spans="7:8" x14ac:dyDescent="0.2">
      <c r="G22875" s="35"/>
      <c r="H22875" s="35"/>
    </row>
    <row r="22876" spans="7:8" x14ac:dyDescent="0.2">
      <c r="G22876" s="35"/>
      <c r="H22876" s="35"/>
    </row>
    <row r="22877" spans="7:8" x14ac:dyDescent="0.2">
      <c r="G22877" s="35"/>
      <c r="H22877" s="35"/>
    </row>
    <row r="22878" spans="7:8" x14ac:dyDescent="0.2">
      <c r="G22878" s="35"/>
      <c r="H22878" s="35"/>
    </row>
    <row r="22879" spans="7:8" x14ac:dyDescent="0.2">
      <c r="G22879" s="35"/>
      <c r="H22879" s="35"/>
    </row>
    <row r="22880" spans="7:8" x14ac:dyDescent="0.2">
      <c r="G22880" s="35"/>
      <c r="H22880" s="35"/>
    </row>
    <row r="22881" spans="7:8" x14ac:dyDescent="0.2">
      <c r="G22881" s="35"/>
      <c r="H22881" s="35"/>
    </row>
    <row r="22882" spans="7:8" x14ac:dyDescent="0.2">
      <c r="G22882" s="35"/>
      <c r="H22882" s="35"/>
    </row>
    <row r="22883" spans="7:8" x14ac:dyDescent="0.2">
      <c r="G22883" s="35"/>
      <c r="H22883" s="35"/>
    </row>
    <row r="22884" spans="7:8" x14ac:dyDescent="0.2">
      <c r="G22884" s="35"/>
      <c r="H22884" s="35"/>
    </row>
    <row r="22885" spans="7:8" x14ac:dyDescent="0.2">
      <c r="G22885" s="35"/>
      <c r="H22885" s="35"/>
    </row>
    <row r="22886" spans="7:8" x14ac:dyDescent="0.2">
      <c r="G22886" s="35"/>
      <c r="H22886" s="35"/>
    </row>
    <row r="22887" spans="7:8" x14ac:dyDescent="0.2">
      <c r="G22887" s="35"/>
      <c r="H22887" s="35"/>
    </row>
    <row r="22888" spans="7:8" x14ac:dyDescent="0.2">
      <c r="G22888" s="35"/>
      <c r="H22888" s="35"/>
    </row>
    <row r="22889" spans="7:8" x14ac:dyDescent="0.2">
      <c r="G22889" s="35"/>
      <c r="H22889" s="35"/>
    </row>
    <row r="22890" spans="7:8" x14ac:dyDescent="0.2">
      <c r="G22890" s="35"/>
      <c r="H22890" s="35"/>
    </row>
    <row r="22891" spans="7:8" x14ac:dyDescent="0.2">
      <c r="G22891" s="35"/>
      <c r="H22891" s="35"/>
    </row>
    <row r="22892" spans="7:8" x14ac:dyDescent="0.2">
      <c r="G22892" s="35"/>
      <c r="H22892" s="35"/>
    </row>
    <row r="22893" spans="7:8" x14ac:dyDescent="0.2">
      <c r="G22893" s="35"/>
      <c r="H22893" s="35"/>
    </row>
    <row r="22894" spans="7:8" x14ac:dyDescent="0.2">
      <c r="G22894" s="35"/>
      <c r="H22894" s="35"/>
    </row>
    <row r="22895" spans="7:8" x14ac:dyDescent="0.2">
      <c r="G22895" s="35"/>
      <c r="H22895" s="35"/>
    </row>
    <row r="22896" spans="7:8" x14ac:dyDescent="0.2">
      <c r="G22896" s="35"/>
      <c r="H22896" s="35"/>
    </row>
    <row r="22897" spans="7:8" x14ac:dyDescent="0.2">
      <c r="G22897" s="35"/>
      <c r="H22897" s="35"/>
    </row>
    <row r="22898" spans="7:8" x14ac:dyDescent="0.2">
      <c r="G22898" s="35"/>
      <c r="H22898" s="35"/>
    </row>
    <row r="22899" spans="7:8" x14ac:dyDescent="0.2">
      <c r="G22899" s="35"/>
      <c r="H22899" s="35"/>
    </row>
    <row r="22900" spans="7:8" x14ac:dyDescent="0.2">
      <c r="G22900" s="35"/>
      <c r="H22900" s="35"/>
    </row>
    <row r="22901" spans="7:8" x14ac:dyDescent="0.2">
      <c r="G22901" s="35"/>
      <c r="H22901" s="35"/>
    </row>
    <row r="22902" spans="7:8" x14ac:dyDescent="0.2">
      <c r="G22902" s="35"/>
      <c r="H22902" s="35"/>
    </row>
    <row r="22903" spans="7:8" x14ac:dyDescent="0.2">
      <c r="G22903" s="35"/>
      <c r="H22903" s="35"/>
    </row>
    <row r="22904" spans="7:8" x14ac:dyDescent="0.2">
      <c r="G22904" s="35"/>
      <c r="H22904" s="35"/>
    </row>
    <row r="22905" spans="7:8" x14ac:dyDescent="0.2">
      <c r="G22905" s="35"/>
      <c r="H22905" s="35"/>
    </row>
    <row r="22906" spans="7:8" x14ac:dyDescent="0.2">
      <c r="G22906" s="35"/>
      <c r="H22906" s="35"/>
    </row>
    <row r="22907" spans="7:8" x14ac:dyDescent="0.2">
      <c r="G22907" s="35"/>
      <c r="H22907" s="35"/>
    </row>
    <row r="22908" spans="7:8" x14ac:dyDescent="0.2">
      <c r="G22908" s="35"/>
      <c r="H22908" s="35"/>
    </row>
    <row r="22909" spans="7:8" x14ac:dyDescent="0.2">
      <c r="G22909" s="35"/>
      <c r="H22909" s="35"/>
    </row>
    <row r="22910" spans="7:8" x14ac:dyDescent="0.2">
      <c r="G22910" s="35"/>
      <c r="H22910" s="35"/>
    </row>
    <row r="22911" spans="7:8" x14ac:dyDescent="0.2">
      <c r="G22911" s="35"/>
      <c r="H22911" s="35"/>
    </row>
    <row r="22912" spans="7:8" x14ac:dyDescent="0.2">
      <c r="G22912" s="35"/>
      <c r="H22912" s="35"/>
    </row>
    <row r="22913" spans="7:8" x14ac:dyDescent="0.2">
      <c r="G22913" s="35"/>
      <c r="H22913" s="35"/>
    </row>
    <row r="22914" spans="7:8" x14ac:dyDescent="0.2">
      <c r="G22914" s="35"/>
      <c r="H22914" s="35"/>
    </row>
    <row r="22915" spans="7:8" x14ac:dyDescent="0.2">
      <c r="G22915" s="35"/>
      <c r="H22915" s="35"/>
    </row>
    <row r="22916" spans="7:8" x14ac:dyDescent="0.2">
      <c r="G22916" s="35"/>
      <c r="H22916" s="35"/>
    </row>
    <row r="22917" spans="7:8" x14ac:dyDescent="0.2">
      <c r="G22917" s="35"/>
      <c r="H22917" s="35"/>
    </row>
    <row r="22918" spans="7:8" x14ac:dyDescent="0.2">
      <c r="G22918" s="35"/>
      <c r="H22918" s="35"/>
    </row>
    <row r="22919" spans="7:8" x14ac:dyDescent="0.2">
      <c r="G22919" s="35"/>
      <c r="H22919" s="35"/>
    </row>
    <row r="22920" spans="7:8" x14ac:dyDescent="0.2">
      <c r="G22920" s="35"/>
      <c r="H22920" s="35"/>
    </row>
    <row r="22921" spans="7:8" x14ac:dyDescent="0.2">
      <c r="G22921" s="35"/>
      <c r="H22921" s="35"/>
    </row>
    <row r="22922" spans="7:8" x14ac:dyDescent="0.2">
      <c r="G22922" s="35"/>
      <c r="H22922" s="35"/>
    </row>
    <row r="22923" spans="7:8" x14ac:dyDescent="0.2">
      <c r="G22923" s="35"/>
      <c r="H22923" s="35"/>
    </row>
    <row r="22924" spans="7:8" x14ac:dyDescent="0.2">
      <c r="G22924" s="35"/>
      <c r="H22924" s="35"/>
    </row>
    <row r="22925" spans="7:8" x14ac:dyDescent="0.2">
      <c r="G22925" s="35"/>
      <c r="H22925" s="35"/>
    </row>
    <row r="22926" spans="7:8" x14ac:dyDescent="0.2">
      <c r="G22926" s="35"/>
      <c r="H22926" s="35"/>
    </row>
    <row r="22927" spans="7:8" x14ac:dyDescent="0.2">
      <c r="G22927" s="35"/>
      <c r="H22927" s="35"/>
    </row>
    <row r="22928" spans="7:8" x14ac:dyDescent="0.2">
      <c r="G22928" s="35"/>
      <c r="H22928" s="35"/>
    </row>
    <row r="22929" spans="7:8" x14ac:dyDescent="0.2">
      <c r="G22929" s="35"/>
      <c r="H22929" s="35"/>
    </row>
    <row r="22930" spans="7:8" x14ac:dyDescent="0.2">
      <c r="G22930" s="35"/>
      <c r="H22930" s="35"/>
    </row>
    <row r="22931" spans="7:8" x14ac:dyDescent="0.2">
      <c r="G22931" s="35"/>
      <c r="H22931" s="35"/>
    </row>
    <row r="22932" spans="7:8" x14ac:dyDescent="0.2">
      <c r="G22932" s="35"/>
      <c r="H22932" s="35"/>
    </row>
    <row r="22933" spans="7:8" x14ac:dyDescent="0.2">
      <c r="G22933" s="35"/>
      <c r="H22933" s="35"/>
    </row>
    <row r="22934" spans="7:8" x14ac:dyDescent="0.2">
      <c r="G22934" s="35"/>
      <c r="H22934" s="35"/>
    </row>
    <row r="22935" spans="7:8" x14ac:dyDescent="0.2">
      <c r="G22935" s="35"/>
      <c r="H22935" s="35"/>
    </row>
    <row r="22936" spans="7:8" x14ac:dyDescent="0.2">
      <c r="G22936" s="35"/>
      <c r="H22936" s="35"/>
    </row>
    <row r="22937" spans="7:8" x14ac:dyDescent="0.2">
      <c r="G22937" s="35"/>
      <c r="H22937" s="35"/>
    </row>
    <row r="22938" spans="7:8" x14ac:dyDescent="0.2">
      <c r="G22938" s="35"/>
      <c r="H22938" s="35"/>
    </row>
    <row r="22939" spans="7:8" x14ac:dyDescent="0.2">
      <c r="G22939" s="35"/>
      <c r="H22939" s="35"/>
    </row>
    <row r="22940" spans="7:8" x14ac:dyDescent="0.2">
      <c r="G22940" s="35"/>
      <c r="H22940" s="35"/>
    </row>
    <row r="22941" spans="7:8" x14ac:dyDescent="0.2">
      <c r="G22941" s="35"/>
      <c r="H22941" s="35"/>
    </row>
    <row r="22942" spans="7:8" x14ac:dyDescent="0.2">
      <c r="G22942" s="35"/>
      <c r="H22942" s="35"/>
    </row>
    <row r="22943" spans="7:8" x14ac:dyDescent="0.2">
      <c r="G22943" s="35"/>
      <c r="H22943" s="35"/>
    </row>
    <row r="22944" spans="7:8" x14ac:dyDescent="0.2">
      <c r="G22944" s="35"/>
      <c r="H22944" s="35"/>
    </row>
    <row r="22945" spans="7:8" x14ac:dyDescent="0.2">
      <c r="G22945" s="35"/>
      <c r="H22945" s="35"/>
    </row>
    <row r="22946" spans="7:8" x14ac:dyDescent="0.2">
      <c r="G22946" s="35"/>
      <c r="H22946" s="35"/>
    </row>
    <row r="22947" spans="7:8" x14ac:dyDescent="0.2">
      <c r="G22947" s="35"/>
      <c r="H22947" s="35"/>
    </row>
    <row r="22948" spans="7:8" x14ac:dyDescent="0.2">
      <c r="G22948" s="35"/>
      <c r="H22948" s="35"/>
    </row>
    <row r="22949" spans="7:8" x14ac:dyDescent="0.2">
      <c r="G22949" s="35"/>
      <c r="H22949" s="35"/>
    </row>
    <row r="22950" spans="7:8" x14ac:dyDescent="0.2">
      <c r="G22950" s="35"/>
      <c r="H22950" s="35"/>
    </row>
    <row r="22951" spans="7:8" x14ac:dyDescent="0.2">
      <c r="G22951" s="35"/>
      <c r="H22951" s="35"/>
    </row>
    <row r="22952" spans="7:8" x14ac:dyDescent="0.2">
      <c r="G22952" s="35"/>
      <c r="H22952" s="35"/>
    </row>
    <row r="22953" spans="7:8" x14ac:dyDescent="0.2">
      <c r="G22953" s="35"/>
      <c r="H22953" s="35"/>
    </row>
    <row r="22954" spans="7:8" x14ac:dyDescent="0.2">
      <c r="G22954" s="35"/>
      <c r="H22954" s="35"/>
    </row>
    <row r="22955" spans="7:8" x14ac:dyDescent="0.2">
      <c r="G22955" s="35"/>
      <c r="H22955" s="35"/>
    </row>
    <row r="22956" spans="7:8" x14ac:dyDescent="0.2">
      <c r="G22956" s="35"/>
      <c r="H22956" s="35"/>
    </row>
    <row r="22957" spans="7:8" x14ac:dyDescent="0.2">
      <c r="G22957" s="35"/>
      <c r="H22957" s="35"/>
    </row>
    <row r="22958" spans="7:8" x14ac:dyDescent="0.2">
      <c r="G22958" s="35"/>
      <c r="H22958" s="35"/>
    </row>
    <row r="22959" spans="7:8" x14ac:dyDescent="0.2">
      <c r="G22959" s="35"/>
      <c r="H22959" s="35"/>
    </row>
    <row r="22960" spans="7:8" x14ac:dyDescent="0.2">
      <c r="G22960" s="35"/>
      <c r="H22960" s="35"/>
    </row>
    <row r="22961" spans="7:8" x14ac:dyDescent="0.2">
      <c r="G22961" s="35"/>
      <c r="H22961" s="35"/>
    </row>
    <row r="22962" spans="7:8" x14ac:dyDescent="0.2">
      <c r="G22962" s="35"/>
      <c r="H22962" s="35"/>
    </row>
    <row r="22963" spans="7:8" x14ac:dyDescent="0.2">
      <c r="G22963" s="35"/>
      <c r="H22963" s="35"/>
    </row>
    <row r="22964" spans="7:8" x14ac:dyDescent="0.2">
      <c r="G22964" s="35"/>
      <c r="H22964" s="35"/>
    </row>
    <row r="22965" spans="7:8" x14ac:dyDescent="0.2">
      <c r="G22965" s="35"/>
      <c r="H22965" s="35"/>
    </row>
    <row r="22966" spans="7:8" x14ac:dyDescent="0.2">
      <c r="G22966" s="35"/>
      <c r="H22966" s="35"/>
    </row>
    <row r="22967" spans="7:8" x14ac:dyDescent="0.2">
      <c r="G22967" s="35"/>
      <c r="H22967" s="35"/>
    </row>
    <row r="22968" spans="7:8" x14ac:dyDescent="0.2">
      <c r="G22968" s="35"/>
      <c r="H22968" s="35"/>
    </row>
    <row r="22969" spans="7:8" x14ac:dyDescent="0.2">
      <c r="G22969" s="35"/>
      <c r="H22969" s="35"/>
    </row>
    <row r="22970" spans="7:8" x14ac:dyDescent="0.2">
      <c r="G22970" s="35"/>
      <c r="H22970" s="35"/>
    </row>
    <row r="22971" spans="7:8" x14ac:dyDescent="0.2">
      <c r="G22971" s="35"/>
      <c r="H22971" s="35"/>
    </row>
    <row r="22972" spans="7:8" x14ac:dyDescent="0.2">
      <c r="G22972" s="35"/>
      <c r="H22972" s="35"/>
    </row>
    <row r="22973" spans="7:8" x14ac:dyDescent="0.2">
      <c r="G22973" s="35"/>
      <c r="H22973" s="35"/>
    </row>
    <row r="22974" spans="7:8" x14ac:dyDescent="0.2">
      <c r="G22974" s="35"/>
      <c r="H22974" s="35"/>
    </row>
    <row r="22975" spans="7:8" x14ac:dyDescent="0.2">
      <c r="G22975" s="35"/>
      <c r="H22975" s="35"/>
    </row>
    <row r="22976" spans="7:8" x14ac:dyDescent="0.2">
      <c r="G22976" s="35"/>
      <c r="H22976" s="35"/>
    </row>
    <row r="22977" spans="7:8" x14ac:dyDescent="0.2">
      <c r="G22977" s="35"/>
      <c r="H22977" s="35"/>
    </row>
    <row r="22978" spans="7:8" x14ac:dyDescent="0.2">
      <c r="G22978" s="35"/>
      <c r="H22978" s="35"/>
    </row>
    <row r="22979" spans="7:8" x14ac:dyDescent="0.2">
      <c r="G22979" s="35"/>
      <c r="H22979" s="35"/>
    </row>
    <row r="22980" spans="7:8" x14ac:dyDescent="0.2">
      <c r="G22980" s="35"/>
      <c r="H22980" s="35"/>
    </row>
    <row r="22981" spans="7:8" x14ac:dyDescent="0.2">
      <c r="G22981" s="35"/>
      <c r="H22981" s="35"/>
    </row>
    <row r="22982" spans="7:8" x14ac:dyDescent="0.2">
      <c r="G22982" s="35"/>
      <c r="H22982" s="35"/>
    </row>
    <row r="22983" spans="7:8" x14ac:dyDescent="0.2">
      <c r="G22983" s="35"/>
      <c r="H22983" s="35"/>
    </row>
    <row r="22984" spans="7:8" x14ac:dyDescent="0.2">
      <c r="G22984" s="35"/>
      <c r="H22984" s="35"/>
    </row>
    <row r="22985" spans="7:8" x14ac:dyDescent="0.2">
      <c r="G22985" s="35"/>
      <c r="H22985" s="35"/>
    </row>
    <row r="22986" spans="7:8" x14ac:dyDescent="0.2">
      <c r="G22986" s="35"/>
      <c r="H22986" s="35"/>
    </row>
    <row r="22987" spans="7:8" x14ac:dyDescent="0.2">
      <c r="G22987" s="35"/>
      <c r="H22987" s="35"/>
    </row>
    <row r="22988" spans="7:8" x14ac:dyDescent="0.2">
      <c r="G22988" s="35"/>
      <c r="H22988" s="35"/>
    </row>
    <row r="22989" spans="7:8" x14ac:dyDescent="0.2">
      <c r="G22989" s="35"/>
      <c r="H22989" s="35"/>
    </row>
    <row r="22990" spans="7:8" x14ac:dyDescent="0.2">
      <c r="G22990" s="35"/>
      <c r="H22990" s="35"/>
    </row>
    <row r="22991" spans="7:8" x14ac:dyDescent="0.2">
      <c r="G22991" s="35"/>
      <c r="H22991" s="35"/>
    </row>
    <row r="22992" spans="7:8" x14ac:dyDescent="0.2">
      <c r="G22992" s="35"/>
      <c r="H22992" s="35"/>
    </row>
    <row r="22993" spans="7:8" x14ac:dyDescent="0.2">
      <c r="G22993" s="35"/>
      <c r="H22993" s="35"/>
    </row>
    <row r="22994" spans="7:8" x14ac:dyDescent="0.2">
      <c r="G22994" s="35"/>
      <c r="H22994" s="35"/>
    </row>
    <row r="22995" spans="7:8" x14ac:dyDescent="0.2">
      <c r="G22995" s="35"/>
      <c r="H22995" s="35"/>
    </row>
    <row r="22996" spans="7:8" x14ac:dyDescent="0.2">
      <c r="G22996" s="35"/>
      <c r="H22996" s="35"/>
    </row>
    <row r="22997" spans="7:8" x14ac:dyDescent="0.2">
      <c r="G22997" s="35"/>
      <c r="H22997" s="35"/>
    </row>
    <row r="22998" spans="7:8" x14ac:dyDescent="0.2">
      <c r="G22998" s="35"/>
      <c r="H22998" s="35"/>
    </row>
    <row r="22999" spans="7:8" x14ac:dyDescent="0.2">
      <c r="G22999" s="35"/>
      <c r="H22999" s="35"/>
    </row>
    <row r="23000" spans="7:8" x14ac:dyDescent="0.2">
      <c r="G23000" s="35"/>
      <c r="H23000" s="35"/>
    </row>
    <row r="23001" spans="7:8" x14ac:dyDescent="0.2">
      <c r="G23001" s="35"/>
      <c r="H23001" s="35"/>
    </row>
    <row r="23002" spans="7:8" x14ac:dyDescent="0.2">
      <c r="G23002" s="35"/>
      <c r="H23002" s="35"/>
    </row>
    <row r="23003" spans="7:8" x14ac:dyDescent="0.2">
      <c r="G23003" s="35"/>
      <c r="H23003" s="35"/>
    </row>
    <row r="23004" spans="7:8" x14ac:dyDescent="0.2">
      <c r="G23004" s="35"/>
      <c r="H23004" s="35"/>
    </row>
    <row r="23005" spans="7:8" x14ac:dyDescent="0.2">
      <c r="G23005" s="35"/>
      <c r="H23005" s="35"/>
    </row>
    <row r="23006" spans="7:8" x14ac:dyDescent="0.2">
      <c r="G23006" s="35"/>
      <c r="H23006" s="35"/>
    </row>
    <row r="23007" spans="7:8" x14ac:dyDescent="0.2">
      <c r="G23007" s="35"/>
      <c r="H23007" s="35"/>
    </row>
    <row r="23008" spans="7:8" x14ac:dyDescent="0.2">
      <c r="G23008" s="35"/>
      <c r="H23008" s="35"/>
    </row>
    <row r="23009" spans="7:8" x14ac:dyDescent="0.2">
      <c r="G23009" s="35"/>
      <c r="H23009" s="35"/>
    </row>
    <row r="23010" spans="7:8" x14ac:dyDescent="0.2">
      <c r="G23010" s="35"/>
      <c r="H23010" s="35"/>
    </row>
    <row r="23011" spans="7:8" x14ac:dyDescent="0.2">
      <c r="G23011" s="35"/>
      <c r="H23011" s="35"/>
    </row>
    <row r="23012" spans="7:8" x14ac:dyDescent="0.2">
      <c r="G23012" s="35"/>
      <c r="H23012" s="35"/>
    </row>
    <row r="23013" spans="7:8" x14ac:dyDescent="0.2">
      <c r="G23013" s="35"/>
      <c r="H23013" s="35"/>
    </row>
    <row r="23014" spans="7:8" x14ac:dyDescent="0.2">
      <c r="G23014" s="35"/>
      <c r="H23014" s="35"/>
    </row>
    <row r="23015" spans="7:8" x14ac:dyDescent="0.2">
      <c r="G23015" s="35"/>
      <c r="H23015" s="35"/>
    </row>
    <row r="23016" spans="7:8" x14ac:dyDescent="0.2">
      <c r="G23016" s="35"/>
      <c r="H23016" s="35"/>
    </row>
    <row r="23017" spans="7:8" x14ac:dyDescent="0.2">
      <c r="G23017" s="35"/>
      <c r="H23017" s="35"/>
    </row>
    <row r="23018" spans="7:8" x14ac:dyDescent="0.2">
      <c r="G23018" s="35"/>
      <c r="H23018" s="35"/>
    </row>
    <row r="23019" spans="7:8" x14ac:dyDescent="0.2">
      <c r="G23019" s="35"/>
      <c r="H23019" s="35"/>
    </row>
    <row r="23020" spans="7:8" x14ac:dyDescent="0.2">
      <c r="G23020" s="35"/>
      <c r="H23020" s="35"/>
    </row>
    <row r="23021" spans="7:8" x14ac:dyDescent="0.2">
      <c r="G23021" s="35"/>
      <c r="H23021" s="35"/>
    </row>
    <row r="23022" spans="7:8" x14ac:dyDescent="0.2">
      <c r="G23022" s="35"/>
      <c r="H23022" s="35"/>
    </row>
    <row r="23023" spans="7:8" x14ac:dyDescent="0.2">
      <c r="G23023" s="35"/>
      <c r="H23023" s="35"/>
    </row>
    <row r="23024" spans="7:8" x14ac:dyDescent="0.2">
      <c r="G23024" s="35"/>
      <c r="H23024" s="35"/>
    </row>
    <row r="23025" spans="7:8" x14ac:dyDescent="0.2">
      <c r="G23025" s="35"/>
      <c r="H23025" s="35"/>
    </row>
    <row r="23026" spans="7:8" x14ac:dyDescent="0.2">
      <c r="G23026" s="35"/>
      <c r="H23026" s="35"/>
    </row>
    <row r="23027" spans="7:8" x14ac:dyDescent="0.2">
      <c r="G23027" s="35"/>
      <c r="H23027" s="35"/>
    </row>
    <row r="23028" spans="7:8" x14ac:dyDescent="0.2">
      <c r="G23028" s="35"/>
      <c r="H23028" s="35"/>
    </row>
    <row r="23029" spans="7:8" x14ac:dyDescent="0.2">
      <c r="G23029" s="35"/>
      <c r="H23029" s="35"/>
    </row>
    <row r="23030" spans="7:8" x14ac:dyDescent="0.2">
      <c r="G23030" s="35"/>
      <c r="H23030" s="35"/>
    </row>
    <row r="23031" spans="7:8" x14ac:dyDescent="0.2">
      <c r="G23031" s="35"/>
      <c r="H23031" s="35"/>
    </row>
    <row r="23032" spans="7:8" x14ac:dyDescent="0.2">
      <c r="G23032" s="35"/>
      <c r="H23032" s="35"/>
    </row>
    <row r="23033" spans="7:8" x14ac:dyDescent="0.2">
      <c r="G23033" s="35"/>
      <c r="H23033" s="35"/>
    </row>
    <row r="23034" spans="7:8" x14ac:dyDescent="0.2">
      <c r="G23034" s="35"/>
      <c r="H23034" s="35"/>
    </row>
    <row r="23035" spans="7:8" x14ac:dyDescent="0.2">
      <c r="G23035" s="35"/>
      <c r="H23035" s="35"/>
    </row>
    <row r="23036" spans="7:8" x14ac:dyDescent="0.2">
      <c r="G23036" s="35"/>
      <c r="H23036" s="35"/>
    </row>
    <row r="23037" spans="7:8" x14ac:dyDescent="0.2">
      <c r="G23037" s="35"/>
      <c r="H23037" s="35"/>
    </row>
    <row r="23038" spans="7:8" x14ac:dyDescent="0.2">
      <c r="G23038" s="35"/>
      <c r="H23038" s="35"/>
    </row>
    <row r="23039" spans="7:8" x14ac:dyDescent="0.2">
      <c r="G23039" s="35"/>
      <c r="H23039" s="35"/>
    </row>
    <row r="23040" spans="7:8" x14ac:dyDescent="0.2">
      <c r="G23040" s="35"/>
      <c r="H23040" s="35"/>
    </row>
    <row r="23041" spans="7:8" x14ac:dyDescent="0.2">
      <c r="G23041" s="35"/>
      <c r="H23041" s="35"/>
    </row>
    <row r="23042" spans="7:8" x14ac:dyDescent="0.2">
      <c r="G23042" s="35"/>
      <c r="H23042" s="35"/>
    </row>
    <row r="23043" spans="7:8" x14ac:dyDescent="0.2">
      <c r="G23043" s="35"/>
      <c r="H23043" s="35"/>
    </row>
    <row r="23044" spans="7:8" x14ac:dyDescent="0.2">
      <c r="G23044" s="35"/>
      <c r="H23044" s="35"/>
    </row>
    <row r="23045" spans="7:8" x14ac:dyDescent="0.2">
      <c r="G23045" s="35"/>
      <c r="H23045" s="35"/>
    </row>
    <row r="23046" spans="7:8" x14ac:dyDescent="0.2">
      <c r="G23046" s="35"/>
      <c r="H23046" s="35"/>
    </row>
    <row r="23047" spans="7:8" x14ac:dyDescent="0.2">
      <c r="G23047" s="35"/>
      <c r="H23047" s="35"/>
    </row>
    <row r="23048" spans="7:8" x14ac:dyDescent="0.2">
      <c r="G23048" s="35"/>
      <c r="H23048" s="35"/>
    </row>
    <row r="23049" spans="7:8" x14ac:dyDescent="0.2">
      <c r="G23049" s="35"/>
      <c r="H23049" s="35"/>
    </row>
    <row r="23050" spans="7:8" x14ac:dyDescent="0.2">
      <c r="G23050" s="35"/>
      <c r="H23050" s="35"/>
    </row>
    <row r="23051" spans="7:8" x14ac:dyDescent="0.2">
      <c r="G23051" s="35"/>
      <c r="H23051" s="35"/>
    </row>
    <row r="23052" spans="7:8" x14ac:dyDescent="0.2">
      <c r="G23052" s="35"/>
      <c r="H23052" s="35"/>
    </row>
    <row r="23053" spans="7:8" x14ac:dyDescent="0.2">
      <c r="G23053" s="35"/>
      <c r="H23053" s="35"/>
    </row>
    <row r="23054" spans="7:8" x14ac:dyDescent="0.2">
      <c r="G23054" s="35"/>
      <c r="H23054" s="35"/>
    </row>
    <row r="23055" spans="7:8" x14ac:dyDescent="0.2">
      <c r="G23055" s="35"/>
      <c r="H23055" s="35"/>
    </row>
    <row r="23056" spans="7:8" x14ac:dyDescent="0.2">
      <c r="G23056" s="35"/>
      <c r="H23056" s="35"/>
    </row>
    <row r="23057" spans="7:8" x14ac:dyDescent="0.2">
      <c r="G23057" s="35"/>
      <c r="H23057" s="35"/>
    </row>
    <row r="23058" spans="7:8" x14ac:dyDescent="0.2">
      <c r="G23058" s="35"/>
      <c r="H23058" s="35"/>
    </row>
    <row r="23059" spans="7:8" x14ac:dyDescent="0.2">
      <c r="G23059" s="35"/>
      <c r="H23059" s="35"/>
    </row>
    <row r="23060" spans="7:8" x14ac:dyDescent="0.2">
      <c r="G23060" s="35"/>
      <c r="H23060" s="35"/>
    </row>
    <row r="23061" spans="7:8" x14ac:dyDescent="0.2">
      <c r="G23061" s="35"/>
      <c r="H23061" s="35"/>
    </row>
    <row r="23062" spans="7:8" x14ac:dyDescent="0.2">
      <c r="G23062" s="35"/>
      <c r="H23062" s="35"/>
    </row>
    <row r="23063" spans="7:8" x14ac:dyDescent="0.2">
      <c r="G23063" s="35"/>
      <c r="H23063" s="35"/>
    </row>
    <row r="23064" spans="7:8" x14ac:dyDescent="0.2">
      <c r="G23064" s="35"/>
      <c r="H23064" s="35"/>
    </row>
    <row r="23065" spans="7:8" x14ac:dyDescent="0.2">
      <c r="G23065" s="35"/>
      <c r="H23065" s="35"/>
    </row>
    <row r="23066" spans="7:8" x14ac:dyDescent="0.2">
      <c r="G23066" s="35"/>
      <c r="H23066" s="35"/>
    </row>
    <row r="23067" spans="7:8" x14ac:dyDescent="0.2">
      <c r="G23067" s="35"/>
      <c r="H23067" s="35"/>
    </row>
    <row r="23068" spans="7:8" x14ac:dyDescent="0.2">
      <c r="G23068" s="35"/>
      <c r="H23068" s="35"/>
    </row>
    <row r="23069" spans="7:8" x14ac:dyDescent="0.2">
      <c r="G23069" s="35"/>
      <c r="H23069" s="35"/>
    </row>
    <row r="23070" spans="7:8" x14ac:dyDescent="0.2">
      <c r="G23070" s="35"/>
      <c r="H23070" s="35"/>
    </row>
    <row r="23071" spans="7:8" x14ac:dyDescent="0.2">
      <c r="G23071" s="35"/>
      <c r="H23071" s="35"/>
    </row>
    <row r="23072" spans="7:8" x14ac:dyDescent="0.2">
      <c r="G23072" s="35"/>
      <c r="H23072" s="35"/>
    </row>
    <row r="23073" spans="7:8" x14ac:dyDescent="0.2">
      <c r="G23073" s="35"/>
      <c r="H23073" s="35"/>
    </row>
    <row r="23074" spans="7:8" x14ac:dyDescent="0.2">
      <c r="G23074" s="35"/>
      <c r="H23074" s="35"/>
    </row>
    <row r="23075" spans="7:8" x14ac:dyDescent="0.2">
      <c r="G23075" s="35"/>
      <c r="H23075" s="35"/>
    </row>
    <row r="23076" spans="7:8" x14ac:dyDescent="0.2">
      <c r="G23076" s="35"/>
      <c r="H23076" s="35"/>
    </row>
    <row r="23077" spans="7:8" x14ac:dyDescent="0.2">
      <c r="G23077" s="35"/>
      <c r="H23077" s="35"/>
    </row>
    <row r="23078" spans="7:8" x14ac:dyDescent="0.2">
      <c r="G23078" s="35"/>
      <c r="H23078" s="35"/>
    </row>
    <row r="23079" spans="7:8" x14ac:dyDescent="0.2">
      <c r="G23079" s="35"/>
      <c r="H23079" s="35"/>
    </row>
    <row r="23080" spans="7:8" x14ac:dyDescent="0.2">
      <c r="G23080" s="35"/>
      <c r="H23080" s="35"/>
    </row>
    <row r="23081" spans="7:8" x14ac:dyDescent="0.2">
      <c r="G23081" s="35"/>
      <c r="H23081" s="35"/>
    </row>
    <row r="23082" spans="7:8" x14ac:dyDescent="0.2">
      <c r="G23082" s="35"/>
      <c r="H23082" s="35"/>
    </row>
    <row r="23083" spans="7:8" x14ac:dyDescent="0.2">
      <c r="G23083" s="35"/>
      <c r="H23083" s="35"/>
    </row>
    <row r="23084" spans="7:8" x14ac:dyDescent="0.2">
      <c r="G23084" s="35"/>
      <c r="H23084" s="35"/>
    </row>
    <row r="23085" spans="7:8" x14ac:dyDescent="0.2">
      <c r="G23085" s="35"/>
      <c r="H23085" s="35"/>
    </row>
    <row r="23086" spans="7:8" x14ac:dyDescent="0.2">
      <c r="G23086" s="35"/>
      <c r="H23086" s="35"/>
    </row>
    <row r="23087" spans="7:8" x14ac:dyDescent="0.2">
      <c r="G23087" s="35"/>
      <c r="H23087" s="35"/>
    </row>
    <row r="23088" spans="7:8" x14ac:dyDescent="0.2">
      <c r="G23088" s="35"/>
      <c r="H23088" s="35"/>
    </row>
    <row r="23089" spans="7:8" x14ac:dyDescent="0.2">
      <c r="G23089" s="35"/>
      <c r="H23089" s="35"/>
    </row>
    <row r="23090" spans="7:8" x14ac:dyDescent="0.2">
      <c r="G23090" s="35"/>
      <c r="H23090" s="35"/>
    </row>
    <row r="23091" spans="7:8" x14ac:dyDescent="0.2">
      <c r="G23091" s="35"/>
      <c r="H23091" s="35"/>
    </row>
    <row r="23092" spans="7:8" x14ac:dyDescent="0.2">
      <c r="G23092" s="35"/>
      <c r="H23092" s="35"/>
    </row>
    <row r="23093" spans="7:8" x14ac:dyDescent="0.2">
      <c r="G23093" s="35"/>
      <c r="H23093" s="35"/>
    </row>
    <row r="23094" spans="7:8" x14ac:dyDescent="0.2">
      <c r="G23094" s="35"/>
      <c r="H23094" s="35"/>
    </row>
    <row r="23095" spans="7:8" x14ac:dyDescent="0.2">
      <c r="G23095" s="35"/>
      <c r="H23095" s="35"/>
    </row>
    <row r="23096" spans="7:8" x14ac:dyDescent="0.2">
      <c r="G23096" s="35"/>
      <c r="H23096" s="35"/>
    </row>
    <row r="23097" spans="7:8" x14ac:dyDescent="0.2">
      <c r="G23097" s="35"/>
      <c r="H23097" s="35"/>
    </row>
    <row r="23098" spans="7:8" x14ac:dyDescent="0.2">
      <c r="G23098" s="35"/>
      <c r="H23098" s="35"/>
    </row>
    <row r="23099" spans="7:8" x14ac:dyDescent="0.2">
      <c r="G23099" s="35"/>
      <c r="H23099" s="35"/>
    </row>
    <row r="23100" spans="7:8" x14ac:dyDescent="0.2">
      <c r="G23100" s="35"/>
      <c r="H23100" s="35"/>
    </row>
    <row r="23101" spans="7:8" x14ac:dyDescent="0.2">
      <c r="G23101" s="35"/>
      <c r="H23101" s="35"/>
    </row>
    <row r="23102" spans="7:8" x14ac:dyDescent="0.2">
      <c r="G23102" s="35"/>
      <c r="H23102" s="35"/>
    </row>
    <row r="23103" spans="7:8" x14ac:dyDescent="0.2">
      <c r="G23103" s="35"/>
      <c r="H23103" s="35"/>
    </row>
    <row r="23104" spans="7:8" x14ac:dyDescent="0.2">
      <c r="G23104" s="35"/>
      <c r="H23104" s="35"/>
    </row>
    <row r="23105" spans="7:8" x14ac:dyDescent="0.2">
      <c r="G23105" s="35"/>
      <c r="H23105" s="35"/>
    </row>
    <row r="23106" spans="7:8" x14ac:dyDescent="0.2">
      <c r="G23106" s="35"/>
      <c r="H23106" s="35"/>
    </row>
    <row r="23107" spans="7:8" x14ac:dyDescent="0.2">
      <c r="G23107" s="35"/>
      <c r="H23107" s="35"/>
    </row>
    <row r="23108" spans="7:8" x14ac:dyDescent="0.2">
      <c r="G23108" s="35"/>
      <c r="H23108" s="35"/>
    </row>
    <row r="23109" spans="7:8" x14ac:dyDescent="0.2">
      <c r="G23109" s="35"/>
      <c r="H23109" s="35"/>
    </row>
    <row r="23110" spans="7:8" x14ac:dyDescent="0.2">
      <c r="G23110" s="35"/>
      <c r="H23110" s="35"/>
    </row>
    <row r="23111" spans="7:8" x14ac:dyDescent="0.2">
      <c r="G23111" s="35"/>
      <c r="H23111" s="35"/>
    </row>
    <row r="23112" spans="7:8" x14ac:dyDescent="0.2">
      <c r="G23112" s="35"/>
      <c r="H23112" s="35"/>
    </row>
    <row r="23113" spans="7:8" x14ac:dyDescent="0.2">
      <c r="G23113" s="35"/>
      <c r="H23113" s="35"/>
    </row>
    <row r="23114" spans="7:8" x14ac:dyDescent="0.2">
      <c r="G23114" s="35"/>
      <c r="H23114" s="35"/>
    </row>
    <row r="23115" spans="7:8" x14ac:dyDescent="0.2">
      <c r="G23115" s="35"/>
      <c r="H23115" s="35"/>
    </row>
    <row r="23116" spans="7:8" x14ac:dyDescent="0.2">
      <c r="G23116" s="35"/>
      <c r="H23116" s="35"/>
    </row>
    <row r="23117" spans="7:8" x14ac:dyDescent="0.2">
      <c r="G23117" s="35"/>
      <c r="H23117" s="35"/>
    </row>
    <row r="23118" spans="7:8" x14ac:dyDescent="0.2">
      <c r="G23118" s="35"/>
      <c r="H23118" s="35"/>
    </row>
    <row r="23119" spans="7:8" x14ac:dyDescent="0.2">
      <c r="G23119" s="35"/>
      <c r="H23119" s="35"/>
    </row>
    <row r="23120" spans="7:8" x14ac:dyDescent="0.2">
      <c r="G23120" s="35"/>
      <c r="H23120" s="35"/>
    </row>
    <row r="23121" spans="7:8" x14ac:dyDescent="0.2">
      <c r="G23121" s="35"/>
      <c r="H23121" s="35"/>
    </row>
    <row r="23122" spans="7:8" x14ac:dyDescent="0.2">
      <c r="G23122" s="35"/>
      <c r="H23122" s="35"/>
    </row>
    <row r="23123" spans="7:8" x14ac:dyDescent="0.2">
      <c r="G23123" s="35"/>
      <c r="H23123" s="35"/>
    </row>
    <row r="23124" spans="7:8" x14ac:dyDescent="0.2">
      <c r="G23124" s="35"/>
      <c r="H23124" s="35"/>
    </row>
    <row r="23125" spans="7:8" x14ac:dyDescent="0.2">
      <c r="G23125" s="35"/>
      <c r="H23125" s="35"/>
    </row>
    <row r="23126" spans="7:8" x14ac:dyDescent="0.2">
      <c r="G23126" s="35"/>
      <c r="H23126" s="35"/>
    </row>
    <row r="23127" spans="7:8" x14ac:dyDescent="0.2">
      <c r="G23127" s="35"/>
      <c r="H23127" s="35"/>
    </row>
    <row r="23128" spans="7:8" x14ac:dyDescent="0.2">
      <c r="G23128" s="35"/>
      <c r="H23128" s="35"/>
    </row>
    <row r="23129" spans="7:8" x14ac:dyDescent="0.2">
      <c r="G23129" s="35"/>
      <c r="H23129" s="35"/>
    </row>
    <row r="23130" spans="7:8" x14ac:dyDescent="0.2">
      <c r="G23130" s="35"/>
      <c r="H23130" s="35"/>
    </row>
    <row r="23131" spans="7:8" x14ac:dyDescent="0.2">
      <c r="G23131" s="35"/>
      <c r="H23131" s="35"/>
    </row>
    <row r="23132" spans="7:8" x14ac:dyDescent="0.2">
      <c r="G23132" s="35"/>
      <c r="H23132" s="35"/>
    </row>
    <row r="23133" spans="7:8" x14ac:dyDescent="0.2">
      <c r="G23133" s="35"/>
      <c r="H23133" s="35"/>
    </row>
    <row r="23134" spans="7:8" x14ac:dyDescent="0.2">
      <c r="G23134" s="35"/>
      <c r="H23134" s="35"/>
    </row>
    <row r="23135" spans="7:8" x14ac:dyDescent="0.2">
      <c r="G23135" s="35"/>
      <c r="H23135" s="35"/>
    </row>
    <row r="23136" spans="7:8" x14ac:dyDescent="0.2">
      <c r="G23136" s="35"/>
      <c r="H23136" s="35"/>
    </row>
    <row r="23137" spans="7:8" x14ac:dyDescent="0.2">
      <c r="G23137" s="35"/>
      <c r="H23137" s="35"/>
    </row>
    <row r="23138" spans="7:8" x14ac:dyDescent="0.2">
      <c r="G23138" s="35"/>
      <c r="H23138" s="35"/>
    </row>
    <row r="23139" spans="7:8" x14ac:dyDescent="0.2">
      <c r="G23139" s="35"/>
      <c r="H23139" s="35"/>
    </row>
    <row r="23140" spans="7:8" x14ac:dyDescent="0.2">
      <c r="G23140" s="35"/>
      <c r="H23140" s="35"/>
    </row>
    <row r="23141" spans="7:8" x14ac:dyDescent="0.2">
      <c r="G23141" s="35"/>
      <c r="H23141" s="35"/>
    </row>
    <row r="23142" spans="7:8" x14ac:dyDescent="0.2">
      <c r="G23142" s="35"/>
      <c r="H23142" s="35"/>
    </row>
    <row r="23143" spans="7:8" x14ac:dyDescent="0.2">
      <c r="G23143" s="35"/>
      <c r="H23143" s="35"/>
    </row>
    <row r="23144" spans="7:8" x14ac:dyDescent="0.2">
      <c r="G23144" s="35"/>
      <c r="H23144" s="35"/>
    </row>
    <row r="23145" spans="7:8" x14ac:dyDescent="0.2">
      <c r="G23145" s="35"/>
      <c r="H23145" s="35"/>
    </row>
    <row r="23146" spans="7:8" x14ac:dyDescent="0.2">
      <c r="G23146" s="35"/>
      <c r="H23146" s="35"/>
    </row>
    <row r="23147" spans="7:8" x14ac:dyDescent="0.2">
      <c r="G23147" s="35"/>
      <c r="H23147" s="35"/>
    </row>
    <row r="23148" spans="7:8" x14ac:dyDescent="0.2">
      <c r="G23148" s="35"/>
      <c r="H23148" s="35"/>
    </row>
    <row r="23149" spans="7:8" x14ac:dyDescent="0.2">
      <c r="G23149" s="35"/>
      <c r="H23149" s="35"/>
    </row>
    <row r="23150" spans="7:8" x14ac:dyDescent="0.2">
      <c r="G23150" s="35"/>
      <c r="H23150" s="35"/>
    </row>
    <row r="23151" spans="7:8" x14ac:dyDescent="0.2">
      <c r="G23151" s="35"/>
      <c r="H23151" s="35"/>
    </row>
    <row r="23152" spans="7:8" x14ac:dyDescent="0.2">
      <c r="G23152" s="35"/>
      <c r="H23152" s="35"/>
    </row>
    <row r="23153" spans="7:8" x14ac:dyDescent="0.2">
      <c r="G23153" s="35"/>
      <c r="H23153" s="35"/>
    </row>
    <row r="23154" spans="7:8" x14ac:dyDescent="0.2">
      <c r="G23154" s="35"/>
      <c r="H23154" s="35"/>
    </row>
    <row r="23155" spans="7:8" x14ac:dyDescent="0.2">
      <c r="G23155" s="35"/>
      <c r="H23155" s="35"/>
    </row>
    <row r="23156" spans="7:8" x14ac:dyDescent="0.2">
      <c r="G23156" s="35"/>
      <c r="H23156" s="35"/>
    </row>
    <row r="23157" spans="7:8" x14ac:dyDescent="0.2">
      <c r="G23157" s="35"/>
      <c r="H23157" s="35"/>
    </row>
    <row r="23158" spans="7:8" x14ac:dyDescent="0.2">
      <c r="G23158" s="35"/>
      <c r="H23158" s="35"/>
    </row>
    <row r="23159" spans="7:8" x14ac:dyDescent="0.2">
      <c r="G23159" s="35"/>
      <c r="H23159" s="35"/>
    </row>
    <row r="23160" spans="7:8" x14ac:dyDescent="0.2">
      <c r="G23160" s="35"/>
      <c r="H23160" s="35"/>
    </row>
    <row r="23161" spans="7:8" x14ac:dyDescent="0.2">
      <c r="G23161" s="35"/>
      <c r="H23161" s="35"/>
    </row>
    <row r="23162" spans="7:8" x14ac:dyDescent="0.2">
      <c r="G23162" s="35"/>
      <c r="H23162" s="35"/>
    </row>
    <row r="23163" spans="7:8" x14ac:dyDescent="0.2">
      <c r="G23163" s="35"/>
      <c r="H23163" s="35"/>
    </row>
    <row r="23164" spans="7:8" x14ac:dyDescent="0.2">
      <c r="G23164" s="35"/>
      <c r="H23164" s="35"/>
    </row>
    <row r="23165" spans="7:8" x14ac:dyDescent="0.2">
      <c r="G23165" s="35"/>
      <c r="H23165" s="35"/>
    </row>
    <row r="23166" spans="7:8" x14ac:dyDescent="0.2">
      <c r="G23166" s="35"/>
      <c r="H23166" s="35"/>
    </row>
    <row r="23167" spans="7:8" x14ac:dyDescent="0.2">
      <c r="G23167" s="35"/>
      <c r="H23167" s="35"/>
    </row>
    <row r="23168" spans="7:8" x14ac:dyDescent="0.2">
      <c r="G23168" s="35"/>
      <c r="H23168" s="35"/>
    </row>
    <row r="23169" spans="7:8" x14ac:dyDescent="0.2">
      <c r="G23169" s="35"/>
      <c r="H23169" s="35"/>
    </row>
    <row r="23170" spans="7:8" x14ac:dyDescent="0.2">
      <c r="G23170" s="35"/>
      <c r="H23170" s="35"/>
    </row>
    <row r="23171" spans="7:8" x14ac:dyDescent="0.2">
      <c r="G23171" s="35"/>
      <c r="H23171" s="35"/>
    </row>
    <row r="23172" spans="7:8" x14ac:dyDescent="0.2">
      <c r="G23172" s="35"/>
      <c r="H23172" s="35"/>
    </row>
    <row r="23173" spans="7:8" x14ac:dyDescent="0.2">
      <c r="G23173" s="35"/>
      <c r="H23173" s="35"/>
    </row>
    <row r="23174" spans="7:8" x14ac:dyDescent="0.2">
      <c r="G23174" s="35"/>
      <c r="H23174" s="35"/>
    </row>
    <row r="23175" spans="7:8" x14ac:dyDescent="0.2">
      <c r="G23175" s="35"/>
      <c r="H23175" s="35"/>
    </row>
    <row r="23176" spans="7:8" x14ac:dyDescent="0.2">
      <c r="G23176" s="35"/>
      <c r="H23176" s="35"/>
    </row>
    <row r="23177" spans="7:8" x14ac:dyDescent="0.2">
      <c r="G23177" s="35"/>
      <c r="H23177" s="35"/>
    </row>
    <row r="23178" spans="7:8" x14ac:dyDescent="0.2">
      <c r="G23178" s="35"/>
      <c r="H23178" s="35"/>
    </row>
    <row r="23179" spans="7:8" x14ac:dyDescent="0.2">
      <c r="G23179" s="35"/>
      <c r="H23179" s="35"/>
    </row>
    <row r="23180" spans="7:8" x14ac:dyDescent="0.2">
      <c r="G23180" s="35"/>
      <c r="H23180" s="35"/>
    </row>
    <row r="23181" spans="7:8" x14ac:dyDescent="0.2">
      <c r="G23181" s="35"/>
      <c r="H23181" s="35"/>
    </row>
    <row r="23182" spans="7:8" x14ac:dyDescent="0.2">
      <c r="G23182" s="35"/>
      <c r="H23182" s="35"/>
    </row>
    <row r="23183" spans="7:8" x14ac:dyDescent="0.2">
      <c r="G23183" s="35"/>
      <c r="H23183" s="35"/>
    </row>
    <row r="23184" spans="7:8" x14ac:dyDescent="0.2">
      <c r="G23184" s="35"/>
      <c r="H23184" s="35"/>
    </row>
    <row r="23185" spans="7:8" x14ac:dyDescent="0.2">
      <c r="G23185" s="35"/>
      <c r="H23185" s="35"/>
    </row>
    <row r="23186" spans="7:8" x14ac:dyDescent="0.2">
      <c r="G23186" s="35"/>
      <c r="H23186" s="35"/>
    </row>
    <row r="23187" spans="7:8" x14ac:dyDescent="0.2">
      <c r="G23187" s="35"/>
      <c r="H23187" s="35"/>
    </row>
    <row r="23188" spans="7:8" x14ac:dyDescent="0.2">
      <c r="G23188" s="35"/>
      <c r="H23188" s="35"/>
    </row>
    <row r="23189" spans="7:8" x14ac:dyDescent="0.2">
      <c r="G23189" s="35"/>
      <c r="H23189" s="35"/>
    </row>
    <row r="23190" spans="7:8" x14ac:dyDescent="0.2">
      <c r="G23190" s="35"/>
      <c r="H23190" s="35"/>
    </row>
    <row r="23191" spans="7:8" x14ac:dyDescent="0.2">
      <c r="G23191" s="35"/>
      <c r="H23191" s="35"/>
    </row>
    <row r="23192" spans="7:8" x14ac:dyDescent="0.2">
      <c r="G23192" s="35"/>
      <c r="H23192" s="35"/>
    </row>
    <row r="23193" spans="7:8" x14ac:dyDescent="0.2">
      <c r="G23193" s="35"/>
      <c r="H23193" s="35"/>
    </row>
    <row r="23194" spans="7:8" x14ac:dyDescent="0.2">
      <c r="G23194" s="35"/>
      <c r="H23194" s="35"/>
    </row>
    <row r="23195" spans="7:8" x14ac:dyDescent="0.2">
      <c r="G23195" s="35"/>
      <c r="H23195" s="35"/>
    </row>
    <row r="23196" spans="7:8" x14ac:dyDescent="0.2">
      <c r="G23196" s="35"/>
      <c r="H23196" s="35"/>
    </row>
    <row r="23197" spans="7:8" x14ac:dyDescent="0.2">
      <c r="G23197" s="35"/>
      <c r="H23197" s="35"/>
    </row>
    <row r="23198" spans="7:8" x14ac:dyDescent="0.2">
      <c r="G23198" s="35"/>
      <c r="H23198" s="35"/>
    </row>
    <row r="23199" spans="7:8" x14ac:dyDescent="0.2">
      <c r="G23199" s="35"/>
      <c r="H23199" s="35"/>
    </row>
    <row r="23200" spans="7:8" x14ac:dyDescent="0.2">
      <c r="G23200" s="35"/>
      <c r="H23200" s="35"/>
    </row>
    <row r="23201" spans="7:8" x14ac:dyDescent="0.2">
      <c r="G23201" s="35"/>
      <c r="H23201" s="35"/>
    </row>
    <row r="23202" spans="7:8" x14ac:dyDescent="0.2">
      <c r="G23202" s="35"/>
      <c r="H23202" s="35"/>
    </row>
    <row r="23203" spans="7:8" x14ac:dyDescent="0.2">
      <c r="G23203" s="35"/>
      <c r="H23203" s="35"/>
    </row>
    <row r="23204" spans="7:8" x14ac:dyDescent="0.2">
      <c r="G23204" s="35"/>
      <c r="H23204" s="35"/>
    </row>
    <row r="23205" spans="7:8" x14ac:dyDescent="0.2">
      <c r="G23205" s="35"/>
      <c r="H23205" s="35"/>
    </row>
    <row r="23206" spans="7:8" x14ac:dyDescent="0.2">
      <c r="G23206" s="35"/>
      <c r="H23206" s="35"/>
    </row>
    <row r="23207" spans="7:8" x14ac:dyDescent="0.2">
      <c r="G23207" s="35"/>
      <c r="H23207" s="35"/>
    </row>
    <row r="23208" spans="7:8" x14ac:dyDescent="0.2">
      <c r="G23208" s="35"/>
      <c r="H23208" s="35"/>
    </row>
    <row r="23209" spans="7:8" x14ac:dyDescent="0.2">
      <c r="G23209" s="35"/>
      <c r="H23209" s="35"/>
    </row>
    <row r="23210" spans="7:8" x14ac:dyDescent="0.2">
      <c r="G23210" s="35"/>
      <c r="H23210" s="35"/>
    </row>
    <row r="23211" spans="7:8" x14ac:dyDescent="0.2">
      <c r="G23211" s="35"/>
      <c r="H23211" s="35"/>
    </row>
    <row r="23212" spans="7:8" x14ac:dyDescent="0.2">
      <c r="G23212" s="35"/>
      <c r="H23212" s="35"/>
    </row>
    <row r="23213" spans="7:8" x14ac:dyDescent="0.2">
      <c r="G23213" s="35"/>
      <c r="H23213" s="35"/>
    </row>
    <row r="23214" spans="7:8" x14ac:dyDescent="0.2">
      <c r="G23214" s="35"/>
      <c r="H23214" s="35"/>
    </row>
    <row r="23215" spans="7:8" x14ac:dyDescent="0.2">
      <c r="G23215" s="35"/>
      <c r="H23215" s="35"/>
    </row>
    <row r="23216" spans="7:8" x14ac:dyDescent="0.2">
      <c r="G23216" s="35"/>
      <c r="H23216" s="35"/>
    </row>
    <row r="23217" spans="7:8" x14ac:dyDescent="0.2">
      <c r="G23217" s="35"/>
      <c r="H23217" s="35"/>
    </row>
    <row r="23218" spans="7:8" x14ac:dyDescent="0.2">
      <c r="G23218" s="35"/>
      <c r="H23218" s="35"/>
    </row>
    <row r="23219" spans="7:8" x14ac:dyDescent="0.2">
      <c r="G23219" s="35"/>
      <c r="H23219" s="35"/>
    </row>
    <row r="23220" spans="7:8" x14ac:dyDescent="0.2">
      <c r="G23220" s="35"/>
      <c r="H23220" s="35"/>
    </row>
    <row r="23221" spans="7:8" x14ac:dyDescent="0.2">
      <c r="G23221" s="35"/>
      <c r="H23221" s="35"/>
    </row>
    <row r="23222" spans="7:8" x14ac:dyDescent="0.2">
      <c r="G23222" s="35"/>
      <c r="H23222" s="35"/>
    </row>
    <row r="23223" spans="7:8" x14ac:dyDescent="0.2">
      <c r="G23223" s="35"/>
      <c r="H23223" s="35"/>
    </row>
    <row r="23224" spans="7:8" x14ac:dyDescent="0.2">
      <c r="G23224" s="35"/>
      <c r="H23224" s="35"/>
    </row>
    <row r="23225" spans="7:8" x14ac:dyDescent="0.2">
      <c r="G23225" s="35"/>
      <c r="H23225" s="35"/>
    </row>
    <row r="23226" spans="7:8" x14ac:dyDescent="0.2">
      <c r="G23226" s="35"/>
      <c r="H23226" s="35"/>
    </row>
    <row r="23227" spans="7:8" x14ac:dyDescent="0.2">
      <c r="G23227" s="35"/>
      <c r="H23227" s="35"/>
    </row>
    <row r="23228" spans="7:8" x14ac:dyDescent="0.2">
      <c r="G23228" s="35"/>
      <c r="H23228" s="35"/>
    </row>
    <row r="23229" spans="7:8" x14ac:dyDescent="0.2">
      <c r="G23229" s="35"/>
      <c r="H23229" s="35"/>
    </row>
    <row r="23230" spans="7:8" x14ac:dyDescent="0.2">
      <c r="G23230" s="35"/>
      <c r="H23230" s="35"/>
    </row>
    <row r="23231" spans="7:8" x14ac:dyDescent="0.2">
      <c r="G23231" s="35"/>
      <c r="H23231" s="35"/>
    </row>
    <row r="23232" spans="7:8" x14ac:dyDescent="0.2">
      <c r="G23232" s="35"/>
      <c r="H23232" s="35"/>
    </row>
    <row r="23233" spans="7:8" x14ac:dyDescent="0.2">
      <c r="G23233" s="35"/>
      <c r="H23233" s="35"/>
    </row>
    <row r="23234" spans="7:8" x14ac:dyDescent="0.2">
      <c r="G23234" s="35"/>
      <c r="H23234" s="35"/>
    </row>
    <row r="23235" spans="7:8" x14ac:dyDescent="0.2">
      <c r="G23235" s="35"/>
      <c r="H23235" s="35"/>
    </row>
    <row r="23236" spans="7:8" x14ac:dyDescent="0.2">
      <c r="G23236" s="35"/>
      <c r="H23236" s="35"/>
    </row>
    <row r="23237" spans="7:8" x14ac:dyDescent="0.2">
      <c r="G23237" s="35"/>
      <c r="H23237" s="35"/>
    </row>
    <row r="23238" spans="7:8" x14ac:dyDescent="0.2">
      <c r="G23238" s="35"/>
      <c r="H23238" s="35"/>
    </row>
    <row r="23239" spans="7:8" x14ac:dyDescent="0.2">
      <c r="G23239" s="35"/>
      <c r="H23239" s="35"/>
    </row>
    <row r="23240" spans="7:8" x14ac:dyDescent="0.2">
      <c r="G23240" s="35"/>
      <c r="H23240" s="35"/>
    </row>
    <row r="23241" spans="7:8" x14ac:dyDescent="0.2">
      <c r="G23241" s="35"/>
      <c r="H23241" s="35"/>
    </row>
    <row r="23242" spans="7:8" x14ac:dyDescent="0.2">
      <c r="G23242" s="35"/>
      <c r="H23242" s="35"/>
    </row>
    <row r="23243" spans="7:8" x14ac:dyDescent="0.2">
      <c r="G23243" s="35"/>
      <c r="H23243" s="35"/>
    </row>
    <row r="23244" spans="7:8" x14ac:dyDescent="0.2">
      <c r="G23244" s="35"/>
      <c r="H23244" s="35"/>
    </row>
    <row r="23245" spans="7:8" x14ac:dyDescent="0.2">
      <c r="G23245" s="35"/>
      <c r="H23245" s="35"/>
    </row>
    <row r="23246" spans="7:8" x14ac:dyDescent="0.2">
      <c r="G23246" s="35"/>
      <c r="H23246" s="35"/>
    </row>
    <row r="23247" spans="7:8" x14ac:dyDescent="0.2">
      <c r="G23247" s="35"/>
      <c r="H23247" s="35"/>
    </row>
    <row r="23248" spans="7:8" x14ac:dyDescent="0.2">
      <c r="G23248" s="35"/>
      <c r="H23248" s="35"/>
    </row>
    <row r="23249" spans="7:8" x14ac:dyDescent="0.2">
      <c r="G23249" s="35"/>
      <c r="H23249" s="35"/>
    </row>
    <row r="23250" spans="7:8" x14ac:dyDescent="0.2">
      <c r="G23250" s="35"/>
      <c r="H23250" s="35"/>
    </row>
    <row r="23251" spans="7:8" x14ac:dyDescent="0.2">
      <c r="G23251" s="35"/>
      <c r="H23251" s="35"/>
    </row>
    <row r="23252" spans="7:8" x14ac:dyDescent="0.2">
      <c r="G23252" s="35"/>
      <c r="H23252" s="35"/>
    </row>
    <row r="23253" spans="7:8" x14ac:dyDescent="0.2">
      <c r="G23253" s="35"/>
      <c r="H23253" s="35"/>
    </row>
    <row r="23254" spans="7:8" x14ac:dyDescent="0.2">
      <c r="G23254" s="35"/>
      <c r="H23254" s="35"/>
    </row>
    <row r="23255" spans="7:8" x14ac:dyDescent="0.2">
      <c r="G23255" s="35"/>
      <c r="H23255" s="35"/>
    </row>
    <row r="23256" spans="7:8" x14ac:dyDescent="0.2">
      <c r="G23256" s="35"/>
      <c r="H23256" s="35"/>
    </row>
    <row r="23257" spans="7:8" x14ac:dyDescent="0.2">
      <c r="G23257" s="35"/>
      <c r="H23257" s="35"/>
    </row>
    <row r="23258" spans="7:8" x14ac:dyDescent="0.2">
      <c r="G23258" s="35"/>
      <c r="H23258" s="35"/>
    </row>
    <row r="23259" spans="7:8" x14ac:dyDescent="0.2">
      <c r="G23259" s="35"/>
      <c r="H23259" s="35"/>
    </row>
    <row r="23260" spans="7:8" x14ac:dyDescent="0.2">
      <c r="G23260" s="35"/>
      <c r="H23260" s="35"/>
    </row>
    <row r="23261" spans="7:8" x14ac:dyDescent="0.2">
      <c r="G23261" s="35"/>
      <c r="H23261" s="35"/>
    </row>
    <row r="23262" spans="7:8" x14ac:dyDescent="0.2">
      <c r="G23262" s="35"/>
      <c r="H23262" s="35"/>
    </row>
    <row r="23263" spans="7:8" x14ac:dyDescent="0.2">
      <c r="G23263" s="35"/>
      <c r="H23263" s="35"/>
    </row>
    <row r="23264" spans="7:8" x14ac:dyDescent="0.2">
      <c r="G23264" s="35"/>
      <c r="H23264" s="35"/>
    </row>
    <row r="23265" spans="7:8" x14ac:dyDescent="0.2">
      <c r="G23265" s="35"/>
      <c r="H23265" s="35"/>
    </row>
    <row r="23266" spans="7:8" x14ac:dyDescent="0.2">
      <c r="G23266" s="35"/>
      <c r="H23266" s="35"/>
    </row>
    <row r="23267" spans="7:8" x14ac:dyDescent="0.2">
      <c r="G23267" s="35"/>
      <c r="H23267" s="35"/>
    </row>
    <row r="23268" spans="7:8" x14ac:dyDescent="0.2">
      <c r="G23268" s="35"/>
      <c r="H23268" s="35"/>
    </row>
    <row r="23269" spans="7:8" x14ac:dyDescent="0.2">
      <c r="G23269" s="35"/>
      <c r="H23269" s="35"/>
    </row>
    <row r="23270" spans="7:8" x14ac:dyDescent="0.2">
      <c r="G23270" s="35"/>
      <c r="H23270" s="35"/>
    </row>
    <row r="23271" spans="7:8" x14ac:dyDescent="0.2">
      <c r="G23271" s="35"/>
      <c r="H23271" s="35"/>
    </row>
    <row r="23272" spans="7:8" x14ac:dyDescent="0.2">
      <c r="G23272" s="35"/>
      <c r="H23272" s="35"/>
    </row>
    <row r="23273" spans="7:8" x14ac:dyDescent="0.2">
      <c r="G23273" s="35"/>
      <c r="H23273" s="35"/>
    </row>
    <row r="23274" spans="7:8" x14ac:dyDescent="0.2">
      <c r="G23274" s="35"/>
      <c r="H23274" s="35"/>
    </row>
    <row r="23275" spans="7:8" x14ac:dyDescent="0.2">
      <c r="G23275" s="35"/>
      <c r="H23275" s="35"/>
    </row>
    <row r="23276" spans="7:8" x14ac:dyDescent="0.2">
      <c r="G23276" s="35"/>
      <c r="H23276" s="35"/>
    </row>
    <row r="23277" spans="7:8" x14ac:dyDescent="0.2">
      <c r="G23277" s="35"/>
      <c r="H23277" s="35"/>
    </row>
    <row r="23278" spans="7:8" x14ac:dyDescent="0.2">
      <c r="G23278" s="35"/>
      <c r="H23278" s="35"/>
    </row>
    <row r="23279" spans="7:8" x14ac:dyDescent="0.2">
      <c r="G23279" s="35"/>
      <c r="H23279" s="35"/>
    </row>
    <row r="23280" spans="7:8" x14ac:dyDescent="0.2">
      <c r="G23280" s="35"/>
      <c r="H23280" s="35"/>
    </row>
    <row r="23281" spans="7:8" x14ac:dyDescent="0.2">
      <c r="G23281" s="35"/>
      <c r="H23281" s="35"/>
    </row>
    <row r="23282" spans="7:8" x14ac:dyDescent="0.2">
      <c r="G23282" s="35"/>
      <c r="H23282" s="35"/>
    </row>
    <row r="23283" spans="7:8" x14ac:dyDescent="0.2">
      <c r="G23283" s="35"/>
      <c r="H23283" s="35"/>
    </row>
    <row r="23284" spans="7:8" x14ac:dyDescent="0.2">
      <c r="G23284" s="35"/>
      <c r="H23284" s="35"/>
    </row>
    <row r="23285" spans="7:8" x14ac:dyDescent="0.2">
      <c r="G23285" s="35"/>
      <c r="H23285" s="35"/>
    </row>
    <row r="23286" spans="7:8" x14ac:dyDescent="0.2">
      <c r="G23286" s="35"/>
      <c r="H23286" s="35"/>
    </row>
    <row r="23287" spans="7:8" x14ac:dyDescent="0.2">
      <c r="G23287" s="35"/>
      <c r="H23287" s="35"/>
    </row>
    <row r="23288" spans="7:8" x14ac:dyDescent="0.2">
      <c r="G23288" s="35"/>
      <c r="H23288" s="35"/>
    </row>
    <row r="23289" spans="7:8" x14ac:dyDescent="0.2">
      <c r="G23289" s="35"/>
      <c r="H23289" s="35"/>
    </row>
    <row r="23290" spans="7:8" x14ac:dyDescent="0.2">
      <c r="G23290" s="35"/>
      <c r="H23290" s="35"/>
    </row>
    <row r="23291" spans="7:8" x14ac:dyDescent="0.2">
      <c r="G23291" s="35"/>
      <c r="H23291" s="35"/>
    </row>
    <row r="23292" spans="7:8" x14ac:dyDescent="0.2">
      <c r="G23292" s="35"/>
      <c r="H23292" s="35"/>
    </row>
    <row r="23293" spans="7:8" x14ac:dyDescent="0.2">
      <c r="G23293" s="35"/>
      <c r="H23293" s="35"/>
    </row>
    <row r="23294" spans="7:8" x14ac:dyDescent="0.2">
      <c r="G23294" s="35"/>
      <c r="H23294" s="35"/>
    </row>
    <row r="23295" spans="7:8" x14ac:dyDescent="0.2">
      <c r="G23295" s="35"/>
      <c r="H23295" s="35"/>
    </row>
    <row r="23296" spans="7:8" x14ac:dyDescent="0.2">
      <c r="G23296" s="35"/>
      <c r="H23296" s="35"/>
    </row>
    <row r="23297" spans="7:8" x14ac:dyDescent="0.2">
      <c r="G23297" s="35"/>
      <c r="H23297" s="35"/>
    </row>
    <row r="23298" spans="7:8" x14ac:dyDescent="0.2">
      <c r="G23298" s="35"/>
      <c r="H23298" s="35"/>
    </row>
    <row r="23299" spans="7:8" x14ac:dyDescent="0.2">
      <c r="G23299" s="35"/>
      <c r="H23299" s="35"/>
    </row>
    <row r="23300" spans="7:8" x14ac:dyDescent="0.2">
      <c r="G23300" s="35"/>
      <c r="H23300" s="35"/>
    </row>
    <row r="23301" spans="7:8" x14ac:dyDescent="0.2">
      <c r="G23301" s="35"/>
      <c r="H23301" s="35"/>
    </row>
    <row r="23302" spans="7:8" x14ac:dyDescent="0.2">
      <c r="G23302" s="35"/>
      <c r="H23302" s="35"/>
    </row>
    <row r="23303" spans="7:8" x14ac:dyDescent="0.2">
      <c r="G23303" s="35"/>
      <c r="H23303" s="35"/>
    </row>
    <row r="23304" spans="7:8" x14ac:dyDescent="0.2">
      <c r="G23304" s="35"/>
      <c r="H23304" s="35"/>
    </row>
    <row r="23305" spans="7:8" x14ac:dyDescent="0.2">
      <c r="G23305" s="35"/>
      <c r="H23305" s="35"/>
    </row>
    <row r="23306" spans="7:8" x14ac:dyDescent="0.2">
      <c r="G23306" s="35"/>
      <c r="H23306" s="35"/>
    </row>
    <row r="23307" spans="7:8" x14ac:dyDescent="0.2">
      <c r="G23307" s="35"/>
      <c r="H23307" s="35"/>
    </row>
    <row r="23308" spans="7:8" x14ac:dyDescent="0.2">
      <c r="G23308" s="35"/>
      <c r="H23308" s="35"/>
    </row>
    <row r="23309" spans="7:8" x14ac:dyDescent="0.2">
      <c r="G23309" s="35"/>
      <c r="H23309" s="35"/>
    </row>
    <row r="23310" spans="7:8" x14ac:dyDescent="0.2">
      <c r="G23310" s="35"/>
      <c r="H23310" s="35"/>
    </row>
    <row r="23311" spans="7:8" x14ac:dyDescent="0.2">
      <c r="G23311" s="35"/>
      <c r="H23311" s="35"/>
    </row>
    <row r="23312" spans="7:8" x14ac:dyDescent="0.2">
      <c r="G23312" s="35"/>
      <c r="H23312" s="35"/>
    </row>
    <row r="23313" spans="7:8" x14ac:dyDescent="0.2">
      <c r="G23313" s="35"/>
      <c r="H23313" s="35"/>
    </row>
    <row r="23314" spans="7:8" x14ac:dyDescent="0.2">
      <c r="G23314" s="35"/>
      <c r="H23314" s="35"/>
    </row>
    <row r="23315" spans="7:8" x14ac:dyDescent="0.2">
      <c r="G23315" s="35"/>
      <c r="H23315" s="35"/>
    </row>
    <row r="23316" spans="7:8" x14ac:dyDescent="0.2">
      <c r="G23316" s="35"/>
      <c r="H23316" s="35"/>
    </row>
    <row r="23317" spans="7:8" x14ac:dyDescent="0.2">
      <c r="G23317" s="35"/>
      <c r="H23317" s="35"/>
    </row>
    <row r="23318" spans="7:8" x14ac:dyDescent="0.2">
      <c r="G23318" s="35"/>
      <c r="H23318" s="35"/>
    </row>
    <row r="23319" spans="7:8" x14ac:dyDescent="0.2">
      <c r="G23319" s="35"/>
      <c r="H23319" s="35"/>
    </row>
    <row r="23320" spans="7:8" x14ac:dyDescent="0.2">
      <c r="G23320" s="35"/>
      <c r="H23320" s="35"/>
    </row>
    <row r="23321" spans="7:8" x14ac:dyDescent="0.2">
      <c r="G23321" s="35"/>
      <c r="H23321" s="35"/>
    </row>
    <row r="23322" spans="7:8" x14ac:dyDescent="0.2">
      <c r="G23322" s="35"/>
      <c r="H23322" s="35"/>
    </row>
    <row r="23323" spans="7:8" x14ac:dyDescent="0.2">
      <c r="G23323" s="35"/>
      <c r="H23323" s="35"/>
    </row>
    <row r="23324" spans="7:8" x14ac:dyDescent="0.2">
      <c r="G23324" s="35"/>
      <c r="H23324" s="35"/>
    </row>
    <row r="23325" spans="7:8" x14ac:dyDescent="0.2">
      <c r="G23325" s="35"/>
      <c r="H23325" s="35"/>
    </row>
    <row r="23326" spans="7:8" x14ac:dyDescent="0.2">
      <c r="G23326" s="35"/>
      <c r="H23326" s="35"/>
    </row>
    <row r="23327" spans="7:8" x14ac:dyDescent="0.2">
      <c r="G23327" s="35"/>
      <c r="H23327" s="35"/>
    </row>
    <row r="23328" spans="7:8" x14ac:dyDescent="0.2">
      <c r="G23328" s="35"/>
      <c r="H23328" s="35"/>
    </row>
    <row r="23329" spans="7:8" x14ac:dyDescent="0.2">
      <c r="G23329" s="35"/>
      <c r="H23329" s="35"/>
    </row>
    <row r="23330" spans="7:8" x14ac:dyDescent="0.2">
      <c r="G23330" s="35"/>
      <c r="H23330" s="35"/>
    </row>
    <row r="23331" spans="7:8" x14ac:dyDescent="0.2">
      <c r="G23331" s="35"/>
      <c r="H23331" s="35"/>
    </row>
    <row r="23332" spans="7:8" x14ac:dyDescent="0.2">
      <c r="G23332" s="35"/>
      <c r="H23332" s="35"/>
    </row>
    <row r="23333" spans="7:8" x14ac:dyDescent="0.2">
      <c r="G23333" s="35"/>
      <c r="H23333" s="35"/>
    </row>
    <row r="23334" spans="7:8" x14ac:dyDescent="0.2">
      <c r="G23334" s="35"/>
      <c r="H23334" s="35"/>
    </row>
    <row r="23335" spans="7:8" x14ac:dyDescent="0.2">
      <c r="G23335" s="35"/>
      <c r="H23335" s="35"/>
    </row>
    <row r="23336" spans="7:8" x14ac:dyDescent="0.2">
      <c r="G23336" s="35"/>
      <c r="H23336" s="35"/>
    </row>
    <row r="23337" spans="7:8" x14ac:dyDescent="0.2">
      <c r="G23337" s="35"/>
      <c r="H23337" s="35"/>
    </row>
    <row r="23338" spans="7:8" x14ac:dyDescent="0.2">
      <c r="G23338" s="35"/>
      <c r="H23338" s="35"/>
    </row>
    <row r="23339" spans="7:8" x14ac:dyDescent="0.2">
      <c r="G23339" s="35"/>
      <c r="H23339" s="35"/>
    </row>
    <row r="23340" spans="7:8" x14ac:dyDescent="0.2">
      <c r="G23340" s="35"/>
      <c r="H23340" s="35"/>
    </row>
    <row r="23341" spans="7:8" x14ac:dyDescent="0.2">
      <c r="G23341" s="35"/>
      <c r="H23341" s="35"/>
    </row>
    <row r="23342" spans="7:8" x14ac:dyDescent="0.2">
      <c r="G23342" s="35"/>
      <c r="H23342" s="35"/>
    </row>
    <row r="23343" spans="7:8" x14ac:dyDescent="0.2">
      <c r="G23343" s="35"/>
      <c r="H23343" s="35"/>
    </row>
    <row r="23344" spans="7:8" x14ac:dyDescent="0.2">
      <c r="G23344" s="35"/>
      <c r="H23344" s="35"/>
    </row>
    <row r="23345" spans="7:8" x14ac:dyDescent="0.2">
      <c r="G23345" s="35"/>
      <c r="H23345" s="35"/>
    </row>
    <row r="23346" spans="7:8" x14ac:dyDescent="0.2">
      <c r="G23346" s="35"/>
      <c r="H23346" s="35"/>
    </row>
    <row r="23347" spans="7:8" x14ac:dyDescent="0.2">
      <c r="G23347" s="35"/>
      <c r="H23347" s="35"/>
    </row>
    <row r="23348" spans="7:8" x14ac:dyDescent="0.2">
      <c r="G23348" s="35"/>
      <c r="H23348" s="35"/>
    </row>
    <row r="23349" spans="7:8" x14ac:dyDescent="0.2">
      <c r="G23349" s="35"/>
      <c r="H23349" s="35"/>
    </row>
    <row r="23350" spans="7:8" x14ac:dyDescent="0.2">
      <c r="G23350" s="35"/>
      <c r="H23350" s="35"/>
    </row>
    <row r="23351" spans="7:8" x14ac:dyDescent="0.2">
      <c r="G23351" s="35"/>
      <c r="H23351" s="35"/>
    </row>
    <row r="23352" spans="7:8" x14ac:dyDescent="0.2">
      <c r="G23352" s="35"/>
      <c r="H23352" s="35"/>
    </row>
    <row r="23353" spans="7:8" x14ac:dyDescent="0.2">
      <c r="G23353" s="35"/>
      <c r="H23353" s="35"/>
    </row>
    <row r="23354" spans="7:8" x14ac:dyDescent="0.2">
      <c r="G23354" s="35"/>
      <c r="H23354" s="35"/>
    </row>
    <row r="23355" spans="7:8" x14ac:dyDescent="0.2">
      <c r="G23355" s="35"/>
      <c r="H23355" s="35"/>
    </row>
    <row r="23356" spans="7:8" x14ac:dyDescent="0.2">
      <c r="G23356" s="35"/>
      <c r="H23356" s="35"/>
    </row>
    <row r="23357" spans="7:8" x14ac:dyDescent="0.2">
      <c r="G23357" s="35"/>
      <c r="H23357" s="35"/>
    </row>
    <row r="23358" spans="7:8" x14ac:dyDescent="0.2">
      <c r="G23358" s="35"/>
      <c r="H23358" s="35"/>
    </row>
    <row r="23359" spans="7:8" x14ac:dyDescent="0.2">
      <c r="G23359" s="35"/>
      <c r="H23359" s="35"/>
    </row>
    <row r="23360" spans="7:8" x14ac:dyDescent="0.2">
      <c r="G23360" s="35"/>
      <c r="H23360" s="35"/>
    </row>
    <row r="23361" spans="7:8" x14ac:dyDescent="0.2">
      <c r="G23361" s="35"/>
      <c r="H23361" s="35"/>
    </row>
    <row r="23362" spans="7:8" x14ac:dyDescent="0.2">
      <c r="G23362" s="35"/>
      <c r="H23362" s="35"/>
    </row>
    <row r="23363" spans="7:8" x14ac:dyDescent="0.2">
      <c r="G23363" s="35"/>
      <c r="H23363" s="35"/>
    </row>
    <row r="23364" spans="7:8" x14ac:dyDescent="0.2">
      <c r="G23364" s="35"/>
      <c r="H23364" s="35"/>
    </row>
    <row r="23365" spans="7:8" x14ac:dyDescent="0.2">
      <c r="G23365" s="35"/>
      <c r="H23365" s="35"/>
    </row>
    <row r="23366" spans="7:8" x14ac:dyDescent="0.2">
      <c r="G23366" s="35"/>
      <c r="H23366" s="35"/>
    </row>
    <row r="23367" spans="7:8" x14ac:dyDescent="0.2">
      <c r="G23367" s="35"/>
      <c r="H23367" s="35"/>
    </row>
    <row r="23368" spans="7:8" x14ac:dyDescent="0.2">
      <c r="G23368" s="35"/>
      <c r="H23368" s="35"/>
    </row>
    <row r="23369" spans="7:8" x14ac:dyDescent="0.2">
      <c r="G23369" s="35"/>
      <c r="H23369" s="35"/>
    </row>
    <row r="23370" spans="7:8" x14ac:dyDescent="0.2">
      <c r="G23370" s="35"/>
      <c r="H23370" s="35"/>
    </row>
    <row r="23371" spans="7:8" x14ac:dyDescent="0.2">
      <c r="G23371" s="35"/>
      <c r="H23371" s="35"/>
    </row>
    <row r="23372" spans="7:8" x14ac:dyDescent="0.2">
      <c r="G23372" s="35"/>
      <c r="H23372" s="35"/>
    </row>
    <row r="23373" spans="7:8" x14ac:dyDescent="0.2">
      <c r="G23373" s="35"/>
      <c r="H23373" s="35"/>
    </row>
    <row r="23374" spans="7:8" x14ac:dyDescent="0.2">
      <c r="G23374" s="35"/>
      <c r="H23374" s="35"/>
    </row>
    <row r="23375" spans="7:8" x14ac:dyDescent="0.2">
      <c r="G23375" s="35"/>
      <c r="H23375" s="35"/>
    </row>
    <row r="23376" spans="7:8" x14ac:dyDescent="0.2">
      <c r="G23376" s="35"/>
      <c r="H23376" s="35"/>
    </row>
    <row r="23377" spans="7:8" x14ac:dyDescent="0.2">
      <c r="G23377" s="35"/>
      <c r="H23377" s="35"/>
    </row>
    <row r="23378" spans="7:8" x14ac:dyDescent="0.2">
      <c r="G23378" s="35"/>
      <c r="H23378" s="35"/>
    </row>
    <row r="23379" spans="7:8" x14ac:dyDescent="0.2">
      <c r="G23379" s="35"/>
      <c r="H23379" s="35"/>
    </row>
    <row r="23380" spans="7:8" x14ac:dyDescent="0.2">
      <c r="G23380" s="35"/>
      <c r="H23380" s="35"/>
    </row>
    <row r="23381" spans="7:8" x14ac:dyDescent="0.2">
      <c r="G23381" s="35"/>
      <c r="H23381" s="35"/>
    </row>
    <row r="23382" spans="7:8" x14ac:dyDescent="0.2">
      <c r="G23382" s="35"/>
      <c r="H23382" s="35"/>
    </row>
    <row r="23383" spans="7:8" x14ac:dyDescent="0.2">
      <c r="G23383" s="35"/>
      <c r="H23383" s="35"/>
    </row>
    <row r="23384" spans="7:8" x14ac:dyDescent="0.2">
      <c r="G23384" s="35"/>
      <c r="H23384" s="35"/>
    </row>
    <row r="23385" spans="7:8" x14ac:dyDescent="0.2">
      <c r="G23385" s="35"/>
      <c r="H23385" s="35"/>
    </row>
    <row r="23386" spans="7:8" x14ac:dyDescent="0.2">
      <c r="G23386" s="35"/>
      <c r="H23386" s="35"/>
    </row>
    <row r="23387" spans="7:8" x14ac:dyDescent="0.2">
      <c r="G23387" s="35"/>
      <c r="H23387" s="35"/>
    </row>
    <row r="23388" spans="7:8" x14ac:dyDescent="0.2">
      <c r="G23388" s="35"/>
      <c r="H23388" s="35"/>
    </row>
    <row r="23389" spans="7:8" x14ac:dyDescent="0.2">
      <c r="G23389" s="35"/>
      <c r="H23389" s="35"/>
    </row>
    <row r="23390" spans="7:8" x14ac:dyDescent="0.2">
      <c r="G23390" s="35"/>
      <c r="H23390" s="35"/>
    </row>
    <row r="23391" spans="7:8" x14ac:dyDescent="0.2">
      <c r="G23391" s="35"/>
      <c r="H23391" s="35"/>
    </row>
    <row r="23392" spans="7:8" x14ac:dyDescent="0.2">
      <c r="G23392" s="35"/>
      <c r="H23392" s="35"/>
    </row>
    <row r="23393" spans="7:8" x14ac:dyDescent="0.2">
      <c r="G23393" s="35"/>
      <c r="H23393" s="35"/>
    </row>
    <row r="23394" spans="7:8" x14ac:dyDescent="0.2">
      <c r="G23394" s="35"/>
      <c r="H23394" s="35"/>
    </row>
    <row r="23395" spans="7:8" x14ac:dyDescent="0.2">
      <c r="G23395" s="35"/>
      <c r="H23395" s="35"/>
    </row>
    <row r="23396" spans="7:8" x14ac:dyDescent="0.2">
      <c r="G23396" s="35"/>
      <c r="H23396" s="35"/>
    </row>
    <row r="23397" spans="7:8" x14ac:dyDescent="0.2">
      <c r="G23397" s="35"/>
      <c r="H23397" s="35"/>
    </row>
    <row r="23398" spans="7:8" x14ac:dyDescent="0.2">
      <c r="G23398" s="35"/>
      <c r="H23398" s="35"/>
    </row>
    <row r="23399" spans="7:8" x14ac:dyDescent="0.2">
      <c r="G23399" s="35"/>
      <c r="H23399" s="35"/>
    </row>
    <row r="23400" spans="7:8" x14ac:dyDescent="0.2">
      <c r="G23400" s="35"/>
      <c r="H23400" s="35"/>
    </row>
    <row r="23401" spans="7:8" x14ac:dyDescent="0.2">
      <c r="G23401" s="35"/>
      <c r="H23401" s="35"/>
    </row>
    <row r="23402" spans="7:8" x14ac:dyDescent="0.2">
      <c r="G23402" s="35"/>
      <c r="H23402" s="35"/>
    </row>
    <row r="23403" spans="7:8" x14ac:dyDescent="0.2">
      <c r="G23403" s="35"/>
      <c r="H23403" s="35"/>
    </row>
    <row r="23404" spans="7:8" x14ac:dyDescent="0.2">
      <c r="G23404" s="35"/>
      <c r="H23404" s="35"/>
    </row>
    <row r="23405" spans="7:8" x14ac:dyDescent="0.2">
      <c r="G23405" s="35"/>
      <c r="H23405" s="35"/>
    </row>
    <row r="23406" spans="7:8" x14ac:dyDescent="0.2">
      <c r="G23406" s="35"/>
      <c r="H23406" s="35"/>
    </row>
    <row r="23407" spans="7:8" x14ac:dyDescent="0.2">
      <c r="G23407" s="35"/>
      <c r="H23407" s="35"/>
    </row>
    <row r="23408" spans="7:8" x14ac:dyDescent="0.2">
      <c r="G23408" s="35"/>
      <c r="H23408" s="35"/>
    </row>
    <row r="23409" spans="7:8" x14ac:dyDescent="0.2">
      <c r="G23409" s="35"/>
      <c r="H23409" s="35"/>
    </row>
    <row r="23410" spans="7:8" x14ac:dyDescent="0.2">
      <c r="G23410" s="35"/>
      <c r="H23410" s="35"/>
    </row>
    <row r="23411" spans="7:8" x14ac:dyDescent="0.2">
      <c r="G23411" s="35"/>
      <c r="H23411" s="35"/>
    </row>
    <row r="23412" spans="7:8" x14ac:dyDescent="0.2">
      <c r="G23412" s="35"/>
      <c r="H23412" s="35"/>
    </row>
    <row r="23413" spans="7:8" x14ac:dyDescent="0.2">
      <c r="G23413" s="35"/>
      <c r="H23413" s="35"/>
    </row>
    <row r="23414" spans="7:8" x14ac:dyDescent="0.2">
      <c r="G23414" s="35"/>
      <c r="H23414" s="35"/>
    </row>
    <row r="23415" spans="7:8" x14ac:dyDescent="0.2">
      <c r="G23415" s="35"/>
      <c r="H23415" s="35"/>
    </row>
    <row r="23416" spans="7:8" x14ac:dyDescent="0.2">
      <c r="G23416" s="35"/>
      <c r="H23416" s="35"/>
    </row>
    <row r="23417" spans="7:8" x14ac:dyDescent="0.2">
      <c r="G23417" s="35"/>
      <c r="H23417" s="35"/>
    </row>
    <row r="23418" spans="7:8" x14ac:dyDescent="0.2">
      <c r="G23418" s="35"/>
      <c r="H23418" s="35"/>
    </row>
    <row r="23419" spans="7:8" x14ac:dyDescent="0.2">
      <c r="G23419" s="35"/>
      <c r="H23419" s="35"/>
    </row>
    <row r="23420" spans="7:8" x14ac:dyDescent="0.2">
      <c r="G23420" s="35"/>
      <c r="H23420" s="35"/>
    </row>
    <row r="23421" spans="7:8" x14ac:dyDescent="0.2">
      <c r="G23421" s="35"/>
      <c r="H23421" s="35"/>
    </row>
    <row r="23422" spans="7:8" x14ac:dyDescent="0.2">
      <c r="G23422" s="35"/>
      <c r="H23422" s="35"/>
    </row>
    <row r="23423" spans="7:8" x14ac:dyDescent="0.2">
      <c r="G23423" s="35"/>
      <c r="H23423" s="35"/>
    </row>
    <row r="23424" spans="7:8" x14ac:dyDescent="0.2">
      <c r="G23424" s="35"/>
      <c r="H23424" s="35"/>
    </row>
    <row r="23425" spans="7:8" x14ac:dyDescent="0.2">
      <c r="G23425" s="35"/>
      <c r="H23425" s="35"/>
    </row>
    <row r="23426" spans="7:8" x14ac:dyDescent="0.2">
      <c r="G23426" s="35"/>
      <c r="H23426" s="35"/>
    </row>
    <row r="23427" spans="7:8" x14ac:dyDescent="0.2">
      <c r="G23427" s="35"/>
      <c r="H23427" s="35"/>
    </row>
    <row r="23428" spans="7:8" x14ac:dyDescent="0.2">
      <c r="G23428" s="35"/>
      <c r="H23428" s="35"/>
    </row>
    <row r="23429" spans="7:8" x14ac:dyDescent="0.2">
      <c r="G23429" s="35"/>
      <c r="H23429" s="35"/>
    </row>
    <row r="23430" spans="7:8" x14ac:dyDescent="0.2">
      <c r="G23430" s="35"/>
      <c r="H23430" s="35"/>
    </row>
    <row r="23431" spans="7:8" x14ac:dyDescent="0.2">
      <c r="G23431" s="35"/>
      <c r="H23431" s="35"/>
    </row>
    <row r="23432" spans="7:8" x14ac:dyDescent="0.2">
      <c r="G23432" s="35"/>
      <c r="H23432" s="35"/>
    </row>
    <row r="23433" spans="7:8" x14ac:dyDescent="0.2">
      <c r="G23433" s="35"/>
      <c r="H23433" s="35"/>
    </row>
    <row r="23434" spans="7:8" x14ac:dyDescent="0.2">
      <c r="G23434" s="35"/>
      <c r="H23434" s="35"/>
    </row>
    <row r="23435" spans="7:8" x14ac:dyDescent="0.2">
      <c r="G23435" s="35"/>
      <c r="H23435" s="35"/>
    </row>
    <row r="23436" spans="7:8" x14ac:dyDescent="0.2">
      <c r="G23436" s="35"/>
      <c r="H23436" s="35"/>
    </row>
    <row r="23437" spans="7:8" x14ac:dyDescent="0.2">
      <c r="G23437" s="35"/>
      <c r="H23437" s="35"/>
    </row>
    <row r="23438" spans="7:8" x14ac:dyDescent="0.2">
      <c r="G23438" s="35"/>
      <c r="H23438" s="35"/>
    </row>
    <row r="23439" spans="7:8" x14ac:dyDescent="0.2">
      <c r="G23439" s="35"/>
      <c r="H23439" s="35"/>
    </row>
    <row r="23440" spans="7:8" x14ac:dyDescent="0.2">
      <c r="G23440" s="35"/>
      <c r="H23440" s="35"/>
    </row>
    <row r="23441" spans="7:8" x14ac:dyDescent="0.2">
      <c r="G23441" s="35"/>
      <c r="H23441" s="35"/>
    </row>
    <row r="23442" spans="7:8" x14ac:dyDescent="0.2">
      <c r="G23442" s="35"/>
      <c r="H23442" s="35"/>
    </row>
    <row r="23443" spans="7:8" x14ac:dyDescent="0.2">
      <c r="G23443" s="35"/>
      <c r="H23443" s="35"/>
    </row>
    <row r="23444" spans="7:8" x14ac:dyDescent="0.2">
      <c r="G23444" s="35"/>
      <c r="H23444" s="35"/>
    </row>
    <row r="23445" spans="7:8" x14ac:dyDescent="0.2">
      <c r="G23445" s="35"/>
      <c r="H23445" s="35"/>
    </row>
    <row r="23446" spans="7:8" x14ac:dyDescent="0.2">
      <c r="G23446" s="35"/>
      <c r="H23446" s="35"/>
    </row>
    <row r="23447" spans="7:8" x14ac:dyDescent="0.2">
      <c r="G23447" s="35"/>
      <c r="H23447" s="35"/>
    </row>
    <row r="23448" spans="7:8" x14ac:dyDescent="0.2">
      <c r="G23448" s="35"/>
      <c r="H23448" s="35"/>
    </row>
    <row r="23449" spans="7:8" x14ac:dyDescent="0.2">
      <c r="G23449" s="35"/>
      <c r="H23449" s="35"/>
    </row>
    <row r="23450" spans="7:8" x14ac:dyDescent="0.2">
      <c r="G23450" s="35"/>
      <c r="H23450" s="35"/>
    </row>
    <row r="23451" spans="7:8" x14ac:dyDescent="0.2">
      <c r="G23451" s="35"/>
      <c r="H23451" s="35"/>
    </row>
    <row r="23452" spans="7:8" x14ac:dyDescent="0.2">
      <c r="G23452" s="35"/>
      <c r="H23452" s="35"/>
    </row>
    <row r="23453" spans="7:8" x14ac:dyDescent="0.2">
      <c r="G23453" s="35"/>
      <c r="H23453" s="35"/>
    </row>
    <row r="23454" spans="7:8" x14ac:dyDescent="0.2">
      <c r="G23454" s="35"/>
      <c r="H23454" s="35"/>
    </row>
    <row r="23455" spans="7:8" x14ac:dyDescent="0.2">
      <c r="G23455" s="35"/>
      <c r="H23455" s="35"/>
    </row>
    <row r="23456" spans="7:8" x14ac:dyDescent="0.2">
      <c r="G23456" s="35"/>
      <c r="H23456" s="35"/>
    </row>
    <row r="23457" spans="7:8" x14ac:dyDescent="0.2">
      <c r="G23457" s="35"/>
      <c r="H23457" s="35"/>
    </row>
    <row r="23458" spans="7:8" x14ac:dyDescent="0.2">
      <c r="G23458" s="35"/>
      <c r="H23458" s="35"/>
    </row>
    <row r="23459" spans="7:8" x14ac:dyDescent="0.2">
      <c r="G23459" s="35"/>
      <c r="H23459" s="35"/>
    </row>
    <row r="23460" spans="7:8" x14ac:dyDescent="0.2">
      <c r="G23460" s="35"/>
      <c r="H23460" s="35"/>
    </row>
    <row r="23461" spans="7:8" x14ac:dyDescent="0.2">
      <c r="G23461" s="35"/>
      <c r="H23461" s="35"/>
    </row>
    <row r="23462" spans="7:8" x14ac:dyDescent="0.2">
      <c r="G23462" s="35"/>
      <c r="H23462" s="35"/>
    </row>
    <row r="23463" spans="7:8" x14ac:dyDescent="0.2">
      <c r="G23463" s="35"/>
      <c r="H23463" s="35"/>
    </row>
    <row r="23464" spans="7:8" x14ac:dyDescent="0.2">
      <c r="G23464" s="35"/>
      <c r="H23464" s="35"/>
    </row>
    <row r="23465" spans="7:8" x14ac:dyDescent="0.2">
      <c r="G23465" s="35"/>
      <c r="H23465" s="35"/>
    </row>
    <row r="23466" spans="7:8" x14ac:dyDescent="0.2">
      <c r="G23466" s="35"/>
      <c r="H23466" s="35"/>
    </row>
    <row r="23467" spans="7:8" x14ac:dyDescent="0.2">
      <c r="G23467" s="35"/>
      <c r="H23467" s="35"/>
    </row>
    <row r="23468" spans="7:8" x14ac:dyDescent="0.2">
      <c r="G23468" s="35"/>
      <c r="H23468" s="35"/>
    </row>
    <row r="23469" spans="7:8" x14ac:dyDescent="0.2">
      <c r="G23469" s="35"/>
      <c r="H23469" s="35"/>
    </row>
    <row r="23470" spans="7:8" x14ac:dyDescent="0.2">
      <c r="G23470" s="35"/>
      <c r="H23470" s="35"/>
    </row>
    <row r="23471" spans="7:8" x14ac:dyDescent="0.2">
      <c r="G23471" s="35"/>
      <c r="H23471" s="35"/>
    </row>
    <row r="23472" spans="7:8" x14ac:dyDescent="0.2">
      <c r="G23472" s="35"/>
      <c r="H23472" s="35"/>
    </row>
    <row r="23473" spans="7:8" x14ac:dyDescent="0.2">
      <c r="G23473" s="35"/>
      <c r="H23473" s="35"/>
    </row>
    <row r="23474" spans="7:8" x14ac:dyDescent="0.2">
      <c r="G23474" s="35"/>
      <c r="H23474" s="35"/>
    </row>
    <row r="23475" spans="7:8" x14ac:dyDescent="0.2">
      <c r="G23475" s="35"/>
      <c r="H23475" s="35"/>
    </row>
    <row r="23476" spans="7:8" x14ac:dyDescent="0.2">
      <c r="G23476" s="35"/>
      <c r="H23476" s="35"/>
    </row>
    <row r="23477" spans="7:8" x14ac:dyDescent="0.2">
      <c r="G23477" s="35"/>
      <c r="H23477" s="35"/>
    </row>
    <row r="23478" spans="7:8" x14ac:dyDescent="0.2">
      <c r="G23478" s="35"/>
      <c r="H23478" s="35"/>
    </row>
    <row r="23479" spans="7:8" x14ac:dyDescent="0.2">
      <c r="G23479" s="35"/>
      <c r="H23479" s="35"/>
    </row>
    <row r="23480" spans="7:8" x14ac:dyDescent="0.2">
      <c r="G23480" s="35"/>
      <c r="H23480" s="35"/>
    </row>
    <row r="23481" spans="7:8" x14ac:dyDescent="0.2">
      <c r="G23481" s="35"/>
      <c r="H23481" s="35"/>
    </row>
    <row r="23482" spans="7:8" x14ac:dyDescent="0.2">
      <c r="G23482" s="35"/>
      <c r="H23482" s="35"/>
    </row>
    <row r="23483" spans="7:8" x14ac:dyDescent="0.2">
      <c r="G23483" s="35"/>
      <c r="H23483" s="35"/>
    </row>
    <row r="23484" spans="7:8" x14ac:dyDescent="0.2">
      <c r="G23484" s="35"/>
      <c r="H23484" s="35"/>
    </row>
    <row r="23485" spans="7:8" x14ac:dyDescent="0.2">
      <c r="G23485" s="35"/>
      <c r="H23485" s="35"/>
    </row>
    <row r="23486" spans="7:8" x14ac:dyDescent="0.2">
      <c r="G23486" s="35"/>
      <c r="H23486" s="35"/>
    </row>
    <row r="23487" spans="7:8" x14ac:dyDescent="0.2">
      <c r="G23487" s="35"/>
      <c r="H23487" s="35"/>
    </row>
    <row r="23488" spans="7:8" x14ac:dyDescent="0.2">
      <c r="G23488" s="35"/>
      <c r="H23488" s="35"/>
    </row>
    <row r="23489" spans="7:8" x14ac:dyDescent="0.2">
      <c r="G23489" s="35"/>
      <c r="H23489" s="35"/>
    </row>
    <row r="23490" spans="7:8" x14ac:dyDescent="0.2">
      <c r="G23490" s="35"/>
      <c r="H23490" s="35"/>
    </row>
    <row r="23491" spans="7:8" x14ac:dyDescent="0.2">
      <c r="G23491" s="35"/>
      <c r="H23491" s="35"/>
    </row>
    <row r="23492" spans="7:8" x14ac:dyDescent="0.2">
      <c r="G23492" s="35"/>
      <c r="H23492" s="35"/>
    </row>
    <row r="23493" spans="7:8" x14ac:dyDescent="0.2">
      <c r="G23493" s="35"/>
      <c r="H23493" s="35"/>
    </row>
    <row r="23494" spans="7:8" x14ac:dyDescent="0.2">
      <c r="G23494" s="35"/>
      <c r="H23494" s="35"/>
    </row>
    <row r="23495" spans="7:8" x14ac:dyDescent="0.2">
      <c r="G23495" s="35"/>
      <c r="H23495" s="35"/>
    </row>
    <row r="23496" spans="7:8" x14ac:dyDescent="0.2">
      <c r="G23496" s="35"/>
      <c r="H23496" s="35"/>
    </row>
    <row r="23497" spans="7:8" x14ac:dyDescent="0.2">
      <c r="G23497" s="35"/>
      <c r="H23497" s="35"/>
    </row>
    <row r="23498" spans="7:8" x14ac:dyDescent="0.2">
      <c r="G23498" s="35"/>
      <c r="H23498" s="35"/>
    </row>
    <row r="23499" spans="7:8" x14ac:dyDescent="0.2">
      <c r="G23499" s="35"/>
      <c r="H23499" s="35"/>
    </row>
    <row r="23500" spans="7:8" x14ac:dyDescent="0.2">
      <c r="G23500" s="35"/>
      <c r="H23500" s="35"/>
    </row>
    <row r="23501" spans="7:8" x14ac:dyDescent="0.2">
      <c r="G23501" s="35"/>
      <c r="H23501" s="35"/>
    </row>
    <row r="23502" spans="7:8" x14ac:dyDescent="0.2">
      <c r="G23502" s="35"/>
      <c r="H23502" s="35"/>
    </row>
    <row r="23503" spans="7:8" x14ac:dyDescent="0.2">
      <c r="G23503" s="35"/>
      <c r="H23503" s="35"/>
    </row>
    <row r="23504" spans="7:8" x14ac:dyDescent="0.2">
      <c r="G23504" s="35"/>
      <c r="H23504" s="35"/>
    </row>
    <row r="23505" spans="7:8" x14ac:dyDescent="0.2">
      <c r="G23505" s="35"/>
      <c r="H23505" s="35"/>
    </row>
    <row r="23506" spans="7:8" x14ac:dyDescent="0.2">
      <c r="G23506" s="35"/>
      <c r="H23506" s="35"/>
    </row>
    <row r="23507" spans="7:8" x14ac:dyDescent="0.2">
      <c r="G23507" s="35"/>
      <c r="H23507" s="35"/>
    </row>
    <row r="23508" spans="7:8" x14ac:dyDescent="0.2">
      <c r="G23508" s="35"/>
      <c r="H23508" s="35"/>
    </row>
    <row r="23509" spans="7:8" x14ac:dyDescent="0.2">
      <c r="G23509" s="35"/>
      <c r="H23509" s="35"/>
    </row>
    <row r="23510" spans="7:8" x14ac:dyDescent="0.2">
      <c r="G23510" s="35"/>
      <c r="H23510" s="35"/>
    </row>
    <row r="23511" spans="7:8" x14ac:dyDescent="0.2">
      <c r="G23511" s="35"/>
      <c r="H23511" s="35"/>
    </row>
    <row r="23512" spans="7:8" x14ac:dyDescent="0.2">
      <c r="G23512" s="35"/>
      <c r="H23512" s="35"/>
    </row>
    <row r="23513" spans="7:8" x14ac:dyDescent="0.2">
      <c r="G23513" s="35"/>
      <c r="H23513" s="35"/>
    </row>
    <row r="23514" spans="7:8" x14ac:dyDescent="0.2">
      <c r="G23514" s="35"/>
      <c r="H23514" s="35"/>
    </row>
    <row r="23515" spans="7:8" x14ac:dyDescent="0.2">
      <c r="G23515" s="35"/>
      <c r="H23515" s="35"/>
    </row>
    <row r="23516" spans="7:8" x14ac:dyDescent="0.2">
      <c r="G23516" s="35"/>
      <c r="H23516" s="35"/>
    </row>
    <row r="23517" spans="7:8" x14ac:dyDescent="0.2">
      <c r="G23517" s="35"/>
      <c r="H23517" s="35"/>
    </row>
    <row r="23518" spans="7:8" x14ac:dyDescent="0.2">
      <c r="G23518" s="35"/>
      <c r="H23518" s="35"/>
    </row>
    <row r="23519" spans="7:8" x14ac:dyDescent="0.2">
      <c r="G23519" s="35"/>
      <c r="H23519" s="35"/>
    </row>
    <row r="23520" spans="7:8" x14ac:dyDescent="0.2">
      <c r="G23520" s="35"/>
      <c r="H23520" s="35"/>
    </row>
    <row r="23521" spans="7:8" x14ac:dyDescent="0.2">
      <c r="G23521" s="35"/>
      <c r="H23521" s="35"/>
    </row>
    <row r="23522" spans="7:8" x14ac:dyDescent="0.2">
      <c r="G23522" s="35"/>
      <c r="H23522" s="35"/>
    </row>
    <row r="23523" spans="7:8" x14ac:dyDescent="0.2">
      <c r="G23523" s="35"/>
      <c r="H23523" s="35"/>
    </row>
    <row r="23524" spans="7:8" x14ac:dyDescent="0.2">
      <c r="G23524" s="35"/>
      <c r="H23524" s="35"/>
    </row>
    <row r="23525" spans="7:8" x14ac:dyDescent="0.2">
      <c r="G23525" s="35"/>
      <c r="H23525" s="35"/>
    </row>
    <row r="23526" spans="7:8" x14ac:dyDescent="0.2">
      <c r="G23526" s="35"/>
      <c r="H23526" s="35"/>
    </row>
    <row r="23527" spans="7:8" x14ac:dyDescent="0.2">
      <c r="G23527" s="35"/>
      <c r="H23527" s="35"/>
    </row>
    <row r="23528" spans="7:8" x14ac:dyDescent="0.2">
      <c r="G23528" s="35"/>
      <c r="H23528" s="35"/>
    </row>
    <row r="23529" spans="7:8" x14ac:dyDescent="0.2">
      <c r="G23529" s="35"/>
      <c r="H23529" s="35"/>
    </row>
    <row r="23530" spans="7:8" x14ac:dyDescent="0.2">
      <c r="G23530" s="35"/>
      <c r="H23530" s="35"/>
    </row>
    <row r="23531" spans="7:8" x14ac:dyDescent="0.2">
      <c r="G23531" s="35"/>
      <c r="H23531" s="35"/>
    </row>
    <row r="23532" spans="7:8" x14ac:dyDescent="0.2">
      <c r="G23532" s="35"/>
      <c r="H23532" s="35"/>
    </row>
    <row r="23533" spans="7:8" x14ac:dyDescent="0.2">
      <c r="G23533" s="35"/>
      <c r="H23533" s="35"/>
    </row>
    <row r="23534" spans="7:8" x14ac:dyDescent="0.2">
      <c r="G23534" s="35"/>
      <c r="H23534" s="35"/>
    </row>
    <row r="23535" spans="7:8" x14ac:dyDescent="0.2">
      <c r="G23535" s="35"/>
      <c r="H23535" s="35"/>
    </row>
    <row r="23536" spans="7:8" x14ac:dyDescent="0.2">
      <c r="G23536" s="35"/>
      <c r="H23536" s="35"/>
    </row>
    <row r="23537" spans="7:8" x14ac:dyDescent="0.2">
      <c r="G23537" s="35"/>
      <c r="H23537" s="35"/>
    </row>
    <row r="23538" spans="7:8" x14ac:dyDescent="0.2">
      <c r="G23538" s="35"/>
      <c r="H23538" s="35"/>
    </row>
    <row r="23539" spans="7:8" x14ac:dyDescent="0.2">
      <c r="G23539" s="35"/>
      <c r="H23539" s="35"/>
    </row>
    <row r="23540" spans="7:8" x14ac:dyDescent="0.2">
      <c r="G23540" s="35"/>
      <c r="H23540" s="35"/>
    </row>
    <row r="23541" spans="7:8" x14ac:dyDescent="0.2">
      <c r="G23541" s="35"/>
      <c r="H23541" s="35"/>
    </row>
    <row r="23542" spans="7:8" x14ac:dyDescent="0.2">
      <c r="G23542" s="35"/>
      <c r="H23542" s="35"/>
    </row>
    <row r="23543" spans="7:8" x14ac:dyDescent="0.2">
      <c r="G23543" s="35"/>
      <c r="H23543" s="35"/>
    </row>
    <row r="23544" spans="7:8" x14ac:dyDescent="0.2">
      <c r="G23544" s="35"/>
      <c r="H23544" s="35"/>
    </row>
    <row r="23545" spans="7:8" x14ac:dyDescent="0.2">
      <c r="G23545" s="35"/>
      <c r="H23545" s="35"/>
    </row>
    <row r="23546" spans="7:8" x14ac:dyDescent="0.2">
      <c r="G23546" s="35"/>
      <c r="H23546" s="35"/>
    </row>
    <row r="23547" spans="7:8" x14ac:dyDescent="0.2">
      <c r="G23547" s="35"/>
      <c r="H23547" s="35"/>
    </row>
    <row r="23548" spans="7:8" x14ac:dyDescent="0.2">
      <c r="G23548" s="35"/>
      <c r="H23548" s="35"/>
    </row>
    <row r="23549" spans="7:8" x14ac:dyDescent="0.2">
      <c r="G23549" s="35"/>
      <c r="H23549" s="35"/>
    </row>
    <row r="23550" spans="7:8" x14ac:dyDescent="0.2">
      <c r="G23550" s="35"/>
      <c r="H23550" s="35"/>
    </row>
    <row r="23551" spans="7:8" x14ac:dyDescent="0.2">
      <c r="G23551" s="35"/>
      <c r="H23551" s="35"/>
    </row>
    <row r="23552" spans="7:8" x14ac:dyDescent="0.2">
      <c r="G23552" s="35"/>
      <c r="H23552" s="35"/>
    </row>
    <row r="23553" spans="7:8" x14ac:dyDescent="0.2">
      <c r="G23553" s="35"/>
      <c r="H23553" s="35"/>
    </row>
    <row r="23554" spans="7:8" x14ac:dyDescent="0.2">
      <c r="G23554" s="35"/>
      <c r="H23554" s="35"/>
    </row>
    <row r="23555" spans="7:8" x14ac:dyDescent="0.2">
      <c r="G23555" s="35"/>
      <c r="H23555" s="35"/>
    </row>
    <row r="23556" spans="7:8" x14ac:dyDescent="0.2">
      <c r="G23556" s="35"/>
      <c r="H23556" s="35"/>
    </row>
    <row r="23557" spans="7:8" x14ac:dyDescent="0.2">
      <c r="G23557" s="35"/>
      <c r="H23557" s="35"/>
    </row>
    <row r="23558" spans="7:8" x14ac:dyDescent="0.2">
      <c r="G23558" s="35"/>
      <c r="H23558" s="35"/>
    </row>
    <row r="23559" spans="7:8" x14ac:dyDescent="0.2">
      <c r="G23559" s="35"/>
      <c r="H23559" s="35"/>
    </row>
    <row r="23560" spans="7:8" x14ac:dyDescent="0.2">
      <c r="G23560" s="35"/>
      <c r="H23560" s="35"/>
    </row>
    <row r="23561" spans="7:8" x14ac:dyDescent="0.2">
      <c r="G23561" s="35"/>
      <c r="H23561" s="35"/>
    </row>
    <row r="23562" spans="7:8" x14ac:dyDescent="0.2">
      <c r="G23562" s="35"/>
      <c r="H23562" s="35"/>
    </row>
    <row r="23563" spans="7:8" x14ac:dyDescent="0.2">
      <c r="G23563" s="35"/>
      <c r="H23563" s="35"/>
    </row>
    <row r="23564" spans="7:8" x14ac:dyDescent="0.2">
      <c r="G23564" s="35"/>
      <c r="H23564" s="35"/>
    </row>
    <row r="23565" spans="7:8" x14ac:dyDescent="0.2">
      <c r="G23565" s="35"/>
      <c r="H23565" s="35"/>
    </row>
    <row r="23566" spans="7:8" x14ac:dyDescent="0.2">
      <c r="G23566" s="35"/>
      <c r="H23566" s="35"/>
    </row>
    <row r="23567" spans="7:8" x14ac:dyDescent="0.2">
      <c r="G23567" s="35"/>
      <c r="H23567" s="35"/>
    </row>
    <row r="23568" spans="7:8" x14ac:dyDescent="0.2">
      <c r="G23568" s="35"/>
      <c r="H23568" s="35"/>
    </row>
    <row r="23569" spans="7:8" x14ac:dyDescent="0.2">
      <c r="G23569" s="35"/>
      <c r="H23569" s="35"/>
    </row>
    <row r="23570" spans="7:8" x14ac:dyDescent="0.2">
      <c r="G23570" s="35"/>
      <c r="H23570" s="35"/>
    </row>
    <row r="23571" spans="7:8" x14ac:dyDescent="0.2">
      <c r="G23571" s="35"/>
      <c r="H23571" s="35"/>
    </row>
    <row r="23572" spans="7:8" x14ac:dyDescent="0.2">
      <c r="G23572" s="35"/>
      <c r="H23572" s="35"/>
    </row>
    <row r="23573" spans="7:8" x14ac:dyDescent="0.2">
      <c r="G23573" s="35"/>
      <c r="H23573" s="35"/>
    </row>
    <row r="23574" spans="7:8" x14ac:dyDescent="0.2">
      <c r="G23574" s="35"/>
      <c r="H23574" s="35"/>
    </row>
    <row r="23575" spans="7:8" x14ac:dyDescent="0.2">
      <c r="G23575" s="35"/>
      <c r="H23575" s="35"/>
    </row>
    <row r="23576" spans="7:8" x14ac:dyDescent="0.2">
      <c r="G23576" s="35"/>
      <c r="H23576" s="35"/>
    </row>
    <row r="23577" spans="7:8" x14ac:dyDescent="0.2">
      <c r="G23577" s="35"/>
      <c r="H23577" s="35"/>
    </row>
    <row r="23578" spans="7:8" x14ac:dyDescent="0.2">
      <c r="G23578" s="35"/>
      <c r="H23578" s="35"/>
    </row>
    <row r="23579" spans="7:8" x14ac:dyDescent="0.2">
      <c r="G23579" s="35"/>
      <c r="H23579" s="35"/>
    </row>
    <row r="23580" spans="7:8" x14ac:dyDescent="0.2">
      <c r="G23580" s="35"/>
      <c r="H23580" s="35"/>
    </row>
    <row r="23581" spans="7:8" x14ac:dyDescent="0.2">
      <c r="G23581" s="35"/>
      <c r="H23581" s="35"/>
    </row>
    <row r="23582" spans="7:8" x14ac:dyDescent="0.2">
      <c r="G23582" s="35"/>
      <c r="H23582" s="35"/>
    </row>
    <row r="23583" spans="7:8" x14ac:dyDescent="0.2">
      <c r="G23583" s="35"/>
      <c r="H23583" s="35"/>
    </row>
    <row r="23584" spans="7:8" x14ac:dyDescent="0.2">
      <c r="G23584" s="35"/>
      <c r="H23584" s="35"/>
    </row>
    <row r="23585" spans="7:8" x14ac:dyDescent="0.2">
      <c r="G23585" s="35"/>
      <c r="H23585" s="35"/>
    </row>
    <row r="23586" spans="7:8" x14ac:dyDescent="0.2">
      <c r="G23586" s="35"/>
      <c r="H23586" s="35"/>
    </row>
    <row r="23587" spans="7:8" x14ac:dyDescent="0.2">
      <c r="G23587" s="35"/>
      <c r="H23587" s="35"/>
    </row>
    <row r="23588" spans="7:8" x14ac:dyDescent="0.2">
      <c r="G23588" s="35"/>
      <c r="H23588" s="35"/>
    </row>
    <row r="23589" spans="7:8" x14ac:dyDescent="0.2">
      <c r="G23589" s="35"/>
      <c r="H23589" s="35"/>
    </row>
    <row r="23590" spans="7:8" x14ac:dyDescent="0.2">
      <c r="G23590" s="35"/>
      <c r="H23590" s="35"/>
    </row>
    <row r="23591" spans="7:8" x14ac:dyDescent="0.2">
      <c r="G23591" s="35"/>
      <c r="H23591" s="35"/>
    </row>
    <row r="23592" spans="7:8" x14ac:dyDescent="0.2">
      <c r="G23592" s="35"/>
      <c r="H23592" s="35"/>
    </row>
    <row r="23593" spans="7:8" x14ac:dyDescent="0.2">
      <c r="G23593" s="35"/>
      <c r="H23593" s="35"/>
    </row>
    <row r="23594" spans="7:8" x14ac:dyDescent="0.2">
      <c r="G23594" s="35"/>
      <c r="H23594" s="35"/>
    </row>
    <row r="23595" spans="7:8" x14ac:dyDescent="0.2">
      <c r="G23595" s="35"/>
      <c r="H23595" s="35"/>
    </row>
    <row r="23596" spans="7:8" x14ac:dyDescent="0.2">
      <c r="G23596" s="35"/>
      <c r="H23596" s="35"/>
    </row>
    <row r="23597" spans="7:8" x14ac:dyDescent="0.2">
      <c r="G23597" s="35"/>
      <c r="H23597" s="35"/>
    </row>
    <row r="23598" spans="7:8" x14ac:dyDescent="0.2">
      <c r="G23598" s="35"/>
      <c r="H23598" s="35"/>
    </row>
    <row r="23599" spans="7:8" x14ac:dyDescent="0.2">
      <c r="G23599" s="35"/>
      <c r="H23599" s="35"/>
    </row>
    <row r="23600" spans="7:8" x14ac:dyDescent="0.2">
      <c r="G23600" s="35"/>
      <c r="H23600" s="35"/>
    </row>
    <row r="23601" spans="7:8" x14ac:dyDescent="0.2">
      <c r="G23601" s="35"/>
      <c r="H23601" s="35"/>
    </row>
    <row r="23602" spans="7:8" x14ac:dyDescent="0.2">
      <c r="G23602" s="35"/>
      <c r="H23602" s="35"/>
    </row>
    <row r="23603" spans="7:8" x14ac:dyDescent="0.2">
      <c r="G23603" s="35"/>
      <c r="H23603" s="35"/>
    </row>
    <row r="23604" spans="7:8" x14ac:dyDescent="0.2">
      <c r="G23604" s="35"/>
      <c r="H23604" s="35"/>
    </row>
    <row r="23605" spans="7:8" x14ac:dyDescent="0.2">
      <c r="G23605" s="35"/>
      <c r="H23605" s="35"/>
    </row>
    <row r="23606" spans="7:8" x14ac:dyDescent="0.2">
      <c r="G23606" s="35"/>
      <c r="H23606" s="35"/>
    </row>
    <row r="23607" spans="7:8" x14ac:dyDescent="0.2">
      <c r="G23607" s="35"/>
      <c r="H23607" s="35"/>
    </row>
    <row r="23608" spans="7:8" x14ac:dyDescent="0.2">
      <c r="G23608" s="35"/>
      <c r="H23608" s="35"/>
    </row>
    <row r="23609" spans="7:8" x14ac:dyDescent="0.2">
      <c r="G23609" s="35"/>
      <c r="H23609" s="35"/>
    </row>
    <row r="23610" spans="7:8" x14ac:dyDescent="0.2">
      <c r="G23610" s="35"/>
      <c r="H23610" s="35"/>
    </row>
    <row r="23611" spans="7:8" x14ac:dyDescent="0.2">
      <c r="G23611" s="35"/>
      <c r="H23611" s="35"/>
    </row>
    <row r="23612" spans="7:8" x14ac:dyDescent="0.2">
      <c r="G23612" s="35"/>
      <c r="H23612" s="35"/>
    </row>
    <row r="23613" spans="7:8" x14ac:dyDescent="0.2">
      <c r="G23613" s="35"/>
      <c r="H23613" s="35"/>
    </row>
    <row r="23614" spans="7:8" x14ac:dyDescent="0.2">
      <c r="G23614" s="35"/>
      <c r="H23614" s="35"/>
    </row>
    <row r="23615" spans="7:8" x14ac:dyDescent="0.2">
      <c r="G23615" s="35"/>
      <c r="H23615" s="35"/>
    </row>
    <row r="23616" spans="7:8" x14ac:dyDescent="0.2">
      <c r="G23616" s="35"/>
      <c r="H23616" s="35"/>
    </row>
    <row r="23617" spans="7:8" x14ac:dyDescent="0.2">
      <c r="G23617" s="35"/>
      <c r="H23617" s="35"/>
    </row>
    <row r="23618" spans="7:8" x14ac:dyDescent="0.2">
      <c r="G23618" s="35"/>
      <c r="H23618" s="35"/>
    </row>
    <row r="23619" spans="7:8" x14ac:dyDescent="0.2">
      <c r="G23619" s="35"/>
      <c r="H23619" s="35"/>
    </row>
    <row r="23620" spans="7:8" x14ac:dyDescent="0.2">
      <c r="G23620" s="35"/>
      <c r="H23620" s="35"/>
    </row>
    <row r="23621" spans="7:8" x14ac:dyDescent="0.2">
      <c r="G23621" s="35"/>
      <c r="H23621" s="35"/>
    </row>
    <row r="23622" spans="7:8" x14ac:dyDescent="0.2">
      <c r="G23622" s="35"/>
      <c r="H23622" s="35"/>
    </row>
    <row r="23623" spans="7:8" x14ac:dyDescent="0.2">
      <c r="G23623" s="35"/>
      <c r="H23623" s="35"/>
    </row>
    <row r="23624" spans="7:8" x14ac:dyDescent="0.2">
      <c r="G23624" s="35"/>
      <c r="H23624" s="35"/>
    </row>
    <row r="23625" spans="7:8" x14ac:dyDescent="0.2">
      <c r="G23625" s="35"/>
      <c r="H23625" s="35"/>
    </row>
    <row r="23626" spans="7:8" x14ac:dyDescent="0.2">
      <c r="G23626" s="35"/>
      <c r="H23626" s="35"/>
    </row>
    <row r="23627" spans="7:8" x14ac:dyDescent="0.2">
      <c r="G23627" s="35"/>
      <c r="H23627" s="35"/>
    </row>
    <row r="23628" spans="7:8" x14ac:dyDescent="0.2">
      <c r="G23628" s="35"/>
      <c r="H23628" s="35"/>
    </row>
    <row r="23629" spans="7:8" x14ac:dyDescent="0.2">
      <c r="G23629" s="35"/>
      <c r="H23629" s="35"/>
    </row>
    <row r="23630" spans="7:8" x14ac:dyDescent="0.2">
      <c r="G23630" s="35"/>
      <c r="H23630" s="35"/>
    </row>
    <row r="23631" spans="7:8" x14ac:dyDescent="0.2">
      <c r="G23631" s="35"/>
      <c r="H23631" s="35"/>
    </row>
    <row r="23632" spans="7:8" x14ac:dyDescent="0.2">
      <c r="G23632" s="35"/>
      <c r="H23632" s="35"/>
    </row>
    <row r="23633" spans="7:8" x14ac:dyDescent="0.2">
      <c r="G23633" s="35"/>
      <c r="H23633" s="35"/>
    </row>
    <row r="23634" spans="7:8" x14ac:dyDescent="0.2">
      <c r="G23634" s="35"/>
      <c r="H23634" s="35"/>
    </row>
    <row r="23635" spans="7:8" x14ac:dyDescent="0.2">
      <c r="G23635" s="35"/>
      <c r="H23635" s="35"/>
    </row>
    <row r="23636" spans="7:8" x14ac:dyDescent="0.2">
      <c r="G23636" s="35"/>
      <c r="H23636" s="35"/>
    </row>
    <row r="23637" spans="7:8" x14ac:dyDescent="0.2">
      <c r="G23637" s="35"/>
      <c r="H23637" s="35"/>
    </row>
    <row r="23638" spans="7:8" x14ac:dyDescent="0.2">
      <c r="G23638" s="35"/>
      <c r="H23638" s="35"/>
    </row>
    <row r="23639" spans="7:8" x14ac:dyDescent="0.2">
      <c r="G23639" s="35"/>
      <c r="H23639" s="35"/>
    </row>
    <row r="23640" spans="7:8" x14ac:dyDescent="0.2">
      <c r="G23640" s="35"/>
      <c r="H23640" s="35"/>
    </row>
    <row r="23641" spans="7:8" x14ac:dyDescent="0.2">
      <c r="G23641" s="35"/>
      <c r="H23641" s="35"/>
    </row>
    <row r="23642" spans="7:8" x14ac:dyDescent="0.2">
      <c r="G23642" s="35"/>
      <c r="H23642" s="35"/>
    </row>
    <row r="23643" spans="7:8" x14ac:dyDescent="0.2">
      <c r="G23643" s="35"/>
      <c r="H23643" s="35"/>
    </row>
    <row r="23644" spans="7:8" x14ac:dyDescent="0.2">
      <c r="G23644" s="35"/>
      <c r="H23644" s="35"/>
    </row>
    <row r="23645" spans="7:8" x14ac:dyDescent="0.2">
      <c r="G23645" s="35"/>
      <c r="H23645" s="35"/>
    </row>
    <row r="23646" spans="7:8" x14ac:dyDescent="0.2">
      <c r="G23646" s="35"/>
      <c r="H23646" s="35"/>
    </row>
    <row r="23647" spans="7:8" x14ac:dyDescent="0.2">
      <c r="G23647" s="35"/>
      <c r="H23647" s="35"/>
    </row>
    <row r="23648" spans="7:8" x14ac:dyDescent="0.2">
      <c r="G23648" s="35"/>
      <c r="H23648" s="35"/>
    </row>
    <row r="23649" spans="7:8" x14ac:dyDescent="0.2">
      <c r="G23649" s="35"/>
      <c r="H23649" s="35"/>
    </row>
    <row r="23650" spans="7:8" x14ac:dyDescent="0.2">
      <c r="G23650" s="35"/>
      <c r="H23650" s="35"/>
    </row>
    <row r="23651" spans="7:8" x14ac:dyDescent="0.2">
      <c r="G23651" s="35"/>
      <c r="H23651" s="35"/>
    </row>
    <row r="23652" spans="7:8" x14ac:dyDescent="0.2">
      <c r="G23652" s="35"/>
      <c r="H23652" s="35"/>
    </row>
    <row r="23653" spans="7:8" x14ac:dyDescent="0.2">
      <c r="G23653" s="35"/>
      <c r="H23653" s="35"/>
    </row>
    <row r="23654" spans="7:8" x14ac:dyDescent="0.2">
      <c r="G23654" s="35"/>
      <c r="H23654" s="35"/>
    </row>
    <row r="23655" spans="7:8" x14ac:dyDescent="0.2">
      <c r="G23655" s="35"/>
      <c r="H23655" s="35"/>
    </row>
    <row r="23656" spans="7:8" x14ac:dyDescent="0.2">
      <c r="G23656" s="35"/>
      <c r="H23656" s="35"/>
    </row>
    <row r="23657" spans="7:8" x14ac:dyDescent="0.2">
      <c r="G23657" s="35"/>
      <c r="H23657" s="35"/>
    </row>
    <row r="23658" spans="7:8" x14ac:dyDescent="0.2">
      <c r="G23658" s="35"/>
      <c r="H23658" s="35"/>
    </row>
    <row r="23659" spans="7:8" x14ac:dyDescent="0.2">
      <c r="G23659" s="35"/>
      <c r="H23659" s="35"/>
    </row>
    <row r="23660" spans="7:8" x14ac:dyDescent="0.2">
      <c r="G23660" s="35"/>
      <c r="H23660" s="35"/>
    </row>
    <row r="23661" spans="7:8" x14ac:dyDescent="0.2">
      <c r="G23661" s="35"/>
      <c r="H23661" s="35"/>
    </row>
    <row r="23662" spans="7:8" x14ac:dyDescent="0.2">
      <c r="G23662" s="35"/>
      <c r="H23662" s="35"/>
    </row>
    <row r="23663" spans="7:8" x14ac:dyDescent="0.2">
      <c r="G23663" s="35"/>
      <c r="H23663" s="35"/>
    </row>
    <row r="23664" spans="7:8" x14ac:dyDescent="0.2">
      <c r="G23664" s="35"/>
      <c r="H23664" s="35"/>
    </row>
    <row r="23665" spans="7:8" x14ac:dyDescent="0.2">
      <c r="G23665" s="35"/>
      <c r="H23665" s="35"/>
    </row>
    <row r="23666" spans="7:8" x14ac:dyDescent="0.2">
      <c r="G23666" s="35"/>
      <c r="H23666" s="35"/>
    </row>
    <row r="23667" spans="7:8" x14ac:dyDescent="0.2">
      <c r="G23667" s="35"/>
      <c r="H23667" s="35"/>
    </row>
    <row r="23668" spans="7:8" x14ac:dyDescent="0.2">
      <c r="G23668" s="35"/>
      <c r="H23668" s="35"/>
    </row>
    <row r="23669" spans="7:8" x14ac:dyDescent="0.2">
      <c r="G23669" s="35"/>
      <c r="H23669" s="35"/>
    </row>
    <row r="23670" spans="7:8" x14ac:dyDescent="0.2">
      <c r="G23670" s="35"/>
      <c r="H23670" s="35"/>
    </row>
    <row r="23671" spans="7:8" x14ac:dyDescent="0.2">
      <c r="G23671" s="35"/>
      <c r="H23671" s="35"/>
    </row>
    <row r="23672" spans="7:8" x14ac:dyDescent="0.2">
      <c r="G23672" s="35"/>
      <c r="H23672" s="35"/>
    </row>
    <row r="23673" spans="7:8" x14ac:dyDescent="0.2">
      <c r="G23673" s="35"/>
      <c r="H23673" s="35"/>
    </row>
    <row r="23674" spans="7:8" x14ac:dyDescent="0.2">
      <c r="G23674" s="35"/>
      <c r="H23674" s="35"/>
    </row>
    <row r="23675" spans="7:8" x14ac:dyDescent="0.2">
      <c r="G23675" s="35"/>
      <c r="H23675" s="35"/>
    </row>
    <row r="23676" spans="7:8" x14ac:dyDescent="0.2">
      <c r="G23676" s="35"/>
      <c r="H23676" s="35"/>
    </row>
    <row r="23677" spans="7:8" x14ac:dyDescent="0.2">
      <c r="G23677" s="35"/>
      <c r="H23677" s="35"/>
    </row>
    <row r="23678" spans="7:8" x14ac:dyDescent="0.2">
      <c r="G23678" s="35"/>
      <c r="H23678" s="35"/>
    </row>
    <row r="23679" spans="7:8" x14ac:dyDescent="0.2">
      <c r="G23679" s="35"/>
      <c r="H23679" s="35"/>
    </row>
    <row r="23680" spans="7:8" x14ac:dyDescent="0.2">
      <c r="G23680" s="35"/>
      <c r="H23680" s="35"/>
    </row>
    <row r="23681" spans="7:8" x14ac:dyDescent="0.2">
      <c r="G23681" s="35"/>
      <c r="H23681" s="35"/>
    </row>
    <row r="23682" spans="7:8" x14ac:dyDescent="0.2">
      <c r="G23682" s="35"/>
      <c r="H23682" s="35"/>
    </row>
    <row r="23683" spans="7:8" x14ac:dyDescent="0.2">
      <c r="G23683" s="35"/>
      <c r="H23683" s="35"/>
    </row>
    <row r="23684" spans="7:8" x14ac:dyDescent="0.2">
      <c r="G23684" s="35"/>
      <c r="H23684" s="35"/>
    </row>
    <row r="23685" spans="7:8" x14ac:dyDescent="0.2">
      <c r="G23685" s="35"/>
      <c r="H23685" s="35"/>
    </row>
    <row r="23686" spans="7:8" x14ac:dyDescent="0.2">
      <c r="G23686" s="35"/>
      <c r="H23686" s="35"/>
    </row>
    <row r="23687" spans="7:8" x14ac:dyDescent="0.2">
      <c r="G23687" s="35"/>
      <c r="H23687" s="35"/>
    </row>
    <row r="23688" spans="7:8" x14ac:dyDescent="0.2">
      <c r="G23688" s="35"/>
      <c r="H23688" s="35"/>
    </row>
    <row r="23689" spans="7:8" x14ac:dyDescent="0.2">
      <c r="G23689" s="35"/>
      <c r="H23689" s="35"/>
    </row>
    <row r="23690" spans="7:8" x14ac:dyDescent="0.2">
      <c r="G23690" s="35"/>
      <c r="H23690" s="35"/>
    </row>
    <row r="23691" spans="7:8" x14ac:dyDescent="0.2">
      <c r="G23691" s="35"/>
      <c r="H23691" s="35"/>
    </row>
    <row r="23692" spans="7:8" x14ac:dyDescent="0.2">
      <c r="G23692" s="35"/>
      <c r="H23692" s="35"/>
    </row>
    <row r="23693" spans="7:8" x14ac:dyDescent="0.2">
      <c r="G23693" s="35"/>
      <c r="H23693" s="35"/>
    </row>
    <row r="23694" spans="7:8" x14ac:dyDescent="0.2">
      <c r="G23694" s="35"/>
      <c r="H23694" s="35"/>
    </row>
    <row r="23695" spans="7:8" x14ac:dyDescent="0.2">
      <c r="G23695" s="35"/>
      <c r="H23695" s="35"/>
    </row>
    <row r="23696" spans="7:8" x14ac:dyDescent="0.2">
      <c r="G23696" s="35"/>
      <c r="H23696" s="35"/>
    </row>
    <row r="23697" spans="7:8" x14ac:dyDescent="0.2">
      <c r="G23697" s="35"/>
      <c r="H23697" s="35"/>
    </row>
    <row r="23698" spans="7:8" x14ac:dyDescent="0.2">
      <c r="G23698" s="35"/>
      <c r="H23698" s="35"/>
    </row>
    <row r="23699" spans="7:8" x14ac:dyDescent="0.2">
      <c r="G23699" s="35"/>
      <c r="H23699" s="35"/>
    </row>
    <row r="23700" spans="7:8" x14ac:dyDescent="0.2">
      <c r="G23700" s="35"/>
      <c r="H23700" s="35"/>
    </row>
    <row r="23701" spans="7:8" x14ac:dyDescent="0.2">
      <c r="G23701" s="35"/>
      <c r="H23701" s="35"/>
    </row>
    <row r="23702" spans="7:8" x14ac:dyDescent="0.2">
      <c r="G23702" s="35"/>
      <c r="H23702" s="35"/>
    </row>
    <row r="23703" spans="7:8" x14ac:dyDescent="0.2">
      <c r="G23703" s="35"/>
      <c r="H23703" s="35"/>
    </row>
    <row r="23704" spans="7:8" x14ac:dyDescent="0.2">
      <c r="G23704" s="35"/>
      <c r="H23704" s="35"/>
    </row>
    <row r="23705" spans="7:8" x14ac:dyDescent="0.2">
      <c r="G23705" s="35"/>
      <c r="H23705" s="35"/>
    </row>
    <row r="23706" spans="7:8" x14ac:dyDescent="0.2">
      <c r="G23706" s="35"/>
      <c r="H23706" s="35"/>
    </row>
    <row r="23707" spans="7:8" x14ac:dyDescent="0.2">
      <c r="G23707" s="35"/>
      <c r="H23707" s="35"/>
    </row>
    <row r="23708" spans="7:8" x14ac:dyDescent="0.2">
      <c r="G23708" s="35"/>
      <c r="H23708" s="35"/>
    </row>
    <row r="23709" spans="7:8" x14ac:dyDescent="0.2">
      <c r="G23709" s="35"/>
      <c r="H23709" s="35"/>
    </row>
    <row r="23710" spans="7:8" x14ac:dyDescent="0.2">
      <c r="G23710" s="35"/>
      <c r="H23710" s="35"/>
    </row>
    <row r="23711" spans="7:8" x14ac:dyDescent="0.2">
      <c r="G23711" s="35"/>
      <c r="H23711" s="35"/>
    </row>
    <row r="23712" spans="7:8" x14ac:dyDescent="0.2">
      <c r="G23712" s="35"/>
      <c r="H23712" s="35"/>
    </row>
    <row r="23713" spans="7:8" x14ac:dyDescent="0.2">
      <c r="G23713" s="35"/>
      <c r="H23713" s="35"/>
    </row>
    <row r="23714" spans="7:8" x14ac:dyDescent="0.2">
      <c r="G23714" s="35"/>
      <c r="H23714" s="35"/>
    </row>
    <row r="23715" spans="7:8" x14ac:dyDescent="0.2">
      <c r="G23715" s="35"/>
      <c r="H23715" s="35"/>
    </row>
    <row r="23716" spans="7:8" x14ac:dyDescent="0.2">
      <c r="G23716" s="35"/>
      <c r="H23716" s="35"/>
    </row>
    <row r="23717" spans="7:8" x14ac:dyDescent="0.2">
      <c r="G23717" s="35"/>
      <c r="H23717" s="35"/>
    </row>
    <row r="23718" spans="7:8" x14ac:dyDescent="0.2">
      <c r="G23718" s="35"/>
      <c r="H23718" s="35"/>
    </row>
    <row r="23719" spans="7:8" x14ac:dyDescent="0.2">
      <c r="G23719" s="35"/>
      <c r="H23719" s="35"/>
    </row>
    <row r="23720" spans="7:8" x14ac:dyDescent="0.2">
      <c r="G23720" s="35"/>
      <c r="H23720" s="35"/>
    </row>
    <row r="23721" spans="7:8" x14ac:dyDescent="0.2">
      <c r="G23721" s="35"/>
      <c r="H23721" s="35"/>
    </row>
    <row r="23722" spans="7:8" x14ac:dyDescent="0.2">
      <c r="G23722" s="35"/>
      <c r="H23722" s="35"/>
    </row>
    <row r="23723" spans="7:8" x14ac:dyDescent="0.2">
      <c r="G23723" s="35"/>
      <c r="H23723" s="35"/>
    </row>
    <row r="23724" spans="7:8" x14ac:dyDescent="0.2">
      <c r="G23724" s="35"/>
      <c r="H23724" s="35"/>
    </row>
    <row r="23725" spans="7:8" x14ac:dyDescent="0.2">
      <c r="G23725" s="35"/>
      <c r="H23725" s="35"/>
    </row>
    <row r="23726" spans="7:8" x14ac:dyDescent="0.2">
      <c r="G23726" s="35"/>
      <c r="H23726" s="35"/>
    </row>
    <row r="23727" spans="7:8" x14ac:dyDescent="0.2">
      <c r="G23727" s="35"/>
      <c r="H23727" s="35"/>
    </row>
    <row r="23728" spans="7:8" x14ac:dyDescent="0.2">
      <c r="G23728" s="35"/>
      <c r="H23728" s="35"/>
    </row>
    <row r="23729" spans="7:8" x14ac:dyDescent="0.2">
      <c r="G23729" s="35"/>
      <c r="H23729" s="35"/>
    </row>
    <row r="23730" spans="7:8" x14ac:dyDescent="0.2">
      <c r="G23730" s="35"/>
      <c r="H23730" s="35"/>
    </row>
    <row r="23731" spans="7:8" x14ac:dyDescent="0.2">
      <c r="G23731" s="35"/>
      <c r="H23731" s="35"/>
    </row>
    <row r="23732" spans="7:8" x14ac:dyDescent="0.2">
      <c r="G23732" s="35"/>
      <c r="H23732" s="35"/>
    </row>
    <row r="23733" spans="7:8" x14ac:dyDescent="0.2">
      <c r="G23733" s="35"/>
      <c r="H23733" s="35"/>
    </row>
    <row r="23734" spans="7:8" x14ac:dyDescent="0.2">
      <c r="G23734" s="35"/>
      <c r="H23734" s="35"/>
    </row>
    <row r="23735" spans="7:8" x14ac:dyDescent="0.2">
      <c r="G23735" s="35"/>
      <c r="H23735" s="35"/>
    </row>
    <row r="23736" spans="7:8" x14ac:dyDescent="0.2">
      <c r="G23736" s="35"/>
      <c r="H23736" s="35"/>
    </row>
    <row r="23737" spans="7:8" x14ac:dyDescent="0.2">
      <c r="G23737" s="35"/>
      <c r="H23737" s="35"/>
    </row>
    <row r="23738" spans="7:8" x14ac:dyDescent="0.2">
      <c r="G23738" s="35"/>
      <c r="H23738" s="35"/>
    </row>
    <row r="23739" spans="7:8" x14ac:dyDescent="0.2">
      <c r="G23739" s="35"/>
      <c r="H23739" s="35"/>
    </row>
    <row r="23740" spans="7:8" x14ac:dyDescent="0.2">
      <c r="G23740" s="35"/>
      <c r="H23740" s="35"/>
    </row>
    <row r="23741" spans="7:8" x14ac:dyDescent="0.2">
      <c r="G23741" s="35"/>
      <c r="H23741" s="35"/>
    </row>
    <row r="23742" spans="7:8" x14ac:dyDescent="0.2">
      <c r="G23742" s="35"/>
      <c r="H23742" s="35"/>
    </row>
    <row r="23743" spans="7:8" x14ac:dyDescent="0.2">
      <c r="G23743" s="35"/>
      <c r="H23743" s="35"/>
    </row>
    <row r="23744" spans="7:8" x14ac:dyDescent="0.2">
      <c r="G23744" s="35"/>
      <c r="H23744" s="35"/>
    </row>
    <row r="23745" spans="7:8" x14ac:dyDescent="0.2">
      <c r="G23745" s="35"/>
      <c r="H23745" s="35"/>
    </row>
    <row r="23746" spans="7:8" x14ac:dyDescent="0.2">
      <c r="G23746" s="35"/>
      <c r="H23746" s="35"/>
    </row>
    <row r="23747" spans="7:8" x14ac:dyDescent="0.2">
      <c r="G23747" s="35"/>
      <c r="H23747" s="35"/>
    </row>
    <row r="23748" spans="7:8" x14ac:dyDescent="0.2">
      <c r="G23748" s="35"/>
      <c r="H23748" s="35"/>
    </row>
    <row r="23749" spans="7:8" x14ac:dyDescent="0.2">
      <c r="G23749" s="35"/>
      <c r="H23749" s="35"/>
    </row>
    <row r="23750" spans="7:8" x14ac:dyDescent="0.2">
      <c r="G23750" s="35"/>
      <c r="H23750" s="35"/>
    </row>
    <row r="23751" spans="7:8" x14ac:dyDescent="0.2">
      <c r="G23751" s="35"/>
      <c r="H23751" s="35"/>
    </row>
    <row r="23752" spans="7:8" x14ac:dyDescent="0.2">
      <c r="G23752" s="35"/>
      <c r="H23752" s="35"/>
    </row>
    <row r="23753" spans="7:8" x14ac:dyDescent="0.2">
      <c r="G23753" s="35"/>
      <c r="H23753" s="35"/>
    </row>
    <row r="23754" spans="7:8" x14ac:dyDescent="0.2">
      <c r="G23754" s="35"/>
      <c r="H23754" s="35"/>
    </row>
    <row r="23755" spans="7:8" x14ac:dyDescent="0.2">
      <c r="G23755" s="35"/>
      <c r="H23755" s="35"/>
    </row>
    <row r="23756" spans="7:8" x14ac:dyDescent="0.2">
      <c r="G23756" s="35"/>
      <c r="H23756" s="35"/>
    </row>
    <row r="23757" spans="7:8" x14ac:dyDescent="0.2">
      <c r="G23757" s="35"/>
      <c r="H23757" s="35"/>
    </row>
    <row r="23758" spans="7:8" x14ac:dyDescent="0.2">
      <c r="G23758" s="35"/>
      <c r="H23758" s="35"/>
    </row>
    <row r="23759" spans="7:8" x14ac:dyDescent="0.2">
      <c r="G23759" s="35"/>
      <c r="H23759" s="35"/>
    </row>
    <row r="23760" spans="7:8" x14ac:dyDescent="0.2">
      <c r="G23760" s="35"/>
      <c r="H23760" s="35"/>
    </row>
    <row r="23761" spans="7:8" x14ac:dyDescent="0.2">
      <c r="G23761" s="35"/>
      <c r="H23761" s="35"/>
    </row>
    <row r="23762" spans="7:8" x14ac:dyDescent="0.2">
      <c r="G23762" s="35"/>
      <c r="H23762" s="35"/>
    </row>
    <row r="23763" spans="7:8" x14ac:dyDescent="0.2">
      <c r="G23763" s="35"/>
      <c r="H23763" s="35"/>
    </row>
    <row r="23764" spans="7:8" x14ac:dyDescent="0.2">
      <c r="G23764" s="35"/>
      <c r="H23764" s="35"/>
    </row>
    <row r="23765" spans="7:8" x14ac:dyDescent="0.2">
      <c r="G23765" s="35"/>
      <c r="H23765" s="35"/>
    </row>
    <row r="23766" spans="7:8" x14ac:dyDescent="0.2">
      <c r="G23766" s="35"/>
      <c r="H23766" s="35"/>
    </row>
    <row r="23767" spans="7:8" x14ac:dyDescent="0.2">
      <c r="G23767" s="35"/>
      <c r="H23767" s="35"/>
    </row>
    <row r="23768" spans="7:8" x14ac:dyDescent="0.2">
      <c r="G23768" s="35"/>
      <c r="H23768" s="35"/>
    </row>
    <row r="23769" spans="7:8" x14ac:dyDescent="0.2">
      <c r="G23769" s="35"/>
      <c r="H23769" s="35"/>
    </row>
    <row r="23770" spans="7:8" x14ac:dyDescent="0.2">
      <c r="G23770" s="35"/>
      <c r="H23770" s="35"/>
    </row>
    <row r="23771" spans="7:8" x14ac:dyDescent="0.2">
      <c r="G23771" s="35"/>
      <c r="H23771" s="35"/>
    </row>
    <row r="23772" spans="7:8" x14ac:dyDescent="0.2">
      <c r="G23772" s="35"/>
      <c r="H23772" s="35"/>
    </row>
    <row r="23773" spans="7:8" x14ac:dyDescent="0.2">
      <c r="G23773" s="35"/>
      <c r="H23773" s="35"/>
    </row>
    <row r="23774" spans="7:8" x14ac:dyDescent="0.2">
      <c r="G23774" s="35"/>
      <c r="H23774" s="35"/>
    </row>
    <row r="23775" spans="7:8" x14ac:dyDescent="0.2">
      <c r="G23775" s="35"/>
      <c r="H23775" s="35"/>
    </row>
    <row r="23776" spans="7:8" x14ac:dyDescent="0.2">
      <c r="G23776" s="35"/>
      <c r="H23776" s="35"/>
    </row>
    <row r="23777" spans="7:8" x14ac:dyDescent="0.2">
      <c r="G23777" s="35"/>
      <c r="H23777" s="35"/>
    </row>
    <row r="23778" spans="7:8" x14ac:dyDescent="0.2">
      <c r="G23778" s="35"/>
      <c r="H23778" s="35"/>
    </row>
    <row r="23779" spans="7:8" x14ac:dyDescent="0.2">
      <c r="G23779" s="35"/>
      <c r="H23779" s="35"/>
    </row>
    <row r="23780" spans="7:8" x14ac:dyDescent="0.2">
      <c r="G23780" s="35"/>
      <c r="H23780" s="35"/>
    </row>
    <row r="23781" spans="7:8" x14ac:dyDescent="0.2">
      <c r="G23781" s="35"/>
      <c r="H23781" s="35"/>
    </row>
    <row r="23782" spans="7:8" x14ac:dyDescent="0.2">
      <c r="G23782" s="35"/>
      <c r="H23782" s="35"/>
    </row>
    <row r="23783" spans="7:8" x14ac:dyDescent="0.2">
      <c r="G23783" s="35"/>
      <c r="H23783" s="35"/>
    </row>
    <row r="23784" spans="7:8" x14ac:dyDescent="0.2">
      <c r="G23784" s="35"/>
      <c r="H23784" s="35"/>
    </row>
    <row r="23785" spans="7:8" x14ac:dyDescent="0.2">
      <c r="G23785" s="35"/>
      <c r="H23785" s="35"/>
    </row>
    <row r="23786" spans="7:8" x14ac:dyDescent="0.2">
      <c r="G23786" s="35"/>
      <c r="H23786" s="35"/>
    </row>
    <row r="23787" spans="7:8" x14ac:dyDescent="0.2">
      <c r="G23787" s="35"/>
      <c r="H23787" s="35"/>
    </row>
    <row r="23788" spans="7:8" x14ac:dyDescent="0.2">
      <c r="G23788" s="35"/>
      <c r="H23788" s="35"/>
    </row>
    <row r="23789" spans="7:8" x14ac:dyDescent="0.2">
      <c r="G23789" s="35"/>
      <c r="H23789" s="35"/>
    </row>
    <row r="23790" spans="7:8" x14ac:dyDescent="0.2">
      <c r="G23790" s="35"/>
      <c r="H23790" s="35"/>
    </row>
    <row r="23791" spans="7:8" x14ac:dyDescent="0.2">
      <c r="G23791" s="35"/>
      <c r="H23791" s="35"/>
    </row>
    <row r="23792" spans="7:8" x14ac:dyDescent="0.2">
      <c r="G23792" s="35"/>
      <c r="H23792" s="35"/>
    </row>
    <row r="23793" spans="7:8" x14ac:dyDescent="0.2">
      <c r="G23793" s="35"/>
      <c r="H23793" s="35"/>
    </row>
    <row r="23794" spans="7:8" x14ac:dyDescent="0.2">
      <c r="G23794" s="35"/>
      <c r="H23794" s="35"/>
    </row>
    <row r="23795" spans="7:8" x14ac:dyDescent="0.2">
      <c r="G23795" s="35"/>
      <c r="H23795" s="35"/>
    </row>
    <row r="23796" spans="7:8" x14ac:dyDescent="0.2">
      <c r="G23796" s="35"/>
      <c r="H23796" s="35"/>
    </row>
    <row r="23797" spans="7:8" x14ac:dyDescent="0.2">
      <c r="G23797" s="35"/>
      <c r="H23797" s="35"/>
    </row>
    <row r="23798" spans="7:8" x14ac:dyDescent="0.2">
      <c r="G23798" s="35"/>
      <c r="H23798" s="35"/>
    </row>
    <row r="23799" spans="7:8" x14ac:dyDescent="0.2">
      <c r="G23799" s="35"/>
      <c r="H23799" s="35"/>
    </row>
    <row r="23800" spans="7:8" x14ac:dyDescent="0.2">
      <c r="G23800" s="35"/>
      <c r="H23800" s="35"/>
    </row>
    <row r="23801" spans="7:8" x14ac:dyDescent="0.2">
      <c r="G23801" s="35"/>
      <c r="H23801" s="35"/>
    </row>
    <row r="23802" spans="7:8" x14ac:dyDescent="0.2">
      <c r="G23802" s="35"/>
      <c r="H23802" s="35"/>
    </row>
    <row r="23803" spans="7:8" x14ac:dyDescent="0.2">
      <c r="G23803" s="35"/>
      <c r="H23803" s="35"/>
    </row>
    <row r="23804" spans="7:8" x14ac:dyDescent="0.2">
      <c r="G23804" s="35"/>
      <c r="H23804" s="35"/>
    </row>
    <row r="23805" spans="7:8" x14ac:dyDescent="0.2">
      <c r="G23805" s="35"/>
      <c r="H23805" s="35"/>
    </row>
    <row r="23806" spans="7:8" x14ac:dyDescent="0.2">
      <c r="G23806" s="35"/>
      <c r="H23806" s="35"/>
    </row>
    <row r="23807" spans="7:8" x14ac:dyDescent="0.2">
      <c r="G23807" s="35"/>
      <c r="H23807" s="35"/>
    </row>
    <row r="23808" spans="7:8" x14ac:dyDescent="0.2">
      <c r="G23808" s="35"/>
      <c r="H23808" s="35"/>
    </row>
    <row r="23809" spans="7:8" x14ac:dyDescent="0.2">
      <c r="G23809" s="35"/>
      <c r="H23809" s="35"/>
    </row>
    <row r="23810" spans="7:8" x14ac:dyDescent="0.2">
      <c r="G23810" s="35"/>
      <c r="H23810" s="35"/>
    </row>
    <row r="23811" spans="7:8" x14ac:dyDescent="0.2">
      <c r="G23811" s="35"/>
      <c r="H23811" s="35"/>
    </row>
    <row r="23812" spans="7:8" x14ac:dyDescent="0.2">
      <c r="G23812" s="35"/>
      <c r="H23812" s="35"/>
    </row>
    <row r="23813" spans="7:8" x14ac:dyDescent="0.2">
      <c r="G23813" s="35"/>
      <c r="H23813" s="35"/>
    </row>
    <row r="23814" spans="7:8" x14ac:dyDescent="0.2">
      <c r="G23814" s="35"/>
      <c r="H23814" s="35"/>
    </row>
    <row r="23815" spans="7:8" x14ac:dyDescent="0.2">
      <c r="G23815" s="35"/>
      <c r="H23815" s="35"/>
    </row>
    <row r="23816" spans="7:8" x14ac:dyDescent="0.2">
      <c r="G23816" s="35"/>
      <c r="H23816" s="35"/>
    </row>
    <row r="23817" spans="7:8" x14ac:dyDescent="0.2">
      <c r="G23817" s="35"/>
      <c r="H23817" s="35"/>
    </row>
    <row r="23818" spans="7:8" x14ac:dyDescent="0.2">
      <c r="G23818" s="35"/>
      <c r="H23818" s="35"/>
    </row>
    <row r="23819" spans="7:8" x14ac:dyDescent="0.2">
      <c r="G23819" s="35"/>
      <c r="H23819" s="35"/>
    </row>
    <row r="23820" spans="7:8" x14ac:dyDescent="0.2">
      <c r="G23820" s="35"/>
      <c r="H23820" s="35"/>
    </row>
    <row r="23821" spans="7:8" x14ac:dyDescent="0.2">
      <c r="G23821" s="35"/>
      <c r="H23821" s="35"/>
    </row>
    <row r="23822" spans="7:8" x14ac:dyDescent="0.2">
      <c r="G23822" s="35"/>
      <c r="H23822" s="35"/>
    </row>
    <row r="23823" spans="7:8" x14ac:dyDescent="0.2">
      <c r="G23823" s="35"/>
      <c r="H23823" s="35"/>
    </row>
    <row r="23824" spans="7:8" x14ac:dyDescent="0.2">
      <c r="G23824" s="35"/>
      <c r="H23824" s="35"/>
    </row>
    <row r="23825" spans="7:8" x14ac:dyDescent="0.2">
      <c r="G23825" s="35"/>
      <c r="H23825" s="35"/>
    </row>
    <row r="23826" spans="7:8" x14ac:dyDescent="0.2">
      <c r="G23826" s="35"/>
      <c r="H23826" s="35"/>
    </row>
    <row r="23827" spans="7:8" x14ac:dyDescent="0.2">
      <c r="G23827" s="35"/>
      <c r="H23827" s="35"/>
    </row>
    <row r="23828" spans="7:8" x14ac:dyDescent="0.2">
      <c r="G23828" s="35"/>
      <c r="H23828" s="35"/>
    </row>
    <row r="23829" spans="7:8" x14ac:dyDescent="0.2">
      <c r="G23829" s="35"/>
      <c r="H23829" s="35"/>
    </row>
    <row r="23830" spans="7:8" x14ac:dyDescent="0.2">
      <c r="G23830" s="35"/>
      <c r="H23830" s="35"/>
    </row>
    <row r="23831" spans="7:8" x14ac:dyDescent="0.2">
      <c r="G23831" s="35"/>
      <c r="H23831" s="35"/>
    </row>
    <row r="23832" spans="7:8" x14ac:dyDescent="0.2">
      <c r="G23832" s="35"/>
      <c r="H23832" s="35"/>
    </row>
    <row r="23833" spans="7:8" x14ac:dyDescent="0.2">
      <c r="G23833" s="35"/>
      <c r="H23833" s="35"/>
    </row>
    <row r="23834" spans="7:8" x14ac:dyDescent="0.2">
      <c r="G23834" s="35"/>
      <c r="H23834" s="35"/>
    </row>
    <row r="23835" spans="7:8" x14ac:dyDescent="0.2">
      <c r="G23835" s="35"/>
      <c r="H23835" s="35"/>
    </row>
    <row r="23836" spans="7:8" x14ac:dyDescent="0.2">
      <c r="G23836" s="35"/>
      <c r="H23836" s="35"/>
    </row>
    <row r="23837" spans="7:8" x14ac:dyDescent="0.2">
      <c r="G23837" s="35"/>
      <c r="H23837" s="35"/>
    </row>
    <row r="23838" spans="7:8" x14ac:dyDescent="0.2">
      <c r="G23838" s="35"/>
      <c r="H23838" s="35"/>
    </row>
    <row r="23839" spans="7:8" x14ac:dyDescent="0.2">
      <c r="G23839" s="35"/>
      <c r="H23839" s="35"/>
    </row>
    <row r="23840" spans="7:8" x14ac:dyDescent="0.2">
      <c r="G23840" s="35"/>
      <c r="H23840" s="35"/>
    </row>
    <row r="23841" spans="7:8" x14ac:dyDescent="0.2">
      <c r="G23841" s="35"/>
      <c r="H23841" s="35"/>
    </row>
    <row r="23842" spans="7:8" x14ac:dyDescent="0.2">
      <c r="G23842" s="35"/>
      <c r="H23842" s="35"/>
    </row>
    <row r="23843" spans="7:8" x14ac:dyDescent="0.2">
      <c r="G23843" s="35"/>
      <c r="H23843" s="35"/>
    </row>
    <row r="23844" spans="7:8" x14ac:dyDescent="0.2">
      <c r="G23844" s="35"/>
      <c r="H23844" s="35"/>
    </row>
    <row r="23845" spans="7:8" x14ac:dyDescent="0.2">
      <c r="G23845" s="35"/>
      <c r="H23845" s="35"/>
    </row>
    <row r="23846" spans="7:8" x14ac:dyDescent="0.2">
      <c r="G23846" s="35"/>
      <c r="H23846" s="35"/>
    </row>
    <row r="23847" spans="7:8" x14ac:dyDescent="0.2">
      <c r="G23847" s="35"/>
      <c r="H23847" s="35"/>
    </row>
    <row r="23848" spans="7:8" x14ac:dyDescent="0.2">
      <c r="G23848" s="35"/>
      <c r="H23848" s="35"/>
    </row>
    <row r="23849" spans="7:8" x14ac:dyDescent="0.2">
      <c r="G23849" s="35"/>
      <c r="H23849" s="35"/>
    </row>
    <row r="23850" spans="7:8" x14ac:dyDescent="0.2">
      <c r="G23850" s="35"/>
      <c r="H23850" s="35"/>
    </row>
    <row r="23851" spans="7:8" x14ac:dyDescent="0.2">
      <c r="G23851" s="35"/>
      <c r="H23851" s="35"/>
    </row>
    <row r="23852" spans="7:8" x14ac:dyDescent="0.2">
      <c r="G23852" s="35"/>
      <c r="H23852" s="35"/>
    </row>
    <row r="23853" spans="7:8" x14ac:dyDescent="0.2">
      <c r="G23853" s="35"/>
      <c r="H23853" s="35"/>
    </row>
    <row r="23854" spans="7:8" x14ac:dyDescent="0.2">
      <c r="G23854" s="35"/>
      <c r="H23854" s="35"/>
    </row>
    <row r="23855" spans="7:8" x14ac:dyDescent="0.2">
      <c r="G23855" s="35"/>
      <c r="H23855" s="35"/>
    </row>
    <row r="23856" spans="7:8" x14ac:dyDescent="0.2">
      <c r="G23856" s="35"/>
      <c r="H23856" s="35"/>
    </row>
    <row r="23857" spans="7:8" x14ac:dyDescent="0.2">
      <c r="G23857" s="35"/>
      <c r="H23857" s="35"/>
    </row>
    <row r="23858" spans="7:8" x14ac:dyDescent="0.2">
      <c r="G23858" s="35"/>
      <c r="H23858" s="35"/>
    </row>
    <row r="23859" spans="7:8" x14ac:dyDescent="0.2">
      <c r="G23859" s="35"/>
      <c r="H23859" s="35"/>
    </row>
    <row r="23860" spans="7:8" x14ac:dyDescent="0.2">
      <c r="G23860" s="35"/>
      <c r="H23860" s="35"/>
    </row>
    <row r="23861" spans="7:8" x14ac:dyDescent="0.2">
      <c r="G23861" s="35"/>
      <c r="H23861" s="35"/>
    </row>
    <row r="23862" spans="7:8" x14ac:dyDescent="0.2">
      <c r="G23862" s="35"/>
      <c r="H23862" s="35"/>
    </row>
    <row r="23863" spans="7:8" x14ac:dyDescent="0.2">
      <c r="G23863" s="35"/>
      <c r="H23863" s="35"/>
    </row>
    <row r="23864" spans="7:8" x14ac:dyDescent="0.2">
      <c r="G23864" s="35"/>
      <c r="H23864" s="35"/>
    </row>
    <row r="23865" spans="7:8" x14ac:dyDescent="0.2">
      <c r="G23865" s="35"/>
      <c r="H23865" s="35"/>
    </row>
    <row r="23866" spans="7:8" x14ac:dyDescent="0.2">
      <c r="G23866" s="35"/>
      <c r="H23866" s="35"/>
    </row>
    <row r="23867" spans="7:8" x14ac:dyDescent="0.2">
      <c r="G23867" s="35"/>
      <c r="H23867" s="35"/>
    </row>
    <row r="23868" spans="7:8" x14ac:dyDescent="0.2">
      <c r="G23868" s="35"/>
      <c r="H23868" s="35"/>
    </row>
    <row r="23869" spans="7:8" x14ac:dyDescent="0.2">
      <c r="G23869" s="35"/>
      <c r="H23869" s="35"/>
    </row>
    <row r="23870" spans="7:8" x14ac:dyDescent="0.2">
      <c r="G23870" s="35"/>
      <c r="H23870" s="35"/>
    </row>
    <row r="23871" spans="7:8" x14ac:dyDescent="0.2">
      <c r="G23871" s="35"/>
      <c r="H23871" s="35"/>
    </row>
    <row r="23872" spans="7:8" x14ac:dyDescent="0.2">
      <c r="G23872" s="35"/>
      <c r="H23872" s="35"/>
    </row>
    <row r="23873" spans="7:8" x14ac:dyDescent="0.2">
      <c r="G23873" s="35"/>
      <c r="H23873" s="35"/>
    </row>
    <row r="23874" spans="7:8" x14ac:dyDescent="0.2">
      <c r="G23874" s="35"/>
      <c r="H23874" s="35"/>
    </row>
    <row r="23875" spans="7:8" x14ac:dyDescent="0.2">
      <c r="G23875" s="35"/>
      <c r="H23875" s="35"/>
    </row>
    <row r="23876" spans="7:8" x14ac:dyDescent="0.2">
      <c r="G23876" s="35"/>
      <c r="H23876" s="35"/>
    </row>
    <row r="23877" spans="7:8" x14ac:dyDescent="0.2">
      <c r="G23877" s="35"/>
      <c r="H23877" s="35"/>
    </row>
    <row r="23878" spans="7:8" x14ac:dyDescent="0.2">
      <c r="G23878" s="35"/>
      <c r="H23878" s="35"/>
    </row>
    <row r="23879" spans="7:8" x14ac:dyDescent="0.2">
      <c r="G23879" s="35"/>
      <c r="H23879" s="35"/>
    </row>
    <row r="23880" spans="7:8" x14ac:dyDescent="0.2">
      <c r="G23880" s="35"/>
      <c r="H23880" s="35"/>
    </row>
    <row r="23881" spans="7:8" x14ac:dyDescent="0.2">
      <c r="G23881" s="35"/>
      <c r="H23881" s="35"/>
    </row>
    <row r="23882" spans="7:8" x14ac:dyDescent="0.2">
      <c r="G23882" s="35"/>
      <c r="H23882" s="35"/>
    </row>
    <row r="23883" spans="7:8" x14ac:dyDescent="0.2">
      <c r="G23883" s="35"/>
      <c r="H23883" s="35"/>
    </row>
    <row r="23884" spans="7:8" x14ac:dyDescent="0.2">
      <c r="G23884" s="35"/>
      <c r="H23884" s="35"/>
    </row>
    <row r="23885" spans="7:8" x14ac:dyDescent="0.2">
      <c r="G23885" s="35"/>
      <c r="H23885" s="35"/>
    </row>
    <row r="23886" spans="7:8" x14ac:dyDescent="0.2">
      <c r="G23886" s="35"/>
      <c r="H23886" s="35"/>
    </row>
    <row r="23887" spans="7:8" x14ac:dyDescent="0.2">
      <c r="G23887" s="35"/>
      <c r="H23887" s="35"/>
    </row>
    <row r="23888" spans="7:8" x14ac:dyDescent="0.2">
      <c r="G23888" s="35"/>
      <c r="H23888" s="35"/>
    </row>
    <row r="23889" spans="7:8" x14ac:dyDescent="0.2">
      <c r="G23889" s="35"/>
      <c r="H23889" s="35"/>
    </row>
    <row r="23890" spans="7:8" x14ac:dyDescent="0.2">
      <c r="G23890" s="35"/>
      <c r="H23890" s="35"/>
    </row>
    <row r="23891" spans="7:8" x14ac:dyDescent="0.2">
      <c r="G23891" s="35"/>
      <c r="H23891" s="35"/>
    </row>
    <row r="23892" spans="7:8" x14ac:dyDescent="0.2">
      <c r="G23892" s="35"/>
      <c r="H23892" s="35"/>
    </row>
    <row r="23893" spans="7:8" x14ac:dyDescent="0.2">
      <c r="G23893" s="35"/>
      <c r="H23893" s="35"/>
    </row>
    <row r="23894" spans="7:8" x14ac:dyDescent="0.2">
      <c r="G23894" s="35"/>
      <c r="H23894" s="35"/>
    </row>
    <row r="23895" spans="7:8" x14ac:dyDescent="0.2">
      <c r="G23895" s="35"/>
      <c r="H23895" s="35"/>
    </row>
    <row r="23896" spans="7:8" x14ac:dyDescent="0.2">
      <c r="G23896" s="35"/>
      <c r="H23896" s="35"/>
    </row>
    <row r="23897" spans="7:8" x14ac:dyDescent="0.2">
      <c r="G23897" s="35"/>
      <c r="H23897" s="35"/>
    </row>
    <row r="23898" spans="7:8" x14ac:dyDescent="0.2">
      <c r="G23898" s="35"/>
      <c r="H23898" s="35"/>
    </row>
    <row r="23899" spans="7:8" x14ac:dyDescent="0.2">
      <c r="G23899" s="35"/>
      <c r="H23899" s="35"/>
    </row>
    <row r="23900" spans="7:8" x14ac:dyDescent="0.2">
      <c r="G23900" s="35"/>
      <c r="H23900" s="35"/>
    </row>
    <row r="23901" spans="7:8" x14ac:dyDescent="0.2">
      <c r="G23901" s="35"/>
      <c r="H23901" s="35"/>
    </row>
    <row r="23902" spans="7:8" x14ac:dyDescent="0.2">
      <c r="G23902" s="35"/>
      <c r="H23902" s="35"/>
    </row>
    <row r="23903" spans="7:8" x14ac:dyDescent="0.2">
      <c r="G23903" s="35"/>
      <c r="H23903" s="35"/>
    </row>
    <row r="23904" spans="7:8" x14ac:dyDescent="0.2">
      <c r="G23904" s="35"/>
      <c r="H23904" s="35"/>
    </row>
    <row r="23905" spans="7:8" x14ac:dyDescent="0.2">
      <c r="G23905" s="35"/>
      <c r="H23905" s="35"/>
    </row>
    <row r="23906" spans="7:8" x14ac:dyDescent="0.2">
      <c r="G23906" s="35"/>
      <c r="H23906" s="35"/>
    </row>
    <row r="23907" spans="7:8" x14ac:dyDescent="0.2">
      <c r="G23907" s="35"/>
      <c r="H23907" s="35"/>
    </row>
    <row r="23908" spans="7:8" x14ac:dyDescent="0.2">
      <c r="G23908" s="35"/>
      <c r="H23908" s="35"/>
    </row>
    <row r="23909" spans="7:8" x14ac:dyDescent="0.2">
      <c r="G23909" s="35"/>
      <c r="H23909" s="35"/>
    </row>
    <row r="23910" spans="7:8" x14ac:dyDescent="0.2">
      <c r="G23910" s="35"/>
      <c r="H23910" s="35"/>
    </row>
    <row r="23911" spans="7:8" x14ac:dyDescent="0.2">
      <c r="G23911" s="35"/>
      <c r="H23911" s="35"/>
    </row>
    <row r="23912" spans="7:8" x14ac:dyDescent="0.2">
      <c r="G23912" s="35"/>
      <c r="H23912" s="35"/>
    </row>
    <row r="23913" spans="7:8" x14ac:dyDescent="0.2">
      <c r="G23913" s="35"/>
      <c r="H23913" s="35"/>
    </row>
    <row r="23914" spans="7:8" x14ac:dyDescent="0.2">
      <c r="G23914" s="35"/>
      <c r="H23914" s="35"/>
    </row>
    <row r="23915" spans="7:8" x14ac:dyDescent="0.2">
      <c r="G23915" s="35"/>
      <c r="H23915" s="35"/>
    </row>
    <row r="23916" spans="7:8" x14ac:dyDescent="0.2">
      <c r="G23916" s="35"/>
      <c r="H23916" s="35"/>
    </row>
    <row r="23917" spans="7:8" x14ac:dyDescent="0.2">
      <c r="G23917" s="35"/>
      <c r="H23917" s="35"/>
    </row>
    <row r="23918" spans="7:8" x14ac:dyDescent="0.2">
      <c r="G23918" s="35"/>
      <c r="H23918" s="35"/>
    </row>
    <row r="23919" spans="7:8" x14ac:dyDescent="0.2">
      <c r="G23919" s="35"/>
      <c r="H23919" s="35"/>
    </row>
    <row r="23920" spans="7:8" x14ac:dyDescent="0.2">
      <c r="G23920" s="35"/>
      <c r="H23920" s="35"/>
    </row>
    <row r="23921" spans="7:8" x14ac:dyDescent="0.2">
      <c r="G23921" s="35"/>
      <c r="H23921" s="35"/>
    </row>
    <row r="23922" spans="7:8" x14ac:dyDescent="0.2">
      <c r="G23922" s="35"/>
      <c r="H23922" s="35"/>
    </row>
    <row r="23923" spans="7:8" x14ac:dyDescent="0.2">
      <c r="G23923" s="35"/>
      <c r="H23923" s="35"/>
    </row>
    <row r="23924" spans="7:8" x14ac:dyDescent="0.2">
      <c r="G23924" s="35"/>
      <c r="H23924" s="35"/>
    </row>
    <row r="23925" spans="7:8" x14ac:dyDescent="0.2">
      <c r="G23925" s="35"/>
      <c r="H23925" s="35"/>
    </row>
    <row r="23926" spans="7:8" x14ac:dyDescent="0.2">
      <c r="G23926" s="35"/>
      <c r="H23926" s="35"/>
    </row>
    <row r="23927" spans="7:8" x14ac:dyDescent="0.2">
      <c r="G23927" s="35"/>
      <c r="H23927" s="35"/>
    </row>
    <row r="23928" spans="7:8" x14ac:dyDescent="0.2">
      <c r="G23928" s="35"/>
      <c r="H23928" s="35"/>
    </row>
    <row r="23929" spans="7:8" x14ac:dyDescent="0.2">
      <c r="G23929" s="35"/>
      <c r="H23929" s="35"/>
    </row>
    <row r="23930" spans="7:8" x14ac:dyDescent="0.2">
      <c r="G23930" s="35"/>
      <c r="H23930" s="35"/>
    </row>
    <row r="23931" spans="7:8" x14ac:dyDescent="0.2">
      <c r="G23931" s="35"/>
      <c r="H23931" s="35"/>
    </row>
    <row r="23932" spans="7:8" x14ac:dyDescent="0.2">
      <c r="G23932" s="35"/>
      <c r="H23932" s="35"/>
    </row>
    <row r="23933" spans="7:8" x14ac:dyDescent="0.2">
      <c r="G23933" s="35"/>
      <c r="H23933" s="35"/>
    </row>
    <row r="23934" spans="7:8" x14ac:dyDescent="0.2">
      <c r="G23934" s="35"/>
      <c r="H23934" s="35"/>
    </row>
    <row r="23935" spans="7:8" x14ac:dyDescent="0.2">
      <c r="G23935" s="35"/>
      <c r="H23935" s="35"/>
    </row>
    <row r="23936" spans="7:8" x14ac:dyDescent="0.2">
      <c r="G23936" s="35"/>
      <c r="H23936" s="35"/>
    </row>
    <row r="23937" spans="7:8" x14ac:dyDescent="0.2">
      <c r="G23937" s="35"/>
      <c r="H23937" s="35"/>
    </row>
    <row r="23938" spans="7:8" x14ac:dyDescent="0.2">
      <c r="G23938" s="35"/>
      <c r="H23938" s="35"/>
    </row>
    <row r="23939" spans="7:8" x14ac:dyDescent="0.2">
      <c r="G23939" s="35"/>
      <c r="H23939" s="35"/>
    </row>
    <row r="23940" spans="7:8" x14ac:dyDescent="0.2">
      <c r="G23940" s="35"/>
      <c r="H23940" s="35"/>
    </row>
    <row r="23941" spans="7:8" x14ac:dyDescent="0.2">
      <c r="G23941" s="35"/>
      <c r="H23941" s="35"/>
    </row>
    <row r="23942" spans="7:8" x14ac:dyDescent="0.2">
      <c r="G23942" s="35"/>
      <c r="H23942" s="35"/>
    </row>
    <row r="23943" spans="7:8" x14ac:dyDescent="0.2">
      <c r="G23943" s="35"/>
      <c r="H23943" s="35"/>
    </row>
    <row r="23944" spans="7:8" x14ac:dyDescent="0.2">
      <c r="G23944" s="35"/>
      <c r="H23944" s="35"/>
    </row>
    <row r="23945" spans="7:8" x14ac:dyDescent="0.2">
      <c r="G23945" s="35"/>
      <c r="H23945" s="35"/>
    </row>
    <row r="23946" spans="7:8" x14ac:dyDescent="0.2">
      <c r="G23946" s="35"/>
      <c r="H23946" s="35"/>
    </row>
    <row r="23947" spans="7:8" x14ac:dyDescent="0.2">
      <c r="G23947" s="35"/>
      <c r="H23947" s="35"/>
    </row>
    <row r="23948" spans="7:8" x14ac:dyDescent="0.2">
      <c r="G23948" s="35"/>
      <c r="H23948" s="35"/>
    </row>
    <row r="23949" spans="7:8" x14ac:dyDescent="0.2">
      <c r="G23949" s="35"/>
      <c r="H23949" s="35"/>
    </row>
    <row r="23950" spans="7:8" x14ac:dyDescent="0.2">
      <c r="G23950" s="35"/>
      <c r="H23950" s="35"/>
    </row>
    <row r="23951" spans="7:8" x14ac:dyDescent="0.2">
      <c r="G23951" s="35"/>
      <c r="H23951" s="35"/>
    </row>
    <row r="23952" spans="7:8" x14ac:dyDescent="0.2">
      <c r="G23952" s="35"/>
      <c r="H23952" s="35"/>
    </row>
    <row r="23953" spans="7:8" x14ac:dyDescent="0.2">
      <c r="G23953" s="35"/>
      <c r="H23953" s="35"/>
    </row>
    <row r="23954" spans="7:8" x14ac:dyDescent="0.2">
      <c r="G23954" s="35"/>
      <c r="H23954" s="35"/>
    </row>
    <row r="23955" spans="7:8" x14ac:dyDescent="0.2">
      <c r="G23955" s="35"/>
      <c r="H23955" s="35"/>
    </row>
    <row r="23956" spans="7:8" x14ac:dyDescent="0.2">
      <c r="G23956" s="35"/>
      <c r="H23956" s="35"/>
    </row>
    <row r="23957" spans="7:8" x14ac:dyDescent="0.2">
      <c r="G23957" s="35"/>
      <c r="H23957" s="35"/>
    </row>
    <row r="23958" spans="7:8" x14ac:dyDescent="0.2">
      <c r="G23958" s="35"/>
      <c r="H23958" s="35"/>
    </row>
    <row r="23959" spans="7:8" x14ac:dyDescent="0.2">
      <c r="G23959" s="35"/>
      <c r="H23959" s="35"/>
    </row>
    <row r="23960" spans="7:8" x14ac:dyDescent="0.2">
      <c r="G23960" s="35"/>
      <c r="H23960" s="35"/>
    </row>
    <row r="23961" spans="7:8" x14ac:dyDescent="0.2">
      <c r="G23961" s="35"/>
      <c r="H23961" s="35"/>
    </row>
    <row r="23962" spans="7:8" x14ac:dyDescent="0.2">
      <c r="G23962" s="35"/>
      <c r="H23962" s="35"/>
    </row>
    <row r="23963" spans="7:8" x14ac:dyDescent="0.2">
      <c r="G23963" s="35"/>
      <c r="H23963" s="35"/>
    </row>
    <row r="23964" spans="7:8" x14ac:dyDescent="0.2">
      <c r="G23964" s="35"/>
      <c r="H23964" s="35"/>
    </row>
    <row r="23965" spans="7:8" x14ac:dyDescent="0.2">
      <c r="G23965" s="35"/>
      <c r="H23965" s="35"/>
    </row>
    <row r="23966" spans="7:8" x14ac:dyDescent="0.2">
      <c r="G23966" s="35"/>
      <c r="H23966" s="35"/>
    </row>
    <row r="23967" spans="7:8" x14ac:dyDescent="0.2">
      <c r="G23967" s="35"/>
      <c r="H23967" s="35"/>
    </row>
    <row r="23968" spans="7:8" x14ac:dyDescent="0.2">
      <c r="G23968" s="35"/>
      <c r="H23968" s="35"/>
    </row>
    <row r="23969" spans="7:8" x14ac:dyDescent="0.2">
      <c r="G23969" s="35"/>
      <c r="H23969" s="35"/>
    </row>
    <row r="23970" spans="7:8" x14ac:dyDescent="0.2">
      <c r="G23970" s="35"/>
      <c r="H23970" s="35"/>
    </row>
    <row r="23971" spans="7:8" x14ac:dyDescent="0.2">
      <c r="G23971" s="35"/>
      <c r="H23971" s="35"/>
    </row>
    <row r="23972" spans="7:8" x14ac:dyDescent="0.2">
      <c r="G23972" s="35"/>
      <c r="H23972" s="35"/>
    </row>
    <row r="23973" spans="7:8" x14ac:dyDescent="0.2">
      <c r="G23973" s="35"/>
      <c r="H23973" s="35"/>
    </row>
    <row r="23974" spans="7:8" x14ac:dyDescent="0.2">
      <c r="G23974" s="35"/>
      <c r="H23974" s="35"/>
    </row>
    <row r="23975" spans="7:8" x14ac:dyDescent="0.2">
      <c r="G23975" s="35"/>
      <c r="H23975" s="35"/>
    </row>
    <row r="23976" spans="7:8" x14ac:dyDescent="0.2">
      <c r="G23976" s="35"/>
      <c r="H23976" s="35"/>
    </row>
    <row r="23977" spans="7:8" x14ac:dyDescent="0.2">
      <c r="G23977" s="35"/>
      <c r="H23977" s="35"/>
    </row>
    <row r="23978" spans="7:8" x14ac:dyDescent="0.2">
      <c r="G23978" s="35"/>
      <c r="H23978" s="35"/>
    </row>
    <row r="23979" spans="7:8" x14ac:dyDescent="0.2">
      <c r="G23979" s="35"/>
      <c r="H23979" s="35"/>
    </row>
    <row r="23980" spans="7:8" x14ac:dyDescent="0.2">
      <c r="G23980" s="35"/>
      <c r="H23980" s="35"/>
    </row>
    <row r="23981" spans="7:8" x14ac:dyDescent="0.2">
      <c r="G23981" s="35"/>
      <c r="H23981" s="35"/>
    </row>
    <row r="23982" spans="7:8" x14ac:dyDescent="0.2">
      <c r="G23982" s="35"/>
      <c r="H23982" s="35"/>
    </row>
    <row r="23983" spans="7:8" x14ac:dyDescent="0.2">
      <c r="G23983" s="35"/>
      <c r="H23983" s="35"/>
    </row>
    <row r="23984" spans="7:8" x14ac:dyDescent="0.2">
      <c r="G23984" s="35"/>
      <c r="H23984" s="35"/>
    </row>
    <row r="23985" spans="7:8" x14ac:dyDescent="0.2">
      <c r="G23985" s="35"/>
      <c r="H23985" s="35"/>
    </row>
    <row r="23986" spans="7:8" x14ac:dyDescent="0.2">
      <c r="G23986" s="35"/>
      <c r="H23986" s="35"/>
    </row>
    <row r="23987" spans="7:8" x14ac:dyDescent="0.2">
      <c r="G23987" s="35"/>
      <c r="H23987" s="35"/>
    </row>
    <row r="23988" spans="7:8" x14ac:dyDescent="0.2">
      <c r="G23988" s="35"/>
      <c r="H23988" s="35"/>
    </row>
    <row r="23989" spans="7:8" x14ac:dyDescent="0.2">
      <c r="G23989" s="35"/>
      <c r="H23989" s="35"/>
    </row>
    <row r="23990" spans="7:8" x14ac:dyDescent="0.2">
      <c r="G23990" s="35"/>
      <c r="H23990" s="35"/>
    </row>
    <row r="23991" spans="7:8" x14ac:dyDescent="0.2">
      <c r="G23991" s="35"/>
      <c r="H23991" s="35"/>
    </row>
    <row r="23992" spans="7:8" x14ac:dyDescent="0.2">
      <c r="G23992" s="35"/>
      <c r="H23992" s="35"/>
    </row>
    <row r="23993" spans="7:8" x14ac:dyDescent="0.2">
      <c r="G23993" s="35"/>
      <c r="H23993" s="35"/>
    </row>
    <row r="23994" spans="7:8" x14ac:dyDescent="0.2">
      <c r="G23994" s="35"/>
      <c r="H23994" s="35"/>
    </row>
    <row r="23995" spans="7:8" x14ac:dyDescent="0.2">
      <c r="G23995" s="35"/>
      <c r="H23995" s="35"/>
    </row>
    <row r="23996" spans="7:8" x14ac:dyDescent="0.2">
      <c r="G23996" s="35"/>
      <c r="H23996" s="35"/>
    </row>
    <row r="23997" spans="7:8" x14ac:dyDescent="0.2">
      <c r="G23997" s="35"/>
      <c r="H23997" s="35"/>
    </row>
    <row r="23998" spans="7:8" x14ac:dyDescent="0.2">
      <c r="G23998" s="35"/>
      <c r="H23998" s="35"/>
    </row>
    <row r="23999" spans="7:8" x14ac:dyDescent="0.2">
      <c r="G23999" s="35"/>
      <c r="H23999" s="35"/>
    </row>
    <row r="24000" spans="7:8" x14ac:dyDescent="0.2">
      <c r="G24000" s="35"/>
      <c r="H24000" s="35"/>
    </row>
    <row r="24001" spans="7:8" x14ac:dyDescent="0.2">
      <c r="G24001" s="35"/>
      <c r="H24001" s="35"/>
    </row>
    <row r="24002" spans="7:8" x14ac:dyDescent="0.2">
      <c r="G24002" s="35"/>
      <c r="H24002" s="35"/>
    </row>
    <row r="24003" spans="7:8" x14ac:dyDescent="0.2">
      <c r="G24003" s="35"/>
      <c r="H24003" s="35"/>
    </row>
    <row r="24004" spans="7:8" x14ac:dyDescent="0.2">
      <c r="G24004" s="35"/>
      <c r="H24004" s="35"/>
    </row>
    <row r="24005" spans="7:8" x14ac:dyDescent="0.2">
      <c r="G24005" s="35"/>
      <c r="H24005" s="35"/>
    </row>
    <row r="24006" spans="7:8" x14ac:dyDescent="0.2">
      <c r="G24006" s="35"/>
      <c r="H24006" s="35"/>
    </row>
    <row r="24007" spans="7:8" x14ac:dyDescent="0.2">
      <c r="G24007" s="35"/>
      <c r="H24007" s="35"/>
    </row>
    <row r="24008" spans="7:8" x14ac:dyDescent="0.2">
      <c r="G24008" s="35"/>
      <c r="H24008" s="35"/>
    </row>
    <row r="24009" spans="7:8" x14ac:dyDescent="0.2">
      <c r="G24009" s="35"/>
      <c r="H24009" s="35"/>
    </row>
    <row r="24010" spans="7:8" x14ac:dyDescent="0.2">
      <c r="G24010" s="35"/>
      <c r="H24010" s="35"/>
    </row>
    <row r="24011" spans="7:8" x14ac:dyDescent="0.2">
      <c r="G24011" s="35"/>
      <c r="H24011" s="35"/>
    </row>
    <row r="24012" spans="7:8" x14ac:dyDescent="0.2">
      <c r="G24012" s="35"/>
      <c r="H24012" s="35"/>
    </row>
    <row r="24013" spans="7:8" x14ac:dyDescent="0.2">
      <c r="G24013" s="35"/>
      <c r="H24013" s="35"/>
    </row>
    <row r="24014" spans="7:8" x14ac:dyDescent="0.2">
      <c r="G24014" s="35"/>
      <c r="H24014" s="35"/>
    </row>
    <row r="24015" spans="7:8" x14ac:dyDescent="0.2">
      <c r="G24015" s="35"/>
      <c r="H24015" s="35"/>
    </row>
    <row r="24016" spans="7:8" x14ac:dyDescent="0.2">
      <c r="G24016" s="35"/>
      <c r="H24016" s="35"/>
    </row>
    <row r="24017" spans="7:8" x14ac:dyDescent="0.2">
      <c r="G24017" s="35"/>
      <c r="H24017" s="35"/>
    </row>
    <row r="24018" spans="7:8" x14ac:dyDescent="0.2">
      <c r="G24018" s="35"/>
      <c r="H24018" s="35"/>
    </row>
    <row r="24019" spans="7:8" x14ac:dyDescent="0.2">
      <c r="G24019" s="35"/>
      <c r="H24019" s="35"/>
    </row>
    <row r="24020" spans="7:8" x14ac:dyDescent="0.2">
      <c r="G24020" s="35"/>
      <c r="H24020" s="35"/>
    </row>
    <row r="24021" spans="7:8" x14ac:dyDescent="0.2">
      <c r="G24021" s="35"/>
      <c r="H24021" s="35"/>
    </row>
    <row r="24022" spans="7:8" x14ac:dyDescent="0.2">
      <c r="G24022" s="35"/>
      <c r="H24022" s="35"/>
    </row>
    <row r="24023" spans="7:8" x14ac:dyDescent="0.2">
      <c r="G24023" s="35"/>
      <c r="H24023" s="35"/>
    </row>
    <row r="24024" spans="7:8" x14ac:dyDescent="0.2">
      <c r="G24024" s="35"/>
      <c r="H24024" s="35"/>
    </row>
    <row r="24025" spans="7:8" x14ac:dyDescent="0.2">
      <c r="G24025" s="35"/>
      <c r="H24025" s="35"/>
    </row>
    <row r="24026" spans="7:8" x14ac:dyDescent="0.2">
      <c r="G24026" s="35"/>
      <c r="H24026" s="35"/>
    </row>
    <row r="24027" spans="7:8" x14ac:dyDescent="0.2">
      <c r="G24027" s="35"/>
      <c r="H24027" s="35"/>
    </row>
    <row r="24028" spans="7:8" x14ac:dyDescent="0.2">
      <c r="G24028" s="35"/>
      <c r="H24028" s="35"/>
    </row>
    <row r="24029" spans="7:8" x14ac:dyDescent="0.2">
      <c r="G24029" s="35"/>
      <c r="H24029" s="35"/>
    </row>
    <row r="24030" spans="7:8" x14ac:dyDescent="0.2">
      <c r="G24030" s="35"/>
      <c r="H24030" s="35"/>
    </row>
    <row r="24031" spans="7:8" x14ac:dyDescent="0.2">
      <c r="G24031" s="35"/>
      <c r="H24031" s="35"/>
    </row>
    <row r="24032" spans="7:8" x14ac:dyDescent="0.2">
      <c r="G24032" s="35"/>
      <c r="H24032" s="35"/>
    </row>
    <row r="24033" spans="7:8" x14ac:dyDescent="0.2">
      <c r="G24033" s="35"/>
      <c r="H24033" s="35"/>
    </row>
    <row r="24034" spans="7:8" x14ac:dyDescent="0.2">
      <c r="G24034" s="35"/>
      <c r="H24034" s="35"/>
    </row>
    <row r="24035" spans="7:8" x14ac:dyDescent="0.2">
      <c r="G24035" s="35"/>
      <c r="H24035" s="35"/>
    </row>
    <row r="24036" spans="7:8" x14ac:dyDescent="0.2">
      <c r="G24036" s="35"/>
      <c r="H24036" s="35"/>
    </row>
    <row r="24037" spans="7:8" x14ac:dyDescent="0.2">
      <c r="G24037" s="35"/>
      <c r="H24037" s="35"/>
    </row>
    <row r="24038" spans="7:8" x14ac:dyDescent="0.2">
      <c r="G24038" s="35"/>
      <c r="H24038" s="35"/>
    </row>
    <row r="24039" spans="7:8" x14ac:dyDescent="0.2">
      <c r="G24039" s="35"/>
      <c r="H24039" s="35"/>
    </row>
    <row r="24040" spans="7:8" x14ac:dyDescent="0.2">
      <c r="G24040" s="35"/>
      <c r="H24040" s="35"/>
    </row>
    <row r="24041" spans="7:8" x14ac:dyDescent="0.2">
      <c r="G24041" s="35"/>
      <c r="H24041" s="35"/>
    </row>
    <row r="24042" spans="7:8" x14ac:dyDescent="0.2">
      <c r="G24042" s="35"/>
      <c r="H24042" s="35"/>
    </row>
    <row r="24043" spans="7:8" x14ac:dyDescent="0.2">
      <c r="G24043" s="35"/>
      <c r="H24043" s="35"/>
    </row>
    <row r="24044" spans="7:8" x14ac:dyDescent="0.2">
      <c r="G24044" s="35"/>
      <c r="H24044" s="35"/>
    </row>
    <row r="24045" spans="7:8" x14ac:dyDescent="0.2">
      <c r="G24045" s="35"/>
      <c r="H24045" s="35"/>
    </row>
    <row r="24046" spans="7:8" x14ac:dyDescent="0.2">
      <c r="G24046" s="35"/>
      <c r="H24046" s="35"/>
    </row>
    <row r="24047" spans="7:8" x14ac:dyDescent="0.2">
      <c r="G24047" s="35"/>
      <c r="H24047" s="35"/>
    </row>
    <row r="24048" spans="7:8" x14ac:dyDescent="0.2">
      <c r="G24048" s="35"/>
      <c r="H24048" s="35"/>
    </row>
    <row r="24049" spans="7:8" x14ac:dyDescent="0.2">
      <c r="G24049" s="35"/>
      <c r="H24049" s="35"/>
    </row>
    <row r="24050" spans="7:8" x14ac:dyDescent="0.2">
      <c r="G24050" s="35"/>
      <c r="H24050" s="35"/>
    </row>
    <row r="24051" spans="7:8" x14ac:dyDescent="0.2">
      <c r="G24051" s="35"/>
      <c r="H24051" s="35"/>
    </row>
    <row r="24052" spans="7:8" x14ac:dyDescent="0.2">
      <c r="G24052" s="35"/>
      <c r="H24052" s="35"/>
    </row>
    <row r="24053" spans="7:8" x14ac:dyDescent="0.2">
      <c r="G24053" s="35"/>
      <c r="H24053" s="35"/>
    </row>
    <row r="24054" spans="7:8" x14ac:dyDescent="0.2">
      <c r="G24054" s="35"/>
      <c r="H24054" s="35"/>
    </row>
    <row r="24055" spans="7:8" x14ac:dyDescent="0.2">
      <c r="G24055" s="35"/>
      <c r="H24055" s="35"/>
    </row>
    <row r="24056" spans="7:8" x14ac:dyDescent="0.2">
      <c r="G24056" s="35"/>
      <c r="H24056" s="35"/>
    </row>
    <row r="24057" spans="7:8" x14ac:dyDescent="0.2">
      <c r="G24057" s="35"/>
      <c r="H24057" s="35"/>
    </row>
    <row r="24058" spans="7:8" x14ac:dyDescent="0.2">
      <c r="G24058" s="35"/>
      <c r="H24058" s="35"/>
    </row>
    <row r="24059" spans="7:8" x14ac:dyDescent="0.2">
      <c r="G24059" s="35"/>
      <c r="H24059" s="35"/>
    </row>
    <row r="24060" spans="7:8" x14ac:dyDescent="0.2">
      <c r="G24060" s="35"/>
      <c r="H24060" s="35"/>
    </row>
    <row r="24061" spans="7:8" x14ac:dyDescent="0.2">
      <c r="G24061" s="35"/>
      <c r="H24061" s="35"/>
    </row>
    <row r="24062" spans="7:8" x14ac:dyDescent="0.2">
      <c r="G24062" s="35"/>
      <c r="H24062" s="35"/>
    </row>
    <row r="24063" spans="7:8" x14ac:dyDescent="0.2">
      <c r="G24063" s="35"/>
      <c r="H24063" s="35"/>
    </row>
    <row r="24064" spans="7:8" x14ac:dyDescent="0.2">
      <c r="G24064" s="35"/>
      <c r="H24064" s="35"/>
    </row>
    <row r="24065" spans="7:8" x14ac:dyDescent="0.2">
      <c r="G24065" s="35"/>
      <c r="H24065" s="35"/>
    </row>
    <row r="24066" spans="7:8" x14ac:dyDescent="0.2">
      <c r="G24066" s="35"/>
      <c r="H24066" s="35"/>
    </row>
    <row r="24067" spans="7:8" x14ac:dyDescent="0.2">
      <c r="G24067" s="35"/>
      <c r="H24067" s="35"/>
    </row>
    <row r="24068" spans="7:8" x14ac:dyDescent="0.2">
      <c r="G24068" s="35"/>
      <c r="H24068" s="35"/>
    </row>
    <row r="24069" spans="7:8" x14ac:dyDescent="0.2">
      <c r="G24069" s="35"/>
      <c r="H24069" s="35"/>
    </row>
    <row r="24070" spans="7:8" x14ac:dyDescent="0.2">
      <c r="G24070" s="35"/>
      <c r="H24070" s="35"/>
    </row>
    <row r="24071" spans="7:8" x14ac:dyDescent="0.2">
      <c r="G24071" s="35"/>
      <c r="H24071" s="35"/>
    </row>
    <row r="24072" spans="7:8" x14ac:dyDescent="0.2">
      <c r="G24072" s="35"/>
      <c r="H24072" s="35"/>
    </row>
    <row r="24073" spans="7:8" x14ac:dyDescent="0.2">
      <c r="G24073" s="35"/>
      <c r="H24073" s="35"/>
    </row>
    <row r="24074" spans="7:8" x14ac:dyDescent="0.2">
      <c r="G24074" s="35"/>
      <c r="H24074" s="35"/>
    </row>
    <row r="24075" spans="7:8" x14ac:dyDescent="0.2">
      <c r="G24075" s="35"/>
      <c r="H24075" s="35"/>
    </row>
    <row r="24076" spans="7:8" x14ac:dyDescent="0.2">
      <c r="G24076" s="35"/>
      <c r="H24076" s="35"/>
    </row>
    <row r="24077" spans="7:8" x14ac:dyDescent="0.2">
      <c r="G24077" s="35"/>
      <c r="H24077" s="35"/>
    </row>
    <row r="24078" spans="7:8" x14ac:dyDescent="0.2">
      <c r="G24078" s="35"/>
      <c r="H24078" s="35"/>
    </row>
    <row r="24079" spans="7:8" x14ac:dyDescent="0.2">
      <c r="G24079" s="35"/>
      <c r="H24079" s="35"/>
    </row>
    <row r="24080" spans="7:8" x14ac:dyDescent="0.2">
      <c r="G24080" s="35"/>
      <c r="H24080" s="35"/>
    </row>
    <row r="24081" spans="7:8" x14ac:dyDescent="0.2">
      <c r="G24081" s="35"/>
      <c r="H24081" s="35"/>
    </row>
    <row r="24082" spans="7:8" x14ac:dyDescent="0.2">
      <c r="G24082" s="35"/>
      <c r="H24082" s="35"/>
    </row>
    <row r="24083" spans="7:8" x14ac:dyDescent="0.2">
      <c r="G24083" s="35"/>
      <c r="H24083" s="35"/>
    </row>
    <row r="24084" spans="7:8" x14ac:dyDescent="0.2">
      <c r="G24084" s="35"/>
      <c r="H24084" s="35"/>
    </row>
    <row r="24085" spans="7:8" x14ac:dyDescent="0.2">
      <c r="G24085" s="35"/>
      <c r="H24085" s="35"/>
    </row>
    <row r="24086" spans="7:8" x14ac:dyDescent="0.2">
      <c r="G24086" s="35"/>
      <c r="H24086" s="35"/>
    </row>
    <row r="24087" spans="7:8" x14ac:dyDescent="0.2">
      <c r="G24087" s="35"/>
      <c r="H24087" s="35"/>
    </row>
    <row r="24088" spans="7:8" x14ac:dyDescent="0.2">
      <c r="G24088" s="35"/>
      <c r="H24088" s="35"/>
    </row>
    <row r="24089" spans="7:8" x14ac:dyDescent="0.2">
      <c r="G24089" s="35"/>
      <c r="H24089" s="35"/>
    </row>
    <row r="24090" spans="7:8" x14ac:dyDescent="0.2">
      <c r="G24090" s="35"/>
      <c r="H24090" s="35"/>
    </row>
    <row r="24091" spans="7:8" x14ac:dyDescent="0.2">
      <c r="G24091" s="35"/>
      <c r="H24091" s="35"/>
    </row>
    <row r="24092" spans="7:8" x14ac:dyDescent="0.2">
      <c r="G24092" s="35"/>
      <c r="H24092" s="35"/>
    </row>
    <row r="24093" spans="7:8" x14ac:dyDescent="0.2">
      <c r="G24093" s="35"/>
      <c r="H24093" s="35"/>
    </row>
    <row r="24094" spans="7:8" x14ac:dyDescent="0.2">
      <c r="G24094" s="35"/>
      <c r="H24094" s="35"/>
    </row>
    <row r="24095" spans="7:8" x14ac:dyDescent="0.2">
      <c r="G24095" s="35"/>
      <c r="H24095" s="35"/>
    </row>
    <row r="24096" spans="7:8" x14ac:dyDescent="0.2">
      <c r="G24096" s="35"/>
      <c r="H24096" s="35"/>
    </row>
    <row r="24097" spans="7:8" x14ac:dyDescent="0.2">
      <c r="G24097" s="35"/>
      <c r="H24097" s="35"/>
    </row>
    <row r="24098" spans="7:8" x14ac:dyDescent="0.2">
      <c r="G24098" s="35"/>
      <c r="H24098" s="35"/>
    </row>
    <row r="24099" spans="7:8" x14ac:dyDescent="0.2">
      <c r="G24099" s="35"/>
      <c r="H24099" s="35"/>
    </row>
    <row r="24100" spans="7:8" x14ac:dyDescent="0.2">
      <c r="G24100" s="35"/>
      <c r="H24100" s="35"/>
    </row>
    <row r="24101" spans="7:8" x14ac:dyDescent="0.2">
      <c r="G24101" s="35"/>
      <c r="H24101" s="35"/>
    </row>
    <row r="24102" spans="7:8" x14ac:dyDescent="0.2">
      <c r="G24102" s="35"/>
      <c r="H24102" s="35"/>
    </row>
    <row r="24103" spans="7:8" x14ac:dyDescent="0.2">
      <c r="G24103" s="35"/>
      <c r="H24103" s="35"/>
    </row>
    <row r="24104" spans="7:8" x14ac:dyDescent="0.2">
      <c r="G24104" s="35"/>
      <c r="H24104" s="35"/>
    </row>
    <row r="24105" spans="7:8" x14ac:dyDescent="0.2">
      <c r="G24105" s="35"/>
      <c r="H24105" s="35"/>
    </row>
    <row r="24106" spans="7:8" x14ac:dyDescent="0.2">
      <c r="G24106" s="35"/>
      <c r="H24106" s="35"/>
    </row>
    <row r="24107" spans="7:8" x14ac:dyDescent="0.2">
      <c r="G24107" s="35"/>
      <c r="H24107" s="35"/>
    </row>
    <row r="24108" spans="7:8" x14ac:dyDescent="0.2">
      <c r="G24108" s="35"/>
      <c r="H24108" s="35"/>
    </row>
    <row r="24109" spans="7:8" x14ac:dyDescent="0.2">
      <c r="G24109" s="35"/>
      <c r="H24109" s="35"/>
    </row>
    <row r="24110" spans="7:8" x14ac:dyDescent="0.2">
      <c r="G24110" s="35"/>
      <c r="H24110" s="35"/>
    </row>
    <row r="24111" spans="7:8" x14ac:dyDescent="0.2">
      <c r="G24111" s="35"/>
      <c r="H24111" s="35"/>
    </row>
    <row r="24112" spans="7:8" x14ac:dyDescent="0.2">
      <c r="G24112" s="35"/>
      <c r="H24112" s="35"/>
    </row>
    <row r="24113" spans="7:8" x14ac:dyDescent="0.2">
      <c r="G24113" s="35"/>
      <c r="H24113" s="35"/>
    </row>
    <row r="24114" spans="7:8" x14ac:dyDescent="0.2">
      <c r="G24114" s="35"/>
      <c r="H24114" s="35"/>
    </row>
    <row r="24115" spans="7:8" x14ac:dyDescent="0.2">
      <c r="G24115" s="35"/>
      <c r="H24115" s="35"/>
    </row>
    <row r="24116" spans="7:8" x14ac:dyDescent="0.2">
      <c r="G24116" s="35"/>
      <c r="H24116" s="35"/>
    </row>
    <row r="24117" spans="7:8" x14ac:dyDescent="0.2">
      <c r="G24117" s="35"/>
      <c r="H24117" s="35"/>
    </row>
    <row r="24118" spans="7:8" x14ac:dyDescent="0.2">
      <c r="G24118" s="35"/>
      <c r="H24118" s="35"/>
    </row>
    <row r="24119" spans="7:8" x14ac:dyDescent="0.2">
      <c r="G24119" s="35"/>
      <c r="H24119" s="35"/>
    </row>
    <row r="24120" spans="7:8" x14ac:dyDescent="0.2">
      <c r="G24120" s="35"/>
      <c r="H24120" s="35"/>
    </row>
    <row r="24121" spans="7:8" x14ac:dyDescent="0.2">
      <c r="G24121" s="35"/>
      <c r="H24121" s="35"/>
    </row>
    <row r="24122" spans="7:8" x14ac:dyDescent="0.2">
      <c r="G24122" s="35"/>
      <c r="H24122" s="35"/>
    </row>
    <row r="24123" spans="7:8" x14ac:dyDescent="0.2">
      <c r="G24123" s="35"/>
      <c r="H24123" s="35"/>
    </row>
    <row r="24124" spans="7:8" x14ac:dyDescent="0.2">
      <c r="G24124" s="35"/>
      <c r="H24124" s="35"/>
    </row>
    <row r="24125" spans="7:8" x14ac:dyDescent="0.2">
      <c r="G24125" s="35"/>
      <c r="H24125" s="35"/>
    </row>
    <row r="24126" spans="7:8" x14ac:dyDescent="0.2">
      <c r="G24126" s="35"/>
      <c r="H24126" s="35"/>
    </row>
    <row r="24127" spans="7:8" x14ac:dyDescent="0.2">
      <c r="G24127" s="35"/>
      <c r="H24127" s="35"/>
    </row>
    <row r="24128" spans="7:8" x14ac:dyDescent="0.2">
      <c r="G24128" s="35"/>
      <c r="H24128" s="35"/>
    </row>
    <row r="24129" spans="7:8" x14ac:dyDescent="0.2">
      <c r="G24129" s="35"/>
      <c r="H24129" s="35"/>
    </row>
    <row r="24130" spans="7:8" x14ac:dyDescent="0.2">
      <c r="G24130" s="35"/>
      <c r="H24130" s="35"/>
    </row>
    <row r="24131" spans="7:8" x14ac:dyDescent="0.2">
      <c r="G24131" s="35"/>
      <c r="H24131" s="35"/>
    </row>
    <row r="24132" spans="7:8" x14ac:dyDescent="0.2">
      <c r="G24132" s="35"/>
      <c r="H24132" s="35"/>
    </row>
    <row r="24133" spans="7:8" x14ac:dyDescent="0.2">
      <c r="G24133" s="35"/>
      <c r="H24133" s="35"/>
    </row>
    <row r="24134" spans="7:8" x14ac:dyDescent="0.2">
      <c r="G24134" s="35"/>
      <c r="H24134" s="35"/>
    </row>
    <row r="24135" spans="7:8" x14ac:dyDescent="0.2">
      <c r="G24135" s="35"/>
      <c r="H24135" s="35"/>
    </row>
    <row r="24136" spans="7:8" x14ac:dyDescent="0.2">
      <c r="G24136" s="35"/>
      <c r="H24136" s="35"/>
    </row>
    <row r="24137" spans="7:8" x14ac:dyDescent="0.2">
      <c r="G24137" s="35"/>
      <c r="H24137" s="35"/>
    </row>
    <row r="24138" spans="7:8" x14ac:dyDescent="0.2">
      <c r="G24138" s="35"/>
      <c r="H24138" s="35"/>
    </row>
    <row r="24139" spans="7:8" x14ac:dyDescent="0.2">
      <c r="G24139" s="35"/>
      <c r="H24139" s="35"/>
    </row>
    <row r="24140" spans="7:8" x14ac:dyDescent="0.2">
      <c r="G24140" s="35"/>
      <c r="H24140" s="35"/>
    </row>
    <row r="24141" spans="7:8" x14ac:dyDescent="0.2">
      <c r="G24141" s="35"/>
      <c r="H24141" s="35"/>
    </row>
    <row r="24142" spans="7:8" x14ac:dyDescent="0.2">
      <c r="G24142" s="35"/>
      <c r="H24142" s="35"/>
    </row>
    <row r="24143" spans="7:8" x14ac:dyDescent="0.2">
      <c r="G24143" s="35"/>
      <c r="H24143" s="35"/>
    </row>
    <row r="24144" spans="7:8" x14ac:dyDescent="0.2">
      <c r="G24144" s="35"/>
      <c r="H24144" s="35"/>
    </row>
    <row r="24145" spans="7:8" x14ac:dyDescent="0.2">
      <c r="G24145" s="35"/>
      <c r="H24145" s="35"/>
    </row>
    <row r="24146" spans="7:8" x14ac:dyDescent="0.2">
      <c r="G24146" s="35"/>
      <c r="H24146" s="35"/>
    </row>
    <row r="24147" spans="7:8" x14ac:dyDescent="0.2">
      <c r="G24147" s="35"/>
      <c r="H24147" s="35"/>
    </row>
    <row r="24148" spans="7:8" x14ac:dyDescent="0.2">
      <c r="G24148" s="35"/>
      <c r="H24148" s="35"/>
    </row>
    <row r="24149" spans="7:8" x14ac:dyDescent="0.2">
      <c r="G24149" s="35"/>
      <c r="H24149" s="35"/>
    </row>
    <row r="24150" spans="7:8" x14ac:dyDescent="0.2">
      <c r="G24150" s="35"/>
      <c r="H24150" s="35"/>
    </row>
    <row r="24151" spans="7:8" x14ac:dyDescent="0.2">
      <c r="G24151" s="35"/>
      <c r="H24151" s="35"/>
    </row>
    <row r="24152" spans="7:8" x14ac:dyDescent="0.2">
      <c r="G24152" s="35"/>
      <c r="H24152" s="35"/>
    </row>
    <row r="24153" spans="7:8" x14ac:dyDescent="0.2">
      <c r="G24153" s="35"/>
      <c r="H24153" s="35"/>
    </row>
    <row r="24154" spans="7:8" x14ac:dyDescent="0.2">
      <c r="G24154" s="35"/>
      <c r="H24154" s="35"/>
    </row>
    <row r="24155" spans="7:8" x14ac:dyDescent="0.2">
      <c r="G24155" s="35"/>
      <c r="H24155" s="35"/>
    </row>
    <row r="24156" spans="7:8" x14ac:dyDescent="0.2">
      <c r="G24156" s="35"/>
      <c r="H24156" s="35"/>
    </row>
    <row r="24157" spans="7:8" x14ac:dyDescent="0.2">
      <c r="G24157" s="35"/>
      <c r="H24157" s="35"/>
    </row>
    <row r="24158" spans="7:8" x14ac:dyDescent="0.2">
      <c r="G24158" s="35"/>
      <c r="H24158" s="35"/>
    </row>
    <row r="24159" spans="7:8" x14ac:dyDescent="0.2">
      <c r="G24159" s="35"/>
      <c r="H24159" s="35"/>
    </row>
    <row r="24160" spans="7:8" x14ac:dyDescent="0.2">
      <c r="G24160" s="35"/>
      <c r="H24160" s="35"/>
    </row>
    <row r="24161" spans="7:8" x14ac:dyDescent="0.2">
      <c r="G24161" s="35"/>
      <c r="H24161" s="35"/>
    </row>
    <row r="24162" spans="7:8" x14ac:dyDescent="0.2">
      <c r="G24162" s="35"/>
      <c r="H24162" s="35"/>
    </row>
    <row r="24163" spans="7:8" x14ac:dyDescent="0.2">
      <c r="G24163" s="35"/>
      <c r="H24163" s="35"/>
    </row>
    <row r="24164" spans="7:8" x14ac:dyDescent="0.2">
      <c r="G24164" s="35"/>
      <c r="H24164" s="35"/>
    </row>
    <row r="24165" spans="7:8" x14ac:dyDescent="0.2">
      <c r="G24165" s="35"/>
      <c r="H24165" s="35"/>
    </row>
    <row r="24166" spans="7:8" x14ac:dyDescent="0.2">
      <c r="G24166" s="35"/>
      <c r="H24166" s="35"/>
    </row>
    <row r="24167" spans="7:8" x14ac:dyDescent="0.2">
      <c r="G24167" s="35"/>
      <c r="H24167" s="35"/>
    </row>
    <row r="24168" spans="7:8" x14ac:dyDescent="0.2">
      <c r="G24168" s="35"/>
      <c r="H24168" s="35"/>
    </row>
    <row r="24169" spans="7:8" x14ac:dyDescent="0.2">
      <c r="G24169" s="35"/>
      <c r="H24169" s="35"/>
    </row>
    <row r="24170" spans="7:8" x14ac:dyDescent="0.2">
      <c r="G24170" s="35"/>
      <c r="H24170" s="35"/>
    </row>
    <row r="24171" spans="7:8" x14ac:dyDescent="0.2">
      <c r="G24171" s="35"/>
      <c r="H24171" s="35"/>
    </row>
    <row r="24172" spans="7:8" x14ac:dyDescent="0.2">
      <c r="G24172" s="35"/>
      <c r="H24172" s="35"/>
    </row>
    <row r="24173" spans="7:8" x14ac:dyDescent="0.2">
      <c r="G24173" s="35"/>
      <c r="H24173" s="35"/>
    </row>
    <row r="24174" spans="7:8" x14ac:dyDescent="0.2">
      <c r="G24174" s="35"/>
      <c r="H24174" s="35"/>
    </row>
    <row r="24175" spans="7:8" x14ac:dyDescent="0.2">
      <c r="G24175" s="35"/>
      <c r="H24175" s="35"/>
    </row>
    <row r="24176" spans="7:8" x14ac:dyDescent="0.2">
      <c r="G24176" s="35"/>
      <c r="H24176" s="35"/>
    </row>
    <row r="24177" spans="7:8" x14ac:dyDescent="0.2">
      <c r="G24177" s="35"/>
      <c r="H24177" s="35"/>
    </row>
    <row r="24178" spans="7:8" x14ac:dyDescent="0.2">
      <c r="G24178" s="35"/>
      <c r="H24178" s="35"/>
    </row>
    <row r="24179" spans="7:8" x14ac:dyDescent="0.2">
      <c r="G24179" s="35"/>
      <c r="H24179" s="35"/>
    </row>
    <row r="24180" spans="7:8" x14ac:dyDescent="0.2">
      <c r="G24180" s="35"/>
      <c r="H24180" s="35"/>
    </row>
    <row r="24181" spans="7:8" x14ac:dyDescent="0.2">
      <c r="G24181" s="35"/>
      <c r="H24181" s="35"/>
    </row>
    <row r="24182" spans="7:8" x14ac:dyDescent="0.2">
      <c r="G24182" s="35"/>
      <c r="H24182" s="35"/>
    </row>
    <row r="24183" spans="7:8" x14ac:dyDescent="0.2">
      <c r="G24183" s="35"/>
      <c r="H24183" s="35"/>
    </row>
    <row r="24184" spans="7:8" x14ac:dyDescent="0.2">
      <c r="G24184" s="35"/>
      <c r="H24184" s="35"/>
    </row>
    <row r="24185" spans="7:8" x14ac:dyDescent="0.2">
      <c r="G24185" s="35"/>
      <c r="H24185" s="35"/>
    </row>
    <row r="24186" spans="7:8" x14ac:dyDescent="0.2">
      <c r="G24186" s="35"/>
      <c r="H24186" s="35"/>
    </row>
    <row r="24187" spans="7:8" x14ac:dyDescent="0.2">
      <c r="G24187" s="35"/>
      <c r="H24187" s="35"/>
    </row>
    <row r="24188" spans="7:8" x14ac:dyDescent="0.2">
      <c r="G24188" s="35"/>
      <c r="H24188" s="35"/>
    </row>
    <row r="24189" spans="7:8" x14ac:dyDescent="0.2">
      <c r="G24189" s="35"/>
      <c r="H24189" s="35"/>
    </row>
    <row r="24190" spans="7:8" x14ac:dyDescent="0.2">
      <c r="G24190" s="35"/>
      <c r="H24190" s="35"/>
    </row>
    <row r="24191" spans="7:8" x14ac:dyDescent="0.2">
      <c r="G24191" s="35"/>
      <c r="H24191" s="35"/>
    </row>
    <row r="24192" spans="7:8" x14ac:dyDescent="0.2">
      <c r="G24192" s="35"/>
      <c r="H24192" s="35"/>
    </row>
    <row r="24193" spans="7:8" x14ac:dyDescent="0.2">
      <c r="G24193" s="35"/>
      <c r="H24193" s="35"/>
    </row>
    <row r="24194" spans="7:8" x14ac:dyDescent="0.2">
      <c r="G24194" s="35"/>
      <c r="H24194" s="35"/>
    </row>
    <row r="24195" spans="7:8" x14ac:dyDescent="0.2">
      <c r="G24195" s="35"/>
      <c r="H24195" s="35"/>
    </row>
    <row r="24196" spans="7:8" x14ac:dyDescent="0.2">
      <c r="G24196" s="35"/>
      <c r="H24196" s="35"/>
    </row>
    <row r="24197" spans="7:8" x14ac:dyDescent="0.2">
      <c r="G24197" s="35"/>
      <c r="H24197" s="35"/>
    </row>
    <row r="24198" spans="7:8" x14ac:dyDescent="0.2">
      <c r="G24198" s="35"/>
      <c r="H24198" s="35"/>
    </row>
    <row r="24199" spans="7:8" x14ac:dyDescent="0.2">
      <c r="G24199" s="35"/>
      <c r="H24199" s="35"/>
    </row>
    <row r="24200" spans="7:8" x14ac:dyDescent="0.2">
      <c r="G24200" s="35"/>
      <c r="H24200" s="35"/>
    </row>
    <row r="24201" spans="7:8" x14ac:dyDescent="0.2">
      <c r="G24201" s="35"/>
      <c r="H24201" s="35"/>
    </row>
    <row r="24202" spans="7:8" x14ac:dyDescent="0.2">
      <c r="G24202" s="35"/>
      <c r="H24202" s="35"/>
    </row>
    <row r="24203" spans="7:8" x14ac:dyDescent="0.2">
      <c r="G24203" s="35"/>
      <c r="H24203" s="35"/>
    </row>
    <row r="24204" spans="7:8" x14ac:dyDescent="0.2">
      <c r="G24204" s="35"/>
      <c r="H24204" s="35"/>
    </row>
    <row r="24205" spans="7:8" x14ac:dyDescent="0.2">
      <c r="G24205" s="35"/>
      <c r="H24205" s="35"/>
    </row>
    <row r="24206" spans="7:8" x14ac:dyDescent="0.2">
      <c r="G24206" s="35"/>
      <c r="H24206" s="35"/>
    </row>
    <row r="24207" spans="7:8" x14ac:dyDescent="0.2">
      <c r="G24207" s="35"/>
      <c r="H24207" s="35"/>
    </row>
    <row r="24208" spans="7:8" x14ac:dyDescent="0.2">
      <c r="G24208" s="35"/>
      <c r="H24208" s="35"/>
    </row>
    <row r="24209" spans="7:8" x14ac:dyDescent="0.2">
      <c r="G24209" s="35"/>
      <c r="H24209" s="35"/>
    </row>
    <row r="24210" spans="7:8" x14ac:dyDescent="0.2">
      <c r="G24210" s="35"/>
      <c r="H24210" s="35"/>
    </row>
    <row r="24211" spans="7:8" x14ac:dyDescent="0.2">
      <c r="G24211" s="35"/>
      <c r="H24211" s="35"/>
    </row>
    <row r="24212" spans="7:8" x14ac:dyDescent="0.2">
      <c r="G24212" s="35"/>
      <c r="H24212" s="35"/>
    </row>
    <row r="24213" spans="7:8" x14ac:dyDescent="0.2">
      <c r="G24213" s="35"/>
      <c r="H24213" s="35"/>
    </row>
    <row r="24214" spans="7:8" x14ac:dyDescent="0.2">
      <c r="G24214" s="35"/>
      <c r="H24214" s="35"/>
    </row>
    <row r="24215" spans="7:8" x14ac:dyDescent="0.2">
      <c r="G24215" s="35"/>
      <c r="H24215" s="35"/>
    </row>
    <row r="24216" spans="7:8" x14ac:dyDescent="0.2">
      <c r="G24216" s="35"/>
      <c r="H24216" s="35"/>
    </row>
    <row r="24217" spans="7:8" x14ac:dyDescent="0.2">
      <c r="G24217" s="35"/>
      <c r="H24217" s="35"/>
    </row>
    <row r="24218" spans="7:8" x14ac:dyDescent="0.2">
      <c r="G24218" s="35"/>
      <c r="H24218" s="35"/>
    </row>
    <row r="24219" spans="7:8" x14ac:dyDescent="0.2">
      <c r="G24219" s="35"/>
      <c r="H24219" s="35"/>
    </row>
    <row r="24220" spans="7:8" x14ac:dyDescent="0.2">
      <c r="G24220" s="35"/>
      <c r="H24220" s="35"/>
    </row>
    <row r="24221" spans="7:8" x14ac:dyDescent="0.2">
      <c r="G24221" s="35"/>
      <c r="H24221" s="35"/>
    </row>
    <row r="24222" spans="7:8" x14ac:dyDescent="0.2">
      <c r="G24222" s="35"/>
      <c r="H24222" s="35"/>
    </row>
    <row r="24223" spans="7:8" x14ac:dyDescent="0.2">
      <c r="G24223" s="35"/>
      <c r="H24223" s="35"/>
    </row>
    <row r="24224" spans="7:8" x14ac:dyDescent="0.2">
      <c r="G24224" s="35"/>
      <c r="H24224" s="35"/>
    </row>
    <row r="24225" spans="7:8" x14ac:dyDescent="0.2">
      <c r="G24225" s="35"/>
      <c r="H24225" s="35"/>
    </row>
    <row r="24226" spans="7:8" x14ac:dyDescent="0.2">
      <c r="G24226" s="35"/>
      <c r="H24226" s="35"/>
    </row>
    <row r="24227" spans="7:8" x14ac:dyDescent="0.2">
      <c r="G24227" s="35"/>
      <c r="H24227" s="35"/>
    </row>
    <row r="24228" spans="7:8" x14ac:dyDescent="0.2">
      <c r="G24228" s="35"/>
      <c r="H24228" s="35"/>
    </row>
    <row r="24229" spans="7:8" x14ac:dyDescent="0.2">
      <c r="G24229" s="35"/>
      <c r="H24229" s="35"/>
    </row>
    <row r="24230" spans="7:8" x14ac:dyDescent="0.2">
      <c r="G24230" s="35"/>
      <c r="H24230" s="35"/>
    </row>
    <row r="24231" spans="7:8" x14ac:dyDescent="0.2">
      <c r="G24231" s="35"/>
      <c r="H24231" s="35"/>
    </row>
    <row r="24232" spans="7:8" x14ac:dyDescent="0.2">
      <c r="G24232" s="35"/>
      <c r="H24232" s="35"/>
    </row>
    <row r="24233" spans="7:8" x14ac:dyDescent="0.2">
      <c r="G24233" s="35"/>
      <c r="H24233" s="35"/>
    </row>
    <row r="24234" spans="7:8" x14ac:dyDescent="0.2">
      <c r="G24234" s="35"/>
      <c r="H24234" s="35"/>
    </row>
    <row r="24235" spans="7:8" x14ac:dyDescent="0.2">
      <c r="G24235" s="35"/>
      <c r="H24235" s="35"/>
    </row>
    <row r="24236" spans="7:8" x14ac:dyDescent="0.2">
      <c r="G24236" s="35"/>
      <c r="H24236" s="35"/>
    </row>
    <row r="24237" spans="7:8" x14ac:dyDescent="0.2">
      <c r="G24237" s="35"/>
      <c r="H24237" s="35"/>
    </row>
    <row r="24238" spans="7:8" x14ac:dyDescent="0.2">
      <c r="G24238" s="35"/>
      <c r="H24238" s="35"/>
    </row>
    <row r="24239" spans="7:8" x14ac:dyDescent="0.2">
      <c r="G24239" s="35"/>
      <c r="H24239" s="35"/>
    </row>
    <row r="24240" spans="7:8" x14ac:dyDescent="0.2">
      <c r="G24240" s="35"/>
      <c r="H24240" s="35"/>
    </row>
    <row r="24241" spans="7:8" x14ac:dyDescent="0.2">
      <c r="G24241" s="35"/>
      <c r="H24241" s="35"/>
    </row>
    <row r="24242" spans="7:8" x14ac:dyDescent="0.2">
      <c r="G24242" s="35"/>
      <c r="H24242" s="35"/>
    </row>
    <row r="24243" spans="7:8" x14ac:dyDescent="0.2">
      <c r="G24243" s="35"/>
      <c r="H24243" s="35"/>
    </row>
    <row r="24244" spans="7:8" x14ac:dyDescent="0.2">
      <c r="G24244" s="35"/>
      <c r="H24244" s="35"/>
    </row>
    <row r="24245" spans="7:8" x14ac:dyDescent="0.2">
      <c r="G24245" s="35"/>
      <c r="H24245" s="35"/>
    </row>
    <row r="24246" spans="7:8" x14ac:dyDescent="0.2">
      <c r="G24246" s="35"/>
      <c r="H24246" s="35"/>
    </row>
    <row r="24247" spans="7:8" x14ac:dyDescent="0.2">
      <c r="G24247" s="35"/>
      <c r="H24247" s="35"/>
    </row>
    <row r="24248" spans="7:8" x14ac:dyDescent="0.2">
      <c r="G24248" s="35"/>
      <c r="H24248" s="35"/>
    </row>
    <row r="24249" spans="7:8" x14ac:dyDescent="0.2">
      <c r="G24249" s="35"/>
      <c r="H24249" s="35"/>
    </row>
    <row r="24250" spans="7:8" x14ac:dyDescent="0.2">
      <c r="G24250" s="35"/>
      <c r="H24250" s="35"/>
    </row>
    <row r="24251" spans="7:8" x14ac:dyDescent="0.2">
      <c r="G24251" s="35"/>
      <c r="H24251" s="35"/>
    </row>
    <row r="24252" spans="7:8" x14ac:dyDescent="0.2">
      <c r="G24252" s="35"/>
      <c r="H24252" s="35"/>
    </row>
    <row r="24253" spans="7:8" x14ac:dyDescent="0.2">
      <c r="G24253" s="35"/>
      <c r="H24253" s="35"/>
    </row>
    <row r="24254" spans="7:8" x14ac:dyDescent="0.2">
      <c r="G24254" s="35"/>
      <c r="H24254" s="35"/>
    </row>
    <row r="24255" spans="7:8" x14ac:dyDescent="0.2">
      <c r="G24255" s="35"/>
      <c r="H24255" s="35"/>
    </row>
    <row r="24256" spans="7:8" x14ac:dyDescent="0.2">
      <c r="G24256" s="35"/>
      <c r="H24256" s="35"/>
    </row>
    <row r="24257" spans="7:8" x14ac:dyDescent="0.2">
      <c r="G24257" s="35"/>
      <c r="H24257" s="35"/>
    </row>
    <row r="24258" spans="7:8" x14ac:dyDescent="0.2">
      <c r="G24258" s="35"/>
      <c r="H24258" s="35"/>
    </row>
    <row r="24259" spans="7:8" x14ac:dyDescent="0.2">
      <c r="G24259" s="35"/>
      <c r="H24259" s="35"/>
    </row>
    <row r="24260" spans="7:8" x14ac:dyDescent="0.2">
      <c r="G24260" s="35"/>
      <c r="H24260" s="35"/>
    </row>
    <row r="24261" spans="7:8" x14ac:dyDescent="0.2">
      <c r="G24261" s="35"/>
      <c r="H24261" s="35"/>
    </row>
    <row r="24262" spans="7:8" x14ac:dyDescent="0.2">
      <c r="G24262" s="35"/>
      <c r="H24262" s="35"/>
    </row>
    <row r="24263" spans="7:8" x14ac:dyDescent="0.2">
      <c r="G24263" s="35"/>
      <c r="H24263" s="35"/>
    </row>
    <row r="24264" spans="7:8" x14ac:dyDescent="0.2">
      <c r="G24264" s="35"/>
      <c r="H24264" s="35"/>
    </row>
    <row r="24265" spans="7:8" x14ac:dyDescent="0.2">
      <c r="G24265" s="35"/>
      <c r="H24265" s="35"/>
    </row>
    <row r="24266" spans="7:8" x14ac:dyDescent="0.2">
      <c r="G24266" s="35"/>
      <c r="H24266" s="35"/>
    </row>
    <row r="24267" spans="7:8" x14ac:dyDescent="0.2">
      <c r="G24267" s="35"/>
      <c r="H24267" s="35"/>
    </row>
    <row r="24268" spans="7:8" x14ac:dyDescent="0.2">
      <c r="G24268" s="35"/>
      <c r="H24268" s="35"/>
    </row>
    <row r="24269" spans="7:8" x14ac:dyDescent="0.2">
      <c r="G24269" s="35"/>
      <c r="H24269" s="35"/>
    </row>
    <row r="24270" spans="7:8" x14ac:dyDescent="0.2">
      <c r="G24270" s="35"/>
      <c r="H24270" s="35"/>
    </row>
    <row r="24271" spans="7:8" x14ac:dyDescent="0.2">
      <c r="G24271" s="35"/>
      <c r="H24271" s="35"/>
    </row>
    <row r="24272" spans="7:8" x14ac:dyDescent="0.2">
      <c r="G24272" s="35"/>
      <c r="H24272" s="35"/>
    </row>
    <row r="24273" spans="7:8" x14ac:dyDescent="0.2">
      <c r="G24273" s="35"/>
      <c r="H24273" s="35"/>
    </row>
    <row r="24274" spans="7:8" x14ac:dyDescent="0.2">
      <c r="G24274" s="35"/>
      <c r="H24274" s="35"/>
    </row>
    <row r="24275" spans="7:8" x14ac:dyDescent="0.2">
      <c r="G24275" s="35"/>
      <c r="H24275" s="35"/>
    </row>
    <row r="24276" spans="7:8" x14ac:dyDescent="0.2">
      <c r="G24276" s="35"/>
      <c r="H24276" s="35"/>
    </row>
    <row r="24277" spans="7:8" x14ac:dyDescent="0.2">
      <c r="G24277" s="35"/>
      <c r="H24277" s="35"/>
    </row>
    <row r="24278" spans="7:8" x14ac:dyDescent="0.2">
      <c r="G24278" s="35"/>
      <c r="H24278" s="35"/>
    </row>
    <row r="24279" spans="7:8" x14ac:dyDescent="0.2">
      <c r="G24279" s="35"/>
      <c r="H24279" s="35"/>
    </row>
    <row r="24280" spans="7:8" x14ac:dyDescent="0.2">
      <c r="G24280" s="35"/>
      <c r="H24280" s="35"/>
    </row>
    <row r="24281" spans="7:8" x14ac:dyDescent="0.2">
      <c r="G24281" s="35"/>
      <c r="H24281" s="35"/>
    </row>
    <row r="24282" spans="7:8" x14ac:dyDescent="0.2">
      <c r="G24282" s="35"/>
      <c r="H24282" s="35"/>
    </row>
    <row r="24283" spans="7:8" x14ac:dyDescent="0.2">
      <c r="G24283" s="35"/>
      <c r="H24283" s="35"/>
    </row>
    <row r="24284" spans="7:8" x14ac:dyDescent="0.2">
      <c r="G24284" s="35"/>
      <c r="H24284" s="35"/>
    </row>
    <row r="24285" spans="7:8" x14ac:dyDescent="0.2">
      <c r="G24285" s="35"/>
      <c r="H24285" s="35"/>
    </row>
    <row r="24286" spans="7:8" x14ac:dyDescent="0.2">
      <c r="G24286" s="35"/>
      <c r="H24286" s="35"/>
    </row>
    <row r="24287" spans="7:8" x14ac:dyDescent="0.2">
      <c r="G24287" s="35"/>
      <c r="H24287" s="35"/>
    </row>
    <row r="24288" spans="7:8" x14ac:dyDescent="0.2">
      <c r="G24288" s="35"/>
      <c r="H24288" s="35"/>
    </row>
    <row r="24289" spans="7:8" x14ac:dyDescent="0.2">
      <c r="G24289" s="35"/>
      <c r="H24289" s="35"/>
    </row>
    <row r="24290" spans="7:8" x14ac:dyDescent="0.2">
      <c r="G24290" s="35"/>
      <c r="H24290" s="35"/>
    </row>
    <row r="24291" spans="7:8" x14ac:dyDescent="0.2">
      <c r="G24291" s="35"/>
      <c r="H24291" s="35"/>
    </row>
    <row r="24292" spans="7:8" x14ac:dyDescent="0.2">
      <c r="G24292" s="35"/>
      <c r="H24292" s="35"/>
    </row>
    <row r="24293" spans="7:8" x14ac:dyDescent="0.2">
      <c r="G24293" s="35"/>
      <c r="H24293" s="35"/>
    </row>
    <row r="24294" spans="7:8" x14ac:dyDescent="0.2">
      <c r="G24294" s="35"/>
      <c r="H24294" s="35"/>
    </row>
    <row r="24295" spans="7:8" x14ac:dyDescent="0.2">
      <c r="G24295" s="35"/>
      <c r="H24295" s="35"/>
    </row>
    <row r="24296" spans="7:8" x14ac:dyDescent="0.2">
      <c r="G24296" s="35"/>
      <c r="H24296" s="35"/>
    </row>
    <row r="24297" spans="7:8" x14ac:dyDescent="0.2">
      <c r="G24297" s="35"/>
      <c r="H24297" s="35"/>
    </row>
    <row r="24298" spans="7:8" x14ac:dyDescent="0.2">
      <c r="G24298" s="35"/>
      <c r="H24298" s="35"/>
    </row>
    <row r="24299" spans="7:8" x14ac:dyDescent="0.2">
      <c r="G24299" s="35"/>
      <c r="H24299" s="35"/>
    </row>
    <row r="24300" spans="7:8" x14ac:dyDescent="0.2">
      <c r="G24300" s="35"/>
      <c r="H24300" s="35"/>
    </row>
    <row r="24301" spans="7:8" x14ac:dyDescent="0.2">
      <c r="G24301" s="35"/>
      <c r="H24301" s="35"/>
    </row>
    <row r="24302" spans="7:8" x14ac:dyDescent="0.2">
      <c r="G24302" s="35"/>
      <c r="H24302" s="35"/>
    </row>
    <row r="24303" spans="7:8" x14ac:dyDescent="0.2">
      <c r="G24303" s="35"/>
      <c r="H24303" s="35"/>
    </row>
    <row r="24304" spans="7:8" x14ac:dyDescent="0.2">
      <c r="G24304" s="35"/>
      <c r="H24304" s="35"/>
    </row>
    <row r="24305" spans="7:8" x14ac:dyDescent="0.2">
      <c r="G24305" s="35"/>
      <c r="H24305" s="35"/>
    </row>
    <row r="24306" spans="7:8" x14ac:dyDescent="0.2">
      <c r="G24306" s="35"/>
      <c r="H24306" s="35"/>
    </row>
    <row r="24307" spans="7:8" x14ac:dyDescent="0.2">
      <c r="G24307" s="35"/>
      <c r="H24307" s="35"/>
    </row>
    <row r="24308" spans="7:8" x14ac:dyDescent="0.2">
      <c r="G24308" s="35"/>
      <c r="H24308" s="35"/>
    </row>
    <row r="24309" spans="7:8" x14ac:dyDescent="0.2">
      <c r="G24309" s="35"/>
      <c r="H24309" s="35"/>
    </row>
    <row r="24310" spans="7:8" x14ac:dyDescent="0.2">
      <c r="G24310" s="35"/>
      <c r="H24310" s="35"/>
    </row>
    <row r="24311" spans="7:8" x14ac:dyDescent="0.2">
      <c r="G24311" s="35"/>
      <c r="H24311" s="35"/>
    </row>
    <row r="24312" spans="7:8" x14ac:dyDescent="0.2">
      <c r="G24312" s="35"/>
      <c r="H24312" s="35"/>
    </row>
    <row r="24313" spans="7:8" x14ac:dyDescent="0.2">
      <c r="G24313" s="35"/>
      <c r="H24313" s="35"/>
    </row>
    <row r="24314" spans="7:8" x14ac:dyDescent="0.2">
      <c r="G24314" s="35"/>
      <c r="H24314" s="35"/>
    </row>
    <row r="24315" spans="7:8" x14ac:dyDescent="0.2">
      <c r="G24315" s="35"/>
      <c r="H24315" s="35"/>
    </row>
    <row r="24316" spans="7:8" x14ac:dyDescent="0.2">
      <c r="G24316" s="35"/>
      <c r="H24316" s="35"/>
    </row>
    <row r="24317" spans="7:8" x14ac:dyDescent="0.2">
      <c r="G24317" s="35"/>
      <c r="H24317" s="35"/>
    </row>
    <row r="24318" spans="7:8" x14ac:dyDescent="0.2">
      <c r="G24318" s="35"/>
      <c r="H24318" s="35"/>
    </row>
    <row r="24319" spans="7:8" x14ac:dyDescent="0.2">
      <c r="G24319" s="35"/>
      <c r="H24319" s="35"/>
    </row>
    <row r="24320" spans="7:8" x14ac:dyDescent="0.2">
      <c r="G24320" s="35"/>
      <c r="H24320" s="35"/>
    </row>
    <row r="24321" spans="7:8" x14ac:dyDescent="0.2">
      <c r="G24321" s="35"/>
      <c r="H24321" s="35"/>
    </row>
    <row r="24322" spans="7:8" x14ac:dyDescent="0.2">
      <c r="G24322" s="35"/>
      <c r="H24322" s="35"/>
    </row>
    <row r="24323" spans="7:8" x14ac:dyDescent="0.2">
      <c r="G24323" s="35"/>
      <c r="H24323" s="35"/>
    </row>
    <row r="24324" spans="7:8" x14ac:dyDescent="0.2">
      <c r="G24324" s="35"/>
      <c r="H24324" s="35"/>
    </row>
    <row r="24325" spans="7:8" x14ac:dyDescent="0.2">
      <c r="G24325" s="35"/>
      <c r="H24325" s="35"/>
    </row>
    <row r="24326" spans="7:8" x14ac:dyDescent="0.2">
      <c r="G24326" s="35"/>
      <c r="H24326" s="35"/>
    </row>
    <row r="24327" spans="7:8" x14ac:dyDescent="0.2">
      <c r="G24327" s="35"/>
      <c r="H24327" s="35"/>
    </row>
    <row r="24328" spans="7:8" x14ac:dyDescent="0.2">
      <c r="G24328" s="35"/>
      <c r="H24328" s="35"/>
    </row>
    <row r="24329" spans="7:8" x14ac:dyDescent="0.2">
      <c r="G24329" s="35"/>
      <c r="H24329" s="35"/>
    </row>
    <row r="24330" spans="7:8" x14ac:dyDescent="0.2">
      <c r="G24330" s="35"/>
      <c r="H24330" s="35"/>
    </row>
    <row r="24331" spans="7:8" x14ac:dyDescent="0.2">
      <c r="G24331" s="35"/>
      <c r="H24331" s="35"/>
    </row>
    <row r="24332" spans="7:8" x14ac:dyDescent="0.2">
      <c r="G24332" s="35"/>
      <c r="H24332" s="35"/>
    </row>
    <row r="24333" spans="7:8" x14ac:dyDescent="0.2">
      <c r="G24333" s="35"/>
      <c r="H24333" s="35"/>
    </row>
    <row r="24334" spans="7:8" x14ac:dyDescent="0.2">
      <c r="G24334" s="35"/>
      <c r="H24334" s="35"/>
    </row>
    <row r="24335" spans="7:8" x14ac:dyDescent="0.2">
      <c r="G24335" s="35"/>
      <c r="H24335" s="35"/>
    </row>
    <row r="24336" spans="7:8" x14ac:dyDescent="0.2">
      <c r="G24336" s="35"/>
      <c r="H24336" s="35"/>
    </row>
    <row r="24337" spans="7:8" x14ac:dyDescent="0.2">
      <c r="G24337" s="35"/>
      <c r="H24337" s="35"/>
    </row>
    <row r="24338" spans="7:8" x14ac:dyDescent="0.2">
      <c r="G24338" s="35"/>
      <c r="H24338" s="35"/>
    </row>
    <row r="24339" spans="7:8" x14ac:dyDescent="0.2">
      <c r="G24339" s="35"/>
      <c r="H24339" s="35"/>
    </row>
    <row r="24340" spans="7:8" x14ac:dyDescent="0.2">
      <c r="G24340" s="35"/>
      <c r="H24340" s="35"/>
    </row>
    <row r="24341" spans="7:8" x14ac:dyDescent="0.2">
      <c r="G24341" s="35"/>
      <c r="H24341" s="35"/>
    </row>
    <row r="24342" spans="7:8" x14ac:dyDescent="0.2">
      <c r="G24342" s="35"/>
      <c r="H24342" s="35"/>
    </row>
    <row r="24343" spans="7:8" x14ac:dyDescent="0.2">
      <c r="G24343" s="35"/>
      <c r="H24343" s="35"/>
    </row>
    <row r="24344" spans="7:8" x14ac:dyDescent="0.2">
      <c r="G24344" s="35"/>
      <c r="H24344" s="35"/>
    </row>
    <row r="24345" spans="7:8" x14ac:dyDescent="0.2">
      <c r="G24345" s="35"/>
      <c r="H24345" s="35"/>
    </row>
    <row r="24346" spans="7:8" x14ac:dyDescent="0.2">
      <c r="G24346" s="35"/>
      <c r="H24346" s="35"/>
    </row>
    <row r="24347" spans="7:8" x14ac:dyDescent="0.2">
      <c r="G24347" s="35"/>
      <c r="H24347" s="35"/>
    </row>
    <row r="24348" spans="7:8" x14ac:dyDescent="0.2">
      <c r="G24348" s="35"/>
      <c r="H24348" s="35"/>
    </row>
    <row r="24349" spans="7:8" x14ac:dyDescent="0.2">
      <c r="G24349" s="35"/>
      <c r="H24349" s="35"/>
    </row>
    <row r="24350" spans="7:8" x14ac:dyDescent="0.2">
      <c r="G24350" s="35"/>
      <c r="H24350" s="35"/>
    </row>
    <row r="24351" spans="7:8" x14ac:dyDescent="0.2">
      <c r="G24351" s="35"/>
      <c r="H24351" s="35"/>
    </row>
    <row r="24352" spans="7:8" x14ac:dyDescent="0.2">
      <c r="G24352" s="35"/>
      <c r="H24352" s="35"/>
    </row>
    <row r="24353" spans="7:8" x14ac:dyDescent="0.2">
      <c r="G24353" s="35"/>
      <c r="H24353" s="35"/>
    </row>
    <row r="24354" spans="7:8" x14ac:dyDescent="0.2">
      <c r="G24354" s="35"/>
      <c r="H24354" s="35"/>
    </row>
    <row r="24355" spans="7:8" x14ac:dyDescent="0.2">
      <c r="G24355" s="35"/>
      <c r="H24355" s="35"/>
    </row>
    <row r="24356" spans="7:8" x14ac:dyDescent="0.2">
      <c r="G24356" s="35"/>
      <c r="H24356" s="35"/>
    </row>
    <row r="24357" spans="7:8" x14ac:dyDescent="0.2">
      <c r="G24357" s="35"/>
      <c r="H24357" s="35"/>
    </row>
    <row r="24358" spans="7:8" x14ac:dyDescent="0.2">
      <c r="G24358" s="35"/>
      <c r="H24358" s="35"/>
    </row>
    <row r="24359" spans="7:8" x14ac:dyDescent="0.2">
      <c r="G24359" s="35"/>
      <c r="H24359" s="35"/>
    </row>
    <row r="24360" spans="7:8" x14ac:dyDescent="0.2">
      <c r="G24360" s="35"/>
      <c r="H24360" s="35"/>
    </row>
    <row r="24361" spans="7:8" x14ac:dyDescent="0.2">
      <c r="G24361" s="35"/>
      <c r="H24361" s="35"/>
    </row>
    <row r="24362" spans="7:8" x14ac:dyDescent="0.2">
      <c r="G24362" s="35"/>
      <c r="H24362" s="35"/>
    </row>
    <row r="24363" spans="7:8" x14ac:dyDescent="0.2">
      <c r="G24363" s="35"/>
      <c r="H24363" s="35"/>
    </row>
    <row r="24364" spans="7:8" x14ac:dyDescent="0.2">
      <c r="G24364" s="35"/>
      <c r="H24364" s="35"/>
    </row>
    <row r="24365" spans="7:8" x14ac:dyDescent="0.2">
      <c r="G24365" s="35"/>
      <c r="H24365" s="35"/>
    </row>
    <row r="24366" spans="7:8" x14ac:dyDescent="0.2">
      <c r="G24366" s="35"/>
      <c r="H24366" s="35"/>
    </row>
    <row r="24367" spans="7:8" x14ac:dyDescent="0.2">
      <c r="G24367" s="35"/>
      <c r="H24367" s="35"/>
    </row>
    <row r="24368" spans="7:8" x14ac:dyDescent="0.2">
      <c r="G24368" s="35"/>
      <c r="H24368" s="35"/>
    </row>
    <row r="24369" spans="7:8" x14ac:dyDescent="0.2">
      <c r="G24369" s="35"/>
      <c r="H24369" s="35"/>
    </row>
    <row r="24370" spans="7:8" x14ac:dyDescent="0.2">
      <c r="G24370" s="35"/>
      <c r="H24370" s="35"/>
    </row>
    <row r="24371" spans="7:8" x14ac:dyDescent="0.2">
      <c r="G24371" s="35"/>
      <c r="H24371" s="35"/>
    </row>
    <row r="24372" spans="7:8" x14ac:dyDescent="0.2">
      <c r="G24372" s="35"/>
      <c r="H24372" s="35"/>
    </row>
    <row r="24373" spans="7:8" x14ac:dyDescent="0.2">
      <c r="G24373" s="35"/>
      <c r="H24373" s="35"/>
    </row>
    <row r="24374" spans="7:8" x14ac:dyDescent="0.2">
      <c r="G24374" s="35"/>
      <c r="H24374" s="35"/>
    </row>
    <row r="24375" spans="7:8" x14ac:dyDescent="0.2">
      <c r="G24375" s="35"/>
      <c r="H24375" s="35"/>
    </row>
    <row r="24376" spans="7:8" x14ac:dyDescent="0.2">
      <c r="G24376" s="35"/>
      <c r="H24376" s="35"/>
    </row>
    <row r="24377" spans="7:8" x14ac:dyDescent="0.2">
      <c r="G24377" s="35"/>
      <c r="H24377" s="35"/>
    </row>
    <row r="24378" spans="7:8" x14ac:dyDescent="0.2">
      <c r="G24378" s="35"/>
      <c r="H24378" s="35"/>
    </row>
    <row r="24379" spans="7:8" x14ac:dyDescent="0.2">
      <c r="G24379" s="35"/>
      <c r="H24379" s="35"/>
    </row>
    <row r="24380" spans="7:8" x14ac:dyDescent="0.2">
      <c r="G24380" s="35"/>
      <c r="H24380" s="35"/>
    </row>
    <row r="24381" spans="7:8" x14ac:dyDescent="0.2">
      <c r="G24381" s="35"/>
      <c r="H24381" s="35"/>
    </row>
    <row r="24382" spans="7:8" x14ac:dyDescent="0.2">
      <c r="G24382" s="35"/>
      <c r="H24382" s="35"/>
    </row>
    <row r="24383" spans="7:8" x14ac:dyDescent="0.2">
      <c r="G24383" s="35"/>
      <c r="H24383" s="35"/>
    </row>
    <row r="24384" spans="7:8" x14ac:dyDescent="0.2">
      <c r="G24384" s="35"/>
      <c r="H24384" s="35"/>
    </row>
    <row r="24385" spans="7:8" x14ac:dyDescent="0.2">
      <c r="G24385" s="35"/>
      <c r="H24385" s="35"/>
    </row>
    <row r="24386" spans="7:8" x14ac:dyDescent="0.2">
      <c r="G24386" s="35"/>
      <c r="H24386" s="35"/>
    </row>
    <row r="24387" spans="7:8" x14ac:dyDescent="0.2">
      <c r="G24387" s="35"/>
      <c r="H24387" s="35"/>
    </row>
    <row r="24388" spans="7:8" x14ac:dyDescent="0.2">
      <c r="G24388" s="35"/>
      <c r="H24388" s="35"/>
    </row>
    <row r="24389" spans="7:8" x14ac:dyDescent="0.2">
      <c r="G24389" s="35"/>
      <c r="H24389" s="35"/>
    </row>
    <row r="24390" spans="7:8" x14ac:dyDescent="0.2">
      <c r="G24390" s="35"/>
      <c r="H24390" s="35"/>
    </row>
    <row r="24391" spans="7:8" x14ac:dyDescent="0.2">
      <c r="G24391" s="35"/>
      <c r="H24391" s="35"/>
    </row>
    <row r="24392" spans="7:8" x14ac:dyDescent="0.2">
      <c r="G24392" s="35"/>
      <c r="H24392" s="35"/>
    </row>
    <row r="24393" spans="7:8" x14ac:dyDescent="0.2">
      <c r="G24393" s="35"/>
      <c r="H24393" s="35"/>
    </row>
    <row r="24394" spans="7:8" x14ac:dyDescent="0.2">
      <c r="G24394" s="35"/>
      <c r="H24394" s="35"/>
    </row>
    <row r="24395" spans="7:8" x14ac:dyDescent="0.2">
      <c r="G24395" s="35"/>
      <c r="H24395" s="35"/>
    </row>
    <row r="24396" spans="7:8" x14ac:dyDescent="0.2">
      <c r="G24396" s="35"/>
      <c r="H24396" s="35"/>
    </row>
    <row r="24397" spans="7:8" x14ac:dyDescent="0.2">
      <c r="G24397" s="35"/>
      <c r="H24397" s="35"/>
    </row>
    <row r="24398" spans="7:8" x14ac:dyDescent="0.2">
      <c r="G24398" s="35"/>
      <c r="H24398" s="35"/>
    </row>
    <row r="24399" spans="7:8" x14ac:dyDescent="0.2">
      <c r="G24399" s="35"/>
      <c r="H24399" s="35"/>
    </row>
    <row r="24400" spans="7:8" x14ac:dyDescent="0.2">
      <c r="G24400" s="35"/>
      <c r="H24400" s="35"/>
    </row>
    <row r="24401" spans="7:8" x14ac:dyDescent="0.2">
      <c r="G24401" s="35"/>
      <c r="H24401" s="35"/>
    </row>
    <row r="24402" spans="7:8" x14ac:dyDescent="0.2">
      <c r="G24402" s="35"/>
      <c r="H24402" s="35"/>
    </row>
    <row r="24403" spans="7:8" x14ac:dyDescent="0.2">
      <c r="G24403" s="35"/>
      <c r="H24403" s="35"/>
    </row>
    <row r="24404" spans="7:8" x14ac:dyDescent="0.2">
      <c r="G24404" s="35"/>
      <c r="H24404" s="35"/>
    </row>
    <row r="24405" spans="7:8" x14ac:dyDescent="0.2">
      <c r="G24405" s="35"/>
      <c r="H24405" s="35"/>
    </row>
    <row r="24406" spans="7:8" x14ac:dyDescent="0.2">
      <c r="G24406" s="35"/>
      <c r="H24406" s="35"/>
    </row>
    <row r="24407" spans="7:8" x14ac:dyDescent="0.2">
      <c r="G24407" s="35"/>
      <c r="H24407" s="35"/>
    </row>
    <row r="24408" spans="7:8" x14ac:dyDescent="0.2">
      <c r="G24408" s="35"/>
      <c r="H24408" s="35"/>
    </row>
    <row r="24409" spans="7:8" x14ac:dyDescent="0.2">
      <c r="G24409" s="35"/>
      <c r="H24409" s="35"/>
    </row>
    <row r="24410" spans="7:8" x14ac:dyDescent="0.2">
      <c r="G24410" s="35"/>
      <c r="H24410" s="35"/>
    </row>
    <row r="24411" spans="7:8" x14ac:dyDescent="0.2">
      <c r="G24411" s="35"/>
      <c r="H24411" s="35"/>
    </row>
    <row r="24412" spans="7:8" x14ac:dyDescent="0.2">
      <c r="G24412" s="35"/>
      <c r="H24412" s="35"/>
    </row>
    <row r="24413" spans="7:8" x14ac:dyDescent="0.2">
      <c r="G24413" s="35"/>
      <c r="H24413" s="35"/>
    </row>
    <row r="24414" spans="7:8" x14ac:dyDescent="0.2">
      <c r="G24414" s="35"/>
      <c r="H24414" s="35"/>
    </row>
    <row r="24415" spans="7:8" x14ac:dyDescent="0.2">
      <c r="G24415" s="35"/>
      <c r="H24415" s="35"/>
    </row>
    <row r="24416" spans="7:8" x14ac:dyDescent="0.2">
      <c r="G24416" s="35"/>
      <c r="H24416" s="35"/>
    </row>
    <row r="24417" spans="7:8" x14ac:dyDescent="0.2">
      <c r="G24417" s="35"/>
      <c r="H24417" s="35"/>
    </row>
    <row r="24418" spans="7:8" x14ac:dyDescent="0.2">
      <c r="G24418" s="35"/>
      <c r="H24418" s="35"/>
    </row>
    <row r="24419" spans="7:8" x14ac:dyDescent="0.2">
      <c r="G24419" s="35"/>
      <c r="H24419" s="35"/>
    </row>
    <row r="24420" spans="7:8" x14ac:dyDescent="0.2">
      <c r="G24420" s="35"/>
      <c r="H24420" s="35"/>
    </row>
    <row r="24421" spans="7:8" x14ac:dyDescent="0.2">
      <c r="G24421" s="35"/>
      <c r="H24421" s="35"/>
    </row>
    <row r="24422" spans="7:8" x14ac:dyDescent="0.2">
      <c r="G24422" s="35"/>
      <c r="H24422" s="35"/>
    </row>
    <row r="24423" spans="7:8" x14ac:dyDescent="0.2">
      <c r="G24423" s="35"/>
      <c r="H24423" s="35"/>
    </row>
    <row r="24424" spans="7:8" x14ac:dyDescent="0.2">
      <c r="G24424" s="35"/>
      <c r="H24424" s="35"/>
    </row>
    <row r="24425" spans="7:8" x14ac:dyDescent="0.2">
      <c r="G24425" s="35"/>
      <c r="H24425" s="35"/>
    </row>
    <row r="24426" spans="7:8" x14ac:dyDescent="0.2">
      <c r="G24426" s="35"/>
      <c r="H24426" s="35"/>
    </row>
    <row r="24427" spans="7:8" x14ac:dyDescent="0.2">
      <c r="G24427" s="35"/>
      <c r="H24427" s="35"/>
    </row>
    <row r="24428" spans="7:8" x14ac:dyDescent="0.2">
      <c r="G24428" s="35"/>
      <c r="H24428" s="35"/>
    </row>
    <row r="24429" spans="7:8" x14ac:dyDescent="0.2">
      <c r="G24429" s="35"/>
      <c r="H24429" s="35"/>
    </row>
    <row r="24430" spans="7:8" x14ac:dyDescent="0.2">
      <c r="G24430" s="35"/>
      <c r="H24430" s="35"/>
    </row>
    <row r="24431" spans="7:8" x14ac:dyDescent="0.2">
      <c r="G24431" s="35"/>
      <c r="H24431" s="35"/>
    </row>
    <row r="24432" spans="7:8" x14ac:dyDescent="0.2">
      <c r="G24432" s="35"/>
      <c r="H24432" s="35"/>
    </row>
    <row r="24433" spans="7:8" x14ac:dyDescent="0.2">
      <c r="G24433" s="35"/>
      <c r="H24433" s="35"/>
    </row>
    <row r="24434" spans="7:8" x14ac:dyDescent="0.2">
      <c r="G24434" s="35"/>
      <c r="H24434" s="35"/>
    </row>
    <row r="24435" spans="7:8" x14ac:dyDescent="0.2">
      <c r="G24435" s="35"/>
      <c r="H24435" s="35"/>
    </row>
    <row r="24436" spans="7:8" x14ac:dyDescent="0.2">
      <c r="G24436" s="35"/>
      <c r="H24436" s="35"/>
    </row>
    <row r="24437" spans="7:8" x14ac:dyDescent="0.2">
      <c r="G24437" s="35"/>
      <c r="H24437" s="35"/>
    </row>
    <row r="24438" spans="7:8" x14ac:dyDescent="0.2">
      <c r="G24438" s="35"/>
      <c r="H24438" s="35"/>
    </row>
    <row r="24439" spans="7:8" x14ac:dyDescent="0.2">
      <c r="G24439" s="35"/>
      <c r="H24439" s="35"/>
    </row>
    <row r="24440" spans="7:8" x14ac:dyDescent="0.2">
      <c r="G24440" s="35"/>
      <c r="H24440" s="35"/>
    </row>
    <row r="24441" spans="7:8" x14ac:dyDescent="0.2">
      <c r="G24441" s="35"/>
      <c r="H24441" s="35"/>
    </row>
    <row r="24442" spans="7:8" x14ac:dyDescent="0.2">
      <c r="G24442" s="35"/>
      <c r="H24442" s="35"/>
    </row>
    <row r="24443" spans="7:8" x14ac:dyDescent="0.2">
      <c r="G24443" s="35"/>
      <c r="H24443" s="35"/>
    </row>
    <row r="24444" spans="7:8" x14ac:dyDescent="0.2">
      <c r="G24444" s="35"/>
      <c r="H24444" s="35"/>
    </row>
    <row r="24445" spans="7:8" x14ac:dyDescent="0.2">
      <c r="G24445" s="35"/>
      <c r="H24445" s="35"/>
    </row>
    <row r="24446" spans="7:8" x14ac:dyDescent="0.2">
      <c r="G24446" s="35"/>
      <c r="H24446" s="35"/>
    </row>
    <row r="24447" spans="7:8" x14ac:dyDescent="0.2">
      <c r="G24447" s="35"/>
      <c r="H24447" s="35"/>
    </row>
    <row r="24448" spans="7:8" x14ac:dyDescent="0.2">
      <c r="G24448" s="35"/>
      <c r="H24448" s="35"/>
    </row>
    <row r="24449" spans="7:8" x14ac:dyDescent="0.2">
      <c r="G24449" s="35"/>
      <c r="H24449" s="35"/>
    </row>
    <row r="24450" spans="7:8" x14ac:dyDescent="0.2">
      <c r="G24450" s="35"/>
      <c r="H24450" s="35"/>
    </row>
    <row r="24451" spans="7:8" x14ac:dyDescent="0.2">
      <c r="G24451" s="35"/>
      <c r="H24451" s="35"/>
    </row>
    <row r="24452" spans="7:8" x14ac:dyDescent="0.2">
      <c r="G24452" s="35"/>
      <c r="H24452" s="35"/>
    </row>
    <row r="24453" spans="7:8" x14ac:dyDescent="0.2">
      <c r="G24453" s="35"/>
      <c r="H24453" s="35"/>
    </row>
    <row r="24454" spans="7:8" x14ac:dyDescent="0.2">
      <c r="G24454" s="35"/>
      <c r="H24454" s="35"/>
    </row>
    <row r="24455" spans="7:8" x14ac:dyDescent="0.2">
      <c r="G24455" s="35"/>
      <c r="H24455" s="35"/>
    </row>
    <row r="24456" spans="7:8" x14ac:dyDescent="0.2">
      <c r="G24456" s="35"/>
      <c r="H24456" s="35"/>
    </row>
    <row r="24457" spans="7:8" x14ac:dyDescent="0.2">
      <c r="G24457" s="35"/>
      <c r="H24457" s="35"/>
    </row>
    <row r="24458" spans="7:8" x14ac:dyDescent="0.2">
      <c r="G24458" s="35"/>
      <c r="H24458" s="35"/>
    </row>
    <row r="24459" spans="7:8" x14ac:dyDescent="0.2">
      <c r="G24459" s="35"/>
      <c r="H24459" s="35"/>
    </row>
    <row r="24460" spans="7:8" x14ac:dyDescent="0.2">
      <c r="G24460" s="35"/>
      <c r="H24460" s="35"/>
    </row>
    <row r="24461" spans="7:8" x14ac:dyDescent="0.2">
      <c r="G24461" s="35"/>
      <c r="H24461" s="35"/>
    </row>
    <row r="24462" spans="7:8" x14ac:dyDescent="0.2">
      <c r="G24462" s="35"/>
      <c r="H24462" s="35"/>
    </row>
    <row r="24463" spans="7:8" x14ac:dyDescent="0.2">
      <c r="G24463" s="35"/>
      <c r="H24463" s="35"/>
    </row>
    <row r="24464" spans="7:8" x14ac:dyDescent="0.2">
      <c r="G24464" s="35"/>
      <c r="H24464" s="35"/>
    </row>
    <row r="24465" spans="7:8" x14ac:dyDescent="0.2">
      <c r="G24465" s="35"/>
      <c r="H24465" s="35"/>
    </row>
    <row r="24466" spans="7:8" x14ac:dyDescent="0.2">
      <c r="G24466" s="35"/>
      <c r="H24466" s="35"/>
    </row>
    <row r="24467" spans="7:8" x14ac:dyDescent="0.2">
      <c r="G24467" s="35"/>
      <c r="H24467" s="35"/>
    </row>
    <row r="24468" spans="7:8" x14ac:dyDescent="0.2">
      <c r="G24468" s="35"/>
      <c r="H24468" s="35"/>
    </row>
    <row r="24469" spans="7:8" x14ac:dyDescent="0.2">
      <c r="G24469" s="35"/>
      <c r="H24469" s="35"/>
    </row>
    <row r="24470" spans="7:8" x14ac:dyDescent="0.2">
      <c r="G24470" s="35"/>
      <c r="H24470" s="35"/>
    </row>
    <row r="24471" spans="7:8" x14ac:dyDescent="0.2">
      <c r="G24471" s="35"/>
      <c r="H24471" s="35"/>
    </row>
    <row r="24472" spans="7:8" x14ac:dyDescent="0.2">
      <c r="G24472" s="35"/>
      <c r="H24472" s="35"/>
    </row>
    <row r="24473" spans="7:8" x14ac:dyDescent="0.2">
      <c r="G24473" s="35"/>
      <c r="H24473" s="35"/>
    </row>
    <row r="24474" spans="7:8" x14ac:dyDescent="0.2">
      <c r="G24474" s="35"/>
      <c r="H24474" s="35"/>
    </row>
    <row r="24475" spans="7:8" x14ac:dyDescent="0.2">
      <c r="G24475" s="35"/>
      <c r="H24475" s="35"/>
    </row>
    <row r="24476" spans="7:8" x14ac:dyDescent="0.2">
      <c r="G24476" s="35"/>
      <c r="H24476" s="35"/>
    </row>
    <row r="24477" spans="7:8" x14ac:dyDescent="0.2">
      <c r="G24477" s="35"/>
      <c r="H24477" s="35"/>
    </row>
    <row r="24478" spans="7:8" x14ac:dyDescent="0.2">
      <c r="G24478" s="35"/>
      <c r="H24478" s="35"/>
    </row>
    <row r="24479" spans="7:8" x14ac:dyDescent="0.2">
      <c r="G24479" s="35"/>
      <c r="H24479" s="35"/>
    </row>
    <row r="24480" spans="7:8" x14ac:dyDescent="0.2">
      <c r="G24480" s="35"/>
      <c r="H24480" s="35"/>
    </row>
    <row r="24481" spans="7:8" x14ac:dyDescent="0.2">
      <c r="G24481" s="35"/>
      <c r="H24481" s="35"/>
    </row>
    <row r="24482" spans="7:8" x14ac:dyDescent="0.2">
      <c r="G24482" s="35"/>
      <c r="H24482" s="35"/>
    </row>
    <row r="24483" spans="7:8" x14ac:dyDescent="0.2">
      <c r="G24483" s="35"/>
      <c r="H24483" s="35"/>
    </row>
    <row r="24484" spans="7:8" x14ac:dyDescent="0.2">
      <c r="G24484" s="35"/>
      <c r="H24484" s="35"/>
    </row>
    <row r="24485" spans="7:8" x14ac:dyDescent="0.2">
      <c r="G24485" s="35"/>
      <c r="H24485" s="35"/>
    </row>
    <row r="24486" spans="7:8" x14ac:dyDescent="0.2">
      <c r="G24486" s="35"/>
      <c r="H24486" s="35"/>
    </row>
    <row r="24487" spans="7:8" x14ac:dyDescent="0.2">
      <c r="G24487" s="35"/>
      <c r="H24487" s="35"/>
    </row>
    <row r="24488" spans="7:8" x14ac:dyDescent="0.2">
      <c r="G24488" s="35"/>
      <c r="H24488" s="35"/>
    </row>
    <row r="24489" spans="7:8" x14ac:dyDescent="0.2">
      <c r="G24489" s="35"/>
      <c r="H24489" s="35"/>
    </row>
    <row r="24490" spans="7:8" x14ac:dyDescent="0.2">
      <c r="G24490" s="35"/>
      <c r="H24490" s="35"/>
    </row>
    <row r="24491" spans="7:8" x14ac:dyDescent="0.2">
      <c r="G24491" s="35"/>
      <c r="H24491" s="35"/>
    </row>
    <row r="24492" spans="7:8" x14ac:dyDescent="0.2">
      <c r="G24492" s="35"/>
      <c r="H24492" s="35"/>
    </row>
    <row r="24493" spans="7:8" x14ac:dyDescent="0.2">
      <c r="G24493" s="35"/>
      <c r="H24493" s="35"/>
    </row>
    <row r="24494" spans="7:8" x14ac:dyDescent="0.2">
      <c r="G24494" s="35"/>
      <c r="H24494" s="35"/>
    </row>
    <row r="24495" spans="7:8" x14ac:dyDescent="0.2">
      <c r="G24495" s="35"/>
      <c r="H24495" s="35"/>
    </row>
    <row r="24496" spans="7:8" x14ac:dyDescent="0.2">
      <c r="G24496" s="35"/>
      <c r="H24496" s="35"/>
    </row>
    <row r="24497" spans="7:8" x14ac:dyDescent="0.2">
      <c r="G24497" s="35"/>
      <c r="H24497" s="35"/>
    </row>
    <row r="24498" spans="7:8" x14ac:dyDescent="0.2">
      <c r="G24498" s="35"/>
      <c r="H24498" s="35"/>
    </row>
    <row r="24499" spans="7:8" x14ac:dyDescent="0.2">
      <c r="G24499" s="35"/>
      <c r="H24499" s="35"/>
    </row>
    <row r="24500" spans="7:8" x14ac:dyDescent="0.2">
      <c r="G24500" s="35"/>
      <c r="H24500" s="35"/>
    </row>
    <row r="24501" spans="7:8" x14ac:dyDescent="0.2">
      <c r="G24501" s="35"/>
      <c r="H24501" s="35"/>
    </row>
    <row r="24502" spans="7:8" x14ac:dyDescent="0.2">
      <c r="G24502" s="35"/>
      <c r="H24502" s="35"/>
    </row>
    <row r="24503" spans="7:8" x14ac:dyDescent="0.2">
      <c r="G24503" s="35"/>
      <c r="H24503" s="35"/>
    </row>
    <row r="24504" spans="7:8" x14ac:dyDescent="0.2">
      <c r="G24504" s="35"/>
      <c r="H24504" s="35"/>
    </row>
    <row r="24505" spans="7:8" x14ac:dyDescent="0.2">
      <c r="G24505" s="35"/>
      <c r="H24505" s="35"/>
    </row>
    <row r="24506" spans="7:8" x14ac:dyDescent="0.2">
      <c r="G24506" s="35"/>
      <c r="H24506" s="35"/>
    </row>
    <row r="24507" spans="7:8" x14ac:dyDescent="0.2">
      <c r="G24507" s="35"/>
      <c r="H24507" s="35"/>
    </row>
    <row r="24508" spans="7:8" x14ac:dyDescent="0.2">
      <c r="G24508" s="35"/>
      <c r="H24508" s="35"/>
    </row>
    <row r="24509" spans="7:8" x14ac:dyDescent="0.2">
      <c r="G24509" s="35"/>
      <c r="H24509" s="35"/>
    </row>
    <row r="24510" spans="7:8" x14ac:dyDescent="0.2">
      <c r="G24510" s="35"/>
      <c r="H24510" s="35"/>
    </row>
    <row r="24511" spans="7:8" x14ac:dyDescent="0.2">
      <c r="G24511" s="35"/>
      <c r="H24511" s="35"/>
    </row>
    <row r="24512" spans="7:8" x14ac:dyDescent="0.2">
      <c r="G24512" s="35"/>
      <c r="H24512" s="35"/>
    </row>
    <row r="24513" spans="7:8" x14ac:dyDescent="0.2">
      <c r="G24513" s="35"/>
      <c r="H24513" s="35"/>
    </row>
    <row r="24514" spans="7:8" x14ac:dyDescent="0.2">
      <c r="G24514" s="35"/>
      <c r="H24514" s="35"/>
    </row>
    <row r="24515" spans="7:8" x14ac:dyDescent="0.2">
      <c r="G24515" s="35"/>
      <c r="H24515" s="35"/>
    </row>
    <row r="24516" spans="7:8" x14ac:dyDescent="0.2">
      <c r="G24516" s="35"/>
      <c r="H24516" s="35"/>
    </row>
    <row r="24517" spans="7:8" x14ac:dyDescent="0.2">
      <c r="G24517" s="35"/>
      <c r="H24517" s="35"/>
    </row>
    <row r="24518" spans="7:8" x14ac:dyDescent="0.2">
      <c r="G24518" s="35"/>
      <c r="H24518" s="35"/>
    </row>
    <row r="24519" spans="7:8" x14ac:dyDescent="0.2">
      <c r="G24519" s="35"/>
      <c r="H24519" s="35"/>
    </row>
    <row r="24520" spans="7:8" x14ac:dyDescent="0.2">
      <c r="G24520" s="35"/>
      <c r="H24520" s="35"/>
    </row>
    <row r="24521" spans="7:8" x14ac:dyDescent="0.2">
      <c r="G24521" s="35"/>
      <c r="H24521" s="35"/>
    </row>
    <row r="24522" spans="7:8" x14ac:dyDescent="0.2">
      <c r="G24522" s="35"/>
      <c r="H24522" s="35"/>
    </row>
    <row r="24523" spans="7:8" x14ac:dyDescent="0.2">
      <c r="G24523" s="35"/>
      <c r="H24523" s="35"/>
    </row>
    <row r="24524" spans="7:8" x14ac:dyDescent="0.2">
      <c r="G24524" s="35"/>
      <c r="H24524" s="35"/>
    </row>
    <row r="24525" spans="7:8" x14ac:dyDescent="0.2">
      <c r="G24525" s="35"/>
      <c r="H24525" s="35"/>
    </row>
    <row r="24526" spans="7:8" x14ac:dyDescent="0.2">
      <c r="G24526" s="35"/>
      <c r="H24526" s="35"/>
    </row>
    <row r="24527" spans="7:8" x14ac:dyDescent="0.2">
      <c r="G24527" s="35"/>
      <c r="H24527" s="35"/>
    </row>
    <row r="24528" spans="7:8" x14ac:dyDescent="0.2">
      <c r="G24528" s="35"/>
      <c r="H24528" s="35"/>
    </row>
    <row r="24529" spans="7:8" x14ac:dyDescent="0.2">
      <c r="G24529" s="35"/>
      <c r="H24529" s="35"/>
    </row>
    <row r="24530" spans="7:8" x14ac:dyDescent="0.2">
      <c r="G24530" s="35"/>
      <c r="H24530" s="35"/>
    </row>
    <row r="24531" spans="7:8" x14ac:dyDescent="0.2">
      <c r="G24531" s="35"/>
      <c r="H24531" s="35"/>
    </row>
    <row r="24532" spans="7:8" x14ac:dyDescent="0.2">
      <c r="G24532" s="35"/>
      <c r="H24532" s="35"/>
    </row>
    <row r="24533" spans="7:8" x14ac:dyDescent="0.2">
      <c r="G24533" s="35"/>
      <c r="H24533" s="35"/>
    </row>
    <row r="24534" spans="7:8" x14ac:dyDescent="0.2">
      <c r="G24534" s="35"/>
      <c r="H24534" s="35"/>
    </row>
    <row r="24535" spans="7:8" x14ac:dyDescent="0.2">
      <c r="G24535" s="35"/>
      <c r="H24535" s="35"/>
    </row>
    <row r="24536" spans="7:8" x14ac:dyDescent="0.2">
      <c r="G24536" s="35"/>
      <c r="H24536" s="35"/>
    </row>
    <row r="24537" spans="7:8" x14ac:dyDescent="0.2">
      <c r="G24537" s="35"/>
      <c r="H24537" s="35"/>
    </row>
    <row r="24538" spans="7:8" x14ac:dyDescent="0.2">
      <c r="G24538" s="35"/>
      <c r="H24538" s="35"/>
    </row>
    <row r="24539" spans="7:8" x14ac:dyDescent="0.2">
      <c r="G24539" s="35"/>
      <c r="H24539" s="35"/>
    </row>
    <row r="24540" spans="7:8" x14ac:dyDescent="0.2">
      <c r="G24540" s="35"/>
      <c r="H24540" s="35"/>
    </row>
    <row r="24541" spans="7:8" x14ac:dyDescent="0.2">
      <c r="G24541" s="35"/>
      <c r="H24541" s="35"/>
    </row>
    <row r="24542" spans="7:8" x14ac:dyDescent="0.2">
      <c r="G24542" s="35"/>
      <c r="H24542" s="35"/>
    </row>
    <row r="24543" spans="7:8" x14ac:dyDescent="0.2">
      <c r="G24543" s="35"/>
      <c r="H24543" s="35"/>
    </row>
    <row r="24544" spans="7:8" x14ac:dyDescent="0.2">
      <c r="G24544" s="35"/>
      <c r="H24544" s="35"/>
    </row>
    <row r="24545" spans="7:8" x14ac:dyDescent="0.2">
      <c r="G24545" s="35"/>
      <c r="H24545" s="35"/>
    </row>
    <row r="24546" spans="7:8" x14ac:dyDescent="0.2">
      <c r="G24546" s="35"/>
      <c r="H24546" s="35"/>
    </row>
    <row r="24547" spans="7:8" x14ac:dyDescent="0.2">
      <c r="G24547" s="35"/>
      <c r="H24547" s="35"/>
    </row>
    <row r="24548" spans="7:8" x14ac:dyDescent="0.2">
      <c r="G24548" s="35"/>
      <c r="H24548" s="35"/>
    </row>
    <row r="24549" spans="7:8" x14ac:dyDescent="0.2">
      <c r="G24549" s="35"/>
      <c r="H24549" s="35"/>
    </row>
    <row r="24550" spans="7:8" x14ac:dyDescent="0.2">
      <c r="G24550" s="35"/>
      <c r="H24550" s="35"/>
    </row>
    <row r="24551" spans="7:8" x14ac:dyDescent="0.2">
      <c r="G24551" s="35"/>
      <c r="H24551" s="35"/>
    </row>
    <row r="24552" spans="7:8" x14ac:dyDescent="0.2">
      <c r="G24552" s="35"/>
      <c r="H24552" s="35"/>
    </row>
    <row r="24553" spans="7:8" x14ac:dyDescent="0.2">
      <c r="G24553" s="35"/>
      <c r="H24553" s="35"/>
    </row>
    <row r="24554" spans="7:8" x14ac:dyDescent="0.2">
      <c r="G24554" s="35"/>
      <c r="H24554" s="35"/>
    </row>
    <row r="24555" spans="7:8" x14ac:dyDescent="0.2">
      <c r="G24555" s="35"/>
      <c r="H24555" s="35"/>
    </row>
    <row r="24556" spans="7:8" x14ac:dyDescent="0.2">
      <c r="G24556" s="35"/>
      <c r="H24556" s="35"/>
    </row>
    <row r="24557" spans="7:8" x14ac:dyDescent="0.2">
      <c r="G24557" s="35"/>
      <c r="H24557" s="35"/>
    </row>
    <row r="24558" spans="7:8" x14ac:dyDescent="0.2">
      <c r="G24558" s="35"/>
      <c r="H24558" s="35"/>
    </row>
    <row r="24559" spans="7:8" x14ac:dyDescent="0.2">
      <c r="G24559" s="35"/>
      <c r="H24559" s="35"/>
    </row>
    <row r="24560" spans="7:8" x14ac:dyDescent="0.2">
      <c r="G24560" s="35"/>
      <c r="H24560" s="35"/>
    </row>
    <row r="24561" spans="7:8" x14ac:dyDescent="0.2">
      <c r="G24561" s="35"/>
      <c r="H24561" s="35"/>
    </row>
    <row r="24562" spans="7:8" x14ac:dyDescent="0.2">
      <c r="G24562" s="35"/>
      <c r="H24562" s="35"/>
    </row>
    <row r="24563" spans="7:8" x14ac:dyDescent="0.2">
      <c r="G24563" s="35"/>
      <c r="H24563" s="35"/>
    </row>
    <row r="24564" spans="7:8" x14ac:dyDescent="0.2">
      <c r="G24564" s="35"/>
      <c r="H24564" s="35"/>
    </row>
    <row r="24565" spans="7:8" x14ac:dyDescent="0.2">
      <c r="G24565" s="35"/>
      <c r="H24565" s="35"/>
    </row>
    <row r="24566" spans="7:8" x14ac:dyDescent="0.2">
      <c r="G24566" s="35"/>
      <c r="H24566" s="35"/>
    </row>
    <row r="24567" spans="7:8" x14ac:dyDescent="0.2">
      <c r="G24567" s="35"/>
      <c r="H24567" s="35"/>
    </row>
    <row r="24568" spans="7:8" x14ac:dyDescent="0.2">
      <c r="G24568" s="35"/>
      <c r="H24568" s="35"/>
    </row>
    <row r="24569" spans="7:8" x14ac:dyDescent="0.2">
      <c r="G24569" s="35"/>
      <c r="H24569" s="35"/>
    </row>
    <row r="24570" spans="7:8" x14ac:dyDescent="0.2">
      <c r="G24570" s="35"/>
      <c r="H24570" s="35"/>
    </row>
    <row r="24571" spans="7:8" x14ac:dyDescent="0.2">
      <c r="G24571" s="35"/>
      <c r="H24571" s="35"/>
    </row>
    <row r="24572" spans="7:8" x14ac:dyDescent="0.2">
      <c r="G24572" s="35"/>
      <c r="H24572" s="35"/>
    </row>
    <row r="24573" spans="7:8" x14ac:dyDescent="0.2">
      <c r="G24573" s="35"/>
      <c r="H24573" s="35"/>
    </row>
    <row r="24574" spans="7:8" x14ac:dyDescent="0.2">
      <c r="G24574" s="35"/>
      <c r="H24574" s="35"/>
    </row>
    <row r="24575" spans="7:8" x14ac:dyDescent="0.2">
      <c r="G24575" s="35"/>
      <c r="H24575" s="35"/>
    </row>
    <row r="24576" spans="7:8" x14ac:dyDescent="0.2">
      <c r="G24576" s="35"/>
      <c r="H24576" s="35"/>
    </row>
    <row r="24577" spans="7:8" x14ac:dyDescent="0.2">
      <c r="G24577" s="35"/>
      <c r="H24577" s="35"/>
    </row>
    <row r="24578" spans="7:8" x14ac:dyDescent="0.2">
      <c r="G24578" s="35"/>
      <c r="H24578" s="35"/>
    </row>
    <row r="24579" spans="7:8" x14ac:dyDescent="0.2">
      <c r="G24579" s="35"/>
      <c r="H24579" s="35"/>
    </row>
    <row r="24580" spans="7:8" x14ac:dyDescent="0.2">
      <c r="G24580" s="35"/>
      <c r="H24580" s="35"/>
    </row>
    <row r="24581" spans="7:8" x14ac:dyDescent="0.2">
      <c r="G24581" s="35"/>
      <c r="H24581" s="35"/>
    </row>
    <row r="24582" spans="7:8" x14ac:dyDescent="0.2">
      <c r="G24582" s="35"/>
      <c r="H24582" s="35"/>
    </row>
    <row r="24583" spans="7:8" x14ac:dyDescent="0.2">
      <c r="G24583" s="35"/>
      <c r="H24583" s="35"/>
    </row>
    <row r="24584" spans="7:8" x14ac:dyDescent="0.2">
      <c r="G24584" s="35"/>
      <c r="H24584" s="35"/>
    </row>
    <row r="24585" spans="7:8" x14ac:dyDescent="0.2">
      <c r="G24585" s="35"/>
      <c r="H24585" s="35"/>
    </row>
    <row r="24586" spans="7:8" x14ac:dyDescent="0.2">
      <c r="G24586" s="35"/>
      <c r="H24586" s="35"/>
    </row>
    <row r="24587" spans="7:8" x14ac:dyDescent="0.2">
      <c r="G24587" s="35"/>
      <c r="H24587" s="35"/>
    </row>
    <row r="24588" spans="7:8" x14ac:dyDescent="0.2">
      <c r="G24588" s="35"/>
      <c r="H24588" s="35"/>
    </row>
    <row r="24589" spans="7:8" x14ac:dyDescent="0.2">
      <c r="G24589" s="35"/>
      <c r="H24589" s="35"/>
    </row>
    <row r="24590" spans="7:8" x14ac:dyDescent="0.2">
      <c r="G24590" s="35"/>
      <c r="H24590" s="35"/>
    </row>
    <row r="24591" spans="7:8" x14ac:dyDescent="0.2">
      <c r="G24591" s="35"/>
      <c r="H24591" s="35"/>
    </row>
    <row r="24592" spans="7:8" x14ac:dyDescent="0.2">
      <c r="G24592" s="35"/>
      <c r="H24592" s="35"/>
    </row>
    <row r="24593" spans="7:8" x14ac:dyDescent="0.2">
      <c r="G24593" s="35"/>
      <c r="H24593" s="35"/>
    </row>
    <row r="24594" spans="7:8" x14ac:dyDescent="0.2">
      <c r="G24594" s="35"/>
      <c r="H24594" s="35"/>
    </row>
    <row r="24595" spans="7:8" x14ac:dyDescent="0.2">
      <c r="G24595" s="35"/>
      <c r="H24595" s="35"/>
    </row>
    <row r="24596" spans="7:8" x14ac:dyDescent="0.2">
      <c r="G24596" s="35"/>
      <c r="H24596" s="35"/>
    </row>
    <row r="24597" spans="7:8" x14ac:dyDescent="0.2">
      <c r="G24597" s="35"/>
      <c r="H24597" s="35"/>
    </row>
    <row r="24598" spans="7:8" x14ac:dyDescent="0.2">
      <c r="G24598" s="35"/>
      <c r="H24598" s="35"/>
    </row>
    <row r="24599" spans="7:8" x14ac:dyDescent="0.2">
      <c r="G24599" s="35"/>
      <c r="H24599" s="35"/>
    </row>
    <row r="24600" spans="7:8" x14ac:dyDescent="0.2">
      <c r="G24600" s="35"/>
      <c r="H24600" s="35"/>
    </row>
    <row r="24601" spans="7:8" x14ac:dyDescent="0.2">
      <c r="G24601" s="35"/>
      <c r="H24601" s="35"/>
    </row>
    <row r="24602" spans="7:8" x14ac:dyDescent="0.2">
      <c r="G24602" s="35"/>
      <c r="H24602" s="35"/>
    </row>
    <row r="24603" spans="7:8" x14ac:dyDescent="0.2">
      <c r="G24603" s="35"/>
      <c r="H24603" s="35"/>
    </row>
    <row r="24604" spans="7:8" x14ac:dyDescent="0.2">
      <c r="G24604" s="35"/>
      <c r="H24604" s="35"/>
    </row>
    <row r="24605" spans="7:8" x14ac:dyDescent="0.2">
      <c r="G24605" s="35"/>
      <c r="H24605" s="35"/>
    </row>
    <row r="24606" spans="7:8" x14ac:dyDescent="0.2">
      <c r="G24606" s="35"/>
      <c r="H24606" s="35"/>
    </row>
    <row r="24607" spans="7:8" x14ac:dyDescent="0.2">
      <c r="G24607" s="35"/>
      <c r="H24607" s="35"/>
    </row>
    <row r="24608" spans="7:8" x14ac:dyDescent="0.2">
      <c r="G24608" s="35"/>
      <c r="H24608" s="35"/>
    </row>
    <row r="24609" spans="7:8" x14ac:dyDescent="0.2">
      <c r="G24609" s="35"/>
      <c r="H24609" s="35"/>
    </row>
    <row r="24610" spans="7:8" x14ac:dyDescent="0.2">
      <c r="G24610" s="35"/>
      <c r="H24610" s="35"/>
    </row>
    <row r="24611" spans="7:8" x14ac:dyDescent="0.2">
      <c r="G24611" s="35"/>
      <c r="H24611" s="35"/>
    </row>
    <row r="24612" spans="7:8" x14ac:dyDescent="0.2">
      <c r="G24612" s="35"/>
      <c r="H24612" s="35"/>
    </row>
    <row r="24613" spans="7:8" x14ac:dyDescent="0.2">
      <c r="G24613" s="35"/>
      <c r="H24613" s="35"/>
    </row>
    <row r="24614" spans="7:8" x14ac:dyDescent="0.2">
      <c r="G24614" s="35"/>
      <c r="H24614" s="35"/>
    </row>
    <row r="24615" spans="7:8" x14ac:dyDescent="0.2">
      <c r="G24615" s="35"/>
      <c r="H24615" s="35"/>
    </row>
    <row r="24616" spans="7:8" x14ac:dyDescent="0.2">
      <c r="G24616" s="35"/>
      <c r="H24616" s="35"/>
    </row>
    <row r="24617" spans="7:8" x14ac:dyDescent="0.2">
      <c r="G24617" s="35"/>
      <c r="H24617" s="35"/>
    </row>
    <row r="24618" spans="7:8" x14ac:dyDescent="0.2">
      <c r="G24618" s="35"/>
      <c r="H24618" s="35"/>
    </row>
    <row r="24619" spans="7:8" x14ac:dyDescent="0.2">
      <c r="G24619" s="35"/>
      <c r="H24619" s="35"/>
    </row>
    <row r="24620" spans="7:8" x14ac:dyDescent="0.2">
      <c r="G24620" s="35"/>
      <c r="H24620" s="35"/>
    </row>
    <row r="24621" spans="7:8" x14ac:dyDescent="0.2">
      <c r="G24621" s="35"/>
      <c r="H24621" s="35"/>
    </row>
    <row r="24622" spans="7:8" x14ac:dyDescent="0.2">
      <c r="G24622" s="35"/>
      <c r="H24622" s="35"/>
    </row>
    <row r="24623" spans="7:8" x14ac:dyDescent="0.2">
      <c r="G24623" s="35"/>
      <c r="H24623" s="35"/>
    </row>
    <row r="24624" spans="7:8" x14ac:dyDescent="0.2">
      <c r="G24624" s="35"/>
      <c r="H24624" s="35"/>
    </row>
    <row r="24625" spans="7:8" x14ac:dyDescent="0.2">
      <c r="G24625" s="35"/>
      <c r="H24625" s="35"/>
    </row>
    <row r="24626" spans="7:8" x14ac:dyDescent="0.2">
      <c r="G24626" s="35"/>
      <c r="H24626" s="35"/>
    </row>
    <row r="24627" spans="7:8" x14ac:dyDescent="0.2">
      <c r="G24627" s="35"/>
      <c r="H24627" s="35"/>
    </row>
    <row r="24628" spans="7:8" x14ac:dyDescent="0.2">
      <c r="G24628" s="35"/>
      <c r="H24628" s="35"/>
    </row>
    <row r="24629" spans="7:8" x14ac:dyDescent="0.2">
      <c r="G24629" s="35"/>
      <c r="H24629" s="35"/>
    </row>
    <row r="24630" spans="7:8" x14ac:dyDescent="0.2">
      <c r="G24630" s="35"/>
      <c r="H24630" s="35"/>
    </row>
    <row r="24631" spans="7:8" x14ac:dyDescent="0.2">
      <c r="G24631" s="35"/>
      <c r="H24631" s="35"/>
    </row>
    <row r="24632" spans="7:8" x14ac:dyDescent="0.2">
      <c r="G24632" s="35"/>
      <c r="H24632" s="35"/>
    </row>
    <row r="24633" spans="7:8" x14ac:dyDescent="0.2">
      <c r="G24633" s="35"/>
      <c r="H24633" s="35"/>
    </row>
    <row r="24634" spans="7:8" x14ac:dyDescent="0.2">
      <c r="G24634" s="35"/>
      <c r="H24634" s="35"/>
    </row>
    <row r="24635" spans="7:8" x14ac:dyDescent="0.2">
      <c r="G24635" s="35"/>
      <c r="H24635" s="35"/>
    </row>
    <row r="24636" spans="7:8" x14ac:dyDescent="0.2">
      <c r="G24636" s="35"/>
      <c r="H24636" s="35"/>
    </row>
    <row r="24637" spans="7:8" x14ac:dyDescent="0.2">
      <c r="G24637" s="35"/>
      <c r="H24637" s="35"/>
    </row>
    <row r="24638" spans="7:8" x14ac:dyDescent="0.2">
      <c r="G24638" s="35"/>
      <c r="H24638" s="35"/>
    </row>
    <row r="24639" spans="7:8" x14ac:dyDescent="0.2">
      <c r="G24639" s="35"/>
      <c r="H24639" s="35"/>
    </row>
    <row r="24640" spans="7:8" x14ac:dyDescent="0.2">
      <c r="G24640" s="35"/>
      <c r="H24640" s="35"/>
    </row>
    <row r="24641" spans="7:8" x14ac:dyDescent="0.2">
      <c r="G24641" s="35"/>
      <c r="H24641" s="35"/>
    </row>
    <row r="24642" spans="7:8" x14ac:dyDescent="0.2">
      <c r="G24642" s="35"/>
      <c r="H24642" s="35"/>
    </row>
    <row r="24643" spans="7:8" x14ac:dyDescent="0.2">
      <c r="G24643" s="35"/>
      <c r="H24643" s="35"/>
    </row>
    <row r="24644" spans="7:8" x14ac:dyDescent="0.2">
      <c r="G24644" s="35"/>
      <c r="H24644" s="35"/>
    </row>
    <row r="24645" spans="7:8" x14ac:dyDescent="0.2">
      <c r="G24645" s="35"/>
      <c r="H24645" s="35"/>
    </row>
    <row r="24646" spans="7:8" x14ac:dyDescent="0.2">
      <c r="G24646" s="35"/>
      <c r="H24646" s="35"/>
    </row>
    <row r="24647" spans="7:8" x14ac:dyDescent="0.2">
      <c r="G24647" s="35"/>
      <c r="H24647" s="35"/>
    </row>
    <row r="24648" spans="7:8" x14ac:dyDescent="0.2">
      <c r="G24648" s="35"/>
      <c r="H24648" s="35"/>
    </row>
    <row r="24649" spans="7:8" x14ac:dyDescent="0.2">
      <c r="G24649" s="35"/>
      <c r="H24649" s="35"/>
    </row>
    <row r="24650" spans="7:8" x14ac:dyDescent="0.2">
      <c r="G24650" s="35"/>
      <c r="H24650" s="35"/>
    </row>
    <row r="24651" spans="7:8" x14ac:dyDescent="0.2">
      <c r="G24651" s="35"/>
      <c r="H24651" s="35"/>
    </row>
    <row r="24652" spans="7:8" x14ac:dyDescent="0.2">
      <c r="G24652" s="35"/>
      <c r="H24652" s="35"/>
    </row>
    <row r="24653" spans="7:8" x14ac:dyDescent="0.2">
      <c r="G24653" s="35"/>
      <c r="H24653" s="35"/>
    </row>
    <row r="24654" spans="7:8" x14ac:dyDescent="0.2">
      <c r="G24654" s="35"/>
      <c r="H24654" s="35"/>
    </row>
    <row r="24655" spans="7:8" x14ac:dyDescent="0.2">
      <c r="G24655" s="35"/>
      <c r="H24655" s="35"/>
    </row>
    <row r="24656" spans="7:8" x14ac:dyDescent="0.2">
      <c r="G24656" s="35"/>
      <c r="H24656" s="35"/>
    </row>
    <row r="24657" spans="7:8" x14ac:dyDescent="0.2">
      <c r="G24657" s="35"/>
      <c r="H24657" s="35"/>
    </row>
    <row r="24658" spans="7:8" x14ac:dyDescent="0.2">
      <c r="G24658" s="35"/>
      <c r="H24658" s="35"/>
    </row>
    <row r="24659" spans="7:8" x14ac:dyDescent="0.2">
      <c r="G24659" s="35"/>
      <c r="H24659" s="35"/>
    </row>
    <row r="24660" spans="7:8" x14ac:dyDescent="0.2">
      <c r="G24660" s="35"/>
      <c r="H24660" s="35"/>
    </row>
    <row r="24661" spans="7:8" x14ac:dyDescent="0.2">
      <c r="G24661" s="35"/>
      <c r="H24661" s="35"/>
    </row>
    <row r="24662" spans="7:8" x14ac:dyDescent="0.2">
      <c r="G24662" s="35"/>
      <c r="H24662" s="35"/>
    </row>
    <row r="24663" spans="7:8" x14ac:dyDescent="0.2">
      <c r="G24663" s="35"/>
      <c r="H24663" s="35"/>
    </row>
    <row r="24664" spans="7:8" x14ac:dyDescent="0.2">
      <c r="G24664" s="35"/>
      <c r="H24664" s="35"/>
    </row>
    <row r="24665" spans="7:8" x14ac:dyDescent="0.2">
      <c r="G24665" s="35"/>
      <c r="H24665" s="35"/>
    </row>
    <row r="24666" spans="7:8" x14ac:dyDescent="0.2">
      <c r="G24666" s="35"/>
      <c r="H24666" s="35"/>
    </row>
    <row r="24667" spans="7:8" x14ac:dyDescent="0.2">
      <c r="G24667" s="35"/>
      <c r="H24667" s="35"/>
    </row>
    <row r="24668" spans="7:8" x14ac:dyDescent="0.2">
      <c r="G24668" s="35"/>
      <c r="H24668" s="35"/>
    </row>
    <row r="24669" spans="7:8" x14ac:dyDescent="0.2">
      <c r="G24669" s="35"/>
      <c r="H24669" s="35"/>
    </row>
    <row r="24670" spans="7:8" x14ac:dyDescent="0.2">
      <c r="G24670" s="35"/>
      <c r="H24670" s="35"/>
    </row>
    <row r="24671" spans="7:8" x14ac:dyDescent="0.2">
      <c r="G24671" s="35"/>
      <c r="H24671" s="35"/>
    </row>
    <row r="24672" spans="7:8" x14ac:dyDescent="0.2">
      <c r="G24672" s="35"/>
      <c r="H24672" s="35"/>
    </row>
    <row r="24673" spans="7:8" x14ac:dyDescent="0.2">
      <c r="G24673" s="35"/>
      <c r="H24673" s="35"/>
    </row>
    <row r="24674" spans="7:8" x14ac:dyDescent="0.2">
      <c r="G24674" s="35"/>
      <c r="H24674" s="35"/>
    </row>
    <row r="24675" spans="7:8" x14ac:dyDescent="0.2">
      <c r="G24675" s="35"/>
      <c r="H24675" s="35"/>
    </row>
    <row r="24676" spans="7:8" x14ac:dyDescent="0.2">
      <c r="G24676" s="35"/>
      <c r="H24676" s="35"/>
    </row>
    <row r="24677" spans="7:8" x14ac:dyDescent="0.2">
      <c r="G24677" s="35"/>
      <c r="H24677" s="35"/>
    </row>
    <row r="24678" spans="7:8" x14ac:dyDescent="0.2">
      <c r="G24678" s="35"/>
      <c r="H24678" s="35"/>
    </row>
    <row r="24679" spans="7:8" x14ac:dyDescent="0.2">
      <c r="G24679" s="35"/>
      <c r="H24679" s="35"/>
    </row>
    <row r="24680" spans="7:8" x14ac:dyDescent="0.2">
      <c r="G24680" s="35"/>
      <c r="H24680" s="35"/>
    </row>
    <row r="24681" spans="7:8" x14ac:dyDescent="0.2">
      <c r="G24681" s="35"/>
      <c r="H24681" s="35"/>
    </row>
    <row r="24682" spans="7:8" x14ac:dyDescent="0.2">
      <c r="G24682" s="35"/>
      <c r="H24682" s="35"/>
    </row>
    <row r="24683" spans="7:8" x14ac:dyDescent="0.2">
      <c r="G24683" s="35"/>
      <c r="H24683" s="35"/>
    </row>
    <row r="24684" spans="7:8" x14ac:dyDescent="0.2">
      <c r="G24684" s="35"/>
      <c r="H24684" s="35"/>
    </row>
    <row r="24685" spans="7:8" x14ac:dyDescent="0.2">
      <c r="G24685" s="35"/>
      <c r="H24685" s="35"/>
    </row>
    <row r="24686" spans="7:8" x14ac:dyDescent="0.2">
      <c r="G24686" s="35"/>
      <c r="H24686" s="35"/>
    </row>
    <row r="24687" spans="7:8" x14ac:dyDescent="0.2">
      <c r="G24687" s="35"/>
      <c r="H24687" s="35"/>
    </row>
    <row r="24688" spans="7:8" x14ac:dyDescent="0.2">
      <c r="G24688" s="35"/>
      <c r="H24688" s="35"/>
    </row>
    <row r="24689" spans="7:8" x14ac:dyDescent="0.2">
      <c r="G24689" s="35"/>
      <c r="H24689" s="35"/>
    </row>
    <row r="24690" spans="7:8" x14ac:dyDescent="0.2">
      <c r="G24690" s="35"/>
      <c r="H24690" s="35"/>
    </row>
    <row r="24691" spans="7:8" x14ac:dyDescent="0.2">
      <c r="G24691" s="35"/>
      <c r="H24691" s="35"/>
    </row>
    <row r="24692" spans="7:8" x14ac:dyDescent="0.2">
      <c r="G24692" s="35"/>
      <c r="H24692" s="35"/>
    </row>
    <row r="24693" spans="7:8" x14ac:dyDescent="0.2">
      <c r="G24693" s="35"/>
      <c r="H24693" s="35"/>
    </row>
    <row r="24694" spans="7:8" x14ac:dyDescent="0.2">
      <c r="G24694" s="35"/>
      <c r="H24694" s="35"/>
    </row>
    <row r="24695" spans="7:8" x14ac:dyDescent="0.2">
      <c r="G24695" s="35"/>
      <c r="H24695" s="35"/>
    </row>
    <row r="24696" spans="7:8" x14ac:dyDescent="0.2">
      <c r="G24696" s="35"/>
      <c r="H24696" s="35"/>
    </row>
    <row r="24697" spans="7:8" x14ac:dyDescent="0.2">
      <c r="G24697" s="35"/>
      <c r="H24697" s="35"/>
    </row>
    <row r="24698" spans="7:8" x14ac:dyDescent="0.2">
      <c r="G24698" s="35"/>
      <c r="H24698" s="35"/>
    </row>
    <row r="24699" spans="7:8" x14ac:dyDescent="0.2">
      <c r="G24699" s="35"/>
      <c r="H24699" s="35"/>
    </row>
    <row r="24700" spans="7:8" x14ac:dyDescent="0.2">
      <c r="G24700" s="35"/>
      <c r="H24700" s="35"/>
    </row>
    <row r="24701" spans="7:8" x14ac:dyDescent="0.2">
      <c r="G24701" s="35"/>
      <c r="H24701" s="35"/>
    </row>
    <row r="24702" spans="7:8" x14ac:dyDescent="0.2">
      <c r="G24702" s="35"/>
      <c r="H24702" s="35"/>
    </row>
    <row r="24703" spans="7:8" x14ac:dyDescent="0.2">
      <c r="G24703" s="35"/>
      <c r="H24703" s="35"/>
    </row>
    <row r="24704" spans="7:8" x14ac:dyDescent="0.2">
      <c r="G24704" s="35"/>
      <c r="H24704" s="35"/>
    </row>
    <row r="24705" spans="7:8" x14ac:dyDescent="0.2">
      <c r="G24705" s="35"/>
      <c r="H24705" s="35"/>
    </row>
    <row r="24706" spans="7:8" x14ac:dyDescent="0.2">
      <c r="G24706" s="35"/>
      <c r="H24706" s="35"/>
    </row>
    <row r="24707" spans="7:8" x14ac:dyDescent="0.2">
      <c r="G24707" s="35"/>
      <c r="H24707" s="35"/>
    </row>
    <row r="24708" spans="7:8" x14ac:dyDescent="0.2">
      <c r="G24708" s="35"/>
      <c r="H24708" s="35"/>
    </row>
    <row r="24709" spans="7:8" x14ac:dyDescent="0.2">
      <c r="G24709" s="35"/>
      <c r="H24709" s="35"/>
    </row>
    <row r="24710" spans="7:8" x14ac:dyDescent="0.2">
      <c r="G24710" s="35"/>
      <c r="H24710" s="35"/>
    </row>
    <row r="24711" spans="7:8" x14ac:dyDescent="0.2">
      <c r="G24711" s="35"/>
      <c r="H24711" s="35"/>
    </row>
    <row r="24712" spans="7:8" x14ac:dyDescent="0.2">
      <c r="G24712" s="35"/>
      <c r="H24712" s="35"/>
    </row>
    <row r="24713" spans="7:8" x14ac:dyDescent="0.2">
      <c r="G24713" s="35"/>
      <c r="H24713" s="35"/>
    </row>
    <row r="24714" spans="7:8" x14ac:dyDescent="0.2">
      <c r="G24714" s="35"/>
      <c r="H24714" s="35"/>
    </row>
    <row r="24715" spans="7:8" x14ac:dyDescent="0.2">
      <c r="G24715" s="35"/>
      <c r="H24715" s="35"/>
    </row>
    <row r="24716" spans="7:8" x14ac:dyDescent="0.2">
      <c r="G24716" s="35"/>
      <c r="H24716" s="35"/>
    </row>
    <row r="24717" spans="7:8" x14ac:dyDescent="0.2">
      <c r="G24717" s="35"/>
      <c r="H24717" s="35"/>
    </row>
    <row r="24718" spans="7:8" x14ac:dyDescent="0.2">
      <c r="G24718" s="35"/>
      <c r="H24718" s="35"/>
    </row>
    <row r="24719" spans="7:8" x14ac:dyDescent="0.2">
      <c r="G24719" s="35"/>
      <c r="H24719" s="35"/>
    </row>
    <row r="24720" spans="7:8" x14ac:dyDescent="0.2">
      <c r="G24720" s="35"/>
      <c r="H24720" s="35"/>
    </row>
    <row r="24721" spans="7:8" x14ac:dyDescent="0.2">
      <c r="G24721" s="35"/>
      <c r="H24721" s="35"/>
    </row>
    <row r="24722" spans="7:8" x14ac:dyDescent="0.2">
      <c r="G24722" s="35"/>
      <c r="H24722" s="35"/>
    </row>
    <row r="24723" spans="7:8" x14ac:dyDescent="0.2">
      <c r="G24723" s="35"/>
      <c r="H24723" s="35"/>
    </row>
    <row r="24724" spans="7:8" x14ac:dyDescent="0.2">
      <c r="G24724" s="35"/>
      <c r="H24724" s="35"/>
    </row>
    <row r="24725" spans="7:8" x14ac:dyDescent="0.2">
      <c r="G24725" s="35"/>
      <c r="H24725" s="35"/>
    </row>
    <row r="24726" spans="7:8" x14ac:dyDescent="0.2">
      <c r="G24726" s="35"/>
      <c r="H24726" s="35"/>
    </row>
    <row r="24727" spans="7:8" x14ac:dyDescent="0.2">
      <c r="G24727" s="35"/>
      <c r="H24727" s="35"/>
    </row>
    <row r="24728" spans="7:8" x14ac:dyDescent="0.2">
      <c r="G24728" s="35"/>
      <c r="H24728" s="35"/>
    </row>
    <row r="24729" spans="7:8" x14ac:dyDescent="0.2">
      <c r="G24729" s="35"/>
      <c r="H24729" s="35"/>
    </row>
    <row r="24730" spans="7:8" x14ac:dyDescent="0.2">
      <c r="G24730" s="35"/>
      <c r="H24730" s="35"/>
    </row>
    <row r="24731" spans="7:8" x14ac:dyDescent="0.2">
      <c r="G24731" s="35"/>
      <c r="H24731" s="35"/>
    </row>
    <row r="24732" spans="7:8" x14ac:dyDescent="0.2">
      <c r="G24732" s="35"/>
      <c r="H24732" s="35"/>
    </row>
    <row r="24733" spans="7:8" x14ac:dyDescent="0.2">
      <c r="G24733" s="35"/>
      <c r="H24733" s="35"/>
    </row>
    <row r="24734" spans="7:8" x14ac:dyDescent="0.2">
      <c r="G24734" s="35"/>
      <c r="H24734" s="35"/>
    </row>
    <row r="24735" spans="7:8" x14ac:dyDescent="0.2">
      <c r="G24735" s="35"/>
      <c r="H24735" s="35"/>
    </row>
    <row r="24736" spans="7:8" x14ac:dyDescent="0.2">
      <c r="G24736" s="35"/>
      <c r="H24736" s="35"/>
    </row>
    <row r="24737" spans="7:8" x14ac:dyDescent="0.2">
      <c r="G24737" s="35"/>
      <c r="H24737" s="35"/>
    </row>
    <row r="24738" spans="7:8" x14ac:dyDescent="0.2">
      <c r="G24738" s="35"/>
      <c r="H24738" s="35"/>
    </row>
    <row r="24739" spans="7:8" x14ac:dyDescent="0.2">
      <c r="G24739" s="35"/>
      <c r="H24739" s="35"/>
    </row>
    <row r="24740" spans="7:8" x14ac:dyDescent="0.2">
      <c r="G24740" s="35"/>
      <c r="H24740" s="35"/>
    </row>
    <row r="24741" spans="7:8" x14ac:dyDescent="0.2">
      <c r="G24741" s="35"/>
      <c r="H24741" s="35"/>
    </row>
    <row r="24742" spans="7:8" x14ac:dyDescent="0.2">
      <c r="G24742" s="35"/>
      <c r="H24742" s="35"/>
    </row>
    <row r="24743" spans="7:8" x14ac:dyDescent="0.2">
      <c r="G24743" s="35"/>
      <c r="H24743" s="35"/>
    </row>
    <row r="24744" spans="7:8" x14ac:dyDescent="0.2">
      <c r="G24744" s="35"/>
      <c r="H24744" s="35"/>
    </row>
    <row r="24745" spans="7:8" x14ac:dyDescent="0.2">
      <c r="G24745" s="35"/>
      <c r="H24745" s="35"/>
    </row>
    <row r="24746" spans="7:8" x14ac:dyDescent="0.2">
      <c r="G24746" s="35"/>
      <c r="H24746" s="35"/>
    </row>
    <row r="24747" spans="7:8" x14ac:dyDescent="0.2">
      <c r="G24747" s="35"/>
      <c r="H24747" s="35"/>
    </row>
    <row r="24748" spans="7:8" x14ac:dyDescent="0.2">
      <c r="G24748" s="35"/>
      <c r="H24748" s="35"/>
    </row>
    <row r="24749" spans="7:8" x14ac:dyDescent="0.2">
      <c r="G24749" s="35"/>
      <c r="H24749" s="35"/>
    </row>
    <row r="24750" spans="7:8" x14ac:dyDescent="0.2">
      <c r="G24750" s="35"/>
      <c r="H24750" s="35"/>
    </row>
    <row r="24751" spans="7:8" x14ac:dyDescent="0.2">
      <c r="G24751" s="35"/>
      <c r="H24751" s="35"/>
    </row>
    <row r="24752" spans="7:8" x14ac:dyDescent="0.2">
      <c r="G24752" s="35"/>
      <c r="H24752" s="35"/>
    </row>
    <row r="24753" spans="7:8" x14ac:dyDescent="0.2">
      <c r="G24753" s="35"/>
      <c r="H24753" s="35"/>
    </row>
    <row r="24754" spans="7:8" x14ac:dyDescent="0.2">
      <c r="G24754" s="35"/>
      <c r="H24754" s="35"/>
    </row>
    <row r="24755" spans="7:8" x14ac:dyDescent="0.2">
      <c r="G24755" s="35"/>
      <c r="H24755" s="35"/>
    </row>
    <row r="24756" spans="7:8" x14ac:dyDescent="0.2">
      <c r="G24756" s="35"/>
      <c r="H24756" s="35"/>
    </row>
    <row r="24757" spans="7:8" x14ac:dyDescent="0.2">
      <c r="G24757" s="35"/>
      <c r="H24757" s="35"/>
    </row>
    <row r="24758" spans="7:8" x14ac:dyDescent="0.2">
      <c r="G24758" s="35"/>
      <c r="H24758" s="35"/>
    </row>
    <row r="24759" spans="7:8" x14ac:dyDescent="0.2">
      <c r="G24759" s="35"/>
      <c r="H24759" s="35"/>
    </row>
    <row r="24760" spans="7:8" x14ac:dyDescent="0.2">
      <c r="G24760" s="35"/>
      <c r="H24760" s="35"/>
    </row>
    <row r="24761" spans="7:8" x14ac:dyDescent="0.2">
      <c r="G24761" s="35"/>
      <c r="H24761" s="35"/>
    </row>
    <row r="24762" spans="7:8" x14ac:dyDescent="0.2">
      <c r="G24762" s="35"/>
      <c r="H24762" s="35"/>
    </row>
    <row r="24763" spans="7:8" x14ac:dyDescent="0.2">
      <c r="G24763" s="35"/>
      <c r="H24763" s="35"/>
    </row>
    <row r="24764" spans="7:8" x14ac:dyDescent="0.2">
      <c r="G24764" s="35"/>
      <c r="H24764" s="35"/>
    </row>
    <row r="24765" spans="7:8" x14ac:dyDescent="0.2">
      <c r="G24765" s="35"/>
      <c r="H24765" s="35"/>
    </row>
    <row r="24766" spans="7:8" x14ac:dyDescent="0.2">
      <c r="G24766" s="35"/>
      <c r="H24766" s="35"/>
    </row>
    <row r="24767" spans="7:8" x14ac:dyDescent="0.2">
      <c r="G24767" s="35"/>
      <c r="H24767" s="35"/>
    </row>
    <row r="24768" spans="7:8" x14ac:dyDescent="0.2">
      <c r="G24768" s="35"/>
      <c r="H24768" s="35"/>
    </row>
    <row r="24769" spans="7:8" x14ac:dyDescent="0.2">
      <c r="G24769" s="35"/>
      <c r="H24769" s="35"/>
    </row>
    <row r="24770" spans="7:8" x14ac:dyDescent="0.2">
      <c r="G24770" s="35"/>
      <c r="H24770" s="35"/>
    </row>
    <row r="24771" spans="7:8" x14ac:dyDescent="0.2">
      <c r="G24771" s="35"/>
      <c r="H24771" s="35"/>
    </row>
    <row r="24772" spans="7:8" x14ac:dyDescent="0.2">
      <c r="G24772" s="35"/>
      <c r="H24772" s="35"/>
    </row>
    <row r="24773" spans="7:8" x14ac:dyDescent="0.2">
      <c r="G24773" s="35"/>
      <c r="H24773" s="35"/>
    </row>
    <row r="24774" spans="7:8" x14ac:dyDescent="0.2">
      <c r="G24774" s="35"/>
      <c r="H24774" s="35"/>
    </row>
    <row r="24775" spans="7:8" x14ac:dyDescent="0.2">
      <c r="G24775" s="35"/>
      <c r="H24775" s="35"/>
    </row>
    <row r="24776" spans="7:8" x14ac:dyDescent="0.2">
      <c r="G24776" s="35"/>
      <c r="H24776" s="35"/>
    </row>
    <row r="24777" spans="7:8" x14ac:dyDescent="0.2">
      <c r="G24777" s="35"/>
      <c r="H24777" s="35"/>
    </row>
    <row r="24778" spans="7:8" x14ac:dyDescent="0.2">
      <c r="G24778" s="35"/>
      <c r="H24778" s="35"/>
    </row>
    <row r="24779" spans="7:8" x14ac:dyDescent="0.2">
      <c r="G24779" s="35"/>
      <c r="H24779" s="35"/>
    </row>
    <row r="24780" spans="7:8" x14ac:dyDescent="0.2">
      <c r="G24780" s="35"/>
      <c r="H24780" s="35"/>
    </row>
    <row r="24781" spans="7:8" x14ac:dyDescent="0.2">
      <c r="G24781" s="35"/>
      <c r="H24781" s="35"/>
    </row>
    <row r="24782" spans="7:8" x14ac:dyDescent="0.2">
      <c r="G24782" s="35"/>
      <c r="H24782" s="35"/>
    </row>
    <row r="24783" spans="7:8" x14ac:dyDescent="0.2">
      <c r="G24783" s="35"/>
      <c r="H24783" s="35"/>
    </row>
    <row r="24784" spans="7:8" x14ac:dyDescent="0.2">
      <c r="G24784" s="35"/>
      <c r="H24784" s="35"/>
    </row>
    <row r="24785" spans="7:8" x14ac:dyDescent="0.2">
      <c r="G24785" s="35"/>
      <c r="H24785" s="35"/>
    </row>
    <row r="24786" spans="7:8" x14ac:dyDescent="0.2">
      <c r="G24786" s="35"/>
      <c r="H24786" s="35"/>
    </row>
    <row r="24787" spans="7:8" x14ac:dyDescent="0.2">
      <c r="G24787" s="35"/>
      <c r="H24787" s="35"/>
    </row>
    <row r="24788" spans="7:8" x14ac:dyDescent="0.2">
      <c r="G24788" s="35"/>
      <c r="H24788" s="35"/>
    </row>
    <row r="24789" spans="7:8" x14ac:dyDescent="0.2">
      <c r="G24789" s="35"/>
      <c r="H24789" s="35"/>
    </row>
    <row r="24790" spans="7:8" x14ac:dyDescent="0.2">
      <c r="G24790" s="35"/>
      <c r="H24790" s="35"/>
    </row>
    <row r="24791" spans="7:8" x14ac:dyDescent="0.2">
      <c r="G24791" s="35"/>
      <c r="H24791" s="35"/>
    </row>
    <row r="24792" spans="7:8" x14ac:dyDescent="0.2">
      <c r="G24792" s="35"/>
      <c r="H24792" s="35"/>
    </row>
    <row r="24793" spans="7:8" x14ac:dyDescent="0.2">
      <c r="G24793" s="35"/>
      <c r="H24793" s="35"/>
    </row>
    <row r="24794" spans="7:8" x14ac:dyDescent="0.2">
      <c r="G24794" s="35"/>
      <c r="H24794" s="35"/>
    </row>
    <row r="24795" spans="7:8" x14ac:dyDescent="0.2">
      <c r="G24795" s="35"/>
      <c r="H24795" s="35"/>
    </row>
    <row r="24796" spans="7:8" x14ac:dyDescent="0.2">
      <c r="G24796" s="35"/>
      <c r="H24796" s="35"/>
    </row>
    <row r="24797" spans="7:8" x14ac:dyDescent="0.2">
      <c r="G24797" s="35"/>
      <c r="H24797" s="35"/>
    </row>
    <row r="24798" spans="7:8" x14ac:dyDescent="0.2">
      <c r="G24798" s="35"/>
      <c r="H24798" s="35"/>
    </row>
    <row r="24799" spans="7:8" x14ac:dyDescent="0.2">
      <c r="G24799" s="35"/>
      <c r="H24799" s="35"/>
    </row>
    <row r="24800" spans="7:8" x14ac:dyDescent="0.2">
      <c r="G24800" s="35"/>
      <c r="H24800" s="35"/>
    </row>
    <row r="24801" spans="7:8" x14ac:dyDescent="0.2">
      <c r="G24801" s="35"/>
      <c r="H24801" s="35"/>
    </row>
    <row r="24802" spans="7:8" x14ac:dyDescent="0.2">
      <c r="G24802" s="35"/>
      <c r="H24802" s="35"/>
    </row>
    <row r="24803" spans="7:8" x14ac:dyDescent="0.2">
      <c r="G24803" s="35"/>
      <c r="H24803" s="35"/>
    </row>
    <row r="24804" spans="7:8" x14ac:dyDescent="0.2">
      <c r="G24804" s="35"/>
      <c r="H24804" s="35"/>
    </row>
    <row r="24805" spans="7:8" x14ac:dyDescent="0.2">
      <c r="G24805" s="35"/>
      <c r="H24805" s="35"/>
    </row>
    <row r="24806" spans="7:8" x14ac:dyDescent="0.2">
      <c r="G24806" s="35"/>
      <c r="H24806" s="35"/>
    </row>
    <row r="24807" spans="7:8" x14ac:dyDescent="0.2">
      <c r="G24807" s="35"/>
      <c r="H24807" s="35"/>
    </row>
    <row r="24808" spans="7:8" x14ac:dyDescent="0.2">
      <c r="G24808" s="35"/>
      <c r="H24808" s="35"/>
    </row>
    <row r="24809" spans="7:8" x14ac:dyDescent="0.2">
      <c r="G24809" s="35"/>
      <c r="H24809" s="35"/>
    </row>
    <row r="24810" spans="7:8" x14ac:dyDescent="0.2">
      <c r="G24810" s="35"/>
      <c r="H24810" s="35"/>
    </row>
    <row r="24811" spans="7:8" x14ac:dyDescent="0.2">
      <c r="G24811" s="35"/>
      <c r="H24811" s="35"/>
    </row>
    <row r="24812" spans="7:8" x14ac:dyDescent="0.2">
      <c r="G24812" s="35"/>
      <c r="H24812" s="35"/>
    </row>
    <row r="24813" spans="7:8" x14ac:dyDescent="0.2">
      <c r="G24813" s="35"/>
      <c r="H24813" s="35"/>
    </row>
    <row r="24814" spans="7:8" x14ac:dyDescent="0.2">
      <c r="G24814" s="35"/>
      <c r="H24814" s="35"/>
    </row>
    <row r="24815" spans="7:8" x14ac:dyDescent="0.2">
      <c r="G24815" s="35"/>
      <c r="H24815" s="35"/>
    </row>
    <row r="24816" spans="7:8" x14ac:dyDescent="0.2">
      <c r="G24816" s="35"/>
      <c r="H24816" s="35"/>
    </row>
    <row r="24817" spans="7:8" x14ac:dyDescent="0.2">
      <c r="G24817" s="35"/>
      <c r="H24817" s="35"/>
    </row>
    <row r="24818" spans="7:8" x14ac:dyDescent="0.2">
      <c r="G24818" s="35"/>
      <c r="H24818" s="35"/>
    </row>
    <row r="24819" spans="7:8" x14ac:dyDescent="0.2">
      <c r="G24819" s="35"/>
      <c r="H24819" s="35"/>
    </row>
    <row r="24820" spans="7:8" x14ac:dyDescent="0.2">
      <c r="G24820" s="35"/>
      <c r="H24820" s="35"/>
    </row>
    <row r="24821" spans="7:8" x14ac:dyDescent="0.2">
      <c r="G24821" s="35"/>
      <c r="H24821" s="35"/>
    </row>
    <row r="24822" spans="7:8" x14ac:dyDescent="0.2">
      <c r="G24822" s="35"/>
      <c r="H24822" s="35"/>
    </row>
    <row r="24823" spans="7:8" x14ac:dyDescent="0.2">
      <c r="G24823" s="35"/>
      <c r="H24823" s="35"/>
    </row>
    <row r="24824" spans="7:8" x14ac:dyDescent="0.2">
      <c r="G24824" s="35"/>
      <c r="H24824" s="35"/>
    </row>
    <row r="24825" spans="7:8" x14ac:dyDescent="0.2">
      <c r="G24825" s="35"/>
      <c r="H24825" s="35"/>
    </row>
    <row r="24826" spans="7:8" x14ac:dyDescent="0.2">
      <c r="G24826" s="35"/>
      <c r="H24826" s="35"/>
    </row>
    <row r="24827" spans="7:8" x14ac:dyDescent="0.2">
      <c r="G24827" s="35"/>
      <c r="H24827" s="35"/>
    </row>
    <row r="24828" spans="7:8" x14ac:dyDescent="0.2">
      <c r="G24828" s="35"/>
      <c r="H24828" s="35"/>
    </row>
    <row r="24829" spans="7:8" x14ac:dyDescent="0.2">
      <c r="G24829" s="35"/>
      <c r="H24829" s="35"/>
    </row>
    <row r="24830" spans="7:8" x14ac:dyDescent="0.2">
      <c r="G24830" s="35"/>
      <c r="H24830" s="35"/>
    </row>
    <row r="24831" spans="7:8" x14ac:dyDescent="0.2">
      <c r="G24831" s="35"/>
      <c r="H24831" s="35"/>
    </row>
    <row r="24832" spans="7:8" x14ac:dyDescent="0.2">
      <c r="G24832" s="35"/>
      <c r="H24832" s="35"/>
    </row>
    <row r="24833" spans="7:8" x14ac:dyDescent="0.2">
      <c r="G24833" s="35"/>
      <c r="H24833" s="35"/>
    </row>
    <row r="24834" spans="7:8" x14ac:dyDescent="0.2">
      <c r="G24834" s="35"/>
      <c r="H24834" s="35"/>
    </row>
    <row r="24835" spans="7:8" x14ac:dyDescent="0.2">
      <c r="G24835" s="35"/>
      <c r="H24835" s="35"/>
    </row>
    <row r="24836" spans="7:8" x14ac:dyDescent="0.2">
      <c r="G24836" s="35"/>
      <c r="H24836" s="35"/>
    </row>
    <row r="24837" spans="7:8" x14ac:dyDescent="0.2">
      <c r="G24837" s="35"/>
      <c r="H24837" s="35"/>
    </row>
    <row r="24838" spans="7:8" x14ac:dyDescent="0.2">
      <c r="G24838" s="35"/>
      <c r="H24838" s="35"/>
    </row>
    <row r="24839" spans="7:8" x14ac:dyDescent="0.2">
      <c r="G24839" s="35"/>
      <c r="H24839" s="35"/>
    </row>
    <row r="24840" spans="7:8" x14ac:dyDescent="0.2">
      <c r="G24840" s="35"/>
      <c r="H24840" s="35"/>
    </row>
    <row r="24841" spans="7:8" x14ac:dyDescent="0.2">
      <c r="G24841" s="35"/>
      <c r="H24841" s="35"/>
    </row>
    <row r="24842" spans="7:8" x14ac:dyDescent="0.2">
      <c r="G24842" s="35"/>
      <c r="H24842" s="35"/>
    </row>
    <row r="24843" spans="7:8" x14ac:dyDescent="0.2">
      <c r="G24843" s="35"/>
      <c r="H24843" s="35"/>
    </row>
    <row r="24844" spans="7:8" x14ac:dyDescent="0.2">
      <c r="G24844" s="35"/>
      <c r="H24844" s="35"/>
    </row>
    <row r="24845" spans="7:8" x14ac:dyDescent="0.2">
      <c r="G24845" s="35"/>
      <c r="H24845" s="35"/>
    </row>
    <row r="24846" spans="7:8" x14ac:dyDescent="0.2">
      <c r="G24846" s="35"/>
      <c r="H24846" s="35"/>
    </row>
    <row r="24847" spans="7:8" x14ac:dyDescent="0.2">
      <c r="G24847" s="35"/>
      <c r="H24847" s="35"/>
    </row>
    <row r="24848" spans="7:8" x14ac:dyDescent="0.2">
      <c r="G24848" s="35"/>
      <c r="H24848" s="35"/>
    </row>
    <row r="24849" spans="7:8" x14ac:dyDescent="0.2">
      <c r="G24849" s="35"/>
      <c r="H24849" s="35"/>
    </row>
    <row r="24850" spans="7:8" x14ac:dyDescent="0.2">
      <c r="G24850" s="35"/>
      <c r="H24850" s="35"/>
    </row>
    <row r="24851" spans="7:8" x14ac:dyDescent="0.2">
      <c r="G24851" s="35"/>
      <c r="H24851" s="35"/>
    </row>
    <row r="24852" spans="7:8" x14ac:dyDescent="0.2">
      <c r="G24852" s="35"/>
      <c r="H24852" s="35"/>
    </row>
    <row r="24853" spans="7:8" x14ac:dyDescent="0.2">
      <c r="G24853" s="35"/>
      <c r="H24853" s="35"/>
    </row>
    <row r="24854" spans="7:8" x14ac:dyDescent="0.2">
      <c r="G24854" s="35"/>
      <c r="H24854" s="35"/>
    </row>
    <row r="24855" spans="7:8" x14ac:dyDescent="0.2">
      <c r="G24855" s="35"/>
      <c r="H24855" s="35"/>
    </row>
    <row r="24856" spans="7:8" x14ac:dyDescent="0.2">
      <c r="G24856" s="35"/>
      <c r="H24856" s="35"/>
    </row>
    <row r="24857" spans="7:8" x14ac:dyDescent="0.2">
      <c r="G24857" s="35"/>
      <c r="H24857" s="35"/>
    </row>
    <row r="24858" spans="7:8" x14ac:dyDescent="0.2">
      <c r="G24858" s="35"/>
      <c r="H24858" s="35"/>
    </row>
    <row r="24859" spans="7:8" x14ac:dyDescent="0.2">
      <c r="G24859" s="35"/>
      <c r="H24859" s="35"/>
    </row>
    <row r="24860" spans="7:8" x14ac:dyDescent="0.2">
      <c r="G24860" s="35"/>
      <c r="H24860" s="35"/>
    </row>
    <row r="24861" spans="7:8" x14ac:dyDescent="0.2">
      <c r="G24861" s="35"/>
      <c r="H24861" s="35"/>
    </row>
    <row r="24862" spans="7:8" x14ac:dyDescent="0.2">
      <c r="G24862" s="35"/>
      <c r="H24862" s="35"/>
    </row>
    <row r="24863" spans="7:8" x14ac:dyDescent="0.2">
      <c r="G24863" s="35"/>
      <c r="H24863" s="35"/>
    </row>
    <row r="24864" spans="7:8" x14ac:dyDescent="0.2">
      <c r="G24864" s="35"/>
      <c r="H24864" s="35"/>
    </row>
    <row r="24865" spans="7:8" x14ac:dyDescent="0.2">
      <c r="G24865" s="35"/>
      <c r="H24865" s="35"/>
    </row>
    <row r="24866" spans="7:8" x14ac:dyDescent="0.2">
      <c r="G24866" s="35"/>
      <c r="H24866" s="35"/>
    </row>
    <row r="24867" spans="7:8" x14ac:dyDescent="0.2">
      <c r="G24867" s="35"/>
      <c r="H24867" s="35"/>
    </row>
    <row r="24868" spans="7:8" x14ac:dyDescent="0.2">
      <c r="G24868" s="35"/>
      <c r="H24868" s="35"/>
    </row>
    <row r="24869" spans="7:8" x14ac:dyDescent="0.2">
      <c r="G24869" s="35"/>
      <c r="H24869" s="35"/>
    </row>
    <row r="24870" spans="7:8" x14ac:dyDescent="0.2">
      <c r="G24870" s="35"/>
      <c r="H24870" s="35"/>
    </row>
    <row r="24871" spans="7:8" x14ac:dyDescent="0.2">
      <c r="G24871" s="35"/>
      <c r="H24871" s="35"/>
    </row>
    <row r="24872" spans="7:8" x14ac:dyDescent="0.2">
      <c r="G24872" s="35"/>
      <c r="H24872" s="35"/>
    </row>
    <row r="24873" spans="7:8" x14ac:dyDescent="0.2">
      <c r="G24873" s="35"/>
      <c r="H24873" s="35"/>
    </row>
    <row r="24874" spans="7:8" x14ac:dyDescent="0.2">
      <c r="G24874" s="35"/>
      <c r="H24874" s="35"/>
    </row>
    <row r="24875" spans="7:8" x14ac:dyDescent="0.2">
      <c r="G24875" s="35"/>
      <c r="H24875" s="35"/>
    </row>
    <row r="24876" spans="7:8" x14ac:dyDescent="0.2">
      <c r="G24876" s="35"/>
      <c r="H24876" s="35"/>
    </row>
    <row r="24877" spans="7:8" x14ac:dyDescent="0.2">
      <c r="G24877" s="35"/>
      <c r="H24877" s="35"/>
    </row>
    <row r="24878" spans="7:8" x14ac:dyDescent="0.2">
      <c r="G24878" s="35"/>
      <c r="H24878" s="35"/>
    </row>
    <row r="24879" spans="7:8" x14ac:dyDescent="0.2">
      <c r="G24879" s="35"/>
      <c r="H24879" s="35"/>
    </row>
    <row r="24880" spans="7:8" x14ac:dyDescent="0.2">
      <c r="G24880" s="35"/>
      <c r="H24880" s="35"/>
    </row>
    <row r="24881" spans="7:8" x14ac:dyDescent="0.2">
      <c r="G24881" s="35"/>
      <c r="H24881" s="35"/>
    </row>
    <row r="24882" spans="7:8" x14ac:dyDescent="0.2">
      <c r="G24882" s="35"/>
      <c r="H24882" s="35"/>
    </row>
    <row r="24883" spans="7:8" x14ac:dyDescent="0.2">
      <c r="G24883" s="35"/>
      <c r="H24883" s="35"/>
    </row>
    <row r="24884" spans="7:8" x14ac:dyDescent="0.2">
      <c r="G24884" s="35"/>
      <c r="H24884" s="35"/>
    </row>
    <row r="24885" spans="7:8" x14ac:dyDescent="0.2">
      <c r="G24885" s="35"/>
      <c r="H24885" s="35"/>
    </row>
    <row r="24886" spans="7:8" x14ac:dyDescent="0.2">
      <c r="G24886" s="35"/>
      <c r="H24886" s="35"/>
    </row>
    <row r="24887" spans="7:8" x14ac:dyDescent="0.2">
      <c r="G24887" s="35"/>
      <c r="H24887" s="35"/>
    </row>
    <row r="24888" spans="7:8" x14ac:dyDescent="0.2">
      <c r="G24888" s="35"/>
      <c r="H24888" s="35"/>
    </row>
    <row r="24889" spans="7:8" x14ac:dyDescent="0.2">
      <c r="G24889" s="35"/>
      <c r="H24889" s="35"/>
    </row>
    <row r="24890" spans="7:8" x14ac:dyDescent="0.2">
      <c r="G24890" s="35"/>
      <c r="H24890" s="35"/>
    </row>
    <row r="24891" spans="7:8" x14ac:dyDescent="0.2">
      <c r="G24891" s="35"/>
      <c r="H24891" s="35"/>
    </row>
    <row r="24892" spans="7:8" x14ac:dyDescent="0.2">
      <c r="G24892" s="35"/>
      <c r="H24892" s="35"/>
    </row>
    <row r="24893" spans="7:8" x14ac:dyDescent="0.2">
      <c r="G24893" s="35"/>
      <c r="H24893" s="35"/>
    </row>
    <row r="24894" spans="7:8" x14ac:dyDescent="0.2">
      <c r="G24894" s="35"/>
      <c r="H24894" s="35"/>
    </row>
    <row r="24895" spans="7:8" x14ac:dyDescent="0.2">
      <c r="G24895" s="35"/>
      <c r="H24895" s="35"/>
    </row>
    <row r="24896" spans="7:8" x14ac:dyDescent="0.2">
      <c r="G24896" s="35"/>
      <c r="H24896" s="35"/>
    </row>
    <row r="24897" spans="7:8" x14ac:dyDescent="0.2">
      <c r="G24897" s="35"/>
      <c r="H24897" s="35"/>
    </row>
    <row r="24898" spans="7:8" x14ac:dyDescent="0.2">
      <c r="G24898" s="35"/>
      <c r="H24898" s="35"/>
    </row>
    <row r="24899" spans="7:8" x14ac:dyDescent="0.2">
      <c r="G24899" s="35"/>
      <c r="H24899" s="35"/>
    </row>
    <row r="24900" spans="7:8" x14ac:dyDescent="0.2">
      <c r="G24900" s="35"/>
      <c r="H24900" s="35"/>
    </row>
    <row r="24901" spans="7:8" x14ac:dyDescent="0.2">
      <c r="G24901" s="35"/>
      <c r="H24901" s="35"/>
    </row>
    <row r="24902" spans="7:8" x14ac:dyDescent="0.2">
      <c r="G24902" s="35"/>
      <c r="H24902" s="35"/>
    </row>
    <row r="24903" spans="7:8" x14ac:dyDescent="0.2">
      <c r="G24903" s="35"/>
      <c r="H24903" s="35"/>
    </row>
    <row r="24904" spans="7:8" x14ac:dyDescent="0.2">
      <c r="G24904" s="35"/>
      <c r="H24904" s="35"/>
    </row>
    <row r="24905" spans="7:8" x14ac:dyDescent="0.2">
      <c r="G24905" s="35"/>
      <c r="H24905" s="35"/>
    </row>
    <row r="24906" spans="7:8" x14ac:dyDescent="0.2">
      <c r="G24906" s="35"/>
      <c r="H24906" s="35"/>
    </row>
    <row r="24907" spans="7:8" x14ac:dyDescent="0.2">
      <c r="G24907" s="35"/>
      <c r="H24907" s="35"/>
    </row>
    <row r="24908" spans="7:8" x14ac:dyDescent="0.2">
      <c r="G24908" s="35"/>
      <c r="H24908" s="35"/>
    </row>
    <row r="24909" spans="7:8" x14ac:dyDescent="0.2">
      <c r="G24909" s="35"/>
      <c r="H24909" s="35"/>
    </row>
    <row r="24910" spans="7:8" x14ac:dyDescent="0.2">
      <c r="G24910" s="35"/>
      <c r="H24910" s="35"/>
    </row>
    <row r="24911" spans="7:8" x14ac:dyDescent="0.2">
      <c r="G24911" s="35"/>
      <c r="H24911" s="35"/>
    </row>
    <row r="24912" spans="7:8" x14ac:dyDescent="0.2">
      <c r="G24912" s="35"/>
      <c r="H24912" s="35"/>
    </row>
    <row r="24913" spans="7:8" x14ac:dyDescent="0.2">
      <c r="G24913" s="35"/>
      <c r="H24913" s="35"/>
    </row>
    <row r="24914" spans="7:8" x14ac:dyDescent="0.2">
      <c r="G24914" s="35"/>
      <c r="H24914" s="35"/>
    </row>
    <row r="24915" spans="7:8" x14ac:dyDescent="0.2">
      <c r="G24915" s="35"/>
      <c r="H24915" s="35"/>
    </row>
    <row r="24916" spans="7:8" x14ac:dyDescent="0.2">
      <c r="G24916" s="35"/>
      <c r="H24916" s="35"/>
    </row>
    <row r="24917" spans="7:8" x14ac:dyDescent="0.2">
      <c r="G24917" s="35"/>
      <c r="H24917" s="35"/>
    </row>
    <row r="24918" spans="7:8" x14ac:dyDescent="0.2">
      <c r="G24918" s="35"/>
      <c r="H24918" s="35"/>
    </row>
    <row r="24919" spans="7:8" x14ac:dyDescent="0.2">
      <c r="G24919" s="35"/>
      <c r="H24919" s="35"/>
    </row>
    <row r="24920" spans="7:8" x14ac:dyDescent="0.2">
      <c r="G24920" s="35"/>
      <c r="H24920" s="35"/>
    </row>
    <row r="24921" spans="7:8" x14ac:dyDescent="0.2">
      <c r="G24921" s="35"/>
      <c r="H24921" s="35"/>
    </row>
    <row r="24922" spans="7:8" x14ac:dyDescent="0.2">
      <c r="G24922" s="35"/>
      <c r="H24922" s="35"/>
    </row>
    <row r="24923" spans="7:8" x14ac:dyDescent="0.2">
      <c r="G24923" s="35"/>
      <c r="H24923" s="35"/>
    </row>
    <row r="24924" spans="7:8" x14ac:dyDescent="0.2">
      <c r="G24924" s="35"/>
      <c r="H24924" s="35"/>
    </row>
    <row r="24925" spans="7:8" x14ac:dyDescent="0.2">
      <c r="G24925" s="35"/>
      <c r="H24925" s="35"/>
    </row>
    <row r="24926" spans="7:8" x14ac:dyDescent="0.2">
      <c r="G24926" s="35"/>
      <c r="H24926" s="35"/>
    </row>
    <row r="24927" spans="7:8" x14ac:dyDescent="0.2">
      <c r="G24927" s="35"/>
      <c r="H24927" s="35"/>
    </row>
    <row r="24928" spans="7:8" x14ac:dyDescent="0.2">
      <c r="G24928" s="35"/>
      <c r="H24928" s="35"/>
    </row>
    <row r="24929" spans="7:8" x14ac:dyDescent="0.2">
      <c r="G24929" s="35"/>
      <c r="H24929" s="35"/>
    </row>
    <row r="24930" spans="7:8" x14ac:dyDescent="0.2">
      <c r="G24930" s="35"/>
      <c r="H24930" s="35"/>
    </row>
    <row r="24931" spans="7:8" x14ac:dyDescent="0.2">
      <c r="G24931" s="35"/>
      <c r="H24931" s="35"/>
    </row>
    <row r="24932" spans="7:8" x14ac:dyDescent="0.2">
      <c r="G24932" s="35"/>
      <c r="H24932" s="35"/>
    </row>
    <row r="24933" spans="7:8" x14ac:dyDescent="0.2">
      <c r="G24933" s="35"/>
      <c r="H24933" s="35"/>
    </row>
    <row r="24934" spans="7:8" x14ac:dyDescent="0.2">
      <c r="G24934" s="35"/>
      <c r="H24934" s="35"/>
    </row>
    <row r="24935" spans="7:8" x14ac:dyDescent="0.2">
      <c r="G24935" s="35"/>
      <c r="H24935" s="35"/>
    </row>
    <row r="24936" spans="7:8" x14ac:dyDescent="0.2">
      <c r="G24936" s="35"/>
      <c r="H24936" s="35"/>
    </row>
    <row r="24937" spans="7:8" x14ac:dyDescent="0.2">
      <c r="G24937" s="35"/>
      <c r="H24937" s="35"/>
    </row>
    <row r="24938" spans="7:8" x14ac:dyDescent="0.2">
      <c r="G24938" s="35"/>
      <c r="H24938" s="35"/>
    </row>
    <row r="24939" spans="7:8" x14ac:dyDescent="0.2">
      <c r="G24939" s="35"/>
      <c r="H24939" s="35"/>
    </row>
    <row r="24940" spans="7:8" x14ac:dyDescent="0.2">
      <c r="G24940" s="35"/>
      <c r="H24940" s="35"/>
    </row>
    <row r="24941" spans="7:8" x14ac:dyDescent="0.2">
      <c r="G24941" s="35"/>
      <c r="H24941" s="35"/>
    </row>
    <row r="24942" spans="7:8" x14ac:dyDescent="0.2">
      <c r="G24942" s="35"/>
      <c r="H24942" s="35"/>
    </row>
    <row r="24943" spans="7:8" x14ac:dyDescent="0.2">
      <c r="G24943" s="35"/>
      <c r="H24943" s="35"/>
    </row>
    <row r="24944" spans="7:8" x14ac:dyDescent="0.2">
      <c r="G24944" s="35"/>
      <c r="H24944" s="35"/>
    </row>
    <row r="24945" spans="7:8" x14ac:dyDescent="0.2">
      <c r="G24945" s="35"/>
      <c r="H24945" s="35"/>
    </row>
    <row r="24946" spans="7:8" x14ac:dyDescent="0.2">
      <c r="G24946" s="35"/>
      <c r="H24946" s="35"/>
    </row>
    <row r="24947" spans="7:8" x14ac:dyDescent="0.2">
      <c r="G24947" s="35"/>
      <c r="H24947" s="35"/>
    </row>
    <row r="24948" spans="7:8" x14ac:dyDescent="0.2">
      <c r="G24948" s="35"/>
      <c r="H24948" s="35"/>
    </row>
    <row r="24949" spans="7:8" x14ac:dyDescent="0.2">
      <c r="G24949" s="35"/>
      <c r="H24949" s="35"/>
    </row>
    <row r="24950" spans="7:8" x14ac:dyDescent="0.2">
      <c r="G24950" s="35"/>
      <c r="H24950" s="35"/>
    </row>
    <row r="24951" spans="7:8" x14ac:dyDescent="0.2">
      <c r="G24951" s="35"/>
      <c r="H24951" s="35"/>
    </row>
    <row r="24952" spans="7:8" x14ac:dyDescent="0.2">
      <c r="G24952" s="35"/>
      <c r="H24952" s="35"/>
    </row>
    <row r="24953" spans="7:8" x14ac:dyDescent="0.2">
      <c r="G24953" s="35"/>
      <c r="H24953" s="35"/>
    </row>
    <row r="24954" spans="7:8" x14ac:dyDescent="0.2">
      <c r="G24954" s="35"/>
      <c r="H24954" s="35"/>
    </row>
    <row r="24955" spans="7:8" x14ac:dyDescent="0.2">
      <c r="G24955" s="35"/>
      <c r="H24955" s="35"/>
    </row>
    <row r="24956" spans="7:8" x14ac:dyDescent="0.2">
      <c r="G24956" s="35"/>
      <c r="H24956" s="35"/>
    </row>
    <row r="24957" spans="7:8" x14ac:dyDescent="0.2">
      <c r="G24957" s="35"/>
      <c r="H24957" s="35"/>
    </row>
    <row r="24958" spans="7:8" x14ac:dyDescent="0.2">
      <c r="G24958" s="35"/>
      <c r="H24958" s="35"/>
    </row>
    <row r="24959" spans="7:8" x14ac:dyDescent="0.2">
      <c r="G24959" s="35"/>
      <c r="H24959" s="35"/>
    </row>
    <row r="24960" spans="7:8" x14ac:dyDescent="0.2">
      <c r="G24960" s="35"/>
      <c r="H24960" s="35"/>
    </row>
    <row r="24961" spans="7:8" x14ac:dyDescent="0.2">
      <c r="G24961" s="35"/>
      <c r="H24961" s="35"/>
    </row>
    <row r="24962" spans="7:8" x14ac:dyDescent="0.2">
      <c r="G24962" s="35"/>
      <c r="H24962" s="35"/>
    </row>
    <row r="24963" spans="7:8" x14ac:dyDescent="0.2">
      <c r="G24963" s="35"/>
      <c r="H24963" s="35"/>
    </row>
    <row r="24964" spans="7:8" x14ac:dyDescent="0.2">
      <c r="G24964" s="35"/>
      <c r="H24964" s="35"/>
    </row>
    <row r="24965" spans="7:8" x14ac:dyDescent="0.2">
      <c r="G24965" s="35"/>
      <c r="H24965" s="35"/>
    </row>
    <row r="24966" spans="7:8" x14ac:dyDescent="0.2">
      <c r="G24966" s="35"/>
      <c r="H24966" s="35"/>
    </row>
    <row r="24967" spans="7:8" x14ac:dyDescent="0.2">
      <c r="G24967" s="35"/>
      <c r="H24967" s="35"/>
    </row>
    <row r="24968" spans="7:8" x14ac:dyDescent="0.2">
      <c r="G24968" s="35"/>
      <c r="H24968" s="35"/>
    </row>
    <row r="24969" spans="7:8" x14ac:dyDescent="0.2">
      <c r="G24969" s="35"/>
      <c r="H24969" s="35"/>
    </row>
    <row r="24970" spans="7:8" x14ac:dyDescent="0.2">
      <c r="G24970" s="35"/>
      <c r="H24970" s="35"/>
    </row>
    <row r="24971" spans="7:8" x14ac:dyDescent="0.2">
      <c r="G24971" s="35"/>
      <c r="H24971" s="35"/>
    </row>
    <row r="24972" spans="7:8" x14ac:dyDescent="0.2">
      <c r="G24972" s="35"/>
      <c r="H24972" s="35"/>
    </row>
    <row r="24973" spans="7:8" x14ac:dyDescent="0.2">
      <c r="G24973" s="35"/>
      <c r="H24973" s="35"/>
    </row>
    <row r="24974" spans="7:8" x14ac:dyDescent="0.2">
      <c r="G24974" s="35"/>
      <c r="H24974" s="35"/>
    </row>
    <row r="24975" spans="7:8" x14ac:dyDescent="0.2">
      <c r="G24975" s="35"/>
      <c r="H24975" s="35"/>
    </row>
    <row r="24976" spans="7:8" x14ac:dyDescent="0.2">
      <c r="G24976" s="35"/>
      <c r="H24976" s="35"/>
    </row>
    <row r="24977" spans="7:8" x14ac:dyDescent="0.2">
      <c r="G24977" s="35"/>
      <c r="H24977" s="35"/>
    </row>
    <row r="24978" spans="7:8" x14ac:dyDescent="0.2">
      <c r="G24978" s="35"/>
      <c r="H24978" s="35"/>
    </row>
    <row r="24979" spans="7:8" x14ac:dyDescent="0.2">
      <c r="G24979" s="35"/>
      <c r="H24979" s="35"/>
    </row>
    <row r="24980" spans="7:8" x14ac:dyDescent="0.2">
      <c r="G24980" s="35"/>
      <c r="H24980" s="35"/>
    </row>
    <row r="24981" spans="7:8" x14ac:dyDescent="0.2">
      <c r="G24981" s="35"/>
      <c r="H24981" s="35"/>
    </row>
    <row r="24982" spans="7:8" x14ac:dyDescent="0.2">
      <c r="G24982" s="35"/>
      <c r="H24982" s="35"/>
    </row>
    <row r="24983" spans="7:8" x14ac:dyDescent="0.2">
      <c r="G24983" s="35"/>
      <c r="H24983" s="35"/>
    </row>
    <row r="24984" spans="7:8" x14ac:dyDescent="0.2">
      <c r="G24984" s="35"/>
      <c r="H24984" s="35"/>
    </row>
    <row r="24985" spans="7:8" x14ac:dyDescent="0.2">
      <c r="G24985" s="35"/>
      <c r="H24985" s="35"/>
    </row>
    <row r="24986" spans="7:8" x14ac:dyDescent="0.2">
      <c r="G24986" s="35"/>
      <c r="H24986" s="35"/>
    </row>
    <row r="24987" spans="7:8" x14ac:dyDescent="0.2">
      <c r="G24987" s="35"/>
      <c r="H24987" s="35"/>
    </row>
    <row r="24988" spans="7:8" x14ac:dyDescent="0.2">
      <c r="G24988" s="35"/>
      <c r="H24988" s="35"/>
    </row>
    <row r="24989" spans="7:8" x14ac:dyDescent="0.2">
      <c r="G24989" s="35"/>
      <c r="H24989" s="35"/>
    </row>
    <row r="24990" spans="7:8" x14ac:dyDescent="0.2">
      <c r="G24990" s="35"/>
      <c r="H24990" s="35"/>
    </row>
    <row r="24991" spans="7:8" x14ac:dyDescent="0.2">
      <c r="G24991" s="35"/>
      <c r="H24991" s="35"/>
    </row>
    <row r="24992" spans="7:8" x14ac:dyDescent="0.2">
      <c r="G24992" s="35"/>
      <c r="H24992" s="35"/>
    </row>
    <row r="24993" spans="7:8" x14ac:dyDescent="0.2">
      <c r="G24993" s="35"/>
      <c r="H24993" s="35"/>
    </row>
    <row r="24994" spans="7:8" x14ac:dyDescent="0.2">
      <c r="G24994" s="35"/>
      <c r="H24994" s="35"/>
    </row>
    <row r="24995" spans="7:8" x14ac:dyDescent="0.2">
      <c r="G24995" s="35"/>
      <c r="H24995" s="35"/>
    </row>
    <row r="24996" spans="7:8" x14ac:dyDescent="0.2">
      <c r="G24996" s="35"/>
      <c r="H24996" s="35"/>
    </row>
    <row r="24997" spans="7:8" x14ac:dyDescent="0.2">
      <c r="G24997" s="35"/>
      <c r="H24997" s="35"/>
    </row>
    <row r="24998" spans="7:8" x14ac:dyDescent="0.2">
      <c r="G24998" s="35"/>
      <c r="H24998" s="35"/>
    </row>
    <row r="24999" spans="7:8" x14ac:dyDescent="0.2">
      <c r="G24999" s="35"/>
      <c r="H24999" s="35"/>
    </row>
    <row r="25000" spans="7:8" x14ac:dyDescent="0.2">
      <c r="G25000" s="35"/>
      <c r="H25000" s="35"/>
    </row>
    <row r="25001" spans="7:8" x14ac:dyDescent="0.2">
      <c r="G25001" s="35"/>
      <c r="H25001" s="35"/>
    </row>
    <row r="25002" spans="7:8" x14ac:dyDescent="0.2">
      <c r="G25002" s="35"/>
      <c r="H25002" s="35"/>
    </row>
    <row r="25003" spans="7:8" x14ac:dyDescent="0.2">
      <c r="G25003" s="35"/>
      <c r="H25003" s="35"/>
    </row>
    <row r="25004" spans="7:8" x14ac:dyDescent="0.2">
      <c r="G25004" s="35"/>
      <c r="H25004" s="35"/>
    </row>
    <row r="25005" spans="7:8" x14ac:dyDescent="0.2">
      <c r="G25005" s="35"/>
      <c r="H25005" s="35"/>
    </row>
    <row r="25006" spans="7:8" x14ac:dyDescent="0.2">
      <c r="G25006" s="35"/>
      <c r="H25006" s="35"/>
    </row>
    <row r="25007" spans="7:8" x14ac:dyDescent="0.2">
      <c r="G25007" s="35"/>
      <c r="H25007" s="35"/>
    </row>
    <row r="25008" spans="7:8" x14ac:dyDescent="0.2">
      <c r="G25008" s="35"/>
      <c r="H25008" s="35"/>
    </row>
    <row r="25009" spans="7:8" x14ac:dyDescent="0.2">
      <c r="G25009" s="35"/>
      <c r="H25009" s="35"/>
    </row>
    <row r="25010" spans="7:8" x14ac:dyDescent="0.2">
      <c r="G25010" s="35"/>
      <c r="H25010" s="35"/>
    </row>
    <row r="25011" spans="7:8" x14ac:dyDescent="0.2">
      <c r="G25011" s="35"/>
      <c r="H25011" s="35"/>
    </row>
    <row r="25012" spans="7:8" x14ac:dyDescent="0.2">
      <c r="G25012" s="35"/>
      <c r="H25012" s="35"/>
    </row>
    <row r="25013" spans="7:8" x14ac:dyDescent="0.2">
      <c r="G25013" s="35"/>
      <c r="H25013" s="35"/>
    </row>
    <row r="25014" spans="7:8" x14ac:dyDescent="0.2">
      <c r="G25014" s="35"/>
      <c r="H25014" s="35"/>
    </row>
    <row r="25015" spans="7:8" x14ac:dyDescent="0.2">
      <c r="G25015" s="35"/>
      <c r="H25015" s="35"/>
    </row>
    <row r="25016" spans="7:8" x14ac:dyDescent="0.2">
      <c r="G25016" s="35"/>
      <c r="H25016" s="35"/>
    </row>
    <row r="25017" spans="7:8" x14ac:dyDescent="0.2">
      <c r="G25017" s="35"/>
      <c r="H25017" s="35"/>
    </row>
    <row r="25018" spans="7:8" x14ac:dyDescent="0.2">
      <c r="G25018" s="35"/>
      <c r="H25018" s="35"/>
    </row>
    <row r="25019" spans="7:8" x14ac:dyDescent="0.2">
      <c r="G25019" s="35"/>
      <c r="H25019" s="35"/>
    </row>
    <row r="25020" spans="7:8" x14ac:dyDescent="0.2">
      <c r="G25020" s="35"/>
      <c r="H25020" s="35"/>
    </row>
    <row r="25021" spans="7:8" x14ac:dyDescent="0.2">
      <c r="G25021" s="35"/>
      <c r="H25021" s="35"/>
    </row>
    <row r="25022" spans="7:8" x14ac:dyDescent="0.2">
      <c r="G25022" s="35"/>
      <c r="H25022" s="35"/>
    </row>
    <row r="25023" spans="7:8" x14ac:dyDescent="0.2">
      <c r="G25023" s="35"/>
      <c r="H25023" s="35"/>
    </row>
    <row r="25024" spans="7:8" x14ac:dyDescent="0.2">
      <c r="G25024" s="35"/>
      <c r="H25024" s="35"/>
    </row>
    <row r="25025" spans="7:8" x14ac:dyDescent="0.2">
      <c r="G25025" s="35"/>
      <c r="H25025" s="35"/>
    </row>
    <row r="25026" spans="7:8" x14ac:dyDescent="0.2">
      <c r="G25026" s="35"/>
      <c r="H25026" s="35"/>
    </row>
    <row r="25027" spans="7:8" x14ac:dyDescent="0.2">
      <c r="G25027" s="35"/>
      <c r="H25027" s="35"/>
    </row>
    <row r="25028" spans="7:8" x14ac:dyDescent="0.2">
      <c r="G25028" s="35"/>
      <c r="H25028" s="35"/>
    </row>
    <row r="25029" spans="7:8" x14ac:dyDescent="0.2">
      <c r="G25029" s="35"/>
      <c r="H25029" s="35"/>
    </row>
    <row r="25030" spans="7:8" x14ac:dyDescent="0.2">
      <c r="G25030" s="35"/>
      <c r="H25030" s="35"/>
    </row>
    <row r="25031" spans="7:8" x14ac:dyDescent="0.2">
      <c r="G25031" s="35"/>
      <c r="H25031" s="35"/>
    </row>
    <row r="25032" spans="7:8" x14ac:dyDescent="0.2">
      <c r="G25032" s="35"/>
      <c r="H25032" s="35"/>
    </row>
    <row r="25033" spans="7:8" x14ac:dyDescent="0.2">
      <c r="G25033" s="35"/>
      <c r="H25033" s="35"/>
    </row>
    <row r="25034" spans="7:8" x14ac:dyDescent="0.2">
      <c r="G25034" s="35"/>
      <c r="H25034" s="35"/>
    </row>
    <row r="25035" spans="7:8" x14ac:dyDescent="0.2">
      <c r="G25035" s="35"/>
      <c r="H25035" s="35"/>
    </row>
    <row r="25036" spans="7:8" x14ac:dyDescent="0.2">
      <c r="G25036" s="35"/>
      <c r="H25036" s="35"/>
    </row>
    <row r="25037" spans="7:8" x14ac:dyDescent="0.2">
      <c r="G25037" s="35"/>
      <c r="H25037" s="35"/>
    </row>
    <row r="25038" spans="7:8" x14ac:dyDescent="0.2">
      <c r="G25038" s="35"/>
      <c r="H25038" s="35"/>
    </row>
    <row r="25039" spans="7:8" x14ac:dyDescent="0.2">
      <c r="G25039" s="35"/>
      <c r="H25039" s="35"/>
    </row>
    <row r="25040" spans="7:8" x14ac:dyDescent="0.2">
      <c r="G25040" s="35"/>
      <c r="H25040" s="35"/>
    </row>
    <row r="25041" spans="7:8" x14ac:dyDescent="0.2">
      <c r="G25041" s="35"/>
      <c r="H25041" s="35"/>
    </row>
    <row r="25042" spans="7:8" x14ac:dyDescent="0.2">
      <c r="G25042" s="35"/>
      <c r="H25042" s="35"/>
    </row>
    <row r="25043" spans="7:8" x14ac:dyDescent="0.2">
      <c r="G25043" s="35"/>
      <c r="H25043" s="35"/>
    </row>
    <row r="25044" spans="7:8" x14ac:dyDescent="0.2">
      <c r="G25044" s="35"/>
      <c r="H25044" s="35"/>
    </row>
    <row r="25045" spans="7:8" x14ac:dyDescent="0.2">
      <c r="G25045" s="35"/>
      <c r="H25045" s="35"/>
    </row>
    <row r="25046" spans="7:8" x14ac:dyDescent="0.2">
      <c r="G25046" s="35"/>
      <c r="H25046" s="35"/>
    </row>
    <row r="25047" spans="7:8" x14ac:dyDescent="0.2">
      <c r="G25047" s="35"/>
      <c r="H25047" s="35"/>
    </row>
    <row r="25048" spans="7:8" x14ac:dyDescent="0.2">
      <c r="G25048" s="35"/>
      <c r="H25048" s="35"/>
    </row>
    <row r="25049" spans="7:8" x14ac:dyDescent="0.2">
      <c r="G25049" s="35"/>
      <c r="H25049" s="35"/>
    </row>
    <row r="25050" spans="7:8" x14ac:dyDescent="0.2">
      <c r="G25050" s="35"/>
      <c r="H25050" s="35"/>
    </row>
    <row r="25051" spans="7:8" x14ac:dyDescent="0.2">
      <c r="G25051" s="35"/>
      <c r="H25051" s="35"/>
    </row>
    <row r="25052" spans="7:8" x14ac:dyDescent="0.2">
      <c r="G25052" s="35"/>
      <c r="H25052" s="35"/>
    </row>
    <row r="25053" spans="7:8" x14ac:dyDescent="0.2">
      <c r="G25053" s="35"/>
      <c r="H25053" s="35"/>
    </row>
    <row r="25054" spans="7:8" x14ac:dyDescent="0.2">
      <c r="G25054" s="35"/>
      <c r="H25054" s="35"/>
    </row>
    <row r="25055" spans="7:8" x14ac:dyDescent="0.2">
      <c r="G25055" s="35"/>
      <c r="H25055" s="35"/>
    </row>
    <row r="25056" spans="7:8" x14ac:dyDescent="0.2">
      <c r="G25056" s="35"/>
      <c r="H25056" s="35"/>
    </row>
    <row r="25057" spans="7:8" x14ac:dyDescent="0.2">
      <c r="G25057" s="35"/>
      <c r="H25057" s="35"/>
    </row>
    <row r="25058" spans="7:8" x14ac:dyDescent="0.2">
      <c r="G25058" s="35"/>
      <c r="H25058" s="35"/>
    </row>
    <row r="25059" spans="7:8" x14ac:dyDescent="0.2">
      <c r="G25059" s="35"/>
      <c r="H25059" s="35"/>
    </row>
    <row r="25060" spans="7:8" x14ac:dyDescent="0.2">
      <c r="G25060" s="35"/>
      <c r="H25060" s="35"/>
    </row>
    <row r="25061" spans="7:8" x14ac:dyDescent="0.2">
      <c r="G25061" s="35"/>
      <c r="H25061" s="35"/>
    </row>
    <row r="25062" spans="7:8" x14ac:dyDescent="0.2">
      <c r="G25062" s="35"/>
      <c r="H25062" s="35"/>
    </row>
    <row r="25063" spans="7:8" x14ac:dyDescent="0.2">
      <c r="G25063" s="35"/>
      <c r="H25063" s="35"/>
    </row>
    <row r="25064" spans="7:8" x14ac:dyDescent="0.2">
      <c r="G25064" s="35"/>
      <c r="H25064" s="35"/>
    </row>
    <row r="25065" spans="7:8" x14ac:dyDescent="0.2">
      <c r="G25065" s="35"/>
      <c r="H25065" s="35"/>
    </row>
    <row r="25066" spans="7:8" x14ac:dyDescent="0.2">
      <c r="G25066" s="35"/>
      <c r="H25066" s="35"/>
    </row>
    <row r="25067" spans="7:8" x14ac:dyDescent="0.2">
      <c r="G25067" s="35"/>
      <c r="H25067" s="35"/>
    </row>
    <row r="25068" spans="7:8" x14ac:dyDescent="0.2">
      <c r="G25068" s="35"/>
      <c r="H25068" s="35"/>
    </row>
    <row r="25069" spans="7:8" x14ac:dyDescent="0.2">
      <c r="G25069" s="35"/>
      <c r="H25069" s="35"/>
    </row>
    <row r="25070" spans="7:8" x14ac:dyDescent="0.2">
      <c r="G25070" s="35"/>
      <c r="H25070" s="35"/>
    </row>
    <row r="25071" spans="7:8" x14ac:dyDescent="0.2">
      <c r="G25071" s="35"/>
      <c r="H25071" s="35"/>
    </row>
    <row r="25072" spans="7:8" x14ac:dyDescent="0.2">
      <c r="G25072" s="35"/>
      <c r="H25072" s="35"/>
    </row>
    <row r="25073" spans="7:8" x14ac:dyDescent="0.2">
      <c r="G25073" s="35"/>
      <c r="H25073" s="35"/>
    </row>
    <row r="25074" spans="7:8" x14ac:dyDescent="0.2">
      <c r="G25074" s="35"/>
      <c r="H25074" s="35"/>
    </row>
    <row r="25075" spans="7:8" x14ac:dyDescent="0.2">
      <c r="G25075" s="35"/>
      <c r="H25075" s="35"/>
    </row>
    <row r="25076" spans="7:8" x14ac:dyDescent="0.2">
      <c r="G25076" s="35"/>
      <c r="H25076" s="35"/>
    </row>
    <row r="25077" spans="7:8" x14ac:dyDescent="0.2">
      <c r="G25077" s="35"/>
      <c r="H25077" s="35"/>
    </row>
    <row r="25078" spans="7:8" x14ac:dyDescent="0.2">
      <c r="G25078" s="35"/>
      <c r="H25078" s="35"/>
    </row>
    <row r="25079" spans="7:8" x14ac:dyDescent="0.2">
      <c r="G25079" s="35"/>
      <c r="H25079" s="35"/>
    </row>
    <row r="25080" spans="7:8" x14ac:dyDescent="0.2">
      <c r="G25080" s="35"/>
      <c r="H25080" s="35"/>
    </row>
    <row r="25081" spans="7:8" x14ac:dyDescent="0.2">
      <c r="G25081" s="35"/>
      <c r="H25081" s="35"/>
    </row>
    <row r="25082" spans="7:8" x14ac:dyDescent="0.2">
      <c r="G25082" s="35"/>
      <c r="H25082" s="35"/>
    </row>
    <row r="25083" spans="7:8" x14ac:dyDescent="0.2">
      <c r="G25083" s="35"/>
      <c r="H25083" s="35"/>
    </row>
    <row r="25084" spans="7:8" x14ac:dyDescent="0.2">
      <c r="G25084" s="35"/>
      <c r="H25084" s="35"/>
    </row>
    <row r="25085" spans="7:8" x14ac:dyDescent="0.2">
      <c r="G25085" s="35"/>
      <c r="H25085" s="35"/>
    </row>
    <row r="25086" spans="7:8" x14ac:dyDescent="0.2">
      <c r="G25086" s="35"/>
      <c r="H25086" s="35"/>
    </row>
    <row r="25087" spans="7:8" x14ac:dyDescent="0.2">
      <c r="G25087" s="35"/>
      <c r="H25087" s="35"/>
    </row>
    <row r="25088" spans="7:8" x14ac:dyDescent="0.2">
      <c r="G25088" s="35"/>
      <c r="H25088" s="35"/>
    </row>
    <row r="25089" spans="7:8" x14ac:dyDescent="0.2">
      <c r="G25089" s="35"/>
      <c r="H25089" s="35"/>
    </row>
    <row r="25090" spans="7:8" x14ac:dyDescent="0.2">
      <c r="G25090" s="35"/>
      <c r="H25090" s="35"/>
    </row>
    <row r="25091" spans="7:8" x14ac:dyDescent="0.2">
      <c r="G25091" s="35"/>
      <c r="H25091" s="35"/>
    </row>
    <row r="25092" spans="7:8" x14ac:dyDescent="0.2">
      <c r="G25092" s="35"/>
      <c r="H25092" s="35"/>
    </row>
    <row r="25093" spans="7:8" x14ac:dyDescent="0.2">
      <c r="G25093" s="35"/>
      <c r="H25093" s="35"/>
    </row>
    <row r="25094" spans="7:8" x14ac:dyDescent="0.2">
      <c r="G25094" s="35"/>
      <c r="H25094" s="35"/>
    </row>
    <row r="25095" spans="7:8" x14ac:dyDescent="0.2">
      <c r="G25095" s="35"/>
      <c r="H25095" s="35"/>
    </row>
    <row r="25096" spans="7:8" x14ac:dyDescent="0.2">
      <c r="G25096" s="35"/>
      <c r="H25096" s="35"/>
    </row>
    <row r="25097" spans="7:8" x14ac:dyDescent="0.2">
      <c r="G25097" s="35"/>
      <c r="H25097" s="35"/>
    </row>
    <row r="25098" spans="7:8" x14ac:dyDescent="0.2">
      <c r="G25098" s="35"/>
      <c r="H25098" s="35"/>
    </row>
    <row r="25099" spans="7:8" x14ac:dyDescent="0.2">
      <c r="G25099" s="35"/>
      <c r="H25099" s="35"/>
    </row>
    <row r="25100" spans="7:8" x14ac:dyDescent="0.2">
      <c r="G25100" s="35"/>
      <c r="H25100" s="35"/>
    </row>
    <row r="25101" spans="7:8" x14ac:dyDescent="0.2">
      <c r="G25101" s="35"/>
      <c r="H25101" s="35"/>
    </row>
    <row r="25102" spans="7:8" x14ac:dyDescent="0.2">
      <c r="G25102" s="35"/>
      <c r="H25102" s="35"/>
    </row>
    <row r="25103" spans="7:8" x14ac:dyDescent="0.2">
      <c r="G25103" s="35"/>
      <c r="H25103" s="35"/>
    </row>
    <row r="25104" spans="7:8" x14ac:dyDescent="0.2">
      <c r="G25104" s="35"/>
      <c r="H25104" s="35"/>
    </row>
    <row r="25105" spans="7:8" x14ac:dyDescent="0.2">
      <c r="G25105" s="35"/>
      <c r="H25105" s="35"/>
    </row>
    <row r="25106" spans="7:8" x14ac:dyDescent="0.2">
      <c r="G25106" s="35"/>
      <c r="H25106" s="35"/>
    </row>
    <row r="25107" spans="7:8" x14ac:dyDescent="0.2">
      <c r="G25107" s="35"/>
      <c r="H25107" s="35"/>
    </row>
    <row r="25108" spans="7:8" x14ac:dyDescent="0.2">
      <c r="G25108" s="35"/>
      <c r="H25108" s="35"/>
    </row>
    <row r="25109" spans="7:8" x14ac:dyDescent="0.2">
      <c r="G25109" s="35"/>
      <c r="H25109" s="35"/>
    </row>
    <row r="25110" spans="7:8" x14ac:dyDescent="0.2">
      <c r="G25110" s="35"/>
      <c r="H25110" s="35"/>
    </row>
    <row r="25111" spans="7:8" x14ac:dyDescent="0.2">
      <c r="G25111" s="35"/>
      <c r="H25111" s="35"/>
    </row>
    <row r="25112" spans="7:8" x14ac:dyDescent="0.2">
      <c r="G25112" s="35"/>
      <c r="H25112" s="35"/>
    </row>
    <row r="25113" spans="7:8" x14ac:dyDescent="0.2">
      <c r="G25113" s="35"/>
      <c r="H25113" s="35"/>
    </row>
    <row r="25114" spans="7:8" x14ac:dyDescent="0.2">
      <c r="G25114" s="35"/>
      <c r="H25114" s="35"/>
    </row>
    <row r="25115" spans="7:8" x14ac:dyDescent="0.2">
      <c r="G25115" s="35"/>
      <c r="H25115" s="35"/>
    </row>
    <row r="25116" spans="7:8" x14ac:dyDescent="0.2">
      <c r="G25116" s="35"/>
      <c r="H25116" s="35"/>
    </row>
    <row r="25117" spans="7:8" x14ac:dyDescent="0.2">
      <c r="G25117" s="35"/>
      <c r="H25117" s="35"/>
    </row>
    <row r="25118" spans="7:8" x14ac:dyDescent="0.2">
      <c r="G25118" s="35"/>
      <c r="H25118" s="35"/>
    </row>
    <row r="25119" spans="7:8" x14ac:dyDescent="0.2">
      <c r="G25119" s="35"/>
      <c r="H25119" s="35"/>
    </row>
    <row r="25120" spans="7:8" x14ac:dyDescent="0.2">
      <c r="G25120" s="35"/>
      <c r="H25120" s="35"/>
    </row>
    <row r="25121" spans="7:8" x14ac:dyDescent="0.2">
      <c r="G25121" s="35"/>
      <c r="H25121" s="35"/>
    </row>
    <row r="25122" spans="7:8" x14ac:dyDescent="0.2">
      <c r="G25122" s="35"/>
      <c r="H25122" s="35"/>
    </row>
    <row r="25123" spans="7:8" x14ac:dyDescent="0.2">
      <c r="G25123" s="35"/>
      <c r="H25123" s="35"/>
    </row>
    <row r="25124" spans="7:8" x14ac:dyDescent="0.2">
      <c r="G25124" s="35"/>
      <c r="H25124" s="35"/>
    </row>
    <row r="25125" spans="7:8" x14ac:dyDescent="0.2">
      <c r="G25125" s="35"/>
      <c r="H25125" s="35"/>
    </row>
    <row r="25126" spans="7:8" x14ac:dyDescent="0.2">
      <c r="G25126" s="35"/>
      <c r="H25126" s="35"/>
    </row>
    <row r="25127" spans="7:8" x14ac:dyDescent="0.2">
      <c r="G25127" s="35"/>
      <c r="H25127" s="35"/>
    </row>
    <row r="25128" spans="7:8" x14ac:dyDescent="0.2">
      <c r="G25128" s="35"/>
      <c r="H25128" s="35"/>
    </row>
    <row r="25129" spans="7:8" x14ac:dyDescent="0.2">
      <c r="G25129" s="35"/>
      <c r="H25129" s="35"/>
    </row>
    <row r="25130" spans="7:8" x14ac:dyDescent="0.2">
      <c r="G25130" s="35"/>
      <c r="H25130" s="35"/>
    </row>
    <row r="25131" spans="7:8" x14ac:dyDescent="0.2">
      <c r="G25131" s="35"/>
      <c r="H25131" s="35"/>
    </row>
    <row r="25132" spans="7:8" x14ac:dyDescent="0.2">
      <c r="G25132" s="35"/>
      <c r="H25132" s="35"/>
    </row>
    <row r="25133" spans="7:8" x14ac:dyDescent="0.2">
      <c r="G25133" s="35"/>
      <c r="H25133" s="35"/>
    </row>
    <row r="25134" spans="7:8" x14ac:dyDescent="0.2">
      <c r="G25134" s="35"/>
      <c r="H25134" s="35"/>
    </row>
    <row r="25135" spans="7:8" x14ac:dyDescent="0.2">
      <c r="G25135" s="35"/>
      <c r="H25135" s="35"/>
    </row>
    <row r="25136" spans="7:8" x14ac:dyDescent="0.2">
      <c r="G25136" s="35"/>
      <c r="H25136" s="35"/>
    </row>
    <row r="25137" spans="7:8" x14ac:dyDescent="0.2">
      <c r="G25137" s="35"/>
      <c r="H25137" s="35"/>
    </row>
    <row r="25138" spans="7:8" x14ac:dyDescent="0.2">
      <c r="G25138" s="35"/>
      <c r="H25138" s="35"/>
    </row>
    <row r="25139" spans="7:8" x14ac:dyDescent="0.2">
      <c r="G25139" s="35"/>
      <c r="H25139" s="35"/>
    </row>
    <row r="25140" spans="7:8" x14ac:dyDescent="0.2">
      <c r="G25140" s="35"/>
      <c r="H25140" s="35"/>
    </row>
    <row r="25141" spans="7:8" x14ac:dyDescent="0.2">
      <c r="G25141" s="35"/>
      <c r="H25141" s="35"/>
    </row>
    <row r="25142" spans="7:8" x14ac:dyDescent="0.2">
      <c r="G25142" s="35"/>
      <c r="H25142" s="35"/>
    </row>
    <row r="25143" spans="7:8" x14ac:dyDescent="0.2">
      <c r="G25143" s="35"/>
      <c r="H25143" s="35"/>
    </row>
    <row r="25144" spans="7:8" x14ac:dyDescent="0.2">
      <c r="G25144" s="35"/>
      <c r="H25144" s="35"/>
    </row>
    <row r="25145" spans="7:8" x14ac:dyDescent="0.2">
      <c r="G25145" s="35"/>
      <c r="H25145" s="35"/>
    </row>
    <row r="25146" spans="7:8" x14ac:dyDescent="0.2">
      <c r="G25146" s="35"/>
      <c r="H25146" s="35"/>
    </row>
    <row r="25147" spans="7:8" x14ac:dyDescent="0.2">
      <c r="G25147" s="35"/>
      <c r="H25147" s="35"/>
    </row>
    <row r="25148" spans="7:8" x14ac:dyDescent="0.2">
      <c r="G25148" s="35"/>
      <c r="H25148" s="35"/>
    </row>
    <row r="25149" spans="7:8" x14ac:dyDescent="0.2">
      <c r="G25149" s="35"/>
      <c r="H25149" s="35"/>
    </row>
    <row r="25150" spans="7:8" x14ac:dyDescent="0.2">
      <c r="G25150" s="35"/>
      <c r="H25150" s="35"/>
    </row>
    <row r="25151" spans="7:8" x14ac:dyDescent="0.2">
      <c r="G25151" s="35"/>
      <c r="H25151" s="35"/>
    </row>
    <row r="25152" spans="7:8" x14ac:dyDescent="0.2">
      <c r="G25152" s="35"/>
      <c r="H25152" s="35"/>
    </row>
    <row r="25153" spans="7:8" x14ac:dyDescent="0.2">
      <c r="G25153" s="35"/>
      <c r="H25153" s="35"/>
    </row>
    <row r="25154" spans="7:8" x14ac:dyDescent="0.2">
      <c r="G25154" s="35"/>
      <c r="H25154" s="35"/>
    </row>
    <row r="25155" spans="7:8" x14ac:dyDescent="0.2">
      <c r="G25155" s="35"/>
      <c r="H25155" s="35"/>
    </row>
    <row r="25156" spans="7:8" x14ac:dyDescent="0.2">
      <c r="G25156" s="35"/>
      <c r="H25156" s="35"/>
    </row>
    <row r="25157" spans="7:8" x14ac:dyDescent="0.2">
      <c r="G25157" s="35"/>
      <c r="H25157" s="35"/>
    </row>
    <row r="25158" spans="7:8" x14ac:dyDescent="0.2">
      <c r="G25158" s="35"/>
      <c r="H25158" s="35"/>
    </row>
    <row r="25159" spans="7:8" x14ac:dyDescent="0.2">
      <c r="G25159" s="35"/>
      <c r="H25159" s="35"/>
    </row>
    <row r="25160" spans="7:8" x14ac:dyDescent="0.2">
      <c r="G25160" s="35"/>
      <c r="H25160" s="35"/>
    </row>
    <row r="25161" spans="7:8" x14ac:dyDescent="0.2">
      <c r="G25161" s="35"/>
      <c r="H25161" s="35"/>
    </row>
    <row r="25162" spans="7:8" x14ac:dyDescent="0.2">
      <c r="G25162" s="35"/>
      <c r="H25162" s="35"/>
    </row>
    <row r="25163" spans="7:8" x14ac:dyDescent="0.2">
      <c r="G25163" s="35"/>
      <c r="H25163" s="35"/>
    </row>
    <row r="25164" spans="7:8" x14ac:dyDescent="0.2">
      <c r="G25164" s="35"/>
      <c r="H25164" s="35"/>
    </row>
    <row r="25165" spans="7:8" x14ac:dyDescent="0.2">
      <c r="G25165" s="35"/>
      <c r="H25165" s="35"/>
    </row>
    <row r="25166" spans="7:8" x14ac:dyDescent="0.2">
      <c r="G25166" s="35"/>
      <c r="H25166" s="35"/>
    </row>
    <row r="25167" spans="7:8" x14ac:dyDescent="0.2">
      <c r="G25167" s="35"/>
      <c r="H25167" s="35"/>
    </row>
    <row r="25168" spans="7:8" x14ac:dyDescent="0.2">
      <c r="G25168" s="35"/>
      <c r="H25168" s="35"/>
    </row>
    <row r="25169" spans="7:8" x14ac:dyDescent="0.2">
      <c r="G25169" s="35"/>
      <c r="H25169" s="35"/>
    </row>
    <row r="25170" spans="7:8" x14ac:dyDescent="0.2">
      <c r="G25170" s="35"/>
      <c r="H25170" s="35"/>
    </row>
    <row r="25171" spans="7:8" x14ac:dyDescent="0.2">
      <c r="G25171" s="35"/>
      <c r="H25171" s="35"/>
    </row>
    <row r="25172" spans="7:8" x14ac:dyDescent="0.2">
      <c r="G25172" s="35"/>
      <c r="H25172" s="35"/>
    </row>
    <row r="25173" spans="7:8" x14ac:dyDescent="0.2">
      <c r="G25173" s="35"/>
      <c r="H25173" s="35"/>
    </row>
    <row r="25174" spans="7:8" x14ac:dyDescent="0.2">
      <c r="G25174" s="35"/>
      <c r="H25174" s="35"/>
    </row>
    <row r="25175" spans="7:8" x14ac:dyDescent="0.2">
      <c r="G25175" s="35"/>
      <c r="H25175" s="35"/>
    </row>
    <row r="25176" spans="7:8" x14ac:dyDescent="0.2">
      <c r="G25176" s="35"/>
      <c r="H25176" s="35"/>
    </row>
    <row r="25177" spans="7:8" x14ac:dyDescent="0.2">
      <c r="G25177" s="35"/>
      <c r="H25177" s="35"/>
    </row>
    <row r="25178" spans="7:8" x14ac:dyDescent="0.2">
      <c r="G25178" s="35"/>
      <c r="H25178" s="35"/>
    </row>
    <row r="25179" spans="7:8" x14ac:dyDescent="0.2">
      <c r="G25179" s="35"/>
      <c r="H25179" s="35"/>
    </row>
    <row r="25180" spans="7:8" x14ac:dyDescent="0.2">
      <c r="G25180" s="35"/>
      <c r="H25180" s="35"/>
    </row>
    <row r="25181" spans="7:8" x14ac:dyDescent="0.2">
      <c r="G25181" s="35"/>
      <c r="H25181" s="35"/>
    </row>
    <row r="25182" spans="7:8" x14ac:dyDescent="0.2">
      <c r="G25182" s="35"/>
      <c r="H25182" s="35"/>
    </row>
    <row r="25183" spans="7:8" x14ac:dyDescent="0.2">
      <c r="G25183" s="35"/>
      <c r="H25183" s="35"/>
    </row>
    <row r="25184" spans="7:8" x14ac:dyDescent="0.2">
      <c r="G25184" s="35"/>
      <c r="H25184" s="35"/>
    </row>
    <row r="25185" spans="7:8" x14ac:dyDescent="0.2">
      <c r="G25185" s="35"/>
      <c r="H25185" s="35"/>
    </row>
    <row r="25186" spans="7:8" x14ac:dyDescent="0.2">
      <c r="G25186" s="35"/>
      <c r="H25186" s="35"/>
    </row>
    <row r="25187" spans="7:8" x14ac:dyDescent="0.2">
      <c r="G25187" s="35"/>
      <c r="H25187" s="35"/>
    </row>
    <row r="25188" spans="7:8" x14ac:dyDescent="0.2">
      <c r="G25188" s="35"/>
      <c r="H25188" s="35"/>
    </row>
    <row r="25189" spans="7:8" x14ac:dyDescent="0.2">
      <c r="G25189" s="35"/>
      <c r="H25189" s="35"/>
    </row>
    <row r="25190" spans="7:8" x14ac:dyDescent="0.2">
      <c r="G25190" s="35"/>
      <c r="H25190" s="35"/>
    </row>
    <row r="25191" spans="7:8" x14ac:dyDescent="0.2">
      <c r="G25191" s="35"/>
      <c r="H25191" s="35"/>
    </row>
    <row r="25192" spans="7:8" x14ac:dyDescent="0.2">
      <c r="G25192" s="35"/>
      <c r="H25192" s="35"/>
    </row>
    <row r="25193" spans="7:8" x14ac:dyDescent="0.2">
      <c r="G25193" s="35"/>
      <c r="H25193" s="35"/>
    </row>
    <row r="25194" spans="7:8" x14ac:dyDescent="0.2">
      <c r="G25194" s="35"/>
      <c r="H25194" s="35"/>
    </row>
    <row r="25195" spans="7:8" x14ac:dyDescent="0.2">
      <c r="G25195" s="35"/>
      <c r="H25195" s="35"/>
    </row>
    <row r="25196" spans="7:8" x14ac:dyDescent="0.2">
      <c r="G25196" s="35"/>
      <c r="H25196" s="35"/>
    </row>
    <row r="25197" spans="7:8" x14ac:dyDescent="0.2">
      <c r="G25197" s="35"/>
      <c r="H25197" s="35"/>
    </row>
    <row r="25198" spans="7:8" x14ac:dyDescent="0.2">
      <c r="G25198" s="35"/>
      <c r="H25198" s="35"/>
    </row>
    <row r="25199" spans="7:8" x14ac:dyDescent="0.2">
      <c r="G25199" s="35"/>
      <c r="H25199" s="35"/>
    </row>
    <row r="25200" spans="7:8" x14ac:dyDescent="0.2">
      <c r="G25200" s="35"/>
      <c r="H25200" s="35"/>
    </row>
    <row r="25201" spans="7:8" x14ac:dyDescent="0.2">
      <c r="G25201" s="35"/>
      <c r="H25201" s="35"/>
    </row>
    <row r="25202" spans="7:8" x14ac:dyDescent="0.2">
      <c r="G25202" s="35"/>
      <c r="H25202" s="35"/>
    </row>
    <row r="25203" spans="7:8" x14ac:dyDescent="0.2">
      <c r="G25203" s="35"/>
      <c r="H25203" s="35"/>
    </row>
    <row r="25204" spans="7:8" x14ac:dyDescent="0.2">
      <c r="G25204" s="35"/>
      <c r="H25204" s="35"/>
    </row>
    <row r="25205" spans="7:8" x14ac:dyDescent="0.2">
      <c r="G25205" s="35"/>
      <c r="H25205" s="35"/>
    </row>
    <row r="25206" spans="7:8" x14ac:dyDescent="0.2">
      <c r="G25206" s="35"/>
      <c r="H25206" s="35"/>
    </row>
    <row r="25207" spans="7:8" x14ac:dyDescent="0.2">
      <c r="G25207" s="35"/>
      <c r="H25207" s="35"/>
    </row>
    <row r="25208" spans="7:8" x14ac:dyDescent="0.2">
      <c r="G25208" s="35"/>
      <c r="H25208" s="35"/>
    </row>
    <row r="25209" spans="7:8" x14ac:dyDescent="0.2">
      <c r="G25209" s="35"/>
      <c r="H25209" s="35"/>
    </row>
    <row r="25210" spans="7:8" x14ac:dyDescent="0.2">
      <c r="G25210" s="35"/>
      <c r="H25210" s="35"/>
    </row>
    <row r="25211" spans="7:8" x14ac:dyDescent="0.2">
      <c r="G25211" s="35"/>
      <c r="H25211" s="35"/>
    </row>
    <row r="25212" spans="7:8" x14ac:dyDescent="0.2">
      <c r="G25212" s="35"/>
      <c r="H25212" s="35"/>
    </row>
    <row r="25213" spans="7:8" x14ac:dyDescent="0.2">
      <c r="G25213" s="35"/>
      <c r="H25213" s="35"/>
    </row>
    <row r="25214" spans="7:8" x14ac:dyDescent="0.2">
      <c r="G25214" s="35"/>
      <c r="H25214" s="35"/>
    </row>
    <row r="25215" spans="7:8" x14ac:dyDescent="0.2">
      <c r="G25215" s="35"/>
      <c r="H25215" s="35"/>
    </row>
    <row r="25216" spans="7:8" x14ac:dyDescent="0.2">
      <c r="G25216" s="35"/>
      <c r="H25216" s="35"/>
    </row>
    <row r="25217" spans="7:8" x14ac:dyDescent="0.2">
      <c r="G25217" s="35"/>
      <c r="H25217" s="35"/>
    </row>
    <row r="25218" spans="7:8" x14ac:dyDescent="0.2">
      <c r="G25218" s="35"/>
      <c r="H25218" s="35"/>
    </row>
    <row r="25219" spans="7:8" x14ac:dyDescent="0.2">
      <c r="G25219" s="35"/>
      <c r="H25219" s="35"/>
    </row>
    <row r="25220" spans="7:8" x14ac:dyDescent="0.2">
      <c r="G25220" s="35"/>
      <c r="H25220" s="35"/>
    </row>
    <row r="25221" spans="7:8" x14ac:dyDescent="0.2">
      <c r="G25221" s="35"/>
      <c r="H25221" s="35"/>
    </row>
    <row r="25222" spans="7:8" x14ac:dyDescent="0.2">
      <c r="G25222" s="35"/>
      <c r="H25222" s="35"/>
    </row>
    <row r="25223" spans="7:8" x14ac:dyDescent="0.2">
      <c r="G25223" s="35"/>
      <c r="H25223" s="35"/>
    </row>
    <row r="25224" spans="7:8" x14ac:dyDescent="0.2">
      <c r="G25224" s="35"/>
      <c r="H25224" s="35"/>
    </row>
    <row r="25225" spans="7:8" x14ac:dyDescent="0.2">
      <c r="G25225" s="35"/>
      <c r="H25225" s="35"/>
    </row>
    <row r="25226" spans="7:8" x14ac:dyDescent="0.2">
      <c r="G25226" s="35"/>
      <c r="H25226" s="35"/>
    </row>
    <row r="25227" spans="7:8" x14ac:dyDescent="0.2">
      <c r="G25227" s="35"/>
      <c r="H25227" s="35"/>
    </row>
    <row r="25228" spans="7:8" x14ac:dyDescent="0.2">
      <c r="G25228" s="35"/>
      <c r="H25228" s="35"/>
    </row>
    <row r="25229" spans="7:8" x14ac:dyDescent="0.2">
      <c r="G25229" s="35"/>
      <c r="H25229" s="35"/>
    </row>
    <row r="25230" spans="7:8" x14ac:dyDescent="0.2">
      <c r="G25230" s="35"/>
      <c r="H25230" s="35"/>
    </row>
    <row r="25231" spans="7:8" x14ac:dyDescent="0.2">
      <c r="G25231" s="35"/>
      <c r="H25231" s="35"/>
    </row>
    <row r="25232" spans="7:8" x14ac:dyDescent="0.2">
      <c r="G25232" s="35"/>
      <c r="H25232" s="35"/>
    </row>
    <row r="25233" spans="7:8" x14ac:dyDescent="0.2">
      <c r="G25233" s="35"/>
      <c r="H25233" s="35"/>
    </row>
    <row r="25234" spans="7:8" x14ac:dyDescent="0.2">
      <c r="G25234" s="35"/>
      <c r="H25234" s="35"/>
    </row>
    <row r="25235" spans="7:8" x14ac:dyDescent="0.2">
      <c r="G25235" s="35"/>
      <c r="H25235" s="35"/>
    </row>
    <row r="25236" spans="7:8" x14ac:dyDescent="0.2">
      <c r="G25236" s="35"/>
      <c r="H25236" s="35"/>
    </row>
    <row r="25237" spans="7:8" x14ac:dyDescent="0.2">
      <c r="G25237" s="35"/>
      <c r="H25237" s="35"/>
    </row>
    <row r="25238" spans="7:8" x14ac:dyDescent="0.2">
      <c r="G25238" s="35"/>
      <c r="H25238" s="35"/>
    </row>
    <row r="25239" spans="7:8" x14ac:dyDescent="0.2">
      <c r="G25239" s="35"/>
      <c r="H25239" s="35"/>
    </row>
    <row r="25240" spans="7:8" x14ac:dyDescent="0.2">
      <c r="G25240" s="35"/>
      <c r="H25240" s="35"/>
    </row>
    <row r="25241" spans="7:8" x14ac:dyDescent="0.2">
      <c r="G25241" s="35"/>
      <c r="H25241" s="35"/>
    </row>
    <row r="25242" spans="7:8" x14ac:dyDescent="0.2">
      <c r="G25242" s="35"/>
      <c r="H25242" s="35"/>
    </row>
    <row r="25243" spans="7:8" x14ac:dyDescent="0.2">
      <c r="G25243" s="35"/>
      <c r="H25243" s="35"/>
    </row>
    <row r="25244" spans="7:8" x14ac:dyDescent="0.2">
      <c r="G25244" s="35"/>
      <c r="H25244" s="35"/>
    </row>
    <row r="25245" spans="7:8" x14ac:dyDescent="0.2">
      <c r="G25245" s="35"/>
      <c r="H25245" s="35"/>
    </row>
    <row r="25246" spans="7:8" x14ac:dyDescent="0.2">
      <c r="G25246" s="35"/>
      <c r="H25246" s="35"/>
    </row>
    <row r="25247" spans="7:8" x14ac:dyDescent="0.2">
      <c r="G25247" s="35"/>
      <c r="H25247" s="35"/>
    </row>
    <row r="25248" spans="7:8" x14ac:dyDescent="0.2">
      <c r="G25248" s="35"/>
      <c r="H25248" s="35"/>
    </row>
    <row r="25249" spans="7:8" x14ac:dyDescent="0.2">
      <c r="G25249" s="35"/>
      <c r="H25249" s="35"/>
    </row>
    <row r="25250" spans="7:8" x14ac:dyDescent="0.2">
      <c r="G25250" s="35"/>
      <c r="H25250" s="35"/>
    </row>
    <row r="25251" spans="7:8" x14ac:dyDescent="0.2">
      <c r="G25251" s="35"/>
      <c r="H25251" s="35"/>
    </row>
    <row r="25252" spans="7:8" x14ac:dyDescent="0.2">
      <c r="G25252" s="35"/>
      <c r="H25252" s="35"/>
    </row>
    <row r="25253" spans="7:8" x14ac:dyDescent="0.2">
      <c r="G25253" s="35"/>
      <c r="H25253" s="35"/>
    </row>
    <row r="25254" spans="7:8" x14ac:dyDescent="0.2">
      <c r="G25254" s="35"/>
      <c r="H25254" s="35"/>
    </row>
    <row r="25255" spans="7:8" x14ac:dyDescent="0.2">
      <c r="G25255" s="35"/>
      <c r="H25255" s="35"/>
    </row>
    <row r="25256" spans="7:8" x14ac:dyDescent="0.2">
      <c r="G25256" s="35"/>
      <c r="H25256" s="35"/>
    </row>
    <row r="25257" spans="7:8" x14ac:dyDescent="0.2">
      <c r="G25257" s="35"/>
      <c r="H25257" s="35"/>
    </row>
    <row r="25258" spans="7:8" x14ac:dyDescent="0.2">
      <c r="G25258" s="35"/>
      <c r="H25258" s="35"/>
    </row>
    <row r="25259" spans="7:8" x14ac:dyDescent="0.2">
      <c r="G25259" s="35"/>
      <c r="H25259" s="35"/>
    </row>
    <row r="25260" spans="7:8" x14ac:dyDescent="0.2">
      <c r="G25260" s="35"/>
      <c r="H25260" s="35"/>
    </row>
    <row r="25261" spans="7:8" x14ac:dyDescent="0.2">
      <c r="G25261" s="35"/>
      <c r="H25261" s="35"/>
    </row>
    <row r="25262" spans="7:8" x14ac:dyDescent="0.2">
      <c r="G25262" s="35"/>
      <c r="H25262" s="35"/>
    </row>
    <row r="25263" spans="7:8" x14ac:dyDescent="0.2">
      <c r="G25263" s="35"/>
      <c r="H25263" s="35"/>
    </row>
    <row r="25264" spans="7:8" x14ac:dyDescent="0.2">
      <c r="G25264" s="35"/>
      <c r="H25264" s="35"/>
    </row>
    <row r="25265" spans="7:8" x14ac:dyDescent="0.2">
      <c r="G25265" s="35"/>
      <c r="H25265" s="35"/>
    </row>
    <row r="25266" spans="7:8" x14ac:dyDescent="0.2">
      <c r="G25266" s="35"/>
      <c r="H25266" s="35"/>
    </row>
    <row r="25267" spans="7:8" x14ac:dyDescent="0.2">
      <c r="G25267" s="35"/>
      <c r="H25267" s="35"/>
    </row>
    <row r="25268" spans="7:8" x14ac:dyDescent="0.2">
      <c r="G25268" s="35"/>
      <c r="H25268" s="35"/>
    </row>
    <row r="25269" spans="7:8" x14ac:dyDescent="0.2">
      <c r="G25269" s="35"/>
      <c r="H25269" s="35"/>
    </row>
    <row r="25270" spans="7:8" x14ac:dyDescent="0.2">
      <c r="G25270" s="35"/>
      <c r="H25270" s="35"/>
    </row>
    <row r="25271" spans="7:8" x14ac:dyDescent="0.2">
      <c r="G25271" s="35"/>
      <c r="H25271" s="35"/>
    </row>
    <row r="25272" spans="7:8" x14ac:dyDescent="0.2">
      <c r="G25272" s="35"/>
      <c r="H25272" s="35"/>
    </row>
    <row r="25273" spans="7:8" x14ac:dyDescent="0.2">
      <c r="G25273" s="35"/>
      <c r="H25273" s="35"/>
    </row>
    <row r="25274" spans="7:8" x14ac:dyDescent="0.2">
      <c r="G25274" s="35"/>
      <c r="H25274" s="35"/>
    </row>
    <row r="25275" spans="7:8" x14ac:dyDescent="0.2">
      <c r="G25275" s="35"/>
      <c r="H25275" s="35"/>
    </row>
    <row r="25276" spans="7:8" x14ac:dyDescent="0.2">
      <c r="G25276" s="35"/>
      <c r="H25276" s="35"/>
    </row>
    <row r="25277" spans="7:8" x14ac:dyDescent="0.2">
      <c r="G25277" s="35"/>
      <c r="H25277" s="35"/>
    </row>
    <row r="25278" spans="7:8" x14ac:dyDescent="0.2">
      <c r="G25278" s="35"/>
      <c r="H25278" s="35"/>
    </row>
    <row r="25279" spans="7:8" x14ac:dyDescent="0.2">
      <c r="G25279" s="35"/>
      <c r="H25279" s="35"/>
    </row>
    <row r="25280" spans="7:8" x14ac:dyDescent="0.2">
      <c r="G25280" s="35"/>
      <c r="H25280" s="35"/>
    </row>
    <row r="25281" spans="7:8" x14ac:dyDescent="0.2">
      <c r="G25281" s="35"/>
      <c r="H25281" s="35"/>
    </row>
    <row r="25282" spans="7:8" x14ac:dyDescent="0.2">
      <c r="G25282" s="35"/>
      <c r="H25282" s="35"/>
    </row>
    <row r="25283" spans="7:8" x14ac:dyDescent="0.2">
      <c r="G25283" s="35"/>
      <c r="H25283" s="35"/>
    </row>
    <row r="25284" spans="7:8" x14ac:dyDescent="0.2">
      <c r="G25284" s="35"/>
      <c r="H25284" s="35"/>
    </row>
    <row r="25285" spans="7:8" x14ac:dyDescent="0.2">
      <c r="G25285" s="35"/>
      <c r="H25285" s="35"/>
    </row>
    <row r="25286" spans="7:8" x14ac:dyDescent="0.2">
      <c r="G25286" s="35"/>
      <c r="H25286" s="35"/>
    </row>
    <row r="25287" spans="7:8" x14ac:dyDescent="0.2">
      <c r="G25287" s="35"/>
      <c r="H25287" s="35"/>
    </row>
    <row r="25288" spans="7:8" x14ac:dyDescent="0.2">
      <c r="G25288" s="35"/>
      <c r="H25288" s="35"/>
    </row>
    <row r="25289" spans="7:8" x14ac:dyDescent="0.2">
      <c r="G25289" s="35"/>
      <c r="H25289" s="35"/>
    </row>
    <row r="25290" spans="7:8" x14ac:dyDescent="0.2">
      <c r="G25290" s="35"/>
      <c r="H25290" s="35"/>
    </row>
    <row r="25291" spans="7:8" x14ac:dyDescent="0.2">
      <c r="G25291" s="35"/>
      <c r="H25291" s="35"/>
    </row>
    <row r="25292" spans="7:8" x14ac:dyDescent="0.2">
      <c r="G25292" s="35"/>
      <c r="H25292" s="35"/>
    </row>
    <row r="25293" spans="7:8" x14ac:dyDescent="0.2">
      <c r="G25293" s="35"/>
      <c r="H25293" s="35"/>
    </row>
    <row r="25294" spans="7:8" x14ac:dyDescent="0.2">
      <c r="G25294" s="35"/>
      <c r="H25294" s="35"/>
    </row>
    <row r="25295" spans="7:8" x14ac:dyDescent="0.2">
      <c r="G25295" s="35"/>
      <c r="H25295" s="35"/>
    </row>
    <row r="25296" spans="7:8" x14ac:dyDescent="0.2">
      <c r="G25296" s="35"/>
      <c r="H25296" s="35"/>
    </row>
    <row r="25297" spans="7:8" x14ac:dyDescent="0.2">
      <c r="G25297" s="35"/>
      <c r="H25297" s="35"/>
    </row>
    <row r="25298" spans="7:8" x14ac:dyDescent="0.2">
      <c r="G25298" s="35"/>
      <c r="H25298" s="35"/>
    </row>
    <row r="25299" spans="7:8" x14ac:dyDescent="0.2">
      <c r="G25299" s="35"/>
      <c r="H25299" s="35"/>
    </row>
    <row r="25300" spans="7:8" x14ac:dyDescent="0.2">
      <c r="G25300" s="35"/>
      <c r="H25300" s="35"/>
    </row>
    <row r="25301" spans="7:8" x14ac:dyDescent="0.2">
      <c r="G25301" s="35"/>
      <c r="H25301" s="35"/>
    </row>
    <row r="25302" spans="7:8" x14ac:dyDescent="0.2">
      <c r="G25302" s="35"/>
      <c r="H25302" s="35"/>
    </row>
    <row r="25303" spans="7:8" x14ac:dyDescent="0.2">
      <c r="G25303" s="35"/>
      <c r="H25303" s="35"/>
    </row>
    <row r="25304" spans="7:8" x14ac:dyDescent="0.2">
      <c r="G25304" s="35"/>
      <c r="H25304" s="35"/>
    </row>
    <row r="25305" spans="7:8" x14ac:dyDescent="0.2">
      <c r="G25305" s="35"/>
      <c r="H25305" s="35"/>
    </row>
    <row r="25306" spans="7:8" x14ac:dyDescent="0.2">
      <c r="G25306" s="35"/>
      <c r="H25306" s="35"/>
    </row>
    <row r="25307" spans="7:8" x14ac:dyDescent="0.2">
      <c r="G25307" s="35"/>
      <c r="H25307" s="35"/>
    </row>
    <row r="25308" spans="7:8" x14ac:dyDescent="0.2">
      <c r="G25308" s="35"/>
      <c r="H25308" s="35"/>
    </row>
    <row r="25309" spans="7:8" x14ac:dyDescent="0.2">
      <c r="G25309" s="35"/>
      <c r="H25309" s="35"/>
    </row>
    <row r="25310" spans="7:8" x14ac:dyDescent="0.2">
      <c r="G25310" s="35"/>
      <c r="H25310" s="35"/>
    </row>
    <row r="25311" spans="7:8" x14ac:dyDescent="0.2">
      <c r="G25311" s="35"/>
      <c r="H25311" s="35"/>
    </row>
    <row r="25312" spans="7:8" x14ac:dyDescent="0.2">
      <c r="G25312" s="35"/>
      <c r="H25312" s="35"/>
    </row>
    <row r="25313" spans="7:8" x14ac:dyDescent="0.2">
      <c r="G25313" s="35"/>
      <c r="H25313" s="35"/>
    </row>
    <row r="25314" spans="7:8" x14ac:dyDescent="0.2">
      <c r="G25314" s="35"/>
      <c r="H25314" s="35"/>
    </row>
    <row r="25315" spans="7:8" x14ac:dyDescent="0.2">
      <c r="G25315" s="35"/>
      <c r="H25315" s="35"/>
    </row>
    <row r="25316" spans="7:8" x14ac:dyDescent="0.2">
      <c r="G25316" s="35"/>
      <c r="H25316" s="35"/>
    </row>
    <row r="25317" spans="7:8" x14ac:dyDescent="0.2">
      <c r="G25317" s="35"/>
      <c r="H25317" s="35"/>
    </row>
    <row r="25318" spans="7:8" x14ac:dyDescent="0.2">
      <c r="G25318" s="35"/>
      <c r="H25318" s="35"/>
    </row>
    <row r="25319" spans="7:8" x14ac:dyDescent="0.2">
      <c r="G25319" s="35"/>
      <c r="H25319" s="35"/>
    </row>
    <row r="25320" spans="7:8" x14ac:dyDescent="0.2">
      <c r="G25320" s="35"/>
      <c r="H25320" s="35"/>
    </row>
    <row r="25321" spans="7:8" x14ac:dyDescent="0.2">
      <c r="G25321" s="35"/>
      <c r="H25321" s="35"/>
    </row>
    <row r="25322" spans="7:8" x14ac:dyDescent="0.2">
      <c r="G25322" s="35"/>
      <c r="H25322" s="35"/>
    </row>
    <row r="25323" spans="7:8" x14ac:dyDescent="0.2">
      <c r="G25323" s="35"/>
      <c r="H25323" s="35"/>
    </row>
    <row r="25324" spans="7:8" x14ac:dyDescent="0.2">
      <c r="G25324" s="35"/>
      <c r="H25324" s="35"/>
    </row>
    <row r="25325" spans="7:8" x14ac:dyDescent="0.2">
      <c r="G25325" s="35"/>
      <c r="H25325" s="35"/>
    </row>
    <row r="25326" spans="7:8" x14ac:dyDescent="0.2">
      <c r="G25326" s="35"/>
      <c r="H25326" s="35"/>
    </row>
    <row r="25327" spans="7:8" x14ac:dyDescent="0.2">
      <c r="G25327" s="35"/>
      <c r="H25327" s="35"/>
    </row>
    <row r="25328" spans="7:8" x14ac:dyDescent="0.2">
      <c r="G25328" s="35"/>
      <c r="H25328" s="35"/>
    </row>
    <row r="25329" spans="7:8" x14ac:dyDescent="0.2">
      <c r="G25329" s="35"/>
      <c r="H25329" s="35"/>
    </row>
    <row r="25330" spans="7:8" x14ac:dyDescent="0.2">
      <c r="G25330" s="35"/>
      <c r="H25330" s="35"/>
    </row>
    <row r="25331" spans="7:8" x14ac:dyDescent="0.2">
      <c r="G25331" s="35"/>
      <c r="H25331" s="35"/>
    </row>
    <row r="25332" spans="7:8" x14ac:dyDescent="0.2">
      <c r="G25332" s="35"/>
      <c r="H25332" s="35"/>
    </row>
    <row r="25333" spans="7:8" x14ac:dyDescent="0.2">
      <c r="G25333" s="35"/>
      <c r="H25333" s="35"/>
    </row>
    <row r="25334" spans="7:8" x14ac:dyDescent="0.2">
      <c r="G25334" s="35"/>
      <c r="H25334" s="35"/>
    </row>
    <row r="25335" spans="7:8" x14ac:dyDescent="0.2">
      <c r="G25335" s="35"/>
      <c r="H25335" s="35"/>
    </row>
    <row r="25336" spans="7:8" x14ac:dyDescent="0.2">
      <c r="G25336" s="35"/>
      <c r="H25336" s="35"/>
    </row>
    <row r="25337" spans="7:8" x14ac:dyDescent="0.2">
      <c r="G25337" s="35"/>
      <c r="H25337" s="35"/>
    </row>
    <row r="25338" spans="7:8" x14ac:dyDescent="0.2">
      <c r="G25338" s="35"/>
      <c r="H25338" s="35"/>
    </row>
    <row r="25339" spans="7:8" x14ac:dyDescent="0.2">
      <c r="G25339" s="35"/>
      <c r="H25339" s="35"/>
    </row>
    <row r="25340" spans="7:8" x14ac:dyDescent="0.2">
      <c r="G25340" s="35"/>
      <c r="H25340" s="35"/>
    </row>
    <row r="25341" spans="7:8" x14ac:dyDescent="0.2">
      <c r="G25341" s="35"/>
      <c r="H25341" s="35"/>
    </row>
    <row r="25342" spans="7:8" x14ac:dyDescent="0.2">
      <c r="G25342" s="35"/>
      <c r="H25342" s="35"/>
    </row>
    <row r="25343" spans="7:8" x14ac:dyDescent="0.2">
      <c r="G25343" s="35"/>
      <c r="H25343" s="35"/>
    </row>
    <row r="25344" spans="7:8" x14ac:dyDescent="0.2">
      <c r="G25344" s="35"/>
      <c r="H25344" s="35"/>
    </row>
    <row r="25345" spans="7:8" x14ac:dyDescent="0.2">
      <c r="G25345" s="35"/>
      <c r="H25345" s="35"/>
    </row>
    <row r="25346" spans="7:8" x14ac:dyDescent="0.2">
      <c r="G25346" s="35"/>
      <c r="H25346" s="35"/>
    </row>
    <row r="25347" spans="7:8" x14ac:dyDescent="0.2">
      <c r="G25347" s="35"/>
      <c r="H25347" s="35"/>
    </row>
    <row r="25348" spans="7:8" x14ac:dyDescent="0.2">
      <c r="G25348" s="35"/>
      <c r="H25348" s="35"/>
    </row>
    <row r="25349" spans="7:8" x14ac:dyDescent="0.2">
      <c r="G25349" s="35"/>
      <c r="H25349" s="35"/>
    </row>
    <row r="25350" spans="7:8" x14ac:dyDescent="0.2">
      <c r="G25350" s="35"/>
      <c r="H25350" s="35"/>
    </row>
    <row r="25351" spans="7:8" x14ac:dyDescent="0.2">
      <c r="G25351" s="35"/>
      <c r="H25351" s="35"/>
    </row>
    <row r="25352" spans="7:8" x14ac:dyDescent="0.2">
      <c r="G25352" s="35"/>
      <c r="H25352" s="35"/>
    </row>
    <row r="25353" spans="7:8" x14ac:dyDescent="0.2">
      <c r="G25353" s="35"/>
      <c r="H25353" s="35"/>
    </row>
    <row r="25354" spans="7:8" x14ac:dyDescent="0.2">
      <c r="G25354" s="35"/>
      <c r="H25354" s="35"/>
    </row>
    <row r="25355" spans="7:8" x14ac:dyDescent="0.2">
      <c r="G25355" s="35"/>
      <c r="H25355" s="35"/>
    </row>
    <row r="25356" spans="7:8" x14ac:dyDescent="0.2">
      <c r="G25356" s="35"/>
      <c r="H25356" s="35"/>
    </row>
    <row r="25357" spans="7:8" x14ac:dyDescent="0.2">
      <c r="G25357" s="35"/>
      <c r="H25357" s="35"/>
    </row>
    <row r="25358" spans="7:8" x14ac:dyDescent="0.2">
      <c r="G25358" s="35"/>
      <c r="H25358" s="35"/>
    </row>
    <row r="25359" spans="7:8" x14ac:dyDescent="0.2">
      <c r="G25359" s="35"/>
      <c r="H25359" s="35"/>
    </row>
    <row r="25360" spans="7:8" x14ac:dyDescent="0.2">
      <c r="G25360" s="35"/>
      <c r="H25360" s="35"/>
    </row>
    <row r="25361" spans="7:8" x14ac:dyDescent="0.2">
      <c r="G25361" s="35"/>
      <c r="H25361" s="35"/>
    </row>
    <row r="25362" spans="7:8" x14ac:dyDescent="0.2">
      <c r="G25362" s="35"/>
      <c r="H25362" s="35"/>
    </row>
    <row r="25363" spans="7:8" x14ac:dyDescent="0.2">
      <c r="G25363" s="35"/>
      <c r="H25363" s="35"/>
    </row>
    <row r="25364" spans="7:8" x14ac:dyDescent="0.2">
      <c r="G25364" s="35"/>
      <c r="H25364" s="35"/>
    </row>
    <row r="25365" spans="7:8" x14ac:dyDescent="0.2">
      <c r="G25365" s="35"/>
      <c r="H25365" s="35"/>
    </row>
    <row r="25366" spans="7:8" x14ac:dyDescent="0.2">
      <c r="G25366" s="35"/>
      <c r="H25366" s="35"/>
    </row>
    <row r="25367" spans="7:8" x14ac:dyDescent="0.2">
      <c r="G25367" s="35"/>
      <c r="H25367" s="35"/>
    </row>
    <row r="25368" spans="7:8" x14ac:dyDescent="0.2">
      <c r="G25368" s="35"/>
      <c r="H25368" s="35"/>
    </row>
    <row r="25369" spans="7:8" x14ac:dyDescent="0.2">
      <c r="G25369" s="35"/>
      <c r="H25369" s="35"/>
    </row>
    <row r="25370" spans="7:8" x14ac:dyDescent="0.2">
      <c r="G25370" s="35"/>
      <c r="H25370" s="35"/>
    </row>
    <row r="25371" spans="7:8" x14ac:dyDescent="0.2">
      <c r="G25371" s="35"/>
      <c r="H25371" s="35"/>
    </row>
    <row r="25372" spans="7:8" x14ac:dyDescent="0.2">
      <c r="G25372" s="35"/>
      <c r="H25372" s="35"/>
    </row>
    <row r="25373" spans="7:8" x14ac:dyDescent="0.2">
      <c r="G25373" s="35"/>
      <c r="H25373" s="35"/>
    </row>
    <row r="25374" spans="7:8" x14ac:dyDescent="0.2">
      <c r="G25374" s="35"/>
      <c r="H25374" s="35"/>
    </row>
    <row r="25375" spans="7:8" x14ac:dyDescent="0.2">
      <c r="G25375" s="35"/>
      <c r="H25375" s="35"/>
    </row>
    <row r="25376" spans="7:8" x14ac:dyDescent="0.2">
      <c r="G25376" s="35"/>
      <c r="H25376" s="35"/>
    </row>
    <row r="25377" spans="7:8" x14ac:dyDescent="0.2">
      <c r="G25377" s="35"/>
      <c r="H25377" s="35"/>
    </row>
    <row r="25378" spans="7:8" x14ac:dyDescent="0.2">
      <c r="G25378" s="35"/>
      <c r="H25378" s="35"/>
    </row>
    <row r="25379" spans="7:8" x14ac:dyDescent="0.2">
      <c r="G25379" s="35"/>
      <c r="H25379" s="35"/>
    </row>
    <row r="25380" spans="7:8" x14ac:dyDescent="0.2">
      <c r="G25380" s="35"/>
      <c r="H25380" s="35"/>
    </row>
    <row r="25381" spans="7:8" x14ac:dyDescent="0.2">
      <c r="G25381" s="35"/>
      <c r="H25381" s="35"/>
    </row>
    <row r="25382" spans="7:8" x14ac:dyDescent="0.2">
      <c r="G25382" s="35"/>
      <c r="H25382" s="35"/>
    </row>
    <row r="25383" spans="7:8" x14ac:dyDescent="0.2">
      <c r="G25383" s="35"/>
      <c r="H25383" s="35"/>
    </row>
    <row r="25384" spans="7:8" x14ac:dyDescent="0.2">
      <c r="G25384" s="35"/>
      <c r="H25384" s="35"/>
    </row>
    <row r="25385" spans="7:8" x14ac:dyDescent="0.2">
      <c r="G25385" s="35"/>
      <c r="H25385" s="35"/>
    </row>
    <row r="25386" spans="7:8" x14ac:dyDescent="0.2">
      <c r="G25386" s="35"/>
      <c r="H25386" s="35"/>
    </row>
    <row r="25387" spans="7:8" x14ac:dyDescent="0.2">
      <c r="G25387" s="35"/>
      <c r="H25387" s="35"/>
    </row>
    <row r="25388" spans="7:8" x14ac:dyDescent="0.2">
      <c r="G25388" s="35"/>
      <c r="H25388" s="35"/>
    </row>
    <row r="25389" spans="7:8" x14ac:dyDescent="0.2">
      <c r="G25389" s="35"/>
      <c r="H25389" s="35"/>
    </row>
    <row r="25390" spans="7:8" x14ac:dyDescent="0.2">
      <c r="G25390" s="35"/>
      <c r="H25390" s="35"/>
    </row>
    <row r="25391" spans="7:8" x14ac:dyDescent="0.2">
      <c r="G25391" s="35"/>
      <c r="H25391" s="35"/>
    </row>
    <row r="25392" spans="7:8" x14ac:dyDescent="0.2">
      <c r="G25392" s="35"/>
      <c r="H25392" s="35"/>
    </row>
    <row r="25393" spans="7:8" x14ac:dyDescent="0.2">
      <c r="G25393" s="35"/>
      <c r="H25393" s="35"/>
    </row>
    <row r="25394" spans="7:8" x14ac:dyDescent="0.2">
      <c r="G25394" s="35"/>
      <c r="H25394" s="35"/>
    </row>
    <row r="25395" spans="7:8" x14ac:dyDescent="0.2">
      <c r="G25395" s="35"/>
      <c r="H25395" s="35"/>
    </row>
    <row r="25396" spans="7:8" x14ac:dyDescent="0.2">
      <c r="G25396" s="35"/>
      <c r="H25396" s="35"/>
    </row>
    <row r="25397" spans="7:8" x14ac:dyDescent="0.2">
      <c r="G25397" s="35"/>
      <c r="H25397" s="35"/>
    </row>
    <row r="25398" spans="7:8" x14ac:dyDescent="0.2">
      <c r="G25398" s="35"/>
      <c r="H25398" s="35"/>
    </row>
    <row r="25399" spans="7:8" x14ac:dyDescent="0.2">
      <c r="G25399" s="35"/>
      <c r="H25399" s="35"/>
    </row>
    <row r="25400" spans="7:8" x14ac:dyDescent="0.2">
      <c r="G25400" s="35"/>
      <c r="H25400" s="35"/>
    </row>
    <row r="25401" spans="7:8" x14ac:dyDescent="0.2">
      <c r="G25401" s="35"/>
      <c r="H25401" s="35"/>
    </row>
    <row r="25402" spans="7:8" x14ac:dyDescent="0.2">
      <c r="G25402" s="35"/>
      <c r="H25402" s="35"/>
    </row>
    <row r="25403" spans="7:8" x14ac:dyDescent="0.2">
      <c r="G25403" s="35"/>
      <c r="H25403" s="35"/>
    </row>
    <row r="25404" spans="7:8" x14ac:dyDescent="0.2">
      <c r="G25404" s="35"/>
      <c r="H25404" s="35"/>
    </row>
    <row r="25405" spans="7:8" x14ac:dyDescent="0.2">
      <c r="G25405" s="35"/>
      <c r="H25405" s="35"/>
    </row>
    <row r="25406" spans="7:8" x14ac:dyDescent="0.2">
      <c r="G25406" s="35"/>
      <c r="H25406" s="35"/>
    </row>
    <row r="25407" spans="7:8" x14ac:dyDescent="0.2">
      <c r="G25407" s="35"/>
      <c r="H25407" s="35"/>
    </row>
    <row r="25408" spans="7:8" x14ac:dyDescent="0.2">
      <c r="G25408" s="35"/>
      <c r="H25408" s="35"/>
    </row>
    <row r="25409" spans="7:8" x14ac:dyDescent="0.2">
      <c r="G25409" s="35"/>
      <c r="H25409" s="35"/>
    </row>
    <row r="25410" spans="7:8" x14ac:dyDescent="0.2">
      <c r="G25410" s="35"/>
      <c r="H25410" s="35"/>
    </row>
    <row r="25411" spans="7:8" x14ac:dyDescent="0.2">
      <c r="G25411" s="35"/>
      <c r="H25411" s="35"/>
    </row>
    <row r="25412" spans="7:8" x14ac:dyDescent="0.2">
      <c r="G25412" s="35"/>
      <c r="H25412" s="35"/>
    </row>
    <row r="25413" spans="7:8" x14ac:dyDescent="0.2">
      <c r="G25413" s="35"/>
      <c r="H25413" s="35"/>
    </row>
    <row r="25414" spans="7:8" x14ac:dyDescent="0.2">
      <c r="G25414" s="35"/>
      <c r="H25414" s="35"/>
    </row>
    <row r="25415" spans="7:8" x14ac:dyDescent="0.2">
      <c r="G25415" s="35"/>
      <c r="H25415" s="35"/>
    </row>
    <row r="25416" spans="7:8" x14ac:dyDescent="0.2">
      <c r="G25416" s="35"/>
      <c r="H25416" s="35"/>
    </row>
    <row r="25417" spans="7:8" x14ac:dyDescent="0.2">
      <c r="G25417" s="35"/>
      <c r="H25417" s="35"/>
    </row>
    <row r="25418" spans="7:8" x14ac:dyDescent="0.2">
      <c r="G25418" s="35"/>
      <c r="H25418" s="35"/>
    </row>
    <row r="25419" spans="7:8" x14ac:dyDescent="0.2">
      <c r="G25419" s="35"/>
      <c r="H25419" s="35"/>
    </row>
    <row r="25420" spans="7:8" x14ac:dyDescent="0.2">
      <c r="G25420" s="35"/>
      <c r="H25420" s="35"/>
    </row>
    <row r="25421" spans="7:8" x14ac:dyDescent="0.2">
      <c r="G25421" s="35"/>
      <c r="H25421" s="35"/>
    </row>
    <row r="25422" spans="7:8" x14ac:dyDescent="0.2">
      <c r="G25422" s="35"/>
      <c r="H25422" s="35"/>
    </row>
    <row r="25423" spans="7:8" x14ac:dyDescent="0.2">
      <c r="G25423" s="35"/>
      <c r="H25423" s="35"/>
    </row>
    <row r="25424" spans="7:8" x14ac:dyDescent="0.2">
      <c r="G25424" s="35"/>
      <c r="H25424" s="35"/>
    </row>
    <row r="25425" spans="7:8" x14ac:dyDescent="0.2">
      <c r="G25425" s="35"/>
      <c r="H25425" s="35"/>
    </row>
    <row r="25426" spans="7:8" x14ac:dyDescent="0.2">
      <c r="G25426" s="35"/>
      <c r="H25426" s="35"/>
    </row>
    <row r="25427" spans="7:8" x14ac:dyDescent="0.2">
      <c r="G25427" s="35"/>
      <c r="H25427" s="35"/>
    </row>
    <row r="25428" spans="7:8" x14ac:dyDescent="0.2">
      <c r="G25428" s="35"/>
      <c r="H25428" s="35"/>
    </row>
    <row r="25429" spans="7:8" x14ac:dyDescent="0.2">
      <c r="G25429" s="35"/>
      <c r="H25429" s="35"/>
    </row>
    <row r="25430" spans="7:8" x14ac:dyDescent="0.2">
      <c r="G25430" s="35"/>
      <c r="H25430" s="35"/>
    </row>
    <row r="25431" spans="7:8" x14ac:dyDescent="0.2">
      <c r="G25431" s="35"/>
      <c r="H25431" s="35"/>
    </row>
    <row r="25432" spans="7:8" x14ac:dyDescent="0.2">
      <c r="G25432" s="35"/>
      <c r="H25432" s="35"/>
    </row>
    <row r="25433" spans="7:8" x14ac:dyDescent="0.2">
      <c r="G25433" s="35"/>
      <c r="H25433" s="35"/>
    </row>
    <row r="25434" spans="7:8" x14ac:dyDescent="0.2">
      <c r="G25434" s="35"/>
      <c r="H25434" s="35"/>
    </row>
    <row r="25435" spans="7:8" x14ac:dyDescent="0.2">
      <c r="G25435" s="35"/>
      <c r="H25435" s="35"/>
    </row>
    <row r="25436" spans="7:8" x14ac:dyDescent="0.2">
      <c r="G25436" s="35"/>
      <c r="H25436" s="35"/>
    </row>
    <row r="25437" spans="7:8" x14ac:dyDescent="0.2">
      <c r="G25437" s="35"/>
      <c r="H25437" s="35"/>
    </row>
    <row r="25438" spans="7:8" x14ac:dyDescent="0.2">
      <c r="G25438" s="35"/>
      <c r="H25438" s="35"/>
    </row>
    <row r="25439" spans="7:8" x14ac:dyDescent="0.2">
      <c r="G25439" s="35"/>
      <c r="H25439" s="35"/>
    </row>
    <row r="25440" spans="7:8" x14ac:dyDescent="0.2">
      <c r="G25440" s="35"/>
      <c r="H25440" s="35"/>
    </row>
    <row r="25441" spans="7:8" x14ac:dyDescent="0.2">
      <c r="G25441" s="35"/>
      <c r="H25441" s="35"/>
    </row>
    <row r="25442" spans="7:8" x14ac:dyDescent="0.2">
      <c r="G25442" s="35"/>
      <c r="H25442" s="35"/>
    </row>
    <row r="25443" spans="7:8" x14ac:dyDescent="0.2">
      <c r="G25443" s="35"/>
      <c r="H25443" s="35"/>
    </row>
    <row r="25444" spans="7:8" x14ac:dyDescent="0.2">
      <c r="G25444" s="35"/>
      <c r="H25444" s="35"/>
    </row>
    <row r="25445" spans="7:8" x14ac:dyDescent="0.2">
      <c r="G25445" s="35"/>
      <c r="H25445" s="35"/>
    </row>
    <row r="25446" spans="7:8" x14ac:dyDescent="0.2">
      <c r="G25446" s="35"/>
      <c r="H25446" s="35"/>
    </row>
    <row r="25447" spans="7:8" x14ac:dyDescent="0.2">
      <c r="G25447" s="35"/>
      <c r="H25447" s="35"/>
    </row>
    <row r="25448" spans="7:8" x14ac:dyDescent="0.2">
      <c r="G25448" s="35"/>
      <c r="H25448" s="35"/>
    </row>
    <row r="25449" spans="7:8" x14ac:dyDescent="0.2">
      <c r="G25449" s="35"/>
      <c r="H25449" s="35"/>
    </row>
    <row r="25450" spans="7:8" x14ac:dyDescent="0.2">
      <c r="G25450" s="35"/>
      <c r="H25450" s="35"/>
    </row>
    <row r="25451" spans="7:8" x14ac:dyDescent="0.2">
      <c r="G25451" s="35"/>
      <c r="H25451" s="35"/>
    </row>
    <row r="25452" spans="7:8" x14ac:dyDescent="0.2">
      <c r="G25452" s="35"/>
      <c r="H25452" s="35"/>
    </row>
    <row r="25453" spans="7:8" x14ac:dyDescent="0.2">
      <c r="G25453" s="35"/>
      <c r="H25453" s="35"/>
    </row>
    <row r="25454" spans="7:8" x14ac:dyDescent="0.2">
      <c r="G25454" s="35"/>
      <c r="H25454" s="35"/>
    </row>
    <row r="25455" spans="7:8" x14ac:dyDescent="0.2">
      <c r="G25455" s="35"/>
      <c r="H25455" s="35"/>
    </row>
    <row r="25456" spans="7:8" x14ac:dyDescent="0.2">
      <c r="G25456" s="35"/>
      <c r="H25456" s="35"/>
    </row>
    <row r="25457" spans="7:8" x14ac:dyDescent="0.2">
      <c r="G25457" s="35"/>
      <c r="H25457" s="35"/>
    </row>
    <row r="25458" spans="7:8" x14ac:dyDescent="0.2">
      <c r="G25458" s="35"/>
      <c r="H25458" s="35"/>
    </row>
    <row r="25459" spans="7:8" x14ac:dyDescent="0.2">
      <c r="G25459" s="35"/>
      <c r="H25459" s="35"/>
    </row>
    <row r="25460" spans="7:8" x14ac:dyDescent="0.2">
      <c r="G25460" s="35"/>
      <c r="H25460" s="35"/>
    </row>
    <row r="25461" spans="7:8" x14ac:dyDescent="0.2">
      <c r="G25461" s="35"/>
      <c r="H25461" s="35"/>
    </row>
    <row r="25462" spans="7:8" x14ac:dyDescent="0.2">
      <c r="G25462" s="35"/>
      <c r="H25462" s="35"/>
    </row>
    <row r="25463" spans="7:8" x14ac:dyDescent="0.2">
      <c r="G25463" s="35"/>
      <c r="H25463" s="35"/>
    </row>
    <row r="25464" spans="7:8" x14ac:dyDescent="0.2">
      <c r="G25464" s="35"/>
      <c r="H25464" s="35"/>
    </row>
    <row r="25465" spans="7:8" x14ac:dyDescent="0.2">
      <c r="G25465" s="35"/>
      <c r="H25465" s="35"/>
    </row>
    <row r="25466" spans="7:8" x14ac:dyDescent="0.2">
      <c r="G25466" s="35"/>
      <c r="H25466" s="35"/>
    </row>
    <row r="25467" spans="7:8" x14ac:dyDescent="0.2">
      <c r="G25467" s="35"/>
      <c r="H25467" s="35"/>
    </row>
    <row r="25468" spans="7:8" x14ac:dyDescent="0.2">
      <c r="G25468" s="35"/>
      <c r="H25468" s="35"/>
    </row>
    <row r="25469" spans="7:8" x14ac:dyDescent="0.2">
      <c r="G25469" s="35"/>
      <c r="H25469" s="35"/>
    </row>
    <row r="25470" spans="7:8" x14ac:dyDescent="0.2">
      <c r="G25470" s="35"/>
      <c r="H25470" s="35"/>
    </row>
    <row r="25471" spans="7:8" x14ac:dyDescent="0.2">
      <c r="G25471" s="35"/>
      <c r="H25471" s="35"/>
    </row>
    <row r="25472" spans="7:8" x14ac:dyDescent="0.2">
      <c r="G25472" s="35"/>
      <c r="H25472" s="35"/>
    </row>
    <row r="25473" spans="7:8" x14ac:dyDescent="0.2">
      <c r="G25473" s="35"/>
      <c r="H25473" s="35"/>
    </row>
    <row r="25474" spans="7:8" x14ac:dyDescent="0.2">
      <c r="G25474" s="35"/>
      <c r="H25474" s="35"/>
    </row>
    <row r="25475" spans="7:8" x14ac:dyDescent="0.2">
      <c r="G25475" s="35"/>
      <c r="H25475" s="35"/>
    </row>
    <row r="25476" spans="7:8" x14ac:dyDescent="0.2">
      <c r="G25476" s="35"/>
      <c r="H25476" s="35"/>
    </row>
    <row r="25477" spans="7:8" x14ac:dyDescent="0.2">
      <c r="G25477" s="35"/>
      <c r="H25477" s="35"/>
    </row>
    <row r="25478" spans="7:8" x14ac:dyDescent="0.2">
      <c r="G25478" s="35"/>
      <c r="H25478" s="35"/>
    </row>
    <row r="25479" spans="7:8" x14ac:dyDescent="0.2">
      <c r="G25479" s="35"/>
      <c r="H25479" s="35"/>
    </row>
    <row r="25480" spans="7:8" x14ac:dyDescent="0.2">
      <c r="G25480" s="35"/>
      <c r="H25480" s="35"/>
    </row>
    <row r="25481" spans="7:8" x14ac:dyDescent="0.2">
      <c r="G25481" s="35"/>
      <c r="H25481" s="35"/>
    </row>
    <row r="25482" spans="7:8" x14ac:dyDescent="0.2">
      <c r="G25482" s="35"/>
      <c r="H25482" s="35"/>
    </row>
    <row r="25483" spans="7:8" x14ac:dyDescent="0.2">
      <c r="G25483" s="35"/>
      <c r="H25483" s="35"/>
    </row>
    <row r="25484" spans="7:8" x14ac:dyDescent="0.2">
      <c r="G25484" s="35"/>
      <c r="H25484" s="35"/>
    </row>
    <row r="25485" spans="7:8" x14ac:dyDescent="0.2">
      <c r="G25485" s="35"/>
      <c r="H25485" s="35"/>
    </row>
    <row r="25486" spans="7:8" x14ac:dyDescent="0.2">
      <c r="G25486" s="35"/>
      <c r="H25486" s="35"/>
    </row>
    <row r="25487" spans="7:8" x14ac:dyDescent="0.2">
      <c r="G25487" s="35"/>
      <c r="H25487" s="35"/>
    </row>
    <row r="25488" spans="7:8" x14ac:dyDescent="0.2">
      <c r="G25488" s="35"/>
      <c r="H25488" s="35"/>
    </row>
    <row r="25489" spans="7:8" x14ac:dyDescent="0.2">
      <c r="G25489" s="35"/>
      <c r="H25489" s="35"/>
    </row>
    <row r="25490" spans="7:8" x14ac:dyDescent="0.2">
      <c r="G25490" s="35"/>
      <c r="H25490" s="35"/>
    </row>
    <row r="25491" spans="7:8" x14ac:dyDescent="0.2">
      <c r="G25491" s="35"/>
      <c r="H25491" s="35"/>
    </row>
    <row r="25492" spans="7:8" x14ac:dyDescent="0.2">
      <c r="G25492" s="35"/>
      <c r="H25492" s="35"/>
    </row>
    <row r="25493" spans="7:8" x14ac:dyDescent="0.2">
      <c r="G25493" s="35"/>
      <c r="H25493" s="35"/>
    </row>
    <row r="25494" spans="7:8" x14ac:dyDescent="0.2">
      <c r="G25494" s="35"/>
      <c r="H25494" s="35"/>
    </row>
    <row r="25495" spans="7:8" x14ac:dyDescent="0.2">
      <c r="G25495" s="35"/>
      <c r="H25495" s="35"/>
    </row>
    <row r="25496" spans="7:8" x14ac:dyDescent="0.2">
      <c r="G25496" s="35"/>
      <c r="H25496" s="35"/>
    </row>
    <row r="25497" spans="7:8" x14ac:dyDescent="0.2">
      <c r="G25497" s="35"/>
      <c r="H25497" s="35"/>
    </row>
    <row r="25498" spans="7:8" x14ac:dyDescent="0.2">
      <c r="G25498" s="35"/>
      <c r="H25498" s="35"/>
    </row>
    <row r="25499" spans="7:8" x14ac:dyDescent="0.2">
      <c r="G25499" s="35"/>
      <c r="H25499" s="35"/>
    </row>
    <row r="25500" spans="7:8" x14ac:dyDescent="0.2">
      <c r="G25500" s="35"/>
      <c r="H25500" s="35"/>
    </row>
    <row r="25501" spans="7:8" x14ac:dyDescent="0.2">
      <c r="G25501" s="35"/>
      <c r="H25501" s="35"/>
    </row>
    <row r="25502" spans="7:8" x14ac:dyDescent="0.2">
      <c r="G25502" s="35"/>
      <c r="H25502" s="35"/>
    </row>
    <row r="25503" spans="7:8" x14ac:dyDescent="0.2">
      <c r="G25503" s="35"/>
      <c r="H25503" s="35"/>
    </row>
    <row r="25504" spans="7:8" x14ac:dyDescent="0.2">
      <c r="G25504" s="35"/>
      <c r="H25504" s="35"/>
    </row>
    <row r="25505" spans="7:8" x14ac:dyDescent="0.2">
      <c r="G25505" s="35"/>
      <c r="H25505" s="35"/>
    </row>
    <row r="25506" spans="7:8" x14ac:dyDescent="0.2">
      <c r="G25506" s="35"/>
      <c r="H25506" s="35"/>
    </row>
    <row r="25507" spans="7:8" x14ac:dyDescent="0.2">
      <c r="G25507" s="35"/>
      <c r="H25507" s="35"/>
    </row>
    <row r="25508" spans="7:8" x14ac:dyDescent="0.2">
      <c r="G25508" s="35"/>
      <c r="H25508" s="35"/>
    </row>
    <row r="25509" spans="7:8" x14ac:dyDescent="0.2">
      <c r="G25509" s="35"/>
      <c r="H25509" s="35"/>
    </row>
    <row r="25510" spans="7:8" x14ac:dyDescent="0.2">
      <c r="G25510" s="35"/>
      <c r="H25510" s="35"/>
    </row>
    <row r="25511" spans="7:8" x14ac:dyDescent="0.2">
      <c r="G25511" s="35"/>
      <c r="H25511" s="35"/>
    </row>
    <row r="25512" spans="7:8" x14ac:dyDescent="0.2">
      <c r="G25512" s="35"/>
      <c r="H25512" s="35"/>
    </row>
    <row r="25513" spans="7:8" x14ac:dyDescent="0.2">
      <c r="G25513" s="35"/>
      <c r="H25513" s="35"/>
    </row>
    <row r="25514" spans="7:8" x14ac:dyDescent="0.2">
      <c r="G25514" s="35"/>
      <c r="H25514" s="35"/>
    </row>
    <row r="25515" spans="7:8" x14ac:dyDescent="0.2">
      <c r="G25515" s="35"/>
      <c r="H25515" s="35"/>
    </row>
    <row r="25516" spans="7:8" x14ac:dyDescent="0.2">
      <c r="G25516" s="35"/>
      <c r="H25516" s="35"/>
    </row>
    <row r="25517" spans="7:8" x14ac:dyDescent="0.2">
      <c r="G25517" s="35"/>
      <c r="H25517" s="35"/>
    </row>
    <row r="25518" spans="7:8" x14ac:dyDescent="0.2">
      <c r="G25518" s="35"/>
      <c r="H25518" s="35"/>
    </row>
    <row r="25519" spans="7:8" x14ac:dyDescent="0.2">
      <c r="G25519" s="35"/>
      <c r="H25519" s="35"/>
    </row>
    <row r="25520" spans="7:8" x14ac:dyDescent="0.2">
      <c r="G25520" s="35"/>
      <c r="H25520" s="35"/>
    </row>
    <row r="25521" spans="7:8" x14ac:dyDescent="0.2">
      <c r="G25521" s="35"/>
      <c r="H25521" s="35"/>
    </row>
    <row r="25522" spans="7:8" x14ac:dyDescent="0.2">
      <c r="G25522" s="35"/>
      <c r="H25522" s="35"/>
    </row>
    <row r="25523" spans="7:8" x14ac:dyDescent="0.2">
      <c r="G25523" s="35"/>
      <c r="H25523" s="35"/>
    </row>
    <row r="25524" spans="7:8" x14ac:dyDescent="0.2">
      <c r="G25524" s="35"/>
      <c r="H25524" s="35"/>
    </row>
    <row r="25525" spans="7:8" x14ac:dyDescent="0.2">
      <c r="G25525" s="35"/>
      <c r="H25525" s="35"/>
    </row>
    <row r="25526" spans="7:8" x14ac:dyDescent="0.2">
      <c r="G25526" s="35"/>
      <c r="H25526" s="35"/>
    </row>
    <row r="25527" spans="7:8" x14ac:dyDescent="0.2">
      <c r="G25527" s="35"/>
      <c r="H25527" s="35"/>
    </row>
    <row r="25528" spans="7:8" x14ac:dyDescent="0.2">
      <c r="G25528" s="35"/>
      <c r="H25528" s="35"/>
    </row>
    <row r="25529" spans="7:8" x14ac:dyDescent="0.2">
      <c r="G25529" s="35"/>
      <c r="H25529" s="35"/>
    </row>
    <row r="25530" spans="7:8" x14ac:dyDescent="0.2">
      <c r="G25530" s="35"/>
      <c r="H25530" s="35"/>
    </row>
    <row r="25531" spans="7:8" x14ac:dyDescent="0.2">
      <c r="G25531" s="35"/>
      <c r="H25531" s="35"/>
    </row>
    <row r="25532" spans="7:8" x14ac:dyDescent="0.2">
      <c r="G25532" s="35"/>
      <c r="H25532" s="35"/>
    </row>
    <row r="25533" spans="7:8" x14ac:dyDescent="0.2">
      <c r="G25533" s="35"/>
      <c r="H25533" s="35"/>
    </row>
    <row r="25534" spans="7:8" x14ac:dyDescent="0.2">
      <c r="G25534" s="35"/>
      <c r="H25534" s="35"/>
    </row>
    <row r="25535" spans="7:8" x14ac:dyDescent="0.2">
      <c r="G25535" s="35"/>
      <c r="H25535" s="35"/>
    </row>
    <row r="25536" spans="7:8" x14ac:dyDescent="0.2">
      <c r="G25536" s="35"/>
      <c r="H25536" s="35"/>
    </row>
    <row r="25537" spans="7:8" x14ac:dyDescent="0.2">
      <c r="G25537" s="35"/>
      <c r="H25537" s="35"/>
    </row>
    <row r="25538" spans="7:8" x14ac:dyDescent="0.2">
      <c r="G25538" s="35"/>
      <c r="H25538" s="35"/>
    </row>
    <row r="25539" spans="7:8" x14ac:dyDescent="0.2">
      <c r="G25539" s="35"/>
      <c r="H25539" s="35"/>
    </row>
    <row r="25540" spans="7:8" x14ac:dyDescent="0.2">
      <c r="G25540" s="35"/>
      <c r="H25540" s="35"/>
    </row>
    <row r="25541" spans="7:8" x14ac:dyDescent="0.2">
      <c r="G25541" s="35"/>
      <c r="H25541" s="35"/>
    </row>
    <row r="25542" spans="7:8" x14ac:dyDescent="0.2">
      <c r="G25542" s="35"/>
      <c r="H25542" s="35"/>
    </row>
    <row r="25543" spans="7:8" x14ac:dyDescent="0.2">
      <c r="G25543" s="35"/>
      <c r="H25543" s="35"/>
    </row>
    <row r="25544" spans="7:8" x14ac:dyDescent="0.2">
      <c r="G25544" s="35"/>
      <c r="H25544" s="35"/>
    </row>
    <row r="25545" spans="7:8" x14ac:dyDescent="0.2">
      <c r="G25545" s="35"/>
      <c r="H25545" s="35"/>
    </row>
    <row r="25546" spans="7:8" x14ac:dyDescent="0.2">
      <c r="G25546" s="35"/>
      <c r="H25546" s="35"/>
    </row>
    <row r="25547" spans="7:8" x14ac:dyDescent="0.2">
      <c r="G25547" s="35"/>
      <c r="H25547" s="35"/>
    </row>
    <row r="25548" spans="7:8" x14ac:dyDescent="0.2">
      <c r="G25548" s="35"/>
      <c r="H25548" s="35"/>
    </row>
    <row r="25549" spans="7:8" x14ac:dyDescent="0.2">
      <c r="G25549" s="35"/>
      <c r="H25549" s="35"/>
    </row>
    <row r="25550" spans="7:8" x14ac:dyDescent="0.2">
      <c r="G25550" s="35"/>
      <c r="H25550" s="35"/>
    </row>
    <row r="25551" spans="7:8" x14ac:dyDescent="0.2">
      <c r="G25551" s="35"/>
      <c r="H25551" s="35"/>
    </row>
    <row r="25552" spans="7:8" x14ac:dyDescent="0.2">
      <c r="G25552" s="35"/>
      <c r="H25552" s="35"/>
    </row>
    <row r="25553" spans="7:8" x14ac:dyDescent="0.2">
      <c r="G25553" s="35"/>
      <c r="H25553" s="35"/>
    </row>
    <row r="25554" spans="7:8" x14ac:dyDescent="0.2">
      <c r="G25554" s="35"/>
      <c r="H25554" s="35"/>
    </row>
    <row r="25555" spans="7:8" x14ac:dyDescent="0.2">
      <c r="G25555" s="35"/>
      <c r="H25555" s="35"/>
    </row>
    <row r="25556" spans="7:8" x14ac:dyDescent="0.2">
      <c r="G25556" s="35"/>
      <c r="H25556" s="35"/>
    </row>
    <row r="25557" spans="7:8" x14ac:dyDescent="0.2">
      <c r="G25557" s="35"/>
      <c r="H25557" s="35"/>
    </row>
    <row r="25558" spans="7:8" x14ac:dyDescent="0.2">
      <c r="G25558" s="35"/>
      <c r="H25558" s="35"/>
    </row>
    <row r="25559" spans="7:8" x14ac:dyDescent="0.2">
      <c r="G25559" s="35"/>
      <c r="H25559" s="35"/>
    </row>
    <row r="25560" spans="7:8" x14ac:dyDescent="0.2">
      <c r="G25560" s="35"/>
      <c r="H25560" s="35"/>
    </row>
    <row r="25561" spans="7:8" x14ac:dyDescent="0.2">
      <c r="G25561" s="35"/>
      <c r="H25561" s="35"/>
    </row>
    <row r="25562" spans="7:8" x14ac:dyDescent="0.2">
      <c r="G25562" s="35"/>
      <c r="H25562" s="35"/>
    </row>
    <row r="25563" spans="7:8" x14ac:dyDescent="0.2">
      <c r="G25563" s="35"/>
      <c r="H25563" s="35"/>
    </row>
    <row r="25564" spans="7:8" x14ac:dyDescent="0.2">
      <c r="G25564" s="35"/>
      <c r="H25564" s="35"/>
    </row>
    <row r="25565" spans="7:8" x14ac:dyDescent="0.2">
      <c r="G25565" s="35"/>
      <c r="H25565" s="35"/>
    </row>
    <row r="25566" spans="7:8" x14ac:dyDescent="0.2">
      <c r="G25566" s="35"/>
      <c r="H25566" s="35"/>
    </row>
    <row r="25567" spans="7:8" x14ac:dyDescent="0.2">
      <c r="G25567" s="35"/>
      <c r="H25567" s="35"/>
    </row>
    <row r="25568" spans="7:8" x14ac:dyDescent="0.2">
      <c r="G25568" s="35"/>
      <c r="H25568" s="35"/>
    </row>
    <row r="25569" spans="7:8" x14ac:dyDescent="0.2">
      <c r="G25569" s="35"/>
      <c r="H25569" s="35"/>
    </row>
    <row r="25570" spans="7:8" x14ac:dyDescent="0.2">
      <c r="G25570" s="35"/>
      <c r="H25570" s="35"/>
    </row>
    <row r="25571" spans="7:8" x14ac:dyDescent="0.2">
      <c r="G25571" s="35"/>
      <c r="H25571" s="35"/>
    </row>
    <row r="25572" spans="7:8" x14ac:dyDescent="0.2">
      <c r="G25572" s="35"/>
      <c r="H25572" s="35"/>
    </row>
    <row r="25573" spans="7:8" x14ac:dyDescent="0.2">
      <c r="G25573" s="35"/>
      <c r="H25573" s="35"/>
    </row>
    <row r="25574" spans="7:8" x14ac:dyDescent="0.2">
      <c r="G25574" s="35"/>
      <c r="H25574" s="35"/>
    </row>
    <row r="25575" spans="7:8" x14ac:dyDescent="0.2">
      <c r="G25575" s="35"/>
      <c r="H25575" s="35"/>
    </row>
    <row r="25576" spans="7:8" x14ac:dyDescent="0.2">
      <c r="G25576" s="35"/>
      <c r="H25576" s="35"/>
    </row>
    <row r="25577" spans="7:8" x14ac:dyDescent="0.2">
      <c r="G25577" s="35"/>
      <c r="H25577" s="35"/>
    </row>
    <row r="25578" spans="7:8" x14ac:dyDescent="0.2">
      <c r="G25578" s="35"/>
      <c r="H25578" s="35"/>
    </row>
    <row r="25579" spans="7:8" x14ac:dyDescent="0.2">
      <c r="G25579" s="35"/>
      <c r="H25579" s="35"/>
    </row>
    <row r="25580" spans="7:8" x14ac:dyDescent="0.2">
      <c r="G25580" s="35"/>
      <c r="H25580" s="35"/>
    </row>
    <row r="25581" spans="7:8" x14ac:dyDescent="0.2">
      <c r="G25581" s="35"/>
      <c r="H25581" s="35"/>
    </row>
    <row r="25582" spans="7:8" x14ac:dyDescent="0.2">
      <c r="G25582" s="35"/>
      <c r="H25582" s="35"/>
    </row>
    <row r="25583" spans="7:8" x14ac:dyDescent="0.2">
      <c r="G25583" s="35"/>
      <c r="H25583" s="35"/>
    </row>
    <row r="25584" spans="7:8" x14ac:dyDescent="0.2">
      <c r="G25584" s="35"/>
      <c r="H25584" s="35"/>
    </row>
    <row r="25585" spans="7:8" x14ac:dyDescent="0.2">
      <c r="G25585" s="35"/>
      <c r="H25585" s="35"/>
    </row>
    <row r="25586" spans="7:8" x14ac:dyDescent="0.2">
      <c r="G25586" s="35"/>
      <c r="H25586" s="35"/>
    </row>
    <row r="25587" spans="7:8" x14ac:dyDescent="0.2">
      <c r="G25587" s="35"/>
      <c r="H25587" s="35"/>
    </row>
    <row r="25588" spans="7:8" x14ac:dyDescent="0.2">
      <c r="G25588" s="35"/>
      <c r="H25588" s="35"/>
    </row>
    <row r="25589" spans="7:8" x14ac:dyDescent="0.2">
      <c r="G25589" s="35"/>
      <c r="H25589" s="35"/>
    </row>
    <row r="25590" spans="7:8" x14ac:dyDescent="0.2">
      <c r="G25590" s="35"/>
      <c r="H25590" s="35"/>
    </row>
    <row r="25591" spans="7:8" x14ac:dyDescent="0.2">
      <c r="G25591" s="35"/>
      <c r="H25591" s="35"/>
    </row>
    <row r="25592" spans="7:8" x14ac:dyDescent="0.2">
      <c r="G25592" s="35"/>
      <c r="H25592" s="35"/>
    </row>
    <row r="25593" spans="7:8" x14ac:dyDescent="0.2">
      <c r="G25593" s="35"/>
      <c r="H25593" s="35"/>
    </row>
    <row r="25594" spans="7:8" x14ac:dyDescent="0.2">
      <c r="G25594" s="35"/>
      <c r="H25594" s="35"/>
    </row>
    <row r="25595" spans="7:8" x14ac:dyDescent="0.2">
      <c r="G25595" s="35"/>
      <c r="H25595" s="35"/>
    </row>
    <row r="25596" spans="7:8" x14ac:dyDescent="0.2">
      <c r="G25596" s="35"/>
      <c r="H25596" s="35"/>
    </row>
    <row r="25597" spans="7:8" x14ac:dyDescent="0.2">
      <c r="G25597" s="35"/>
      <c r="H25597" s="35"/>
    </row>
    <row r="25598" spans="7:8" x14ac:dyDescent="0.2">
      <c r="G25598" s="35"/>
      <c r="H25598" s="35"/>
    </row>
    <row r="25599" spans="7:8" x14ac:dyDescent="0.2">
      <c r="G25599" s="35"/>
      <c r="H25599" s="35"/>
    </row>
    <row r="25600" spans="7:8" x14ac:dyDescent="0.2">
      <c r="G25600" s="35"/>
      <c r="H25600" s="35"/>
    </row>
    <row r="25601" spans="7:8" x14ac:dyDescent="0.2">
      <c r="G25601" s="35"/>
      <c r="H25601" s="35"/>
    </row>
    <row r="25602" spans="7:8" x14ac:dyDescent="0.2">
      <c r="G25602" s="35"/>
      <c r="H25602" s="35"/>
    </row>
    <row r="25603" spans="7:8" x14ac:dyDescent="0.2">
      <c r="G25603" s="35"/>
      <c r="H25603" s="35"/>
    </row>
    <row r="25604" spans="7:8" x14ac:dyDescent="0.2">
      <c r="G25604" s="35"/>
      <c r="H25604" s="35"/>
    </row>
    <row r="25605" spans="7:8" x14ac:dyDescent="0.2">
      <c r="G25605" s="35"/>
      <c r="H25605" s="35"/>
    </row>
    <row r="25606" spans="7:8" x14ac:dyDescent="0.2">
      <c r="G25606" s="35"/>
      <c r="H25606" s="35"/>
    </row>
    <row r="25607" spans="7:8" x14ac:dyDescent="0.2">
      <c r="G25607" s="35"/>
      <c r="H25607" s="35"/>
    </row>
    <row r="25608" spans="7:8" x14ac:dyDescent="0.2">
      <c r="G25608" s="35"/>
      <c r="H25608" s="35"/>
    </row>
    <row r="25609" spans="7:8" x14ac:dyDescent="0.2">
      <c r="G25609" s="35"/>
      <c r="H25609" s="35"/>
    </row>
    <row r="25610" spans="7:8" x14ac:dyDescent="0.2">
      <c r="G25610" s="35"/>
      <c r="H25610" s="35"/>
    </row>
    <row r="25611" spans="7:8" x14ac:dyDescent="0.2">
      <c r="G25611" s="35"/>
      <c r="H25611" s="35"/>
    </row>
    <row r="25612" spans="7:8" x14ac:dyDescent="0.2">
      <c r="G25612" s="35"/>
      <c r="H25612" s="35"/>
    </row>
    <row r="25613" spans="7:8" x14ac:dyDescent="0.2">
      <c r="G25613" s="35"/>
      <c r="H25613" s="35"/>
    </row>
    <row r="25614" spans="7:8" x14ac:dyDescent="0.2">
      <c r="G25614" s="35"/>
      <c r="H25614" s="35"/>
    </row>
    <row r="25615" spans="7:8" x14ac:dyDescent="0.2">
      <c r="G25615" s="35"/>
      <c r="H25615" s="35"/>
    </row>
    <row r="25616" spans="7:8" x14ac:dyDescent="0.2">
      <c r="G25616" s="35"/>
      <c r="H25616" s="35"/>
    </row>
    <row r="25617" spans="7:8" x14ac:dyDescent="0.2">
      <c r="G25617" s="35"/>
      <c r="H25617" s="35"/>
    </row>
    <row r="25618" spans="7:8" x14ac:dyDescent="0.2">
      <c r="G25618" s="35"/>
      <c r="H25618" s="35"/>
    </row>
    <row r="25619" spans="7:8" x14ac:dyDescent="0.2">
      <c r="G25619" s="35"/>
      <c r="H25619" s="35"/>
    </row>
    <row r="25620" spans="7:8" x14ac:dyDescent="0.2">
      <c r="G25620" s="35"/>
      <c r="H25620" s="35"/>
    </row>
    <row r="25621" spans="7:8" x14ac:dyDescent="0.2">
      <c r="G25621" s="35"/>
      <c r="H25621" s="35"/>
    </row>
    <row r="25622" spans="7:8" x14ac:dyDescent="0.2">
      <c r="G25622" s="35"/>
      <c r="H25622" s="35"/>
    </row>
    <row r="25623" spans="7:8" x14ac:dyDescent="0.2">
      <c r="G25623" s="35"/>
      <c r="H25623" s="35"/>
    </row>
    <row r="25624" spans="7:8" x14ac:dyDescent="0.2">
      <c r="G25624" s="35"/>
      <c r="H25624" s="35"/>
    </row>
    <row r="25625" spans="7:8" x14ac:dyDescent="0.2">
      <c r="G25625" s="35"/>
      <c r="H25625" s="35"/>
    </row>
    <row r="25626" spans="7:8" x14ac:dyDescent="0.2">
      <c r="G25626" s="35"/>
      <c r="H25626" s="35"/>
    </row>
    <row r="25627" spans="7:8" x14ac:dyDescent="0.2">
      <c r="G25627" s="35"/>
      <c r="H25627" s="35"/>
    </row>
    <row r="25628" spans="7:8" x14ac:dyDescent="0.2">
      <c r="G25628" s="35"/>
      <c r="H25628" s="35"/>
    </row>
    <row r="25629" spans="7:8" x14ac:dyDescent="0.2">
      <c r="G25629" s="35"/>
      <c r="H25629" s="35"/>
    </row>
    <row r="25630" spans="7:8" x14ac:dyDescent="0.2">
      <c r="G25630" s="35"/>
      <c r="H25630" s="35"/>
    </row>
    <row r="25631" spans="7:8" x14ac:dyDescent="0.2">
      <c r="G25631" s="35"/>
      <c r="H25631" s="35"/>
    </row>
    <row r="25632" spans="7:8" x14ac:dyDescent="0.2">
      <c r="G25632" s="35"/>
      <c r="H25632" s="35"/>
    </row>
    <row r="25633" spans="7:8" x14ac:dyDescent="0.2">
      <c r="G25633" s="35"/>
      <c r="H25633" s="35"/>
    </row>
    <row r="25634" spans="7:8" x14ac:dyDescent="0.2">
      <c r="G25634" s="35"/>
      <c r="H25634" s="35"/>
    </row>
    <row r="25635" spans="7:8" x14ac:dyDescent="0.2">
      <c r="G25635" s="35"/>
      <c r="H25635" s="35"/>
    </row>
    <row r="25636" spans="7:8" x14ac:dyDescent="0.2">
      <c r="G25636" s="35"/>
      <c r="H25636" s="35"/>
    </row>
    <row r="25637" spans="7:8" x14ac:dyDescent="0.2">
      <c r="G25637" s="35"/>
      <c r="H25637" s="35"/>
    </row>
    <row r="25638" spans="7:8" x14ac:dyDescent="0.2">
      <c r="G25638" s="35"/>
      <c r="H25638" s="35"/>
    </row>
    <row r="25639" spans="7:8" x14ac:dyDescent="0.2">
      <c r="G25639" s="35"/>
      <c r="H25639" s="35"/>
    </row>
    <row r="25640" spans="7:8" x14ac:dyDescent="0.2">
      <c r="G25640" s="35"/>
      <c r="H25640" s="35"/>
    </row>
    <row r="25641" spans="7:8" x14ac:dyDescent="0.2">
      <c r="G25641" s="35"/>
      <c r="H25641" s="35"/>
    </row>
    <row r="25642" spans="7:8" x14ac:dyDescent="0.2">
      <c r="G25642" s="35"/>
      <c r="H25642" s="35"/>
    </row>
    <row r="25643" spans="7:8" x14ac:dyDescent="0.2">
      <c r="G25643" s="35"/>
      <c r="H25643" s="35"/>
    </row>
    <row r="25644" spans="7:8" x14ac:dyDescent="0.2">
      <c r="G25644" s="35"/>
      <c r="H25644" s="35"/>
    </row>
    <row r="25645" spans="7:8" x14ac:dyDescent="0.2">
      <c r="G25645" s="35"/>
      <c r="H25645" s="35"/>
    </row>
    <row r="25646" spans="7:8" x14ac:dyDescent="0.2">
      <c r="G25646" s="35"/>
      <c r="H25646" s="35"/>
    </row>
    <row r="25647" spans="7:8" x14ac:dyDescent="0.2">
      <c r="G25647" s="35"/>
      <c r="H25647" s="35"/>
    </row>
    <row r="25648" spans="7:8" x14ac:dyDescent="0.2">
      <c r="G25648" s="35"/>
      <c r="H25648" s="35"/>
    </row>
    <row r="25649" spans="7:8" x14ac:dyDescent="0.2">
      <c r="G25649" s="35"/>
      <c r="H25649" s="35"/>
    </row>
    <row r="25650" spans="7:8" x14ac:dyDescent="0.2">
      <c r="G25650" s="35"/>
      <c r="H25650" s="35"/>
    </row>
    <row r="25651" spans="7:8" x14ac:dyDescent="0.2">
      <c r="G25651" s="35"/>
      <c r="H25651" s="35"/>
    </row>
    <row r="25652" spans="7:8" x14ac:dyDescent="0.2">
      <c r="G25652" s="35"/>
      <c r="H25652" s="35"/>
    </row>
    <row r="25653" spans="7:8" x14ac:dyDescent="0.2">
      <c r="G25653" s="35"/>
      <c r="H25653" s="35"/>
    </row>
    <row r="25654" spans="7:8" x14ac:dyDescent="0.2">
      <c r="G25654" s="35"/>
      <c r="H25654" s="35"/>
    </row>
    <row r="25655" spans="7:8" x14ac:dyDescent="0.2">
      <c r="G25655" s="35"/>
      <c r="H25655" s="35"/>
    </row>
    <row r="25656" spans="7:8" x14ac:dyDescent="0.2">
      <c r="G25656" s="35"/>
      <c r="H25656" s="35"/>
    </row>
    <row r="25657" spans="7:8" x14ac:dyDescent="0.2">
      <c r="G25657" s="35"/>
      <c r="H25657" s="35"/>
    </row>
    <row r="25658" spans="7:8" x14ac:dyDescent="0.2">
      <c r="G25658" s="35"/>
      <c r="H25658" s="35"/>
    </row>
    <row r="25659" spans="7:8" x14ac:dyDescent="0.2">
      <c r="G25659" s="35"/>
      <c r="H25659" s="35"/>
    </row>
    <row r="25660" spans="7:8" x14ac:dyDescent="0.2">
      <c r="G25660" s="35"/>
      <c r="H25660" s="35"/>
    </row>
    <row r="25661" spans="7:8" x14ac:dyDescent="0.2">
      <c r="G25661" s="35"/>
      <c r="H25661" s="35"/>
    </row>
    <row r="25662" spans="7:8" x14ac:dyDescent="0.2">
      <c r="G25662" s="35"/>
      <c r="H25662" s="35"/>
    </row>
    <row r="25663" spans="7:8" x14ac:dyDescent="0.2">
      <c r="G25663" s="35"/>
      <c r="H25663" s="35"/>
    </row>
    <row r="25664" spans="7:8" x14ac:dyDescent="0.2">
      <c r="G25664" s="35"/>
      <c r="H25664" s="35"/>
    </row>
    <row r="25665" spans="7:8" x14ac:dyDescent="0.2">
      <c r="G25665" s="35"/>
      <c r="H25665" s="35"/>
    </row>
    <row r="25666" spans="7:8" x14ac:dyDescent="0.2">
      <c r="G25666" s="35"/>
      <c r="H25666" s="35"/>
    </row>
    <row r="25667" spans="7:8" x14ac:dyDescent="0.2">
      <c r="G25667" s="35"/>
      <c r="H25667" s="35"/>
    </row>
    <row r="25668" spans="7:8" x14ac:dyDescent="0.2">
      <c r="G25668" s="35"/>
      <c r="H25668" s="35"/>
    </row>
    <row r="25669" spans="7:8" x14ac:dyDescent="0.2">
      <c r="G25669" s="35"/>
      <c r="H25669" s="35"/>
    </row>
    <row r="25670" spans="7:8" x14ac:dyDescent="0.2">
      <c r="G25670" s="35"/>
      <c r="H25670" s="35"/>
    </row>
    <row r="25671" spans="7:8" x14ac:dyDescent="0.2">
      <c r="G25671" s="35"/>
      <c r="H25671" s="35"/>
    </row>
    <row r="25672" spans="7:8" x14ac:dyDescent="0.2">
      <c r="G25672" s="35"/>
      <c r="H25672" s="35"/>
    </row>
    <row r="25673" spans="7:8" x14ac:dyDescent="0.2">
      <c r="G25673" s="35"/>
      <c r="H25673" s="35"/>
    </row>
    <row r="25674" spans="7:8" x14ac:dyDescent="0.2">
      <c r="G25674" s="35"/>
      <c r="H25674" s="35"/>
    </row>
    <row r="25675" spans="7:8" x14ac:dyDescent="0.2">
      <c r="G25675" s="35"/>
      <c r="H25675" s="35"/>
    </row>
    <row r="25676" spans="7:8" x14ac:dyDescent="0.2">
      <c r="G25676" s="35"/>
      <c r="H25676" s="35"/>
    </row>
    <row r="25677" spans="7:8" x14ac:dyDescent="0.2">
      <c r="G25677" s="35"/>
      <c r="H25677" s="35"/>
    </row>
    <row r="25678" spans="7:8" x14ac:dyDescent="0.2">
      <c r="G25678" s="35"/>
      <c r="H25678" s="35"/>
    </row>
    <row r="25679" spans="7:8" x14ac:dyDescent="0.2">
      <c r="G25679" s="35"/>
      <c r="H25679" s="35"/>
    </row>
    <row r="25680" spans="7:8" x14ac:dyDescent="0.2">
      <c r="G25680" s="35"/>
      <c r="H25680" s="35"/>
    </row>
    <row r="25681" spans="7:8" x14ac:dyDescent="0.2">
      <c r="G25681" s="35"/>
      <c r="H25681" s="35"/>
    </row>
    <row r="25682" spans="7:8" x14ac:dyDescent="0.2">
      <c r="G25682" s="35"/>
      <c r="H25682" s="35"/>
    </row>
    <row r="25683" spans="7:8" x14ac:dyDescent="0.2">
      <c r="G25683" s="35"/>
      <c r="H25683" s="35"/>
    </row>
    <row r="25684" spans="7:8" x14ac:dyDescent="0.2">
      <c r="G25684" s="35"/>
      <c r="H25684" s="35"/>
    </row>
    <row r="25685" spans="7:8" x14ac:dyDescent="0.2">
      <c r="G25685" s="35"/>
      <c r="H25685" s="35"/>
    </row>
    <row r="25686" spans="7:8" x14ac:dyDescent="0.2">
      <c r="G25686" s="35"/>
      <c r="H25686" s="35"/>
    </row>
    <row r="25687" spans="7:8" x14ac:dyDescent="0.2">
      <c r="G25687" s="35"/>
      <c r="H25687" s="35"/>
    </row>
    <row r="25688" spans="7:8" x14ac:dyDescent="0.2">
      <c r="G25688" s="35"/>
      <c r="H25688" s="35"/>
    </row>
    <row r="25689" spans="7:8" x14ac:dyDescent="0.2">
      <c r="G25689" s="35"/>
      <c r="H25689" s="35"/>
    </row>
    <row r="25690" spans="7:8" x14ac:dyDescent="0.2">
      <c r="G25690" s="35"/>
      <c r="H25690" s="35"/>
    </row>
    <row r="25691" spans="7:8" x14ac:dyDescent="0.2">
      <c r="G25691" s="35"/>
      <c r="H25691" s="35"/>
    </row>
    <row r="25692" spans="7:8" x14ac:dyDescent="0.2">
      <c r="G25692" s="35"/>
      <c r="H25692" s="35"/>
    </row>
    <row r="25693" spans="7:8" x14ac:dyDescent="0.2">
      <c r="G25693" s="35"/>
      <c r="H25693" s="35"/>
    </row>
    <row r="25694" spans="7:8" x14ac:dyDescent="0.2">
      <c r="G25694" s="35"/>
      <c r="H25694" s="35"/>
    </row>
    <row r="25695" spans="7:8" x14ac:dyDescent="0.2">
      <c r="G25695" s="35"/>
      <c r="H25695" s="35"/>
    </row>
    <row r="25696" spans="7:8" x14ac:dyDescent="0.2">
      <c r="G25696" s="35"/>
      <c r="H25696" s="35"/>
    </row>
    <row r="25697" spans="7:8" x14ac:dyDescent="0.2">
      <c r="G25697" s="35"/>
      <c r="H25697" s="35"/>
    </row>
    <row r="25698" spans="7:8" x14ac:dyDescent="0.2">
      <c r="G25698" s="35"/>
      <c r="H25698" s="35"/>
    </row>
    <row r="25699" spans="7:8" x14ac:dyDescent="0.2">
      <c r="G25699" s="35"/>
      <c r="H25699" s="35"/>
    </row>
    <row r="25700" spans="7:8" x14ac:dyDescent="0.2">
      <c r="G25700" s="35"/>
      <c r="H25700" s="35"/>
    </row>
    <row r="25701" spans="7:8" x14ac:dyDescent="0.2">
      <c r="G25701" s="35"/>
      <c r="H25701" s="35"/>
    </row>
    <row r="25702" spans="7:8" x14ac:dyDescent="0.2">
      <c r="G25702" s="35"/>
      <c r="H25702" s="35"/>
    </row>
    <row r="25703" spans="7:8" x14ac:dyDescent="0.2">
      <c r="G25703" s="35"/>
      <c r="H25703" s="35"/>
    </row>
    <row r="25704" spans="7:8" x14ac:dyDescent="0.2">
      <c r="G25704" s="35"/>
      <c r="H25704" s="35"/>
    </row>
    <row r="25705" spans="7:8" x14ac:dyDescent="0.2">
      <c r="G25705" s="35"/>
      <c r="H25705" s="35"/>
    </row>
    <row r="25706" spans="7:8" x14ac:dyDescent="0.2">
      <c r="G25706" s="35"/>
      <c r="H25706" s="35"/>
    </row>
    <row r="25707" spans="7:8" x14ac:dyDescent="0.2">
      <c r="G25707" s="35"/>
      <c r="H25707" s="35"/>
    </row>
    <row r="25708" spans="7:8" x14ac:dyDescent="0.2">
      <c r="G25708" s="35"/>
      <c r="H25708" s="35"/>
    </row>
    <row r="25709" spans="7:8" x14ac:dyDescent="0.2">
      <c r="G25709" s="35"/>
      <c r="H25709" s="35"/>
    </row>
    <row r="25710" spans="7:8" x14ac:dyDescent="0.2">
      <c r="G25710" s="35"/>
      <c r="H25710" s="35"/>
    </row>
    <row r="25711" spans="7:8" x14ac:dyDescent="0.2">
      <c r="G25711" s="35"/>
      <c r="H25711" s="35"/>
    </row>
    <row r="25712" spans="7:8" x14ac:dyDescent="0.2">
      <c r="G25712" s="35"/>
      <c r="H25712" s="35"/>
    </row>
    <row r="25713" spans="7:8" x14ac:dyDescent="0.2">
      <c r="G25713" s="35"/>
      <c r="H25713" s="35"/>
    </row>
    <row r="25714" spans="7:8" x14ac:dyDescent="0.2">
      <c r="G25714" s="35"/>
      <c r="H25714" s="35"/>
    </row>
    <row r="25715" spans="7:8" x14ac:dyDescent="0.2">
      <c r="G25715" s="35"/>
      <c r="H25715" s="35"/>
    </row>
    <row r="25716" spans="7:8" x14ac:dyDescent="0.2">
      <c r="G25716" s="35"/>
      <c r="H25716" s="35"/>
    </row>
    <row r="25717" spans="7:8" x14ac:dyDescent="0.2">
      <c r="G25717" s="35"/>
      <c r="H25717" s="35"/>
    </row>
    <row r="25718" spans="7:8" x14ac:dyDescent="0.2">
      <c r="G25718" s="35"/>
      <c r="H25718" s="35"/>
    </row>
    <row r="25719" spans="7:8" x14ac:dyDescent="0.2">
      <c r="G25719" s="35"/>
      <c r="H25719" s="35"/>
    </row>
    <row r="25720" spans="7:8" x14ac:dyDescent="0.2">
      <c r="G25720" s="35"/>
      <c r="H25720" s="35"/>
    </row>
    <row r="25721" spans="7:8" x14ac:dyDescent="0.2">
      <c r="G25721" s="35"/>
      <c r="H25721" s="35"/>
    </row>
    <row r="25722" spans="7:8" x14ac:dyDescent="0.2">
      <c r="G25722" s="35"/>
      <c r="H25722" s="35"/>
    </row>
    <row r="25723" spans="7:8" x14ac:dyDescent="0.2">
      <c r="G25723" s="35"/>
      <c r="H25723" s="35"/>
    </row>
    <row r="25724" spans="7:8" x14ac:dyDescent="0.2">
      <c r="G25724" s="35"/>
      <c r="H25724" s="35"/>
    </row>
    <row r="25725" spans="7:8" x14ac:dyDescent="0.2">
      <c r="G25725" s="35"/>
      <c r="H25725" s="35"/>
    </row>
    <row r="25726" spans="7:8" x14ac:dyDescent="0.2">
      <c r="G25726" s="35"/>
      <c r="H25726" s="35"/>
    </row>
    <row r="25727" spans="7:8" x14ac:dyDescent="0.2">
      <c r="G25727" s="35"/>
      <c r="H25727" s="35"/>
    </row>
    <row r="25728" spans="7:8" x14ac:dyDescent="0.2">
      <c r="G25728" s="35"/>
      <c r="H25728" s="35"/>
    </row>
    <row r="25729" spans="7:8" x14ac:dyDescent="0.2">
      <c r="G25729" s="35"/>
      <c r="H25729" s="35"/>
    </row>
    <row r="25730" spans="7:8" x14ac:dyDescent="0.2">
      <c r="G25730" s="35"/>
      <c r="H25730" s="35"/>
    </row>
    <row r="25731" spans="7:8" x14ac:dyDescent="0.2">
      <c r="G25731" s="35"/>
      <c r="H25731" s="35"/>
    </row>
    <row r="25732" spans="7:8" x14ac:dyDescent="0.2">
      <c r="G25732" s="35"/>
      <c r="H25732" s="35"/>
    </row>
    <row r="25733" spans="7:8" x14ac:dyDescent="0.2">
      <c r="G25733" s="35"/>
      <c r="H25733" s="35"/>
    </row>
    <row r="25734" spans="7:8" x14ac:dyDescent="0.2">
      <c r="G25734" s="35"/>
      <c r="H25734" s="35"/>
    </row>
    <row r="25735" spans="7:8" x14ac:dyDescent="0.2">
      <c r="G25735" s="35"/>
      <c r="H25735" s="35"/>
    </row>
    <row r="25736" spans="7:8" x14ac:dyDescent="0.2">
      <c r="G25736" s="35"/>
      <c r="H25736" s="35"/>
    </row>
    <row r="25737" spans="7:8" x14ac:dyDescent="0.2">
      <c r="G25737" s="35"/>
      <c r="H25737" s="35"/>
    </row>
    <row r="25738" spans="7:8" x14ac:dyDescent="0.2">
      <c r="G25738" s="35"/>
      <c r="H25738" s="35"/>
    </row>
    <row r="25739" spans="7:8" x14ac:dyDescent="0.2">
      <c r="G25739" s="35"/>
      <c r="H25739" s="35"/>
    </row>
    <row r="25740" spans="7:8" x14ac:dyDescent="0.2">
      <c r="G25740" s="35"/>
      <c r="H25740" s="35"/>
    </row>
    <row r="25741" spans="7:8" x14ac:dyDescent="0.2">
      <c r="G25741" s="35"/>
      <c r="H25741" s="35"/>
    </row>
    <row r="25742" spans="7:8" x14ac:dyDescent="0.2">
      <c r="G25742" s="35"/>
      <c r="H25742" s="35"/>
    </row>
    <row r="25743" spans="7:8" x14ac:dyDescent="0.2">
      <c r="G25743" s="35"/>
      <c r="H25743" s="35"/>
    </row>
    <row r="25744" spans="7:8" x14ac:dyDescent="0.2">
      <c r="G25744" s="35"/>
      <c r="H25744" s="35"/>
    </row>
    <row r="25745" spans="7:8" x14ac:dyDescent="0.2">
      <c r="G25745" s="35"/>
      <c r="H25745" s="35"/>
    </row>
    <row r="25746" spans="7:8" x14ac:dyDescent="0.2">
      <c r="G25746" s="35"/>
      <c r="H25746" s="35"/>
    </row>
    <row r="25747" spans="7:8" x14ac:dyDescent="0.2">
      <c r="G25747" s="35"/>
      <c r="H25747" s="35"/>
    </row>
    <row r="25748" spans="7:8" x14ac:dyDescent="0.2">
      <c r="G25748" s="35"/>
      <c r="H25748" s="35"/>
    </row>
    <row r="25749" spans="7:8" x14ac:dyDescent="0.2">
      <c r="G25749" s="35"/>
      <c r="H25749" s="35"/>
    </row>
    <row r="25750" spans="7:8" x14ac:dyDescent="0.2">
      <c r="G25750" s="35"/>
      <c r="H25750" s="35"/>
    </row>
    <row r="25751" spans="7:8" x14ac:dyDescent="0.2">
      <c r="G25751" s="35"/>
      <c r="H25751" s="35"/>
    </row>
    <row r="25752" spans="7:8" x14ac:dyDescent="0.2">
      <c r="G25752" s="35"/>
      <c r="H25752" s="35"/>
    </row>
    <row r="25753" spans="7:8" x14ac:dyDescent="0.2">
      <c r="G25753" s="35"/>
      <c r="H25753" s="35"/>
    </row>
    <row r="25754" spans="7:8" x14ac:dyDescent="0.2">
      <c r="G25754" s="35"/>
      <c r="H25754" s="35"/>
    </row>
    <row r="25755" spans="7:8" x14ac:dyDescent="0.2">
      <c r="G25755" s="35"/>
      <c r="H25755" s="35"/>
    </row>
    <row r="25756" spans="7:8" x14ac:dyDescent="0.2">
      <c r="G25756" s="35"/>
      <c r="H25756" s="35"/>
    </row>
    <row r="25757" spans="7:8" x14ac:dyDescent="0.2">
      <c r="G25757" s="35"/>
      <c r="H25757" s="35"/>
    </row>
    <row r="25758" spans="7:8" x14ac:dyDescent="0.2">
      <c r="G25758" s="35"/>
      <c r="H25758" s="35"/>
    </row>
    <row r="25759" spans="7:8" x14ac:dyDescent="0.2">
      <c r="G25759" s="35"/>
      <c r="H25759" s="35"/>
    </row>
    <row r="25760" spans="7:8" x14ac:dyDescent="0.2">
      <c r="G25760" s="35"/>
      <c r="H25760" s="35"/>
    </row>
    <row r="25761" spans="7:8" x14ac:dyDescent="0.2">
      <c r="G25761" s="35"/>
      <c r="H25761" s="35"/>
    </row>
    <row r="25762" spans="7:8" x14ac:dyDescent="0.2">
      <c r="G25762" s="35"/>
      <c r="H25762" s="35"/>
    </row>
    <row r="25763" spans="7:8" x14ac:dyDescent="0.2">
      <c r="G25763" s="35"/>
      <c r="H25763" s="35"/>
    </row>
    <row r="25764" spans="7:8" x14ac:dyDescent="0.2">
      <c r="G25764" s="35"/>
      <c r="H25764" s="35"/>
    </row>
    <row r="25765" spans="7:8" x14ac:dyDescent="0.2">
      <c r="G25765" s="35"/>
      <c r="H25765" s="35"/>
    </row>
    <row r="25766" spans="7:8" x14ac:dyDescent="0.2">
      <c r="G25766" s="35"/>
      <c r="H25766" s="35"/>
    </row>
    <row r="25767" spans="7:8" x14ac:dyDescent="0.2">
      <c r="G25767" s="35"/>
      <c r="H25767" s="35"/>
    </row>
    <row r="25768" spans="7:8" x14ac:dyDescent="0.2">
      <c r="G25768" s="35"/>
      <c r="H25768" s="35"/>
    </row>
    <row r="25769" spans="7:8" x14ac:dyDescent="0.2">
      <c r="G25769" s="35"/>
      <c r="H25769" s="35"/>
    </row>
    <row r="25770" spans="7:8" x14ac:dyDescent="0.2">
      <c r="G25770" s="35"/>
      <c r="H25770" s="35"/>
    </row>
    <row r="25771" spans="7:8" x14ac:dyDescent="0.2">
      <c r="G25771" s="35"/>
      <c r="H25771" s="35"/>
    </row>
    <row r="25772" spans="7:8" x14ac:dyDescent="0.2">
      <c r="G25772" s="35"/>
      <c r="H25772" s="35"/>
    </row>
    <row r="25773" spans="7:8" x14ac:dyDescent="0.2">
      <c r="G25773" s="35"/>
      <c r="H25773" s="35"/>
    </row>
    <row r="25774" spans="7:8" x14ac:dyDescent="0.2">
      <c r="G25774" s="35"/>
      <c r="H25774" s="35"/>
    </row>
    <row r="25775" spans="7:8" x14ac:dyDescent="0.2">
      <c r="G25775" s="35"/>
      <c r="H25775" s="35"/>
    </row>
    <row r="25776" spans="7:8" x14ac:dyDescent="0.2">
      <c r="G25776" s="35"/>
      <c r="H25776" s="35"/>
    </row>
    <row r="25777" spans="7:8" x14ac:dyDescent="0.2">
      <c r="G25777" s="35"/>
      <c r="H25777" s="35"/>
    </row>
    <row r="25778" spans="7:8" x14ac:dyDescent="0.2">
      <c r="G25778" s="35"/>
      <c r="H25778" s="35"/>
    </row>
    <row r="25779" spans="7:8" x14ac:dyDescent="0.2">
      <c r="G25779" s="35"/>
      <c r="H25779" s="35"/>
    </row>
    <row r="25780" spans="7:8" x14ac:dyDescent="0.2">
      <c r="G25780" s="35"/>
      <c r="H25780" s="35"/>
    </row>
    <row r="25781" spans="7:8" x14ac:dyDescent="0.2">
      <c r="G25781" s="35"/>
      <c r="H25781" s="35"/>
    </row>
    <row r="25782" spans="7:8" x14ac:dyDescent="0.2">
      <c r="G25782" s="35"/>
      <c r="H25782" s="35"/>
    </row>
    <row r="25783" spans="7:8" x14ac:dyDescent="0.2">
      <c r="G25783" s="35"/>
      <c r="H25783" s="35"/>
    </row>
    <row r="25784" spans="7:8" x14ac:dyDescent="0.2">
      <c r="G25784" s="35"/>
      <c r="H25784" s="35"/>
    </row>
    <row r="25785" spans="7:8" x14ac:dyDescent="0.2">
      <c r="G25785" s="35"/>
      <c r="H25785" s="35"/>
    </row>
    <row r="25786" spans="7:8" x14ac:dyDescent="0.2">
      <c r="G25786" s="35"/>
      <c r="H25786" s="35"/>
    </row>
    <row r="25787" spans="7:8" x14ac:dyDescent="0.2">
      <c r="G25787" s="35"/>
      <c r="H25787" s="35"/>
    </row>
    <row r="25788" spans="7:8" x14ac:dyDescent="0.2">
      <c r="G25788" s="35"/>
      <c r="H25788" s="35"/>
    </row>
    <row r="25789" spans="7:8" x14ac:dyDescent="0.2">
      <c r="G25789" s="35"/>
      <c r="H25789" s="35"/>
    </row>
    <row r="25790" spans="7:8" x14ac:dyDescent="0.2">
      <c r="G25790" s="35"/>
      <c r="H25790" s="35"/>
    </row>
    <row r="25791" spans="7:8" x14ac:dyDescent="0.2">
      <c r="G25791" s="35"/>
      <c r="H25791" s="35"/>
    </row>
    <row r="25792" spans="7:8" x14ac:dyDescent="0.2">
      <c r="G25792" s="35"/>
      <c r="H25792" s="35"/>
    </row>
    <row r="25793" spans="7:8" x14ac:dyDescent="0.2">
      <c r="G25793" s="35"/>
      <c r="H25793" s="35"/>
    </row>
    <row r="25794" spans="7:8" x14ac:dyDescent="0.2">
      <c r="G25794" s="35"/>
      <c r="H25794" s="35"/>
    </row>
    <row r="25795" spans="7:8" x14ac:dyDescent="0.2">
      <c r="G25795" s="35"/>
      <c r="H25795" s="35"/>
    </row>
    <row r="25796" spans="7:8" x14ac:dyDescent="0.2">
      <c r="G25796" s="35"/>
      <c r="H25796" s="35"/>
    </row>
    <row r="25797" spans="7:8" x14ac:dyDescent="0.2">
      <c r="G25797" s="35"/>
      <c r="H25797" s="35"/>
    </row>
    <row r="25798" spans="7:8" x14ac:dyDescent="0.2">
      <c r="G25798" s="35"/>
      <c r="H25798" s="35"/>
    </row>
    <row r="25799" spans="7:8" x14ac:dyDescent="0.2">
      <c r="G25799" s="35"/>
      <c r="H25799" s="35"/>
    </row>
    <row r="25800" spans="7:8" x14ac:dyDescent="0.2">
      <c r="G25800" s="35"/>
      <c r="H25800" s="35"/>
    </row>
    <row r="25801" spans="7:8" x14ac:dyDescent="0.2">
      <c r="G25801" s="35"/>
      <c r="H25801" s="35"/>
    </row>
    <row r="25802" spans="7:8" x14ac:dyDescent="0.2">
      <c r="G25802" s="35"/>
      <c r="H25802" s="35"/>
    </row>
    <row r="25803" spans="7:8" x14ac:dyDescent="0.2">
      <c r="G25803" s="35"/>
      <c r="H25803" s="35"/>
    </row>
    <row r="25804" spans="7:8" x14ac:dyDescent="0.2">
      <c r="G25804" s="35"/>
      <c r="H25804" s="35"/>
    </row>
    <row r="25805" spans="7:8" x14ac:dyDescent="0.2">
      <c r="G25805" s="35"/>
      <c r="H25805" s="35"/>
    </row>
    <row r="25806" spans="7:8" x14ac:dyDescent="0.2">
      <c r="G25806" s="35"/>
      <c r="H25806" s="35"/>
    </row>
    <row r="25807" spans="7:8" x14ac:dyDescent="0.2">
      <c r="G25807" s="35"/>
      <c r="H25807" s="35"/>
    </row>
    <row r="25808" spans="7:8" x14ac:dyDescent="0.2">
      <c r="G25808" s="35"/>
      <c r="H25808" s="35"/>
    </row>
    <row r="25809" spans="7:8" x14ac:dyDescent="0.2">
      <c r="G25809" s="35"/>
      <c r="H25809" s="35"/>
    </row>
    <row r="25810" spans="7:8" x14ac:dyDescent="0.2">
      <c r="G25810" s="35"/>
      <c r="H25810" s="35"/>
    </row>
    <row r="25811" spans="7:8" x14ac:dyDescent="0.2">
      <c r="G25811" s="35"/>
      <c r="H25811" s="35"/>
    </row>
    <row r="25812" spans="7:8" x14ac:dyDescent="0.2">
      <c r="G25812" s="35"/>
      <c r="H25812" s="35"/>
    </row>
    <row r="25813" spans="7:8" x14ac:dyDescent="0.2">
      <c r="G25813" s="35"/>
      <c r="H25813" s="35"/>
    </row>
    <row r="25814" spans="7:8" x14ac:dyDescent="0.2">
      <c r="G25814" s="35"/>
      <c r="H25814" s="35"/>
    </row>
    <row r="25815" spans="7:8" x14ac:dyDescent="0.2">
      <c r="G25815" s="35"/>
      <c r="H25815" s="35"/>
    </row>
    <row r="25816" spans="7:8" x14ac:dyDescent="0.2">
      <c r="G25816" s="35"/>
      <c r="H25816" s="35"/>
    </row>
    <row r="25817" spans="7:8" x14ac:dyDescent="0.2">
      <c r="G25817" s="35"/>
      <c r="H25817" s="35"/>
    </row>
    <row r="25818" spans="7:8" x14ac:dyDescent="0.2">
      <c r="G25818" s="35"/>
      <c r="H25818" s="35"/>
    </row>
    <row r="25819" spans="7:8" x14ac:dyDescent="0.2">
      <c r="G25819" s="35"/>
      <c r="H25819" s="35"/>
    </row>
    <row r="25820" spans="7:8" x14ac:dyDescent="0.2">
      <c r="G25820" s="35"/>
      <c r="H25820" s="35"/>
    </row>
    <row r="25821" spans="7:8" x14ac:dyDescent="0.2">
      <c r="G25821" s="35"/>
      <c r="H25821" s="35"/>
    </row>
    <row r="25822" spans="7:8" x14ac:dyDescent="0.2">
      <c r="G25822" s="35"/>
      <c r="H25822" s="35"/>
    </row>
    <row r="25823" spans="7:8" x14ac:dyDescent="0.2">
      <c r="G25823" s="35"/>
      <c r="H25823" s="35"/>
    </row>
    <row r="25824" spans="7:8" x14ac:dyDescent="0.2">
      <c r="G25824" s="35"/>
      <c r="H25824" s="35"/>
    </row>
    <row r="25825" spans="7:8" x14ac:dyDescent="0.2">
      <c r="G25825" s="35"/>
      <c r="H25825" s="35"/>
    </row>
    <row r="25826" spans="7:8" x14ac:dyDescent="0.2">
      <c r="G25826" s="35"/>
      <c r="H25826" s="35"/>
    </row>
    <row r="25827" spans="7:8" x14ac:dyDescent="0.2">
      <c r="G25827" s="35"/>
      <c r="H25827" s="35"/>
    </row>
    <row r="25828" spans="7:8" x14ac:dyDescent="0.2">
      <c r="G25828" s="35"/>
      <c r="H25828" s="35"/>
    </row>
    <row r="25829" spans="7:8" x14ac:dyDescent="0.2">
      <c r="G25829" s="35"/>
      <c r="H25829" s="35"/>
    </row>
    <row r="25830" spans="7:8" x14ac:dyDescent="0.2">
      <c r="G25830" s="35"/>
      <c r="H25830" s="35"/>
    </row>
    <row r="25831" spans="7:8" x14ac:dyDescent="0.2">
      <c r="G25831" s="35"/>
      <c r="H25831" s="35"/>
    </row>
    <row r="25832" spans="7:8" x14ac:dyDescent="0.2">
      <c r="G25832" s="35"/>
      <c r="H25832" s="35"/>
    </row>
    <row r="25833" spans="7:8" x14ac:dyDescent="0.2">
      <c r="G25833" s="35"/>
      <c r="H25833" s="35"/>
    </row>
    <row r="25834" spans="7:8" x14ac:dyDescent="0.2">
      <c r="G25834" s="35"/>
      <c r="H25834" s="35"/>
    </row>
    <row r="25835" spans="7:8" x14ac:dyDescent="0.2">
      <c r="G25835" s="35"/>
      <c r="H25835" s="35"/>
    </row>
    <row r="25836" spans="7:8" x14ac:dyDescent="0.2">
      <c r="G25836" s="35"/>
      <c r="H25836" s="35"/>
    </row>
    <row r="25837" spans="7:8" x14ac:dyDescent="0.2">
      <c r="G25837" s="35"/>
      <c r="H25837" s="35"/>
    </row>
    <row r="25838" spans="7:8" x14ac:dyDescent="0.2">
      <c r="G25838" s="35"/>
      <c r="H25838" s="35"/>
    </row>
    <row r="25839" spans="7:8" x14ac:dyDescent="0.2">
      <c r="G25839" s="35"/>
      <c r="H25839" s="35"/>
    </row>
    <row r="25840" spans="7:8" x14ac:dyDescent="0.2">
      <c r="G25840" s="35"/>
      <c r="H25840" s="35"/>
    </row>
    <row r="25841" spans="7:8" x14ac:dyDescent="0.2">
      <c r="G25841" s="35"/>
      <c r="H25841" s="35"/>
    </row>
    <row r="25842" spans="7:8" x14ac:dyDescent="0.2">
      <c r="G25842" s="35"/>
      <c r="H25842" s="35"/>
    </row>
    <row r="25843" spans="7:8" x14ac:dyDescent="0.2">
      <c r="G25843" s="35"/>
      <c r="H25843" s="35"/>
    </row>
    <row r="25844" spans="7:8" x14ac:dyDescent="0.2">
      <c r="G25844" s="35"/>
      <c r="H25844" s="35"/>
    </row>
    <row r="25845" spans="7:8" x14ac:dyDescent="0.2">
      <c r="G25845" s="35"/>
      <c r="H25845" s="35"/>
    </row>
    <row r="25846" spans="7:8" x14ac:dyDescent="0.2">
      <c r="G25846" s="35"/>
      <c r="H25846" s="35"/>
    </row>
    <row r="25847" spans="7:8" x14ac:dyDescent="0.2">
      <c r="G25847" s="35"/>
      <c r="H25847" s="35"/>
    </row>
    <row r="25848" spans="7:8" x14ac:dyDescent="0.2">
      <c r="G25848" s="35"/>
      <c r="H25848" s="35"/>
    </row>
    <row r="25849" spans="7:8" x14ac:dyDescent="0.2">
      <c r="G25849" s="35"/>
      <c r="H25849" s="35"/>
    </row>
    <row r="25850" spans="7:8" x14ac:dyDescent="0.2">
      <c r="G25850" s="35"/>
      <c r="H25850" s="35"/>
    </row>
    <row r="25851" spans="7:8" x14ac:dyDescent="0.2">
      <c r="G25851" s="35"/>
      <c r="H25851" s="35"/>
    </row>
    <row r="25852" spans="7:8" x14ac:dyDescent="0.2">
      <c r="G25852" s="35"/>
      <c r="H25852" s="35"/>
    </row>
    <row r="25853" spans="7:8" x14ac:dyDescent="0.2">
      <c r="G25853" s="35"/>
      <c r="H25853" s="35"/>
    </row>
    <row r="25854" spans="7:8" x14ac:dyDescent="0.2">
      <c r="G25854" s="35"/>
      <c r="H25854" s="35"/>
    </row>
    <row r="25855" spans="7:8" x14ac:dyDescent="0.2">
      <c r="G25855" s="35"/>
      <c r="H25855" s="35"/>
    </row>
    <row r="25856" spans="7:8" x14ac:dyDescent="0.2">
      <c r="G25856" s="35"/>
      <c r="H25856" s="35"/>
    </row>
    <row r="25857" spans="7:8" x14ac:dyDescent="0.2">
      <c r="G25857" s="35"/>
      <c r="H25857" s="35"/>
    </row>
    <row r="25858" spans="7:8" x14ac:dyDescent="0.2">
      <c r="G25858" s="35"/>
      <c r="H25858" s="35"/>
    </row>
    <row r="25859" spans="7:8" x14ac:dyDescent="0.2">
      <c r="G25859" s="35"/>
      <c r="H25859" s="35"/>
    </row>
    <row r="25860" spans="7:8" x14ac:dyDescent="0.2">
      <c r="G25860" s="35"/>
      <c r="H25860" s="35"/>
    </row>
    <row r="25861" spans="7:8" x14ac:dyDescent="0.2">
      <c r="G25861" s="35"/>
      <c r="H25861" s="35"/>
    </row>
    <row r="25862" spans="7:8" x14ac:dyDescent="0.2">
      <c r="G25862" s="35"/>
      <c r="H25862" s="35"/>
    </row>
    <row r="25863" spans="7:8" x14ac:dyDescent="0.2">
      <c r="G25863" s="35"/>
      <c r="H25863" s="35"/>
    </row>
    <row r="25864" spans="7:8" x14ac:dyDescent="0.2">
      <c r="G25864" s="35"/>
      <c r="H25864" s="35"/>
    </row>
    <row r="25865" spans="7:8" x14ac:dyDescent="0.2">
      <c r="G25865" s="35"/>
      <c r="H25865" s="35"/>
    </row>
    <row r="25866" spans="7:8" x14ac:dyDescent="0.2">
      <c r="G25866" s="35"/>
      <c r="H25866" s="35"/>
    </row>
    <row r="25867" spans="7:8" x14ac:dyDescent="0.2">
      <c r="G25867" s="35"/>
      <c r="H25867" s="35"/>
    </row>
    <row r="25868" spans="7:8" x14ac:dyDescent="0.2">
      <c r="G25868" s="35"/>
      <c r="H25868" s="35"/>
    </row>
    <row r="25869" spans="7:8" x14ac:dyDescent="0.2">
      <c r="G25869" s="35"/>
      <c r="H25869" s="35"/>
    </row>
    <row r="25870" spans="7:8" x14ac:dyDescent="0.2">
      <c r="G25870" s="35"/>
      <c r="H25870" s="35"/>
    </row>
    <row r="25871" spans="7:8" x14ac:dyDescent="0.2">
      <c r="G25871" s="35"/>
      <c r="H25871" s="35"/>
    </row>
    <row r="25872" spans="7:8" x14ac:dyDescent="0.2">
      <c r="G25872" s="35"/>
      <c r="H25872" s="35"/>
    </row>
    <row r="25873" spans="7:8" x14ac:dyDescent="0.2">
      <c r="G25873" s="35"/>
      <c r="H25873" s="35"/>
    </row>
    <row r="25874" spans="7:8" x14ac:dyDescent="0.2">
      <c r="G25874" s="35"/>
      <c r="H25874" s="35"/>
    </row>
    <row r="25875" spans="7:8" x14ac:dyDescent="0.2">
      <c r="G25875" s="35"/>
      <c r="H25875" s="35"/>
    </row>
    <row r="25876" spans="7:8" x14ac:dyDescent="0.2">
      <c r="G25876" s="35"/>
      <c r="H25876" s="35"/>
    </row>
    <row r="25877" spans="7:8" x14ac:dyDescent="0.2">
      <c r="G25877" s="35"/>
      <c r="H25877" s="35"/>
    </row>
    <row r="25878" spans="7:8" x14ac:dyDescent="0.2">
      <c r="G25878" s="35"/>
      <c r="H25878" s="35"/>
    </row>
    <row r="25879" spans="7:8" x14ac:dyDescent="0.2">
      <c r="G25879" s="35"/>
      <c r="H25879" s="35"/>
    </row>
    <row r="25880" spans="7:8" x14ac:dyDescent="0.2">
      <c r="G25880" s="35"/>
      <c r="H25880" s="35"/>
    </row>
    <row r="25881" spans="7:8" x14ac:dyDescent="0.2">
      <c r="G25881" s="35"/>
      <c r="H25881" s="35"/>
    </row>
    <row r="25882" spans="7:8" x14ac:dyDescent="0.2">
      <c r="G25882" s="35"/>
      <c r="H25882" s="35"/>
    </row>
    <row r="25883" spans="7:8" x14ac:dyDescent="0.2">
      <c r="G25883" s="35"/>
      <c r="H25883" s="35"/>
    </row>
    <row r="25884" spans="7:8" x14ac:dyDescent="0.2">
      <c r="G25884" s="35"/>
      <c r="H25884" s="35"/>
    </row>
    <row r="25885" spans="7:8" x14ac:dyDescent="0.2">
      <c r="G25885" s="35"/>
      <c r="H25885" s="35"/>
    </row>
    <row r="25886" spans="7:8" x14ac:dyDescent="0.2">
      <c r="G25886" s="35"/>
      <c r="H25886" s="35"/>
    </row>
    <row r="25887" spans="7:8" x14ac:dyDescent="0.2">
      <c r="G25887" s="35"/>
      <c r="H25887" s="35"/>
    </row>
    <row r="25888" spans="7:8" x14ac:dyDescent="0.2">
      <c r="G25888" s="35"/>
      <c r="H25888" s="35"/>
    </row>
    <row r="25889" spans="7:8" x14ac:dyDescent="0.2">
      <c r="G25889" s="35"/>
      <c r="H25889" s="35"/>
    </row>
    <row r="25890" spans="7:8" x14ac:dyDescent="0.2">
      <c r="G25890" s="35"/>
      <c r="H25890" s="35"/>
    </row>
    <row r="25891" spans="7:8" x14ac:dyDescent="0.2">
      <c r="G25891" s="35"/>
      <c r="H25891" s="35"/>
    </row>
    <row r="25892" spans="7:8" x14ac:dyDescent="0.2">
      <c r="G25892" s="35"/>
      <c r="H25892" s="35"/>
    </row>
    <row r="25893" spans="7:8" x14ac:dyDescent="0.2">
      <c r="G25893" s="35"/>
      <c r="H25893" s="35"/>
    </row>
    <row r="25894" spans="7:8" x14ac:dyDescent="0.2">
      <c r="G25894" s="35"/>
      <c r="H25894" s="35"/>
    </row>
    <row r="25895" spans="7:8" x14ac:dyDescent="0.2">
      <c r="G25895" s="35"/>
      <c r="H25895" s="35"/>
    </row>
    <row r="25896" spans="7:8" x14ac:dyDescent="0.2">
      <c r="G25896" s="35"/>
      <c r="H25896" s="35"/>
    </row>
    <row r="25897" spans="7:8" x14ac:dyDescent="0.2">
      <c r="G25897" s="35"/>
      <c r="H25897" s="35"/>
    </row>
    <row r="25898" spans="7:8" x14ac:dyDescent="0.2">
      <c r="G25898" s="35"/>
      <c r="H25898" s="35"/>
    </row>
    <row r="25899" spans="7:8" x14ac:dyDescent="0.2">
      <c r="G25899" s="35"/>
      <c r="H25899" s="35"/>
    </row>
    <row r="25900" spans="7:8" x14ac:dyDescent="0.2">
      <c r="G25900" s="35"/>
      <c r="H25900" s="35"/>
    </row>
    <row r="25901" spans="7:8" x14ac:dyDescent="0.2">
      <c r="G25901" s="35"/>
      <c r="H25901" s="35"/>
    </row>
    <row r="25902" spans="7:8" x14ac:dyDescent="0.2">
      <c r="G25902" s="35"/>
      <c r="H25902" s="35"/>
    </row>
    <row r="25903" spans="7:8" x14ac:dyDescent="0.2">
      <c r="G25903" s="35"/>
      <c r="H25903" s="35"/>
    </row>
    <row r="25904" spans="7:8" x14ac:dyDescent="0.2">
      <c r="G25904" s="35"/>
      <c r="H25904" s="35"/>
    </row>
    <row r="25905" spans="7:8" x14ac:dyDescent="0.2">
      <c r="G25905" s="35"/>
      <c r="H25905" s="35"/>
    </row>
    <row r="25906" spans="7:8" x14ac:dyDescent="0.2">
      <c r="G25906" s="35"/>
      <c r="H25906" s="35"/>
    </row>
    <row r="25907" spans="7:8" x14ac:dyDescent="0.2">
      <c r="G25907" s="35"/>
      <c r="H25907" s="35"/>
    </row>
    <row r="25908" spans="7:8" x14ac:dyDescent="0.2">
      <c r="G25908" s="35"/>
      <c r="H25908" s="35"/>
    </row>
    <row r="25909" spans="7:8" x14ac:dyDescent="0.2">
      <c r="G25909" s="35"/>
      <c r="H25909" s="35"/>
    </row>
    <row r="25910" spans="7:8" x14ac:dyDescent="0.2">
      <c r="G25910" s="35"/>
      <c r="H25910" s="35"/>
    </row>
    <row r="25911" spans="7:8" x14ac:dyDescent="0.2">
      <c r="G25911" s="35"/>
      <c r="H25911" s="35"/>
    </row>
    <row r="25912" spans="7:8" x14ac:dyDescent="0.2">
      <c r="G25912" s="35"/>
      <c r="H25912" s="35"/>
    </row>
    <row r="25913" spans="7:8" x14ac:dyDescent="0.2">
      <c r="G25913" s="35"/>
      <c r="H25913" s="35"/>
    </row>
    <row r="25914" spans="7:8" x14ac:dyDescent="0.2">
      <c r="G25914" s="35"/>
      <c r="H25914" s="35"/>
    </row>
    <row r="25915" spans="7:8" x14ac:dyDescent="0.2">
      <c r="G25915" s="35"/>
      <c r="H25915" s="35"/>
    </row>
    <row r="25916" spans="7:8" x14ac:dyDescent="0.2">
      <c r="G25916" s="35"/>
      <c r="H25916" s="35"/>
    </row>
    <row r="25917" spans="7:8" x14ac:dyDescent="0.2">
      <c r="G25917" s="35"/>
      <c r="H25917" s="35"/>
    </row>
    <row r="25918" spans="7:8" x14ac:dyDescent="0.2">
      <c r="G25918" s="35"/>
      <c r="H25918" s="35"/>
    </row>
    <row r="25919" spans="7:8" x14ac:dyDescent="0.2">
      <c r="G25919" s="35"/>
      <c r="H25919" s="35"/>
    </row>
    <row r="25920" spans="7:8" x14ac:dyDescent="0.2">
      <c r="G25920" s="35"/>
      <c r="H25920" s="35"/>
    </row>
    <row r="25921" spans="7:8" x14ac:dyDescent="0.2">
      <c r="G25921" s="35"/>
      <c r="H25921" s="35"/>
    </row>
    <row r="25922" spans="7:8" x14ac:dyDescent="0.2">
      <c r="G25922" s="35"/>
      <c r="H25922" s="35"/>
    </row>
    <row r="25923" spans="7:8" x14ac:dyDescent="0.2">
      <c r="G25923" s="35"/>
      <c r="H25923" s="35"/>
    </row>
    <row r="25924" spans="7:8" x14ac:dyDescent="0.2">
      <c r="G25924" s="35"/>
      <c r="H25924" s="35"/>
    </row>
    <row r="25925" spans="7:8" x14ac:dyDescent="0.2">
      <c r="G25925" s="35"/>
      <c r="H25925" s="35"/>
    </row>
    <row r="25926" spans="7:8" x14ac:dyDescent="0.2">
      <c r="G25926" s="35"/>
      <c r="H25926" s="35"/>
    </row>
    <row r="25927" spans="7:8" x14ac:dyDescent="0.2">
      <c r="G25927" s="35"/>
      <c r="H25927" s="35"/>
    </row>
    <row r="25928" spans="7:8" x14ac:dyDescent="0.2">
      <c r="G25928" s="35"/>
      <c r="H25928" s="35"/>
    </row>
    <row r="25929" spans="7:8" x14ac:dyDescent="0.2">
      <c r="G25929" s="35"/>
      <c r="H25929" s="35"/>
    </row>
    <row r="25930" spans="7:8" x14ac:dyDescent="0.2">
      <c r="G25930" s="35"/>
      <c r="H25930" s="35"/>
    </row>
    <row r="25931" spans="7:8" x14ac:dyDescent="0.2">
      <c r="G25931" s="35"/>
      <c r="H25931" s="35"/>
    </row>
    <row r="25932" spans="7:8" x14ac:dyDescent="0.2">
      <c r="G25932" s="35"/>
      <c r="H25932" s="35"/>
    </row>
    <row r="25933" spans="7:8" x14ac:dyDescent="0.2">
      <c r="G25933" s="35"/>
      <c r="H25933" s="35"/>
    </row>
    <row r="25934" spans="7:8" x14ac:dyDescent="0.2">
      <c r="G25934" s="35"/>
      <c r="H25934" s="35"/>
    </row>
    <row r="25935" spans="7:8" x14ac:dyDescent="0.2">
      <c r="G25935" s="35"/>
      <c r="H25935" s="35"/>
    </row>
    <row r="25936" spans="7:8" x14ac:dyDescent="0.2">
      <c r="G25936" s="35"/>
      <c r="H25936" s="35"/>
    </row>
    <row r="25937" spans="7:8" x14ac:dyDescent="0.2">
      <c r="G25937" s="35"/>
      <c r="H25937" s="35"/>
    </row>
    <row r="25938" spans="7:8" x14ac:dyDescent="0.2">
      <c r="G25938" s="35"/>
      <c r="H25938" s="35"/>
    </row>
    <row r="25939" spans="7:8" x14ac:dyDescent="0.2">
      <c r="G25939" s="35"/>
      <c r="H25939" s="35"/>
    </row>
    <row r="25940" spans="7:8" x14ac:dyDescent="0.2">
      <c r="G25940" s="35"/>
      <c r="H25940" s="35"/>
    </row>
    <row r="25941" spans="7:8" x14ac:dyDescent="0.2">
      <c r="G25941" s="35"/>
      <c r="H25941" s="35"/>
    </row>
    <row r="25942" spans="7:8" x14ac:dyDescent="0.2">
      <c r="G25942" s="35"/>
      <c r="H25942" s="35"/>
    </row>
    <row r="25943" spans="7:8" x14ac:dyDescent="0.2">
      <c r="G25943" s="35"/>
      <c r="H25943" s="35"/>
    </row>
    <row r="25944" spans="7:8" x14ac:dyDescent="0.2">
      <c r="G25944" s="35"/>
      <c r="H25944" s="35"/>
    </row>
    <row r="25945" spans="7:8" x14ac:dyDescent="0.2">
      <c r="G25945" s="35"/>
      <c r="H25945" s="35"/>
    </row>
    <row r="25946" spans="7:8" x14ac:dyDescent="0.2">
      <c r="G25946" s="35"/>
      <c r="H25946" s="35"/>
    </row>
    <row r="25947" spans="7:8" x14ac:dyDescent="0.2">
      <c r="G25947" s="35"/>
      <c r="H25947" s="35"/>
    </row>
    <row r="25948" spans="7:8" x14ac:dyDescent="0.2">
      <c r="G25948" s="35"/>
      <c r="H25948" s="35"/>
    </row>
    <row r="25949" spans="7:8" x14ac:dyDescent="0.2">
      <c r="G25949" s="35"/>
      <c r="H25949" s="35"/>
    </row>
    <row r="25950" spans="7:8" x14ac:dyDescent="0.2">
      <c r="G25950" s="35"/>
      <c r="H25950" s="35"/>
    </row>
    <row r="25951" spans="7:8" x14ac:dyDescent="0.2">
      <c r="G25951" s="35"/>
      <c r="H25951" s="35"/>
    </row>
    <row r="25952" spans="7:8" x14ac:dyDescent="0.2">
      <c r="G25952" s="35"/>
      <c r="H25952" s="35"/>
    </row>
    <row r="25953" spans="7:8" x14ac:dyDescent="0.2">
      <c r="G25953" s="35"/>
      <c r="H25953" s="35"/>
    </row>
    <row r="25954" spans="7:8" x14ac:dyDescent="0.2">
      <c r="G25954" s="35"/>
      <c r="H25954" s="35"/>
    </row>
    <row r="25955" spans="7:8" x14ac:dyDescent="0.2">
      <c r="G25955" s="35"/>
      <c r="H25955" s="35"/>
    </row>
    <row r="25956" spans="7:8" x14ac:dyDescent="0.2">
      <c r="G25956" s="35"/>
      <c r="H25956" s="35"/>
    </row>
    <row r="25957" spans="7:8" x14ac:dyDescent="0.2">
      <c r="G25957" s="35"/>
      <c r="H25957" s="35"/>
    </row>
    <row r="25958" spans="7:8" x14ac:dyDescent="0.2">
      <c r="G25958" s="35"/>
      <c r="H25958" s="35"/>
    </row>
    <row r="25959" spans="7:8" x14ac:dyDescent="0.2">
      <c r="G25959" s="35"/>
      <c r="H25959" s="35"/>
    </row>
    <row r="25960" spans="7:8" x14ac:dyDescent="0.2">
      <c r="G25960" s="35"/>
      <c r="H25960" s="35"/>
    </row>
    <row r="25961" spans="7:8" x14ac:dyDescent="0.2">
      <c r="G25961" s="35"/>
      <c r="H25961" s="35"/>
    </row>
    <row r="25962" spans="7:8" x14ac:dyDescent="0.2">
      <c r="G25962" s="35"/>
      <c r="H25962" s="35"/>
    </row>
    <row r="25963" spans="7:8" x14ac:dyDescent="0.2">
      <c r="G25963" s="35"/>
      <c r="H25963" s="35"/>
    </row>
    <row r="25964" spans="7:8" x14ac:dyDescent="0.2">
      <c r="G25964" s="35"/>
      <c r="H25964" s="35"/>
    </row>
    <row r="25965" spans="7:8" x14ac:dyDescent="0.2">
      <c r="G25965" s="35"/>
      <c r="H25965" s="35"/>
    </row>
    <row r="25966" spans="7:8" x14ac:dyDescent="0.2">
      <c r="G25966" s="35"/>
      <c r="H25966" s="35"/>
    </row>
    <row r="25967" spans="7:8" x14ac:dyDescent="0.2">
      <c r="G25967" s="35"/>
      <c r="H25967" s="35"/>
    </row>
    <row r="25968" spans="7:8" x14ac:dyDescent="0.2">
      <c r="G25968" s="35"/>
      <c r="H25968" s="35"/>
    </row>
    <row r="25969" spans="7:8" x14ac:dyDescent="0.2">
      <c r="G25969" s="35"/>
      <c r="H25969" s="35"/>
    </row>
    <row r="25970" spans="7:8" x14ac:dyDescent="0.2">
      <c r="G25970" s="35"/>
      <c r="H25970" s="35"/>
    </row>
    <row r="25971" spans="7:8" x14ac:dyDescent="0.2">
      <c r="G25971" s="35"/>
      <c r="H25971" s="35"/>
    </row>
    <row r="25972" spans="7:8" x14ac:dyDescent="0.2">
      <c r="G25972" s="35"/>
      <c r="H25972" s="35"/>
    </row>
    <row r="25973" spans="7:8" x14ac:dyDescent="0.2">
      <c r="G25973" s="35"/>
      <c r="H25973" s="35"/>
    </row>
    <row r="25974" spans="7:8" x14ac:dyDescent="0.2">
      <c r="G25974" s="35"/>
      <c r="H25974" s="35"/>
    </row>
    <row r="25975" spans="7:8" x14ac:dyDescent="0.2">
      <c r="G25975" s="35"/>
      <c r="H25975" s="35"/>
    </row>
    <row r="25976" spans="7:8" x14ac:dyDescent="0.2">
      <c r="G25976" s="35"/>
      <c r="H25976" s="35"/>
    </row>
    <row r="25977" spans="7:8" x14ac:dyDescent="0.2">
      <c r="G25977" s="35"/>
      <c r="H25977" s="35"/>
    </row>
    <row r="25978" spans="7:8" x14ac:dyDescent="0.2">
      <c r="G25978" s="35"/>
      <c r="H25978" s="35"/>
    </row>
    <row r="25979" spans="7:8" x14ac:dyDescent="0.2">
      <c r="G25979" s="35"/>
      <c r="H25979" s="35"/>
    </row>
    <row r="25980" spans="7:8" x14ac:dyDescent="0.2">
      <c r="G25980" s="35"/>
      <c r="H25980" s="35"/>
    </row>
    <row r="25981" spans="7:8" x14ac:dyDescent="0.2">
      <c r="G25981" s="35"/>
      <c r="H25981" s="35"/>
    </row>
    <row r="25982" spans="7:8" x14ac:dyDescent="0.2">
      <c r="G25982" s="35"/>
      <c r="H25982" s="35"/>
    </row>
    <row r="25983" spans="7:8" x14ac:dyDescent="0.2">
      <c r="G25983" s="35"/>
      <c r="H25983" s="35"/>
    </row>
    <row r="25984" spans="7:8" x14ac:dyDescent="0.2">
      <c r="G25984" s="35"/>
      <c r="H25984" s="35"/>
    </row>
    <row r="25985" spans="7:8" x14ac:dyDescent="0.2">
      <c r="G25985" s="35"/>
      <c r="H25985" s="35"/>
    </row>
    <row r="25986" spans="7:8" x14ac:dyDescent="0.2">
      <c r="G25986" s="35"/>
      <c r="H25986" s="35"/>
    </row>
    <row r="25987" spans="7:8" x14ac:dyDescent="0.2">
      <c r="G25987" s="35"/>
      <c r="H25987" s="35"/>
    </row>
    <row r="25988" spans="7:8" x14ac:dyDescent="0.2">
      <c r="G25988" s="35"/>
      <c r="H25988" s="35"/>
    </row>
    <row r="25989" spans="7:8" x14ac:dyDescent="0.2">
      <c r="G25989" s="35"/>
      <c r="H25989" s="35"/>
    </row>
    <row r="25990" spans="7:8" x14ac:dyDescent="0.2">
      <c r="G25990" s="35"/>
      <c r="H25990" s="35"/>
    </row>
    <row r="25991" spans="7:8" x14ac:dyDescent="0.2">
      <c r="G25991" s="35"/>
      <c r="H25991" s="35"/>
    </row>
    <row r="25992" spans="7:8" x14ac:dyDescent="0.2">
      <c r="G25992" s="35"/>
      <c r="H25992" s="35"/>
    </row>
    <row r="25993" spans="7:8" x14ac:dyDescent="0.2">
      <c r="G25993" s="35"/>
      <c r="H25993" s="35"/>
    </row>
    <row r="25994" spans="7:8" x14ac:dyDescent="0.2">
      <c r="G25994" s="35"/>
      <c r="H25994" s="35"/>
    </row>
    <row r="25995" spans="7:8" x14ac:dyDescent="0.2">
      <c r="G25995" s="35"/>
      <c r="H25995" s="35"/>
    </row>
    <row r="25996" spans="7:8" x14ac:dyDescent="0.2">
      <c r="G25996" s="35"/>
      <c r="H25996" s="35"/>
    </row>
    <row r="25997" spans="7:8" x14ac:dyDescent="0.2">
      <c r="G25997" s="35"/>
      <c r="H25997" s="35"/>
    </row>
    <row r="25998" spans="7:8" x14ac:dyDescent="0.2">
      <c r="G25998" s="35"/>
      <c r="H25998" s="35"/>
    </row>
    <row r="25999" spans="7:8" x14ac:dyDescent="0.2">
      <c r="G25999" s="35"/>
      <c r="H25999" s="35"/>
    </row>
    <row r="26000" spans="7:8" x14ac:dyDescent="0.2">
      <c r="G26000" s="35"/>
      <c r="H26000" s="35"/>
    </row>
    <row r="26001" spans="7:8" x14ac:dyDescent="0.2">
      <c r="G26001" s="35"/>
      <c r="H26001" s="35"/>
    </row>
    <row r="26002" spans="7:8" x14ac:dyDescent="0.2">
      <c r="G26002" s="35"/>
      <c r="H26002" s="35"/>
    </row>
    <row r="26003" spans="7:8" x14ac:dyDescent="0.2">
      <c r="G26003" s="35"/>
      <c r="H26003" s="35"/>
    </row>
    <row r="26004" spans="7:8" x14ac:dyDescent="0.2">
      <c r="G26004" s="35"/>
      <c r="H26004" s="35"/>
    </row>
    <row r="26005" spans="7:8" x14ac:dyDescent="0.2">
      <c r="G26005" s="35"/>
      <c r="H26005" s="35"/>
    </row>
    <row r="26006" spans="7:8" x14ac:dyDescent="0.2">
      <c r="G26006" s="35"/>
      <c r="H26006" s="35"/>
    </row>
    <row r="26007" spans="7:8" x14ac:dyDescent="0.2">
      <c r="G26007" s="35"/>
      <c r="H26007" s="35"/>
    </row>
    <row r="26008" spans="7:8" x14ac:dyDescent="0.2">
      <c r="G26008" s="35"/>
      <c r="H26008" s="35"/>
    </row>
    <row r="26009" spans="7:8" x14ac:dyDescent="0.2">
      <c r="G26009" s="35"/>
      <c r="H26009" s="35"/>
    </row>
    <row r="26010" spans="7:8" x14ac:dyDescent="0.2">
      <c r="G26010" s="35"/>
      <c r="H26010" s="35"/>
    </row>
    <row r="26011" spans="7:8" x14ac:dyDescent="0.2">
      <c r="G26011" s="35"/>
      <c r="H26011" s="35"/>
    </row>
    <row r="26012" spans="7:8" x14ac:dyDescent="0.2">
      <c r="G26012" s="35"/>
      <c r="H26012" s="35"/>
    </row>
    <row r="26013" spans="7:8" x14ac:dyDescent="0.2">
      <c r="G26013" s="35"/>
      <c r="H26013" s="35"/>
    </row>
    <row r="26014" spans="7:8" x14ac:dyDescent="0.2">
      <c r="G26014" s="35"/>
      <c r="H26014" s="35"/>
    </row>
    <row r="26015" spans="7:8" x14ac:dyDescent="0.2">
      <c r="G26015" s="35"/>
      <c r="H26015" s="35"/>
    </row>
    <row r="26016" spans="7:8" x14ac:dyDescent="0.2">
      <c r="G26016" s="35"/>
      <c r="H26016" s="35"/>
    </row>
    <row r="26017" spans="7:8" x14ac:dyDescent="0.2">
      <c r="G26017" s="35"/>
      <c r="H26017" s="35"/>
    </row>
    <row r="26018" spans="7:8" x14ac:dyDescent="0.2">
      <c r="G26018" s="35"/>
      <c r="H26018" s="35"/>
    </row>
    <row r="26019" spans="7:8" x14ac:dyDescent="0.2">
      <c r="G26019" s="35"/>
      <c r="H26019" s="35"/>
    </row>
    <row r="26020" spans="7:8" x14ac:dyDescent="0.2">
      <c r="G26020" s="35"/>
      <c r="H26020" s="35"/>
    </row>
    <row r="26021" spans="7:8" x14ac:dyDescent="0.2">
      <c r="G26021" s="35"/>
      <c r="H26021" s="35"/>
    </row>
    <row r="26022" spans="7:8" x14ac:dyDescent="0.2">
      <c r="G26022" s="35"/>
      <c r="H26022" s="35"/>
    </row>
    <row r="26023" spans="7:8" x14ac:dyDescent="0.2">
      <c r="G26023" s="35"/>
      <c r="H26023" s="35"/>
    </row>
    <row r="26024" spans="7:8" x14ac:dyDescent="0.2">
      <c r="G26024" s="35"/>
      <c r="H26024" s="35"/>
    </row>
    <row r="26025" spans="7:8" x14ac:dyDescent="0.2">
      <c r="G26025" s="35"/>
      <c r="H26025" s="35"/>
    </row>
    <row r="26026" spans="7:8" x14ac:dyDescent="0.2">
      <c r="G26026" s="35"/>
      <c r="H26026" s="35"/>
    </row>
    <row r="26027" spans="7:8" x14ac:dyDescent="0.2">
      <c r="G26027" s="35"/>
      <c r="H26027" s="35"/>
    </row>
    <row r="26028" spans="7:8" x14ac:dyDescent="0.2">
      <c r="G26028" s="35"/>
      <c r="H26028" s="35"/>
    </row>
    <row r="26029" spans="7:8" x14ac:dyDescent="0.2">
      <c r="G26029" s="35"/>
      <c r="H26029" s="35"/>
    </row>
    <row r="26030" spans="7:8" x14ac:dyDescent="0.2">
      <c r="G26030" s="35"/>
      <c r="H26030" s="35"/>
    </row>
    <row r="26031" spans="7:8" x14ac:dyDescent="0.2">
      <c r="G26031" s="35"/>
      <c r="H26031" s="35"/>
    </row>
    <row r="26032" spans="7:8" x14ac:dyDescent="0.2">
      <c r="G26032" s="35"/>
      <c r="H26032" s="35"/>
    </row>
    <row r="26033" spans="7:8" x14ac:dyDescent="0.2">
      <c r="G26033" s="35"/>
      <c r="H26033" s="35"/>
    </row>
    <row r="26034" spans="7:8" x14ac:dyDescent="0.2">
      <c r="G26034" s="35"/>
      <c r="H26034" s="35"/>
    </row>
    <row r="26035" spans="7:8" x14ac:dyDescent="0.2">
      <c r="G26035" s="35"/>
      <c r="H26035" s="35"/>
    </row>
    <row r="26036" spans="7:8" x14ac:dyDescent="0.2">
      <c r="G26036" s="35"/>
      <c r="H26036" s="35"/>
    </row>
    <row r="26037" spans="7:8" x14ac:dyDescent="0.2">
      <c r="G26037" s="35"/>
      <c r="H26037" s="35"/>
    </row>
    <row r="26038" spans="7:8" x14ac:dyDescent="0.2">
      <c r="G26038" s="35"/>
      <c r="H26038" s="35"/>
    </row>
    <row r="26039" spans="7:8" x14ac:dyDescent="0.2">
      <c r="G26039" s="35"/>
      <c r="H26039" s="35"/>
    </row>
    <row r="26040" spans="7:8" x14ac:dyDescent="0.2">
      <c r="G26040" s="35"/>
      <c r="H26040" s="35"/>
    </row>
    <row r="26041" spans="7:8" x14ac:dyDescent="0.2">
      <c r="G26041" s="35"/>
      <c r="H26041" s="35"/>
    </row>
    <row r="26042" spans="7:8" x14ac:dyDescent="0.2">
      <c r="G26042" s="35"/>
      <c r="H26042" s="35"/>
    </row>
    <row r="26043" spans="7:8" x14ac:dyDescent="0.2">
      <c r="G26043" s="35"/>
      <c r="H26043" s="35"/>
    </row>
    <row r="26044" spans="7:8" x14ac:dyDescent="0.2">
      <c r="G26044" s="35"/>
      <c r="H26044" s="35"/>
    </row>
    <row r="26045" spans="7:8" x14ac:dyDescent="0.2">
      <c r="G26045" s="35"/>
      <c r="H26045" s="35"/>
    </row>
    <row r="26046" spans="7:8" x14ac:dyDescent="0.2">
      <c r="G26046" s="35"/>
      <c r="H26046" s="35"/>
    </row>
    <row r="26047" spans="7:8" x14ac:dyDescent="0.2">
      <c r="G26047" s="35"/>
      <c r="H26047" s="35"/>
    </row>
    <row r="26048" spans="7:8" x14ac:dyDescent="0.2">
      <c r="G26048" s="35"/>
      <c r="H26048" s="35"/>
    </row>
    <row r="26049" spans="7:8" x14ac:dyDescent="0.2">
      <c r="G26049" s="35"/>
      <c r="H26049" s="35"/>
    </row>
    <row r="26050" spans="7:8" x14ac:dyDescent="0.2">
      <c r="G26050" s="35"/>
      <c r="H26050" s="35"/>
    </row>
    <row r="26051" spans="7:8" x14ac:dyDescent="0.2">
      <c r="G26051" s="35"/>
      <c r="H26051" s="35"/>
    </row>
    <row r="26052" spans="7:8" x14ac:dyDescent="0.2">
      <c r="G26052" s="35"/>
      <c r="H26052" s="35"/>
    </row>
    <row r="26053" spans="7:8" x14ac:dyDescent="0.2">
      <c r="G26053" s="35"/>
      <c r="H26053" s="35"/>
    </row>
    <row r="26054" spans="7:8" x14ac:dyDescent="0.2">
      <c r="G26054" s="35"/>
      <c r="H26054" s="35"/>
    </row>
    <row r="26055" spans="7:8" x14ac:dyDescent="0.2">
      <c r="G26055" s="35"/>
      <c r="H26055" s="35"/>
    </row>
    <row r="26056" spans="7:8" x14ac:dyDescent="0.2">
      <c r="G26056" s="35"/>
      <c r="H26056" s="35"/>
    </row>
    <row r="26057" spans="7:8" x14ac:dyDescent="0.2">
      <c r="G26057" s="35"/>
      <c r="H26057" s="35"/>
    </row>
    <row r="26058" spans="7:8" x14ac:dyDescent="0.2">
      <c r="G26058" s="35"/>
      <c r="H26058" s="35"/>
    </row>
    <row r="26059" spans="7:8" x14ac:dyDescent="0.2">
      <c r="G26059" s="35"/>
      <c r="H26059" s="35"/>
    </row>
    <row r="26060" spans="7:8" x14ac:dyDescent="0.2">
      <c r="G26060" s="35"/>
      <c r="H26060" s="35"/>
    </row>
    <row r="26061" spans="7:8" x14ac:dyDescent="0.2">
      <c r="G26061" s="35"/>
      <c r="H26061" s="35"/>
    </row>
    <row r="26062" spans="7:8" x14ac:dyDescent="0.2">
      <c r="G26062" s="35"/>
      <c r="H26062" s="35"/>
    </row>
    <row r="26063" spans="7:8" x14ac:dyDescent="0.2">
      <c r="G26063" s="35"/>
      <c r="H26063" s="35"/>
    </row>
    <row r="26064" spans="7:8" x14ac:dyDescent="0.2">
      <c r="G26064" s="35"/>
      <c r="H26064" s="35"/>
    </row>
    <row r="26065" spans="7:8" x14ac:dyDescent="0.2">
      <c r="G26065" s="35"/>
      <c r="H26065" s="35"/>
    </row>
    <row r="26066" spans="7:8" x14ac:dyDescent="0.2">
      <c r="G26066" s="35"/>
      <c r="H26066" s="35"/>
    </row>
    <row r="26067" spans="7:8" x14ac:dyDescent="0.2">
      <c r="G26067" s="35"/>
      <c r="H26067" s="35"/>
    </row>
    <row r="26068" spans="7:8" x14ac:dyDescent="0.2">
      <c r="G26068" s="35"/>
      <c r="H26068" s="35"/>
    </row>
    <row r="26069" spans="7:8" x14ac:dyDescent="0.2">
      <c r="G26069" s="35"/>
      <c r="H26069" s="35"/>
    </row>
    <row r="26070" spans="7:8" x14ac:dyDescent="0.2">
      <c r="G26070" s="35"/>
      <c r="H26070" s="35"/>
    </row>
    <row r="26071" spans="7:8" x14ac:dyDescent="0.2">
      <c r="G26071" s="35"/>
      <c r="H26071" s="35"/>
    </row>
    <row r="26072" spans="7:8" x14ac:dyDescent="0.2">
      <c r="G26072" s="35"/>
      <c r="H26072" s="35"/>
    </row>
    <row r="26073" spans="7:8" x14ac:dyDescent="0.2">
      <c r="G26073" s="35"/>
      <c r="H26073" s="35"/>
    </row>
    <row r="26074" spans="7:8" x14ac:dyDescent="0.2">
      <c r="G26074" s="35"/>
      <c r="H26074" s="35"/>
    </row>
    <row r="26075" spans="7:8" x14ac:dyDescent="0.2">
      <c r="G26075" s="35"/>
      <c r="H26075" s="35"/>
    </row>
    <row r="26076" spans="7:8" x14ac:dyDescent="0.2">
      <c r="G26076" s="35"/>
      <c r="H26076" s="35"/>
    </row>
    <row r="26077" spans="7:8" x14ac:dyDescent="0.2">
      <c r="G26077" s="35"/>
      <c r="H26077" s="35"/>
    </row>
    <row r="26078" spans="7:8" x14ac:dyDescent="0.2">
      <c r="G26078" s="35"/>
      <c r="H26078" s="35"/>
    </row>
    <row r="26079" spans="7:8" x14ac:dyDescent="0.2">
      <c r="G26079" s="35"/>
      <c r="H26079" s="35"/>
    </row>
    <row r="26080" spans="7:8" x14ac:dyDescent="0.2">
      <c r="G26080" s="35"/>
      <c r="H26080" s="35"/>
    </row>
    <row r="26081" spans="7:8" x14ac:dyDescent="0.2">
      <c r="G26081" s="35"/>
      <c r="H26081" s="35"/>
    </row>
    <row r="26082" spans="7:8" x14ac:dyDescent="0.2">
      <c r="G26082" s="35"/>
      <c r="H26082" s="35"/>
    </row>
    <row r="26083" spans="7:8" x14ac:dyDescent="0.2">
      <c r="G26083" s="35"/>
      <c r="H26083" s="35"/>
    </row>
    <row r="26084" spans="7:8" x14ac:dyDescent="0.2">
      <c r="G26084" s="35"/>
      <c r="H26084" s="35"/>
    </row>
    <row r="26085" spans="7:8" x14ac:dyDescent="0.2">
      <c r="G26085" s="35"/>
      <c r="H26085" s="35"/>
    </row>
    <row r="26086" spans="7:8" x14ac:dyDescent="0.2">
      <c r="G26086" s="35"/>
      <c r="H26086" s="35"/>
    </row>
    <row r="26087" spans="7:8" x14ac:dyDescent="0.2">
      <c r="G26087" s="35"/>
      <c r="H26087" s="35"/>
    </row>
    <row r="26088" spans="7:8" x14ac:dyDescent="0.2">
      <c r="G26088" s="35"/>
      <c r="H26088" s="35"/>
    </row>
    <row r="26089" spans="7:8" x14ac:dyDescent="0.2">
      <c r="G26089" s="35"/>
      <c r="H26089" s="35"/>
    </row>
    <row r="26090" spans="7:8" x14ac:dyDescent="0.2">
      <c r="G26090" s="35"/>
      <c r="H26090" s="35"/>
    </row>
    <row r="26091" spans="7:8" x14ac:dyDescent="0.2">
      <c r="G26091" s="35"/>
      <c r="H26091" s="35"/>
    </row>
    <row r="26092" spans="7:8" x14ac:dyDescent="0.2">
      <c r="G26092" s="35"/>
      <c r="H26092" s="35"/>
    </row>
    <row r="26093" spans="7:8" x14ac:dyDescent="0.2">
      <c r="G26093" s="35"/>
      <c r="H26093" s="35"/>
    </row>
    <row r="26094" spans="7:8" x14ac:dyDescent="0.2">
      <c r="G26094" s="35"/>
      <c r="H26094" s="35"/>
    </row>
    <row r="26095" spans="7:8" x14ac:dyDescent="0.2">
      <c r="G26095" s="35"/>
      <c r="H26095" s="35"/>
    </row>
    <row r="26096" spans="7:8" x14ac:dyDescent="0.2">
      <c r="G26096" s="35"/>
      <c r="H26096" s="35"/>
    </row>
    <row r="26097" spans="7:8" x14ac:dyDescent="0.2">
      <c r="G26097" s="35"/>
      <c r="H26097" s="35"/>
    </row>
    <row r="26098" spans="7:8" x14ac:dyDescent="0.2">
      <c r="G26098" s="35"/>
      <c r="H26098" s="35"/>
    </row>
    <row r="26099" spans="7:8" x14ac:dyDescent="0.2">
      <c r="G26099" s="35"/>
      <c r="H26099" s="35"/>
    </row>
    <row r="26100" spans="7:8" x14ac:dyDescent="0.2">
      <c r="G26100" s="35"/>
      <c r="H26100" s="35"/>
    </row>
    <row r="26101" spans="7:8" x14ac:dyDescent="0.2">
      <c r="G26101" s="35"/>
      <c r="H26101" s="35"/>
    </row>
    <row r="26102" spans="7:8" x14ac:dyDescent="0.2">
      <c r="G26102" s="35"/>
      <c r="H26102" s="35"/>
    </row>
    <row r="26103" spans="7:8" x14ac:dyDescent="0.2">
      <c r="G26103" s="35"/>
      <c r="H26103" s="35"/>
    </row>
    <row r="26104" spans="7:8" x14ac:dyDescent="0.2">
      <c r="G26104" s="35"/>
      <c r="H26104" s="35"/>
    </row>
    <row r="26105" spans="7:8" x14ac:dyDescent="0.2">
      <c r="G26105" s="35"/>
      <c r="H26105" s="35"/>
    </row>
    <row r="26106" spans="7:8" x14ac:dyDescent="0.2">
      <c r="G26106" s="35"/>
      <c r="H26106" s="35"/>
    </row>
    <row r="26107" spans="7:8" x14ac:dyDescent="0.2">
      <c r="G26107" s="35"/>
      <c r="H26107" s="35"/>
    </row>
    <row r="26108" spans="7:8" x14ac:dyDescent="0.2">
      <c r="G26108" s="35"/>
      <c r="H26108" s="35"/>
    </row>
    <row r="26109" spans="7:8" x14ac:dyDescent="0.2">
      <c r="G26109" s="35"/>
      <c r="H26109" s="35"/>
    </row>
    <row r="26110" spans="7:8" x14ac:dyDescent="0.2">
      <c r="G26110" s="35"/>
      <c r="H26110" s="35"/>
    </row>
    <row r="26111" spans="7:8" x14ac:dyDescent="0.2">
      <c r="G26111" s="35"/>
      <c r="H26111" s="35"/>
    </row>
    <row r="26112" spans="7:8" x14ac:dyDescent="0.2">
      <c r="G26112" s="35"/>
      <c r="H26112" s="35"/>
    </row>
    <row r="26113" spans="7:8" x14ac:dyDescent="0.2">
      <c r="G26113" s="35"/>
      <c r="H26113" s="35"/>
    </row>
    <row r="26114" spans="7:8" x14ac:dyDescent="0.2">
      <c r="G26114" s="35"/>
      <c r="H26114" s="35"/>
    </row>
    <row r="26115" spans="7:8" x14ac:dyDescent="0.2">
      <c r="G26115" s="35"/>
      <c r="H26115" s="35"/>
    </row>
    <row r="26116" spans="7:8" x14ac:dyDescent="0.2">
      <c r="G26116" s="35"/>
      <c r="H26116" s="35"/>
    </row>
    <row r="26117" spans="7:8" x14ac:dyDescent="0.2">
      <c r="G26117" s="35"/>
      <c r="H26117" s="35"/>
    </row>
    <row r="26118" spans="7:8" x14ac:dyDescent="0.2">
      <c r="G26118" s="35"/>
      <c r="H26118" s="35"/>
    </row>
    <row r="26119" spans="7:8" x14ac:dyDescent="0.2">
      <c r="G26119" s="35"/>
      <c r="H26119" s="35"/>
    </row>
    <row r="26120" spans="7:8" x14ac:dyDescent="0.2">
      <c r="G26120" s="35"/>
      <c r="H26120" s="35"/>
    </row>
    <row r="26121" spans="7:8" x14ac:dyDescent="0.2">
      <c r="G26121" s="35"/>
      <c r="H26121" s="35"/>
    </row>
    <row r="26122" spans="7:8" x14ac:dyDescent="0.2">
      <c r="G26122" s="35"/>
      <c r="H26122" s="35"/>
    </row>
    <row r="26123" spans="7:8" x14ac:dyDescent="0.2">
      <c r="G26123" s="35"/>
      <c r="H26123" s="35"/>
    </row>
    <row r="26124" spans="7:8" x14ac:dyDescent="0.2">
      <c r="G26124" s="35"/>
      <c r="H26124" s="35"/>
    </row>
    <row r="26125" spans="7:8" x14ac:dyDescent="0.2">
      <c r="G26125" s="35"/>
      <c r="H26125" s="35"/>
    </row>
    <row r="26126" spans="7:8" x14ac:dyDescent="0.2">
      <c r="G26126" s="35"/>
      <c r="H26126" s="35"/>
    </row>
    <row r="26127" spans="7:8" x14ac:dyDescent="0.2">
      <c r="G26127" s="35"/>
      <c r="H26127" s="35"/>
    </row>
    <row r="26128" spans="7:8" x14ac:dyDescent="0.2">
      <c r="G26128" s="35"/>
      <c r="H26128" s="35"/>
    </row>
    <row r="26129" spans="7:8" x14ac:dyDescent="0.2">
      <c r="G26129" s="35"/>
      <c r="H26129" s="35"/>
    </row>
    <row r="26130" spans="7:8" x14ac:dyDescent="0.2">
      <c r="G26130" s="35"/>
      <c r="H26130" s="35"/>
    </row>
    <row r="26131" spans="7:8" x14ac:dyDescent="0.2">
      <c r="G26131" s="35"/>
      <c r="H26131" s="35"/>
    </row>
    <row r="26132" spans="7:8" x14ac:dyDescent="0.2">
      <c r="G26132" s="35"/>
      <c r="H26132" s="35"/>
    </row>
    <row r="26133" spans="7:8" x14ac:dyDescent="0.2">
      <c r="G26133" s="35"/>
      <c r="H26133" s="35"/>
    </row>
    <row r="26134" spans="7:8" x14ac:dyDescent="0.2">
      <c r="G26134" s="35"/>
      <c r="H26134" s="35"/>
    </row>
    <row r="26135" spans="7:8" x14ac:dyDescent="0.2">
      <c r="G26135" s="35"/>
      <c r="H26135" s="35"/>
    </row>
    <row r="26136" spans="7:8" x14ac:dyDescent="0.2">
      <c r="G26136" s="35"/>
      <c r="H26136" s="35"/>
    </row>
    <row r="26137" spans="7:8" x14ac:dyDescent="0.2">
      <c r="G26137" s="35"/>
      <c r="H26137" s="35"/>
    </row>
    <row r="26138" spans="7:8" x14ac:dyDescent="0.2">
      <c r="G26138" s="35"/>
      <c r="H26138" s="35"/>
    </row>
    <row r="26139" spans="7:8" x14ac:dyDescent="0.2">
      <c r="G26139" s="35"/>
      <c r="H26139" s="35"/>
    </row>
    <row r="26140" spans="7:8" x14ac:dyDescent="0.2">
      <c r="G26140" s="35"/>
      <c r="H26140" s="35"/>
    </row>
    <row r="26141" spans="7:8" x14ac:dyDescent="0.2">
      <c r="G26141" s="35"/>
      <c r="H26141" s="35"/>
    </row>
    <row r="26142" spans="7:8" x14ac:dyDescent="0.2">
      <c r="G26142" s="35"/>
      <c r="H26142" s="35"/>
    </row>
    <row r="26143" spans="7:8" x14ac:dyDescent="0.2">
      <c r="G26143" s="35"/>
      <c r="H26143" s="35"/>
    </row>
    <row r="26144" spans="7:8" x14ac:dyDescent="0.2">
      <c r="G26144" s="35"/>
      <c r="H26144" s="35"/>
    </row>
    <row r="26145" spans="7:8" x14ac:dyDescent="0.2">
      <c r="G26145" s="35"/>
      <c r="H26145" s="35"/>
    </row>
    <row r="26146" spans="7:8" x14ac:dyDescent="0.2">
      <c r="G26146" s="35"/>
      <c r="H26146" s="35"/>
    </row>
    <row r="26147" spans="7:8" x14ac:dyDescent="0.2">
      <c r="G26147" s="35"/>
      <c r="H26147" s="35"/>
    </row>
    <row r="26148" spans="7:8" x14ac:dyDescent="0.2">
      <c r="G26148" s="35"/>
      <c r="H26148" s="35"/>
    </row>
    <row r="26149" spans="7:8" x14ac:dyDescent="0.2">
      <c r="G26149" s="35"/>
      <c r="H26149" s="35"/>
    </row>
    <row r="26150" spans="7:8" x14ac:dyDescent="0.2">
      <c r="G26150" s="35"/>
      <c r="H26150" s="35"/>
    </row>
  </sheetData>
  <sheetProtection selectLockedCells="1"/>
  <mergeCells count="29">
    <mergeCell ref="C83:F83"/>
    <mergeCell ref="C84:F84"/>
    <mergeCell ref="C85:F85"/>
    <mergeCell ref="C90:F90"/>
    <mergeCell ref="C78:F78"/>
    <mergeCell ref="C79:F79"/>
    <mergeCell ref="C80:F80"/>
    <mergeCell ref="C81:F81"/>
    <mergeCell ref="C82:F82"/>
    <mergeCell ref="C91:F91"/>
    <mergeCell ref="C92:F92"/>
    <mergeCell ref="C86:F86"/>
    <mergeCell ref="B87:G87"/>
    <mergeCell ref="C88:F88"/>
    <mergeCell ref="C89:F89"/>
    <mergeCell ref="C75:F75"/>
    <mergeCell ref="C76:F76"/>
    <mergeCell ref="C77:F77"/>
    <mergeCell ref="B6:E6"/>
    <mergeCell ref="C1:F1"/>
    <mergeCell ref="C2:F2"/>
    <mergeCell ref="C74:F74"/>
    <mergeCell ref="C8:G8"/>
    <mergeCell ref="B11:F11"/>
    <mergeCell ref="B12:F12"/>
    <mergeCell ref="C72:F72"/>
    <mergeCell ref="B73:G73"/>
    <mergeCell ref="G2:H2"/>
    <mergeCell ref="C3:F3"/>
  </mergeCells>
  <phoneticPr fontId="0" type="noConversion"/>
  <dataValidations count="2">
    <dataValidation type="list" allowBlank="1" showInputMessage="1" showErrorMessage="1" sqref="B18:B41 B51:B58" xr:uid="{00000000-0002-0000-0500-000000000000}">
      <formula1>alt_funds</formula1>
    </dataValidation>
    <dataValidation type="list" allowBlank="1" showInputMessage="1" showErrorMessage="1" sqref="E18:E41 E51:E58" xr:uid="{00000000-0002-0000-0500-000001000000}">
      <formula1>alt_27_projs</formula1>
    </dataValidation>
  </dataValidations>
  <printOptions horizontalCentered="1" gridLines="1" gridLinesSet="0"/>
  <pageMargins left="0.25" right="0.25" top="0.75" bottom="0.5" header="0.5" footer="0.5"/>
  <pageSetup scale="78" orientation="portrait" r:id="rId1"/>
  <headerFooter alignWithMargins="0">
    <oddHeader>&amp;A&amp;RPage &amp;P</oddHeader>
  </headerFooter>
  <rowBreaks count="1" manualBreakCount="1">
    <brk id="68"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AC1512"/>
  <sheetViews>
    <sheetView view="pageBreakPreview" zoomScaleNormal="90" zoomScaleSheetLayoutView="100" workbookViewId="0">
      <pane xSplit="1" ySplit="8" topLeftCell="B14" activePane="bottomRight" state="frozen"/>
      <selection pane="topRight" activeCell="B1" sqref="B1"/>
      <selection pane="bottomLeft" activeCell="A9" sqref="A9"/>
      <selection pane="bottomRight" activeCell="G14" sqref="G14"/>
    </sheetView>
  </sheetViews>
  <sheetFormatPr defaultColWidth="9.140625" defaultRowHeight="12.75" x14ac:dyDescent="0.2"/>
  <cols>
    <col min="1" max="1" width="7.7109375" style="9" customWidth="1"/>
    <col min="2" max="2" width="26.28515625" style="9" customWidth="1"/>
    <col min="3" max="4" width="9.7109375" style="9" customWidth="1"/>
    <col min="5" max="5" width="10.7109375" style="9" customWidth="1"/>
    <col min="6" max="7" width="13.140625" style="9" customWidth="1"/>
    <col min="8" max="8" width="11.42578125" style="9" customWidth="1"/>
    <col min="9" max="9" width="10.7109375" style="9" customWidth="1"/>
    <col min="10" max="10" width="11.140625" style="9" customWidth="1"/>
    <col min="11" max="12" width="17.5703125" style="9" customWidth="1"/>
    <col min="13" max="13" width="16.7109375" style="9" customWidth="1"/>
    <col min="14" max="15" width="16.28515625" style="9" customWidth="1"/>
    <col min="16" max="16" width="16.85546875" style="9" customWidth="1"/>
    <col min="17" max="17" width="16.7109375" style="9" customWidth="1"/>
    <col min="18" max="18" width="15.7109375" style="9" customWidth="1"/>
    <col min="19" max="19" width="19" style="9" customWidth="1"/>
    <col min="20" max="22" width="9.140625" style="9"/>
    <col min="23" max="29" width="11.140625" style="9" customWidth="1"/>
  </cols>
  <sheetData>
    <row r="1" spans="1:29" ht="14.25" customHeight="1" x14ac:dyDescent="0.2">
      <c r="A1" s="79"/>
      <c r="B1" s="91" t="str">
        <f>'A - Daily Rate'!$C$1</f>
        <v xml:space="preserve"> WISCONSIN DEPARTMENT OF PUBLIC INSTRUCTION</v>
      </c>
      <c r="C1" s="83"/>
      <c r="D1" s="83"/>
      <c r="E1" s="83"/>
      <c r="F1" s="83"/>
      <c r="G1" s="93" t="s">
        <v>180</v>
      </c>
      <c r="H1" s="681">
        <f>dist_name</f>
        <v>0</v>
      </c>
      <c r="I1" s="681"/>
      <c r="J1" s="681"/>
      <c r="K1" s="319" t="s">
        <v>738</v>
      </c>
      <c r="L1" s="319"/>
      <c r="M1" s="83"/>
      <c r="N1" s="330" t="str">
        <f>IF(H3="SUMMER","Avg. Summer School Day, in Minutes:","")</f>
        <v/>
      </c>
      <c r="O1" s="409"/>
      <c r="P1" s="317"/>
      <c r="Q1" s="83"/>
      <c r="R1" s="63" t="s">
        <v>710</v>
      </c>
      <c r="S1" s="62" t="str">
        <f>'SIGTAX - Cert Page'!L1</f>
        <v>September 30, 2024</v>
      </c>
      <c r="T1" s="63"/>
      <c r="U1" s="124"/>
      <c r="V1" s="63"/>
      <c r="W1" s="63"/>
      <c r="X1" s="63"/>
      <c r="Y1" s="63"/>
      <c r="Z1" s="63"/>
      <c r="AA1" s="63"/>
      <c r="AB1" s="63"/>
      <c r="AC1" s="63"/>
    </row>
    <row r="2" spans="1:29" ht="16.5" customHeight="1" thickBot="1" x14ac:dyDescent="0.25">
      <c r="A2" s="79"/>
      <c r="B2" s="92" t="s">
        <v>183</v>
      </c>
      <c r="C2" s="83"/>
      <c r="D2" s="83"/>
      <c r="E2" s="83"/>
      <c r="F2" s="83"/>
      <c r="G2" s="93" t="s">
        <v>181</v>
      </c>
      <c r="H2" s="682" t="s">
        <v>819</v>
      </c>
      <c r="I2" s="682"/>
      <c r="J2" s="682"/>
      <c r="K2" s="319" t="s">
        <v>739</v>
      </c>
      <c r="L2" s="319"/>
      <c r="M2" s="83"/>
      <c r="N2" s="330" t="str">
        <f>IF(H3="SUMMER","Avg. Regular School Day, in Minutes","")</f>
        <v/>
      </c>
      <c r="O2" s="409"/>
      <c r="P2" s="318"/>
      <c r="Q2" s="83"/>
      <c r="R2" s="63" t="s">
        <v>163</v>
      </c>
      <c r="S2" s="120" t="str">
        <f>IF(ISBLANK('SIGTAX - Cert Page'!L5),"",'SIGTAX - Cert Page'!L5)</f>
        <v/>
      </c>
      <c r="T2" s="63"/>
      <c r="U2" s="124"/>
      <c r="V2" s="63"/>
      <c r="W2" s="63"/>
      <c r="X2" s="63"/>
      <c r="Y2" s="63"/>
      <c r="Z2" s="63"/>
      <c r="AA2" s="63"/>
      <c r="AB2" s="63"/>
      <c r="AC2" s="63"/>
    </row>
    <row r="3" spans="1:29" ht="16.5" customHeight="1" x14ac:dyDescent="0.2">
      <c r="A3" s="42"/>
      <c r="B3" s="92" t="s">
        <v>966</v>
      </c>
      <c r="C3" s="41"/>
      <c r="D3" s="79"/>
      <c r="E3" s="83"/>
      <c r="F3" s="83"/>
      <c r="G3" s="93" t="s">
        <v>746</v>
      </c>
      <c r="H3" s="683"/>
      <c r="I3" s="683"/>
      <c r="J3" s="83"/>
      <c r="K3" s="675" t="str">
        <f>"Fund 27 Rate for SPED Instruction"&amp;IF(ISBLANK(H4),"",", Function "&amp;H4)&amp;"
(PI-1524-A Line 68a)"</f>
        <v>Fund 27 Rate for SPED Instruction
(PI-1524-A Line 68a)</v>
      </c>
      <c r="L3" s="675" t="str">
        <f>"Fund 10 Rate for SPED Instruction"&amp;IF(ISBLANK(H4),"",", Function "&amp;H4)&amp;"
(PI-1524-A Line 69a)"</f>
        <v>Fund 10 Rate for SPED Instruction
(PI-1524-A Line 69a)</v>
      </c>
      <c r="M3" s="675" t="s">
        <v>970</v>
      </c>
      <c r="N3" s="675" t="s">
        <v>844</v>
      </c>
      <c r="O3" s="675" t="s">
        <v>845</v>
      </c>
      <c r="P3" s="675" t="s">
        <v>846</v>
      </c>
      <c r="Q3" s="675" t="s">
        <v>847</v>
      </c>
      <c r="R3" s="320" t="s">
        <v>740</v>
      </c>
      <c r="S3" s="121"/>
      <c r="T3" s="63"/>
      <c r="U3" s="124"/>
      <c r="V3" s="63"/>
      <c r="W3" s="678" t="str">
        <f>"SPED Pgm "&amp;IF(ISBLANK(H4),"","Fn "&amp;H4&amp;" ")&amp;"Rate
(PI-1524-A Line 66)"</f>
        <v>SPED Pgm Rate
(PI-1524-A Line 66)</v>
      </c>
      <c r="X3" s="63"/>
      <c r="Y3" s="63"/>
      <c r="Z3" s="63"/>
      <c r="AA3" s="63"/>
      <c r="AB3" s="63"/>
      <c r="AC3" s="63"/>
    </row>
    <row r="4" spans="1:29" ht="16.5" customHeight="1" x14ac:dyDescent="0.2">
      <c r="A4" s="42"/>
      <c r="B4" s="83"/>
      <c r="C4" s="41"/>
      <c r="D4" s="79"/>
      <c r="E4" s="83"/>
      <c r="F4" s="83"/>
      <c r="G4" s="93" t="s">
        <v>223</v>
      </c>
      <c r="H4" s="684"/>
      <c r="I4" s="684"/>
      <c r="J4" s="83"/>
      <c r="K4" s="676"/>
      <c r="L4" s="676"/>
      <c r="M4" s="676"/>
      <c r="N4" s="676"/>
      <c r="O4" s="676"/>
      <c r="P4" s="676"/>
      <c r="Q4" s="676"/>
      <c r="R4" s="320" t="s">
        <v>741</v>
      </c>
      <c r="S4" s="121"/>
      <c r="T4" s="63"/>
      <c r="U4" s="41"/>
      <c r="V4" s="63"/>
      <c r="W4" s="679"/>
      <c r="X4" s="63"/>
      <c r="Y4" s="63"/>
      <c r="Z4" s="63"/>
      <c r="AA4" s="63"/>
      <c r="AB4" s="63"/>
      <c r="AC4" s="63"/>
    </row>
    <row r="5" spans="1:29" ht="16.5" customHeight="1" thickBot="1" x14ac:dyDescent="0.25">
      <c r="A5" s="42"/>
      <c r="B5" s="238" t="s">
        <v>233</v>
      </c>
      <c r="C5" s="239">
        <f>COUNTIF(AC9:AC1508,"&lt;&gt;ok")</f>
        <v>0</v>
      </c>
      <c r="D5" s="83"/>
      <c r="E5" s="80"/>
      <c r="F5" s="41"/>
      <c r="G5" s="93" t="s">
        <v>737</v>
      </c>
      <c r="H5" s="674"/>
      <c r="I5" s="674"/>
      <c r="J5" s="83"/>
      <c r="K5" s="677"/>
      <c r="L5" s="677"/>
      <c r="M5" s="677"/>
      <c r="N5" s="677"/>
      <c r="O5" s="677"/>
      <c r="P5" s="677"/>
      <c r="Q5" s="677"/>
      <c r="R5" s="63"/>
      <c r="S5" s="121"/>
      <c r="T5" s="63"/>
      <c r="U5" s="63"/>
      <c r="V5" s="63"/>
      <c r="W5" s="680"/>
      <c r="X5" s="63"/>
      <c r="Y5" s="63"/>
      <c r="Z5" s="63"/>
      <c r="AA5" s="63"/>
      <c r="AB5" s="63"/>
      <c r="AC5" s="63"/>
    </row>
    <row r="6" spans="1:29" ht="14.25" customHeight="1" thickBot="1" x14ac:dyDescent="0.25">
      <c r="A6" s="94"/>
      <c r="B6" s="79"/>
      <c r="C6" s="41"/>
      <c r="D6" s="86"/>
      <c r="E6" s="86"/>
      <c r="F6" s="672" t="s">
        <v>235</v>
      </c>
      <c r="G6" s="673"/>
      <c r="H6" s="329"/>
      <c r="I6" s="669" t="s">
        <v>172</v>
      </c>
      <c r="J6" s="671"/>
      <c r="K6" s="122">
        <f>IF($H$5="DAILY",IF(ISBLANK($H$4),0,SUM(IF($H$4=INDEX(sped_select,1),sped_func_cost_1,0),IF($H$4=INDEX(sped_select,2),sped_func_cost_2,0),IF($H$4=INDEX(sped_select,3),sped_func_cost_3,0),IF($H$4=INDEX(sped_select,4),sped_func_cost_4,0),IF($H$4=INDEX(sped_select,5),sped_func_cost_5,0))),0)</f>
        <v>0</v>
      </c>
      <c r="L6" s="122">
        <f>IF($H$5="DAILY",sped_f10_cost,0)</f>
        <v>0</v>
      </c>
      <c r="M6" s="122">
        <f>IF($H$5="DAILY",tuit_reg_cost,0)</f>
        <v>0</v>
      </c>
      <c r="N6" s="122">
        <f>IF($H$5="DAILY",trans_cost,0)</f>
        <v>0</v>
      </c>
      <c r="O6" s="122">
        <f>N6</f>
        <v>0</v>
      </c>
      <c r="P6" s="122">
        <f>ROUND(gen_aid*IF(AND(H3="SUMMER",O2&gt;0),O1/O2,1),2)</f>
        <v>0</v>
      </c>
      <c r="Q6" s="122">
        <f>ROUND(gen_aid*IF(AND(H3="SUMMER",O2&gt;0),O1/O2,1),2)</f>
        <v>0</v>
      </c>
      <c r="R6" s="63"/>
      <c r="S6" s="84"/>
      <c r="T6" s="669" t="s">
        <v>186</v>
      </c>
      <c r="U6" s="670"/>
      <c r="V6" s="671"/>
      <c r="W6" s="122">
        <f>IF($H$5="DAILY",SUM(IF($H$4=INDEX(sped_select,1),sped_pgm_cost_1,0),IF($H$4=INDEX(sped_select,2),sped_pgm_cost_2,0),IF($H$4=INDEX(sped_select,3),sped_pgm_cost_3,0),IF($H$4=INDEX(sped_select,4),sped_pgm_cost_4,0),IF($H$4=INDEX(sped_select,5),sped_pgm_cost_5,0)),0)</f>
        <v>0</v>
      </c>
      <c r="X6" s="63"/>
      <c r="Y6" s="63"/>
      <c r="Z6" s="63"/>
      <c r="AA6" s="63"/>
      <c r="AB6" s="63"/>
      <c r="AC6" s="63"/>
    </row>
    <row r="7" spans="1:29" ht="36.75" customHeight="1" thickBot="1" x14ac:dyDescent="0.25">
      <c r="A7" s="85" t="s">
        <v>168</v>
      </c>
      <c r="B7" s="85" t="s">
        <v>216</v>
      </c>
      <c r="C7" s="85" t="s">
        <v>169</v>
      </c>
      <c r="D7" s="85" t="s">
        <v>170</v>
      </c>
      <c r="E7" s="85" t="s">
        <v>171</v>
      </c>
      <c r="F7" s="88" t="s">
        <v>31</v>
      </c>
      <c r="G7" s="89" t="s">
        <v>160</v>
      </c>
      <c r="H7" s="90" t="s">
        <v>241</v>
      </c>
      <c r="I7" s="87" t="s">
        <v>173</v>
      </c>
      <c r="J7" s="85" t="s">
        <v>174</v>
      </c>
      <c r="K7" s="85" t="s">
        <v>758</v>
      </c>
      <c r="L7" s="85" t="s">
        <v>758</v>
      </c>
      <c r="M7" s="85" t="s">
        <v>759</v>
      </c>
      <c r="N7" s="85" t="s">
        <v>760</v>
      </c>
      <c r="O7" s="85" t="s">
        <v>761</v>
      </c>
      <c r="P7" s="85" t="s">
        <v>760</v>
      </c>
      <c r="Q7" s="85" t="s">
        <v>761</v>
      </c>
      <c r="R7" s="85" t="s">
        <v>218</v>
      </c>
      <c r="S7" s="85" t="s">
        <v>848</v>
      </c>
      <c r="T7" s="85" t="s">
        <v>185</v>
      </c>
      <c r="U7" s="85" t="s">
        <v>184</v>
      </c>
      <c r="V7" s="85" t="s">
        <v>222</v>
      </c>
      <c r="W7" s="85" t="s">
        <v>757</v>
      </c>
      <c r="X7" s="85" t="s">
        <v>187</v>
      </c>
      <c r="Y7" s="85" t="s">
        <v>215</v>
      </c>
      <c r="Z7" s="85" t="s">
        <v>213</v>
      </c>
      <c r="AA7" s="85" t="s">
        <v>212</v>
      </c>
      <c r="AB7" s="85" t="s">
        <v>214</v>
      </c>
      <c r="AC7" s="85" t="s">
        <v>198</v>
      </c>
    </row>
    <row r="8" spans="1:29" ht="13.5" thickBot="1" x14ac:dyDescent="0.25">
      <c r="A8" s="29"/>
      <c r="B8" s="30" t="s">
        <v>182</v>
      </c>
      <c r="C8" s="31"/>
      <c r="D8" s="31"/>
      <c r="E8" s="31"/>
      <c r="F8" s="32">
        <f t="shared" ref="F8:S8" si="0">+F1512</f>
        <v>0</v>
      </c>
      <c r="G8" s="32">
        <f t="shared" si="0"/>
        <v>0</v>
      </c>
      <c r="H8" s="32">
        <f t="shared" si="0"/>
        <v>0</v>
      </c>
      <c r="I8" s="32">
        <f t="shared" si="0"/>
        <v>0</v>
      </c>
      <c r="J8" s="128">
        <f t="shared" si="0"/>
        <v>0</v>
      </c>
      <c r="K8" s="123">
        <f t="shared" si="0"/>
        <v>0</v>
      </c>
      <c r="L8" s="123">
        <f t="shared" ref="L8" si="1">+L1512</f>
        <v>0</v>
      </c>
      <c r="M8" s="129">
        <f t="shared" si="0"/>
        <v>0</v>
      </c>
      <c r="N8" s="130">
        <f t="shared" si="0"/>
        <v>0</v>
      </c>
      <c r="O8" s="129">
        <f t="shared" si="0"/>
        <v>0</v>
      </c>
      <c r="P8" s="130">
        <f t="shared" si="0"/>
        <v>0</v>
      </c>
      <c r="Q8" s="129">
        <f t="shared" si="0"/>
        <v>0</v>
      </c>
      <c r="R8" s="131">
        <f t="shared" si="0"/>
        <v>0</v>
      </c>
      <c r="S8" s="129">
        <f t="shared" si="0"/>
        <v>0</v>
      </c>
      <c r="T8" s="129">
        <f>T1512</f>
        <v>0</v>
      </c>
      <c r="U8" s="123">
        <f>U1512</f>
        <v>0</v>
      </c>
      <c r="V8" s="129">
        <f>U8+T8</f>
        <v>0</v>
      </c>
      <c r="W8" s="129">
        <f>IF(W1512&lt;=T8,W1512,T8)</f>
        <v>0</v>
      </c>
      <c r="X8" s="125"/>
      <c r="Y8" s="125"/>
      <c r="Z8" s="125"/>
      <c r="AA8" s="125"/>
      <c r="AB8" s="125"/>
      <c r="AC8" s="125"/>
    </row>
    <row r="9" spans="1:29" x14ac:dyDescent="0.2">
      <c r="A9" s="132">
        <v>1</v>
      </c>
      <c r="B9" s="4"/>
      <c r="C9" s="3"/>
      <c r="D9" s="3"/>
      <c r="E9" s="3"/>
      <c r="F9" s="5"/>
      <c r="G9" s="5"/>
      <c r="H9" s="2">
        <v>0</v>
      </c>
      <c r="I9" s="2">
        <v>0</v>
      </c>
      <c r="J9" s="2">
        <v>0</v>
      </c>
      <c r="K9" s="127">
        <f t="shared" ref="K9:K72" si="2">+H9*I9*$K$6</f>
        <v>0</v>
      </c>
      <c r="L9" s="127">
        <f>+H9*I9*$L$6</f>
        <v>0</v>
      </c>
      <c r="M9" s="127">
        <f t="shared" ref="M9:M72" si="3">+H9*J9*$M$6</f>
        <v>0</v>
      </c>
      <c r="N9" s="127">
        <f>$N$6*H9*I9</f>
        <v>0</v>
      </c>
      <c r="O9" s="127">
        <f>$O$6*H9*J9</f>
        <v>0</v>
      </c>
      <c r="P9" s="127">
        <f>IF(F9=1,+$H9*$P$6*I9,0)</f>
        <v>0</v>
      </c>
      <c r="Q9" s="127">
        <f>IF(F9=1,+$H9*$Q$6*J9,0)</f>
        <v>0</v>
      </c>
      <c r="R9" s="2">
        <v>0</v>
      </c>
      <c r="S9" s="127">
        <f>+K9+L9+M9-N9-O9-P9-Q9+R9</f>
        <v>0</v>
      </c>
      <c r="T9" s="127">
        <f t="shared" ref="T9:T72" si="4">K9-N9-P9+R9</f>
        <v>0</v>
      </c>
      <c r="U9" s="127">
        <f>L9+M9-O9-Q9</f>
        <v>0</v>
      </c>
      <c r="W9" s="127">
        <f>$W$6*I9*H9+R9</f>
        <v>0</v>
      </c>
      <c r="X9" s="125">
        <f>NETWORKDAYS(D9,E9)</f>
        <v>0</v>
      </c>
      <c r="Y9" s="125" t="str">
        <f t="shared" ref="Y9:Y72" si="5">IF(X9&gt;=H9,"ok","too many days")</f>
        <v>ok</v>
      </c>
      <c r="Z9" s="125" t="str">
        <f>IF((I9+J9)&lt;=1,"ok","adjust FTE")</f>
        <v>ok</v>
      </c>
      <c r="AA9" s="125" t="str">
        <f>IF($H9=0,"ok",IF(AND((I9+J9)&lt;=1,(I9+J9)&lt;&gt;0),"ok","adjust FTE"))</f>
        <v>ok</v>
      </c>
      <c r="AB9" s="125" t="str">
        <f>IF($H9=0,"ok",IF((F9+G9)=1,"ok","adjust count"))</f>
        <v>ok</v>
      </c>
      <c r="AC9" s="125" t="str">
        <f>IF(AND(Y9="ok",Z9="ok",AA9="ok",AB9="ok"),"ok","false")</f>
        <v>ok</v>
      </c>
    </row>
    <row r="10" spans="1:29" x14ac:dyDescent="0.2">
      <c r="A10" s="132">
        <f>+A9+1</f>
        <v>2</v>
      </c>
      <c r="B10" s="6"/>
      <c r="C10" s="3"/>
      <c r="D10" s="3"/>
      <c r="E10" s="3"/>
      <c r="F10" s="5"/>
      <c r="G10" s="5"/>
      <c r="H10" s="2">
        <v>0</v>
      </c>
      <c r="I10" s="2">
        <v>0</v>
      </c>
      <c r="J10" s="2">
        <v>0</v>
      </c>
      <c r="K10" s="127">
        <f t="shared" si="2"/>
        <v>0</v>
      </c>
      <c r="L10" s="127">
        <f t="shared" ref="L10:L73" si="6">+H10*I10*$L$6</f>
        <v>0</v>
      </c>
      <c r="M10" s="127">
        <f t="shared" si="3"/>
        <v>0</v>
      </c>
      <c r="N10" s="127">
        <f t="shared" ref="N10:N73" si="7">$N$6*H10*I10</f>
        <v>0</v>
      </c>
      <c r="O10" s="127">
        <f t="shared" ref="O10:O73" si="8">$O$6*H10*J10</f>
        <v>0</v>
      </c>
      <c r="P10" s="127">
        <f t="shared" ref="P10:P73" si="9">IF(F10=1,+$H10*$P$6*I10,0)</f>
        <v>0</v>
      </c>
      <c r="Q10" s="127">
        <f t="shared" ref="Q10:Q73" si="10">IF(F10=1,+$H10*$Q$6*J10,0)</f>
        <v>0</v>
      </c>
      <c r="R10" s="1">
        <v>0</v>
      </c>
      <c r="S10" s="127">
        <f t="shared" ref="S10:S73" si="11">+K10+L10+M10-N10-O10-P10-Q10+R10</f>
        <v>0</v>
      </c>
      <c r="T10" s="127">
        <f t="shared" si="4"/>
        <v>0</v>
      </c>
      <c r="U10" s="127">
        <f t="shared" ref="U10:U73" si="12">L10+M10-O10-Q10</f>
        <v>0</v>
      </c>
      <c r="W10" s="127">
        <f t="shared" ref="W10:W73" si="13">$W$6*I10*H10+R10</f>
        <v>0</v>
      </c>
      <c r="X10" s="125">
        <f t="shared" ref="X10:X73" si="14">NETWORKDAYS(D10,E10)</f>
        <v>0</v>
      </c>
      <c r="Y10" s="125" t="str">
        <f t="shared" si="5"/>
        <v>ok</v>
      </c>
      <c r="Z10" s="125" t="str">
        <f t="shared" ref="Z10:Z73" si="15">IF((I10+J10)&lt;=1,"ok","adjust FTE")</f>
        <v>ok</v>
      </c>
      <c r="AA10" s="125" t="str">
        <f t="shared" ref="AA10:AA73" si="16">IF($H10=0,"ok",IF(AND((I10+J10)&lt;=1,(I10+J10)&lt;&gt;0),"ok","adjust FTE"))</f>
        <v>ok</v>
      </c>
      <c r="AB10" s="125" t="str">
        <f t="shared" ref="AB10:AB73" si="17">IF($H10=0,"ok",IF((F10+G10)=1,"ok","adjust count"))</f>
        <v>ok</v>
      </c>
      <c r="AC10" s="125" t="str">
        <f t="shared" ref="AC10:AC73" si="18">IF(AND(Y10="ok",Z10="ok",AA10="ok",AB10="ok"),"ok","false")</f>
        <v>ok</v>
      </c>
    </row>
    <row r="11" spans="1:29" x14ac:dyDescent="0.2">
      <c r="A11" s="132">
        <f t="shared" ref="A11:A17" si="19">+A10+1</f>
        <v>3</v>
      </c>
      <c r="B11" s="6"/>
      <c r="C11" s="3"/>
      <c r="D11" s="3"/>
      <c r="E11" s="3"/>
      <c r="F11" s="5"/>
      <c r="G11" s="5"/>
      <c r="H11" s="2">
        <v>0</v>
      </c>
      <c r="I11" s="2">
        <v>0</v>
      </c>
      <c r="J11" s="2">
        <v>0</v>
      </c>
      <c r="K11" s="127">
        <f t="shared" si="2"/>
        <v>0</v>
      </c>
      <c r="L11" s="127">
        <f t="shared" si="6"/>
        <v>0</v>
      </c>
      <c r="M11" s="127">
        <f t="shared" si="3"/>
        <v>0</v>
      </c>
      <c r="N11" s="127">
        <f t="shared" si="7"/>
        <v>0</v>
      </c>
      <c r="O11" s="127">
        <f t="shared" si="8"/>
        <v>0</v>
      </c>
      <c r="P11" s="127">
        <f t="shared" si="9"/>
        <v>0</v>
      </c>
      <c r="Q11" s="127">
        <f t="shared" si="10"/>
        <v>0</v>
      </c>
      <c r="R11" s="1">
        <v>0</v>
      </c>
      <c r="S11" s="127">
        <f t="shared" si="11"/>
        <v>0</v>
      </c>
      <c r="T11" s="127">
        <f t="shared" si="4"/>
        <v>0</v>
      </c>
      <c r="U11" s="127">
        <f t="shared" si="12"/>
        <v>0</v>
      </c>
      <c r="W11" s="127">
        <f t="shared" si="13"/>
        <v>0</v>
      </c>
      <c r="X11" s="125">
        <f t="shared" si="14"/>
        <v>0</v>
      </c>
      <c r="Y11" s="125" t="str">
        <f t="shared" si="5"/>
        <v>ok</v>
      </c>
      <c r="Z11" s="125" t="str">
        <f t="shared" si="15"/>
        <v>ok</v>
      </c>
      <c r="AA11" s="125" t="str">
        <f t="shared" si="16"/>
        <v>ok</v>
      </c>
      <c r="AB11" s="125" t="str">
        <f t="shared" si="17"/>
        <v>ok</v>
      </c>
      <c r="AC11" s="125" t="str">
        <f t="shared" si="18"/>
        <v>ok</v>
      </c>
    </row>
    <row r="12" spans="1:29" x14ac:dyDescent="0.2">
      <c r="A12" s="132">
        <f t="shared" si="19"/>
        <v>4</v>
      </c>
      <c r="B12" s="6"/>
      <c r="C12" s="3"/>
      <c r="D12" s="3"/>
      <c r="E12" s="3"/>
      <c r="F12" s="5"/>
      <c r="G12" s="5"/>
      <c r="H12" s="2">
        <v>0</v>
      </c>
      <c r="I12" s="2">
        <v>0</v>
      </c>
      <c r="J12" s="2">
        <v>0</v>
      </c>
      <c r="K12" s="127">
        <f t="shared" si="2"/>
        <v>0</v>
      </c>
      <c r="L12" s="127">
        <f t="shared" si="6"/>
        <v>0</v>
      </c>
      <c r="M12" s="127">
        <f t="shared" si="3"/>
        <v>0</v>
      </c>
      <c r="N12" s="127">
        <f t="shared" si="7"/>
        <v>0</v>
      </c>
      <c r="O12" s="127">
        <f t="shared" si="8"/>
        <v>0</v>
      </c>
      <c r="P12" s="127">
        <f t="shared" si="9"/>
        <v>0</v>
      </c>
      <c r="Q12" s="127">
        <f t="shared" si="10"/>
        <v>0</v>
      </c>
      <c r="R12" s="1">
        <v>0</v>
      </c>
      <c r="S12" s="127">
        <f t="shared" si="11"/>
        <v>0</v>
      </c>
      <c r="T12" s="127">
        <f t="shared" si="4"/>
        <v>0</v>
      </c>
      <c r="U12" s="127">
        <f t="shared" si="12"/>
        <v>0</v>
      </c>
      <c r="W12" s="127">
        <f t="shared" si="13"/>
        <v>0</v>
      </c>
      <c r="X12" s="125">
        <f t="shared" si="14"/>
        <v>0</v>
      </c>
      <c r="Y12" s="125" t="str">
        <f t="shared" si="5"/>
        <v>ok</v>
      </c>
      <c r="Z12" s="125" t="str">
        <f t="shared" si="15"/>
        <v>ok</v>
      </c>
      <c r="AA12" s="125" t="str">
        <f t="shared" si="16"/>
        <v>ok</v>
      </c>
      <c r="AB12" s="125" t="str">
        <f t="shared" si="17"/>
        <v>ok</v>
      </c>
      <c r="AC12" s="125" t="str">
        <f t="shared" si="18"/>
        <v>ok</v>
      </c>
    </row>
    <row r="13" spans="1:29" x14ac:dyDescent="0.2">
      <c r="A13" s="132">
        <f t="shared" si="19"/>
        <v>5</v>
      </c>
      <c r="B13" s="6"/>
      <c r="C13" s="3"/>
      <c r="D13" s="3"/>
      <c r="E13" s="3"/>
      <c r="F13" s="5"/>
      <c r="G13" s="5"/>
      <c r="H13" s="2">
        <v>0</v>
      </c>
      <c r="I13" s="2">
        <v>0</v>
      </c>
      <c r="J13" s="2">
        <v>0</v>
      </c>
      <c r="K13" s="127">
        <f t="shared" si="2"/>
        <v>0</v>
      </c>
      <c r="L13" s="127">
        <f t="shared" si="6"/>
        <v>0</v>
      </c>
      <c r="M13" s="127">
        <f t="shared" si="3"/>
        <v>0</v>
      </c>
      <c r="N13" s="127">
        <f t="shared" si="7"/>
        <v>0</v>
      </c>
      <c r="O13" s="127">
        <f t="shared" si="8"/>
        <v>0</v>
      </c>
      <c r="P13" s="127">
        <f t="shared" si="9"/>
        <v>0</v>
      </c>
      <c r="Q13" s="127">
        <f t="shared" si="10"/>
        <v>0</v>
      </c>
      <c r="R13" s="1">
        <v>0</v>
      </c>
      <c r="S13" s="127">
        <f t="shared" si="11"/>
        <v>0</v>
      </c>
      <c r="T13" s="127">
        <f t="shared" si="4"/>
        <v>0</v>
      </c>
      <c r="U13" s="127">
        <f t="shared" si="12"/>
        <v>0</v>
      </c>
      <c r="W13" s="127">
        <f t="shared" si="13"/>
        <v>0</v>
      </c>
      <c r="X13" s="125">
        <f t="shared" si="14"/>
        <v>0</v>
      </c>
      <c r="Y13" s="125" t="str">
        <f t="shared" si="5"/>
        <v>ok</v>
      </c>
      <c r="Z13" s="125" t="str">
        <f t="shared" si="15"/>
        <v>ok</v>
      </c>
      <c r="AA13" s="125" t="str">
        <f t="shared" si="16"/>
        <v>ok</v>
      </c>
      <c r="AB13" s="125" t="str">
        <f t="shared" si="17"/>
        <v>ok</v>
      </c>
      <c r="AC13" s="125" t="str">
        <f t="shared" si="18"/>
        <v>ok</v>
      </c>
    </row>
    <row r="14" spans="1:29" x14ac:dyDescent="0.2">
      <c r="A14" s="132">
        <f t="shared" si="19"/>
        <v>6</v>
      </c>
      <c r="B14" s="6"/>
      <c r="C14" s="3"/>
      <c r="D14" s="3"/>
      <c r="E14" s="3"/>
      <c r="F14" s="5"/>
      <c r="G14" s="5"/>
      <c r="H14" s="2">
        <v>0</v>
      </c>
      <c r="I14" s="2">
        <v>0</v>
      </c>
      <c r="J14" s="2">
        <v>0</v>
      </c>
      <c r="K14" s="127">
        <f t="shared" si="2"/>
        <v>0</v>
      </c>
      <c r="L14" s="127">
        <f t="shared" si="6"/>
        <v>0</v>
      </c>
      <c r="M14" s="127">
        <f t="shared" si="3"/>
        <v>0</v>
      </c>
      <c r="N14" s="127">
        <f t="shared" si="7"/>
        <v>0</v>
      </c>
      <c r="O14" s="127">
        <f t="shared" si="8"/>
        <v>0</v>
      </c>
      <c r="P14" s="127">
        <f t="shared" si="9"/>
        <v>0</v>
      </c>
      <c r="Q14" s="127">
        <f t="shared" si="10"/>
        <v>0</v>
      </c>
      <c r="R14" s="1">
        <v>0</v>
      </c>
      <c r="S14" s="127">
        <f t="shared" si="11"/>
        <v>0</v>
      </c>
      <c r="T14" s="127">
        <f t="shared" si="4"/>
        <v>0</v>
      </c>
      <c r="U14" s="127">
        <f t="shared" si="12"/>
        <v>0</v>
      </c>
      <c r="W14" s="127">
        <f t="shared" si="13"/>
        <v>0</v>
      </c>
      <c r="X14" s="125">
        <f t="shared" si="14"/>
        <v>0</v>
      </c>
      <c r="Y14" s="125" t="str">
        <f t="shared" si="5"/>
        <v>ok</v>
      </c>
      <c r="Z14" s="125" t="str">
        <f t="shared" si="15"/>
        <v>ok</v>
      </c>
      <c r="AA14" s="125" t="str">
        <f t="shared" si="16"/>
        <v>ok</v>
      </c>
      <c r="AB14" s="125" t="str">
        <f t="shared" si="17"/>
        <v>ok</v>
      </c>
      <c r="AC14" s="125" t="str">
        <f t="shared" si="18"/>
        <v>ok</v>
      </c>
    </row>
    <row r="15" spans="1:29" x14ac:dyDescent="0.2">
      <c r="A15" s="132">
        <f t="shared" si="19"/>
        <v>7</v>
      </c>
      <c r="B15" s="6"/>
      <c r="C15" s="3"/>
      <c r="D15" s="3"/>
      <c r="E15" s="3"/>
      <c r="F15" s="5"/>
      <c r="G15" s="5"/>
      <c r="H15" s="2">
        <v>0</v>
      </c>
      <c r="I15" s="2">
        <v>0</v>
      </c>
      <c r="J15" s="2">
        <v>0</v>
      </c>
      <c r="K15" s="127">
        <f t="shared" si="2"/>
        <v>0</v>
      </c>
      <c r="L15" s="127">
        <f t="shared" si="6"/>
        <v>0</v>
      </c>
      <c r="M15" s="127">
        <f t="shared" si="3"/>
        <v>0</v>
      </c>
      <c r="N15" s="127">
        <f t="shared" si="7"/>
        <v>0</v>
      </c>
      <c r="O15" s="127">
        <f t="shared" si="8"/>
        <v>0</v>
      </c>
      <c r="P15" s="127">
        <f t="shared" si="9"/>
        <v>0</v>
      </c>
      <c r="Q15" s="127">
        <f t="shared" si="10"/>
        <v>0</v>
      </c>
      <c r="R15" s="1">
        <v>0</v>
      </c>
      <c r="S15" s="127">
        <f t="shared" si="11"/>
        <v>0</v>
      </c>
      <c r="T15" s="127">
        <f t="shared" si="4"/>
        <v>0</v>
      </c>
      <c r="U15" s="127">
        <f t="shared" si="12"/>
        <v>0</v>
      </c>
      <c r="W15" s="127">
        <f t="shared" si="13"/>
        <v>0</v>
      </c>
      <c r="X15" s="125">
        <f t="shared" si="14"/>
        <v>0</v>
      </c>
      <c r="Y15" s="125" t="str">
        <f t="shared" si="5"/>
        <v>ok</v>
      </c>
      <c r="Z15" s="125" t="str">
        <f t="shared" si="15"/>
        <v>ok</v>
      </c>
      <c r="AA15" s="125" t="str">
        <f t="shared" si="16"/>
        <v>ok</v>
      </c>
      <c r="AB15" s="125" t="str">
        <f t="shared" si="17"/>
        <v>ok</v>
      </c>
      <c r="AC15" s="125" t="str">
        <f t="shared" si="18"/>
        <v>ok</v>
      </c>
    </row>
    <row r="16" spans="1:29" x14ac:dyDescent="0.2">
      <c r="A16" s="132">
        <f t="shared" si="19"/>
        <v>8</v>
      </c>
      <c r="B16" s="6"/>
      <c r="C16" s="3"/>
      <c r="D16" s="3"/>
      <c r="E16" s="3"/>
      <c r="F16" s="5"/>
      <c r="G16" s="5"/>
      <c r="H16" s="2">
        <v>0</v>
      </c>
      <c r="I16" s="2">
        <v>0</v>
      </c>
      <c r="J16" s="2">
        <v>0</v>
      </c>
      <c r="K16" s="127">
        <f t="shared" si="2"/>
        <v>0</v>
      </c>
      <c r="L16" s="127">
        <f t="shared" si="6"/>
        <v>0</v>
      </c>
      <c r="M16" s="127">
        <f t="shared" si="3"/>
        <v>0</v>
      </c>
      <c r="N16" s="127">
        <f t="shared" si="7"/>
        <v>0</v>
      </c>
      <c r="O16" s="127">
        <f t="shared" si="8"/>
        <v>0</v>
      </c>
      <c r="P16" s="127">
        <f t="shared" si="9"/>
        <v>0</v>
      </c>
      <c r="Q16" s="127">
        <f t="shared" si="10"/>
        <v>0</v>
      </c>
      <c r="R16" s="1">
        <v>0</v>
      </c>
      <c r="S16" s="127">
        <f t="shared" si="11"/>
        <v>0</v>
      </c>
      <c r="T16" s="127">
        <f t="shared" si="4"/>
        <v>0</v>
      </c>
      <c r="U16" s="127">
        <f t="shared" si="12"/>
        <v>0</v>
      </c>
      <c r="W16" s="127">
        <f t="shared" si="13"/>
        <v>0</v>
      </c>
      <c r="X16" s="125">
        <f t="shared" si="14"/>
        <v>0</v>
      </c>
      <c r="Y16" s="125" t="str">
        <f t="shared" si="5"/>
        <v>ok</v>
      </c>
      <c r="Z16" s="125" t="str">
        <f t="shared" si="15"/>
        <v>ok</v>
      </c>
      <c r="AA16" s="125" t="str">
        <f t="shared" si="16"/>
        <v>ok</v>
      </c>
      <c r="AB16" s="125" t="str">
        <f t="shared" si="17"/>
        <v>ok</v>
      </c>
      <c r="AC16" s="125" t="str">
        <f t="shared" si="18"/>
        <v>ok</v>
      </c>
    </row>
    <row r="17" spans="1:29" x14ac:dyDescent="0.2">
      <c r="A17" s="132">
        <f t="shared" si="19"/>
        <v>9</v>
      </c>
      <c r="B17" s="6"/>
      <c r="C17" s="3"/>
      <c r="D17" s="3"/>
      <c r="E17" s="3"/>
      <c r="F17" s="5"/>
      <c r="G17" s="5"/>
      <c r="H17" s="2">
        <v>0</v>
      </c>
      <c r="I17" s="2">
        <v>0</v>
      </c>
      <c r="J17" s="2">
        <v>0</v>
      </c>
      <c r="K17" s="127">
        <f t="shared" si="2"/>
        <v>0</v>
      </c>
      <c r="L17" s="127">
        <f t="shared" si="6"/>
        <v>0</v>
      </c>
      <c r="M17" s="127">
        <f t="shared" si="3"/>
        <v>0</v>
      </c>
      <c r="N17" s="127">
        <f t="shared" si="7"/>
        <v>0</v>
      </c>
      <c r="O17" s="127">
        <f t="shared" si="8"/>
        <v>0</v>
      </c>
      <c r="P17" s="127">
        <f t="shared" si="9"/>
        <v>0</v>
      </c>
      <c r="Q17" s="127">
        <f t="shared" si="10"/>
        <v>0</v>
      </c>
      <c r="R17" s="1">
        <v>0</v>
      </c>
      <c r="S17" s="127">
        <f t="shared" si="11"/>
        <v>0</v>
      </c>
      <c r="T17" s="127">
        <f t="shared" si="4"/>
        <v>0</v>
      </c>
      <c r="U17" s="127">
        <f t="shared" si="12"/>
        <v>0</v>
      </c>
      <c r="W17" s="127">
        <f t="shared" si="13"/>
        <v>0</v>
      </c>
      <c r="X17" s="125">
        <f t="shared" si="14"/>
        <v>0</v>
      </c>
      <c r="Y17" s="125" t="str">
        <f t="shared" si="5"/>
        <v>ok</v>
      </c>
      <c r="Z17" s="125" t="str">
        <f t="shared" si="15"/>
        <v>ok</v>
      </c>
      <c r="AA17" s="125" t="str">
        <f t="shared" si="16"/>
        <v>ok</v>
      </c>
      <c r="AB17" s="125" t="str">
        <f t="shared" si="17"/>
        <v>ok</v>
      </c>
      <c r="AC17" s="125" t="str">
        <f t="shared" si="18"/>
        <v>ok</v>
      </c>
    </row>
    <row r="18" spans="1:29" x14ac:dyDescent="0.2">
      <c r="A18" s="132">
        <f t="shared" ref="A18:A49" si="20">+A17+1</f>
        <v>10</v>
      </c>
      <c r="B18" s="6"/>
      <c r="C18" s="3"/>
      <c r="D18" s="3"/>
      <c r="E18" s="3"/>
      <c r="F18" s="5"/>
      <c r="G18" s="5"/>
      <c r="H18" s="2">
        <v>0</v>
      </c>
      <c r="I18" s="2">
        <v>0</v>
      </c>
      <c r="J18" s="2">
        <v>0</v>
      </c>
      <c r="K18" s="127">
        <f t="shared" si="2"/>
        <v>0</v>
      </c>
      <c r="L18" s="127">
        <f t="shared" si="6"/>
        <v>0</v>
      </c>
      <c r="M18" s="127">
        <f t="shared" si="3"/>
        <v>0</v>
      </c>
      <c r="N18" s="127">
        <f t="shared" si="7"/>
        <v>0</v>
      </c>
      <c r="O18" s="127">
        <f t="shared" si="8"/>
        <v>0</v>
      </c>
      <c r="P18" s="127">
        <f t="shared" si="9"/>
        <v>0</v>
      </c>
      <c r="Q18" s="127">
        <f t="shared" si="10"/>
        <v>0</v>
      </c>
      <c r="R18" s="1">
        <v>0</v>
      </c>
      <c r="S18" s="127">
        <f t="shared" si="11"/>
        <v>0</v>
      </c>
      <c r="T18" s="127">
        <f t="shared" si="4"/>
        <v>0</v>
      </c>
      <c r="U18" s="127">
        <f t="shared" si="12"/>
        <v>0</v>
      </c>
      <c r="V18" s="22"/>
      <c r="W18" s="127">
        <f t="shared" si="13"/>
        <v>0</v>
      </c>
      <c r="X18" s="125">
        <f t="shared" si="14"/>
        <v>0</v>
      </c>
      <c r="Y18" s="125" t="str">
        <f t="shared" si="5"/>
        <v>ok</v>
      </c>
      <c r="Z18" s="125" t="str">
        <f t="shared" si="15"/>
        <v>ok</v>
      </c>
      <c r="AA18" s="125" t="str">
        <f t="shared" si="16"/>
        <v>ok</v>
      </c>
      <c r="AB18" s="125" t="str">
        <f t="shared" si="17"/>
        <v>ok</v>
      </c>
      <c r="AC18" s="125" t="str">
        <f t="shared" si="18"/>
        <v>ok</v>
      </c>
    </row>
    <row r="19" spans="1:29" x14ac:dyDescent="0.2">
      <c r="A19" s="132">
        <f t="shared" si="20"/>
        <v>11</v>
      </c>
      <c r="B19" s="6"/>
      <c r="C19" s="3"/>
      <c r="D19" s="3"/>
      <c r="E19" s="3"/>
      <c r="F19" s="5"/>
      <c r="G19" s="5"/>
      <c r="H19" s="2">
        <v>0</v>
      </c>
      <c r="I19" s="2">
        <v>0</v>
      </c>
      <c r="J19" s="2">
        <v>0</v>
      </c>
      <c r="K19" s="127">
        <f t="shared" si="2"/>
        <v>0</v>
      </c>
      <c r="L19" s="127">
        <f t="shared" si="6"/>
        <v>0</v>
      </c>
      <c r="M19" s="127">
        <f t="shared" si="3"/>
        <v>0</v>
      </c>
      <c r="N19" s="127">
        <f t="shared" si="7"/>
        <v>0</v>
      </c>
      <c r="O19" s="127">
        <f t="shared" si="8"/>
        <v>0</v>
      </c>
      <c r="P19" s="127">
        <f t="shared" si="9"/>
        <v>0</v>
      </c>
      <c r="Q19" s="127">
        <f t="shared" si="10"/>
        <v>0</v>
      </c>
      <c r="R19" s="1">
        <v>0</v>
      </c>
      <c r="S19" s="127">
        <f t="shared" si="11"/>
        <v>0</v>
      </c>
      <c r="T19" s="127">
        <f t="shared" si="4"/>
        <v>0</v>
      </c>
      <c r="U19" s="127">
        <f t="shared" si="12"/>
        <v>0</v>
      </c>
      <c r="V19" s="22"/>
      <c r="W19" s="127">
        <f t="shared" si="13"/>
        <v>0</v>
      </c>
      <c r="X19" s="125">
        <f t="shared" si="14"/>
        <v>0</v>
      </c>
      <c r="Y19" s="125" t="str">
        <f t="shared" si="5"/>
        <v>ok</v>
      </c>
      <c r="Z19" s="125" t="str">
        <f t="shared" si="15"/>
        <v>ok</v>
      </c>
      <c r="AA19" s="125" t="str">
        <f t="shared" si="16"/>
        <v>ok</v>
      </c>
      <c r="AB19" s="125" t="str">
        <f t="shared" si="17"/>
        <v>ok</v>
      </c>
      <c r="AC19" s="125" t="str">
        <f t="shared" si="18"/>
        <v>ok</v>
      </c>
    </row>
    <row r="20" spans="1:29" x14ac:dyDescent="0.2">
      <c r="A20" s="132">
        <f t="shared" si="20"/>
        <v>12</v>
      </c>
      <c r="B20" s="6"/>
      <c r="C20" s="3"/>
      <c r="D20" s="3"/>
      <c r="E20" s="3"/>
      <c r="F20" s="5"/>
      <c r="G20" s="5"/>
      <c r="H20" s="2">
        <v>0</v>
      </c>
      <c r="I20" s="2">
        <v>0</v>
      </c>
      <c r="J20" s="2">
        <v>0</v>
      </c>
      <c r="K20" s="127">
        <f t="shared" si="2"/>
        <v>0</v>
      </c>
      <c r="L20" s="127">
        <f t="shared" si="6"/>
        <v>0</v>
      </c>
      <c r="M20" s="127">
        <f t="shared" si="3"/>
        <v>0</v>
      </c>
      <c r="N20" s="127">
        <f t="shared" si="7"/>
        <v>0</v>
      </c>
      <c r="O20" s="127">
        <f t="shared" si="8"/>
        <v>0</v>
      </c>
      <c r="P20" s="127">
        <f t="shared" si="9"/>
        <v>0</v>
      </c>
      <c r="Q20" s="127">
        <f t="shared" si="10"/>
        <v>0</v>
      </c>
      <c r="R20" s="1">
        <v>0</v>
      </c>
      <c r="S20" s="127">
        <f t="shared" si="11"/>
        <v>0</v>
      </c>
      <c r="T20" s="127">
        <f t="shared" si="4"/>
        <v>0</v>
      </c>
      <c r="U20" s="127">
        <f t="shared" si="12"/>
        <v>0</v>
      </c>
      <c r="W20" s="127">
        <f t="shared" si="13"/>
        <v>0</v>
      </c>
      <c r="X20" s="125">
        <f t="shared" si="14"/>
        <v>0</v>
      </c>
      <c r="Y20" s="125" t="str">
        <f t="shared" si="5"/>
        <v>ok</v>
      </c>
      <c r="Z20" s="125" t="str">
        <f t="shared" si="15"/>
        <v>ok</v>
      </c>
      <c r="AA20" s="125" t="str">
        <f t="shared" si="16"/>
        <v>ok</v>
      </c>
      <c r="AB20" s="125" t="str">
        <f t="shared" si="17"/>
        <v>ok</v>
      </c>
      <c r="AC20" s="125" t="str">
        <f t="shared" si="18"/>
        <v>ok</v>
      </c>
    </row>
    <row r="21" spans="1:29" x14ac:dyDescent="0.2">
      <c r="A21" s="132">
        <f t="shared" si="20"/>
        <v>13</v>
      </c>
      <c r="B21" s="6"/>
      <c r="C21" s="3"/>
      <c r="D21" s="3"/>
      <c r="E21" s="3"/>
      <c r="F21" s="5"/>
      <c r="G21" s="5"/>
      <c r="H21" s="2">
        <v>0</v>
      </c>
      <c r="I21" s="2">
        <v>0</v>
      </c>
      <c r="J21" s="2">
        <v>0</v>
      </c>
      <c r="K21" s="127">
        <f t="shared" si="2"/>
        <v>0</v>
      </c>
      <c r="L21" s="127">
        <f t="shared" si="6"/>
        <v>0</v>
      </c>
      <c r="M21" s="127">
        <f t="shared" si="3"/>
        <v>0</v>
      </c>
      <c r="N21" s="127">
        <f t="shared" si="7"/>
        <v>0</v>
      </c>
      <c r="O21" s="127">
        <f t="shared" si="8"/>
        <v>0</v>
      </c>
      <c r="P21" s="127">
        <f t="shared" si="9"/>
        <v>0</v>
      </c>
      <c r="Q21" s="127">
        <f t="shared" si="10"/>
        <v>0</v>
      </c>
      <c r="R21" s="1">
        <v>0</v>
      </c>
      <c r="S21" s="127">
        <f t="shared" si="11"/>
        <v>0</v>
      </c>
      <c r="T21" s="127">
        <f t="shared" si="4"/>
        <v>0</v>
      </c>
      <c r="U21" s="127">
        <f t="shared" si="12"/>
        <v>0</v>
      </c>
      <c r="W21" s="127">
        <f t="shared" si="13"/>
        <v>0</v>
      </c>
      <c r="X21" s="125">
        <f t="shared" si="14"/>
        <v>0</v>
      </c>
      <c r="Y21" s="125" t="str">
        <f t="shared" si="5"/>
        <v>ok</v>
      </c>
      <c r="Z21" s="125" t="str">
        <f t="shared" si="15"/>
        <v>ok</v>
      </c>
      <c r="AA21" s="125" t="str">
        <f t="shared" si="16"/>
        <v>ok</v>
      </c>
      <c r="AB21" s="125" t="str">
        <f t="shared" si="17"/>
        <v>ok</v>
      </c>
      <c r="AC21" s="125" t="str">
        <f t="shared" si="18"/>
        <v>ok</v>
      </c>
    </row>
    <row r="22" spans="1:29" x14ac:dyDescent="0.2">
      <c r="A22" s="132">
        <f t="shared" si="20"/>
        <v>14</v>
      </c>
      <c r="B22" s="6"/>
      <c r="C22" s="3"/>
      <c r="D22" s="3"/>
      <c r="E22" s="3"/>
      <c r="F22" s="5"/>
      <c r="G22" s="5"/>
      <c r="H22" s="2">
        <v>0</v>
      </c>
      <c r="I22" s="2">
        <v>0</v>
      </c>
      <c r="J22" s="2">
        <v>0</v>
      </c>
      <c r="K22" s="127">
        <f t="shared" si="2"/>
        <v>0</v>
      </c>
      <c r="L22" s="127">
        <f t="shared" si="6"/>
        <v>0</v>
      </c>
      <c r="M22" s="127">
        <f t="shared" si="3"/>
        <v>0</v>
      </c>
      <c r="N22" s="127">
        <f t="shared" si="7"/>
        <v>0</v>
      </c>
      <c r="O22" s="127">
        <f t="shared" si="8"/>
        <v>0</v>
      </c>
      <c r="P22" s="127">
        <f t="shared" si="9"/>
        <v>0</v>
      </c>
      <c r="Q22" s="127">
        <f t="shared" si="10"/>
        <v>0</v>
      </c>
      <c r="R22" s="1">
        <v>0</v>
      </c>
      <c r="S22" s="127">
        <f t="shared" si="11"/>
        <v>0</v>
      </c>
      <c r="T22" s="127">
        <f t="shared" si="4"/>
        <v>0</v>
      </c>
      <c r="U22" s="127">
        <f t="shared" si="12"/>
        <v>0</v>
      </c>
      <c r="W22" s="127">
        <f t="shared" si="13"/>
        <v>0</v>
      </c>
      <c r="X22" s="125">
        <f t="shared" si="14"/>
        <v>0</v>
      </c>
      <c r="Y22" s="125" t="str">
        <f t="shared" si="5"/>
        <v>ok</v>
      </c>
      <c r="Z22" s="125" t="str">
        <f t="shared" si="15"/>
        <v>ok</v>
      </c>
      <c r="AA22" s="125" t="str">
        <f t="shared" si="16"/>
        <v>ok</v>
      </c>
      <c r="AB22" s="125" t="str">
        <f t="shared" si="17"/>
        <v>ok</v>
      </c>
      <c r="AC22" s="125" t="str">
        <f t="shared" si="18"/>
        <v>ok</v>
      </c>
    </row>
    <row r="23" spans="1:29" x14ac:dyDescent="0.2">
      <c r="A23" s="132">
        <f t="shared" si="20"/>
        <v>15</v>
      </c>
      <c r="B23" s="6"/>
      <c r="C23" s="3"/>
      <c r="D23" s="3"/>
      <c r="E23" s="3"/>
      <c r="F23" s="5"/>
      <c r="G23" s="5"/>
      <c r="H23" s="2">
        <v>0</v>
      </c>
      <c r="I23" s="2">
        <v>0</v>
      </c>
      <c r="J23" s="2">
        <v>0</v>
      </c>
      <c r="K23" s="127">
        <f t="shared" si="2"/>
        <v>0</v>
      </c>
      <c r="L23" s="127">
        <f t="shared" si="6"/>
        <v>0</v>
      </c>
      <c r="M23" s="127">
        <f t="shared" si="3"/>
        <v>0</v>
      </c>
      <c r="N23" s="127">
        <f t="shared" si="7"/>
        <v>0</v>
      </c>
      <c r="O23" s="127">
        <f t="shared" si="8"/>
        <v>0</v>
      </c>
      <c r="P23" s="127">
        <f t="shared" si="9"/>
        <v>0</v>
      </c>
      <c r="Q23" s="127">
        <f t="shared" si="10"/>
        <v>0</v>
      </c>
      <c r="R23" s="1">
        <v>0</v>
      </c>
      <c r="S23" s="127">
        <f t="shared" si="11"/>
        <v>0</v>
      </c>
      <c r="T23" s="127">
        <f t="shared" si="4"/>
        <v>0</v>
      </c>
      <c r="U23" s="127">
        <f t="shared" si="12"/>
        <v>0</v>
      </c>
      <c r="W23" s="127">
        <f t="shared" si="13"/>
        <v>0</v>
      </c>
      <c r="X23" s="125">
        <f t="shared" si="14"/>
        <v>0</v>
      </c>
      <c r="Y23" s="125" t="str">
        <f t="shared" si="5"/>
        <v>ok</v>
      </c>
      <c r="Z23" s="125" t="str">
        <f t="shared" si="15"/>
        <v>ok</v>
      </c>
      <c r="AA23" s="125" t="str">
        <f t="shared" si="16"/>
        <v>ok</v>
      </c>
      <c r="AB23" s="125" t="str">
        <f t="shared" si="17"/>
        <v>ok</v>
      </c>
      <c r="AC23" s="125" t="str">
        <f t="shared" si="18"/>
        <v>ok</v>
      </c>
    </row>
    <row r="24" spans="1:29" x14ac:dyDescent="0.2">
      <c r="A24" s="132">
        <f t="shared" si="20"/>
        <v>16</v>
      </c>
      <c r="B24" s="6"/>
      <c r="C24" s="3"/>
      <c r="D24" s="3"/>
      <c r="E24" s="3"/>
      <c r="F24" s="5"/>
      <c r="G24" s="5"/>
      <c r="H24" s="2">
        <v>0</v>
      </c>
      <c r="I24" s="2">
        <v>0</v>
      </c>
      <c r="J24" s="2">
        <v>0</v>
      </c>
      <c r="K24" s="127">
        <f t="shared" si="2"/>
        <v>0</v>
      </c>
      <c r="L24" s="127">
        <f t="shared" si="6"/>
        <v>0</v>
      </c>
      <c r="M24" s="127">
        <f t="shared" si="3"/>
        <v>0</v>
      </c>
      <c r="N24" s="127">
        <f t="shared" si="7"/>
        <v>0</v>
      </c>
      <c r="O24" s="127">
        <f t="shared" si="8"/>
        <v>0</v>
      </c>
      <c r="P24" s="127">
        <f t="shared" si="9"/>
        <v>0</v>
      </c>
      <c r="Q24" s="127">
        <f t="shared" si="10"/>
        <v>0</v>
      </c>
      <c r="R24" s="1">
        <v>0</v>
      </c>
      <c r="S24" s="127">
        <f t="shared" si="11"/>
        <v>0</v>
      </c>
      <c r="T24" s="127">
        <f t="shared" si="4"/>
        <v>0</v>
      </c>
      <c r="U24" s="127">
        <f t="shared" si="12"/>
        <v>0</v>
      </c>
      <c r="W24" s="127">
        <f t="shared" si="13"/>
        <v>0</v>
      </c>
      <c r="X24" s="125">
        <f t="shared" si="14"/>
        <v>0</v>
      </c>
      <c r="Y24" s="125" t="str">
        <f t="shared" si="5"/>
        <v>ok</v>
      </c>
      <c r="Z24" s="125" t="str">
        <f t="shared" si="15"/>
        <v>ok</v>
      </c>
      <c r="AA24" s="125" t="str">
        <f t="shared" si="16"/>
        <v>ok</v>
      </c>
      <c r="AB24" s="125" t="str">
        <f t="shared" si="17"/>
        <v>ok</v>
      </c>
      <c r="AC24" s="125" t="str">
        <f t="shared" si="18"/>
        <v>ok</v>
      </c>
    </row>
    <row r="25" spans="1:29" x14ac:dyDescent="0.2">
      <c r="A25" s="132">
        <f t="shared" si="20"/>
        <v>17</v>
      </c>
      <c r="B25" s="6"/>
      <c r="C25" s="3"/>
      <c r="D25" s="3"/>
      <c r="E25" s="3"/>
      <c r="F25" s="5"/>
      <c r="G25" s="5"/>
      <c r="H25" s="2">
        <v>0</v>
      </c>
      <c r="I25" s="2">
        <v>0</v>
      </c>
      <c r="J25" s="2">
        <v>0</v>
      </c>
      <c r="K25" s="127">
        <f t="shared" si="2"/>
        <v>0</v>
      </c>
      <c r="L25" s="127">
        <f t="shared" si="6"/>
        <v>0</v>
      </c>
      <c r="M25" s="127">
        <f t="shared" si="3"/>
        <v>0</v>
      </c>
      <c r="N25" s="127">
        <f t="shared" si="7"/>
        <v>0</v>
      </c>
      <c r="O25" s="127">
        <f t="shared" si="8"/>
        <v>0</v>
      </c>
      <c r="P25" s="127">
        <f t="shared" si="9"/>
        <v>0</v>
      </c>
      <c r="Q25" s="127">
        <f t="shared" si="10"/>
        <v>0</v>
      </c>
      <c r="R25" s="1">
        <v>0</v>
      </c>
      <c r="S25" s="127">
        <f t="shared" si="11"/>
        <v>0</v>
      </c>
      <c r="T25" s="127">
        <f t="shared" si="4"/>
        <v>0</v>
      </c>
      <c r="U25" s="127">
        <f t="shared" si="12"/>
        <v>0</v>
      </c>
      <c r="W25" s="127">
        <f t="shared" si="13"/>
        <v>0</v>
      </c>
      <c r="X25" s="125">
        <f t="shared" si="14"/>
        <v>0</v>
      </c>
      <c r="Y25" s="125" t="str">
        <f t="shared" si="5"/>
        <v>ok</v>
      </c>
      <c r="Z25" s="125" t="str">
        <f t="shared" si="15"/>
        <v>ok</v>
      </c>
      <c r="AA25" s="125" t="str">
        <f t="shared" si="16"/>
        <v>ok</v>
      </c>
      <c r="AB25" s="125" t="str">
        <f t="shared" si="17"/>
        <v>ok</v>
      </c>
      <c r="AC25" s="125" t="str">
        <f t="shared" si="18"/>
        <v>ok</v>
      </c>
    </row>
    <row r="26" spans="1:29" x14ac:dyDescent="0.2">
      <c r="A26" s="132">
        <f t="shared" si="20"/>
        <v>18</v>
      </c>
      <c r="B26" s="6"/>
      <c r="C26" s="3"/>
      <c r="D26" s="3"/>
      <c r="E26" s="3"/>
      <c r="F26" s="5"/>
      <c r="G26" s="5"/>
      <c r="H26" s="2">
        <v>0</v>
      </c>
      <c r="I26" s="2">
        <v>0</v>
      </c>
      <c r="J26" s="2">
        <v>0</v>
      </c>
      <c r="K26" s="127">
        <f t="shared" si="2"/>
        <v>0</v>
      </c>
      <c r="L26" s="127">
        <f t="shared" si="6"/>
        <v>0</v>
      </c>
      <c r="M26" s="127">
        <f t="shared" si="3"/>
        <v>0</v>
      </c>
      <c r="N26" s="127">
        <f t="shared" si="7"/>
        <v>0</v>
      </c>
      <c r="O26" s="127">
        <f t="shared" si="8"/>
        <v>0</v>
      </c>
      <c r="P26" s="127">
        <f t="shared" si="9"/>
        <v>0</v>
      </c>
      <c r="Q26" s="127">
        <f t="shared" si="10"/>
        <v>0</v>
      </c>
      <c r="R26" s="1">
        <v>0</v>
      </c>
      <c r="S26" s="127">
        <f t="shared" si="11"/>
        <v>0</v>
      </c>
      <c r="T26" s="127">
        <f t="shared" si="4"/>
        <v>0</v>
      </c>
      <c r="U26" s="127">
        <f t="shared" si="12"/>
        <v>0</v>
      </c>
      <c r="W26" s="127">
        <f t="shared" si="13"/>
        <v>0</v>
      </c>
      <c r="X26" s="125">
        <f t="shared" si="14"/>
        <v>0</v>
      </c>
      <c r="Y26" s="125" t="str">
        <f t="shared" si="5"/>
        <v>ok</v>
      </c>
      <c r="Z26" s="125" t="str">
        <f t="shared" si="15"/>
        <v>ok</v>
      </c>
      <c r="AA26" s="125" t="str">
        <f t="shared" si="16"/>
        <v>ok</v>
      </c>
      <c r="AB26" s="125" t="str">
        <f t="shared" si="17"/>
        <v>ok</v>
      </c>
      <c r="AC26" s="125" t="str">
        <f t="shared" si="18"/>
        <v>ok</v>
      </c>
    </row>
    <row r="27" spans="1:29" x14ac:dyDescent="0.2">
      <c r="A27" s="132">
        <f t="shared" si="20"/>
        <v>19</v>
      </c>
      <c r="B27" s="6"/>
      <c r="C27" s="3"/>
      <c r="D27" s="3"/>
      <c r="E27" s="3"/>
      <c r="F27" s="5"/>
      <c r="G27" s="5"/>
      <c r="H27" s="2">
        <v>0</v>
      </c>
      <c r="I27" s="2">
        <v>0</v>
      </c>
      <c r="J27" s="2">
        <v>0</v>
      </c>
      <c r="K27" s="127">
        <f t="shared" si="2"/>
        <v>0</v>
      </c>
      <c r="L27" s="127">
        <f t="shared" si="6"/>
        <v>0</v>
      </c>
      <c r="M27" s="127">
        <f t="shared" si="3"/>
        <v>0</v>
      </c>
      <c r="N27" s="127">
        <f t="shared" si="7"/>
        <v>0</v>
      </c>
      <c r="O27" s="127">
        <f t="shared" si="8"/>
        <v>0</v>
      </c>
      <c r="P27" s="127">
        <f t="shared" si="9"/>
        <v>0</v>
      </c>
      <c r="Q27" s="127">
        <f t="shared" si="10"/>
        <v>0</v>
      </c>
      <c r="R27" s="1">
        <v>0</v>
      </c>
      <c r="S27" s="127">
        <f t="shared" si="11"/>
        <v>0</v>
      </c>
      <c r="T27" s="127">
        <f t="shared" si="4"/>
        <v>0</v>
      </c>
      <c r="U27" s="127">
        <f t="shared" si="12"/>
        <v>0</v>
      </c>
      <c r="W27" s="127">
        <f t="shared" si="13"/>
        <v>0</v>
      </c>
      <c r="X27" s="125">
        <f t="shared" si="14"/>
        <v>0</v>
      </c>
      <c r="Y27" s="125" t="str">
        <f t="shared" si="5"/>
        <v>ok</v>
      </c>
      <c r="Z27" s="125" t="str">
        <f t="shared" si="15"/>
        <v>ok</v>
      </c>
      <c r="AA27" s="125" t="str">
        <f t="shared" si="16"/>
        <v>ok</v>
      </c>
      <c r="AB27" s="125" t="str">
        <f t="shared" si="17"/>
        <v>ok</v>
      </c>
      <c r="AC27" s="125" t="str">
        <f t="shared" si="18"/>
        <v>ok</v>
      </c>
    </row>
    <row r="28" spans="1:29" x14ac:dyDescent="0.2">
      <c r="A28" s="132">
        <f t="shared" si="20"/>
        <v>20</v>
      </c>
      <c r="B28" s="6"/>
      <c r="C28" s="3"/>
      <c r="D28" s="3"/>
      <c r="E28" s="3"/>
      <c r="F28" s="5"/>
      <c r="G28" s="5"/>
      <c r="H28" s="2">
        <v>0</v>
      </c>
      <c r="I28" s="2">
        <v>0</v>
      </c>
      <c r="J28" s="2">
        <v>0</v>
      </c>
      <c r="K28" s="127">
        <f t="shared" si="2"/>
        <v>0</v>
      </c>
      <c r="L28" s="127">
        <f t="shared" si="6"/>
        <v>0</v>
      </c>
      <c r="M28" s="127">
        <f t="shared" si="3"/>
        <v>0</v>
      </c>
      <c r="N28" s="127">
        <f t="shared" si="7"/>
        <v>0</v>
      </c>
      <c r="O28" s="127">
        <f t="shared" si="8"/>
        <v>0</v>
      </c>
      <c r="P28" s="127">
        <f t="shared" si="9"/>
        <v>0</v>
      </c>
      <c r="Q28" s="127">
        <f t="shared" si="10"/>
        <v>0</v>
      </c>
      <c r="R28" s="1">
        <v>0</v>
      </c>
      <c r="S28" s="127">
        <f t="shared" si="11"/>
        <v>0</v>
      </c>
      <c r="T28" s="127">
        <f t="shared" si="4"/>
        <v>0</v>
      </c>
      <c r="U28" s="127">
        <f t="shared" si="12"/>
        <v>0</v>
      </c>
      <c r="W28" s="127">
        <f t="shared" si="13"/>
        <v>0</v>
      </c>
      <c r="X28" s="125">
        <f t="shared" si="14"/>
        <v>0</v>
      </c>
      <c r="Y28" s="125" t="str">
        <f t="shared" si="5"/>
        <v>ok</v>
      </c>
      <c r="Z28" s="125" t="str">
        <f t="shared" si="15"/>
        <v>ok</v>
      </c>
      <c r="AA28" s="125" t="str">
        <f t="shared" si="16"/>
        <v>ok</v>
      </c>
      <c r="AB28" s="125" t="str">
        <f t="shared" si="17"/>
        <v>ok</v>
      </c>
      <c r="AC28" s="125" t="str">
        <f t="shared" si="18"/>
        <v>ok</v>
      </c>
    </row>
    <row r="29" spans="1:29" x14ac:dyDescent="0.2">
      <c r="A29" s="132">
        <f t="shared" si="20"/>
        <v>21</v>
      </c>
      <c r="B29" s="6"/>
      <c r="C29" s="3"/>
      <c r="D29" s="3"/>
      <c r="E29" s="3"/>
      <c r="F29" s="5"/>
      <c r="G29" s="5"/>
      <c r="H29" s="2">
        <v>0</v>
      </c>
      <c r="I29" s="2">
        <v>0</v>
      </c>
      <c r="J29" s="2">
        <v>0</v>
      </c>
      <c r="K29" s="127">
        <f t="shared" si="2"/>
        <v>0</v>
      </c>
      <c r="L29" s="127">
        <f t="shared" si="6"/>
        <v>0</v>
      </c>
      <c r="M29" s="127">
        <f t="shared" si="3"/>
        <v>0</v>
      </c>
      <c r="N29" s="127">
        <f t="shared" si="7"/>
        <v>0</v>
      </c>
      <c r="O29" s="127">
        <f t="shared" si="8"/>
        <v>0</v>
      </c>
      <c r="P29" s="127">
        <f t="shared" si="9"/>
        <v>0</v>
      </c>
      <c r="Q29" s="127">
        <f t="shared" si="10"/>
        <v>0</v>
      </c>
      <c r="R29" s="1">
        <v>0</v>
      </c>
      <c r="S29" s="127">
        <f t="shared" si="11"/>
        <v>0</v>
      </c>
      <c r="T29" s="127">
        <f t="shared" si="4"/>
        <v>0</v>
      </c>
      <c r="U29" s="127">
        <f t="shared" si="12"/>
        <v>0</v>
      </c>
      <c r="W29" s="127">
        <f t="shared" si="13"/>
        <v>0</v>
      </c>
      <c r="X29" s="125">
        <f t="shared" si="14"/>
        <v>0</v>
      </c>
      <c r="Y29" s="125" t="str">
        <f t="shared" si="5"/>
        <v>ok</v>
      </c>
      <c r="Z29" s="125" t="str">
        <f t="shared" si="15"/>
        <v>ok</v>
      </c>
      <c r="AA29" s="125" t="str">
        <f t="shared" si="16"/>
        <v>ok</v>
      </c>
      <c r="AB29" s="125" t="str">
        <f t="shared" si="17"/>
        <v>ok</v>
      </c>
      <c r="AC29" s="125" t="str">
        <f t="shared" si="18"/>
        <v>ok</v>
      </c>
    </row>
    <row r="30" spans="1:29" x14ac:dyDescent="0.2">
      <c r="A30" s="132">
        <f t="shared" si="20"/>
        <v>22</v>
      </c>
      <c r="B30" s="6"/>
      <c r="C30" s="3"/>
      <c r="D30" s="3"/>
      <c r="E30" s="3"/>
      <c r="F30" s="5"/>
      <c r="G30" s="5"/>
      <c r="H30" s="2">
        <v>0</v>
      </c>
      <c r="I30" s="2">
        <v>0</v>
      </c>
      <c r="J30" s="2">
        <v>0</v>
      </c>
      <c r="K30" s="127">
        <f t="shared" si="2"/>
        <v>0</v>
      </c>
      <c r="L30" s="127">
        <f t="shared" si="6"/>
        <v>0</v>
      </c>
      <c r="M30" s="127">
        <f t="shared" si="3"/>
        <v>0</v>
      </c>
      <c r="N30" s="127">
        <f t="shared" si="7"/>
        <v>0</v>
      </c>
      <c r="O30" s="127">
        <f t="shared" si="8"/>
        <v>0</v>
      </c>
      <c r="P30" s="127">
        <f t="shared" si="9"/>
        <v>0</v>
      </c>
      <c r="Q30" s="127">
        <f t="shared" si="10"/>
        <v>0</v>
      </c>
      <c r="R30" s="1">
        <v>0</v>
      </c>
      <c r="S30" s="127">
        <f t="shared" si="11"/>
        <v>0</v>
      </c>
      <c r="T30" s="127">
        <f t="shared" si="4"/>
        <v>0</v>
      </c>
      <c r="U30" s="127">
        <f t="shared" si="12"/>
        <v>0</v>
      </c>
      <c r="W30" s="127">
        <f t="shared" si="13"/>
        <v>0</v>
      </c>
      <c r="X30" s="125">
        <f t="shared" si="14"/>
        <v>0</v>
      </c>
      <c r="Y30" s="125" t="str">
        <f t="shared" si="5"/>
        <v>ok</v>
      </c>
      <c r="Z30" s="125" t="str">
        <f t="shared" si="15"/>
        <v>ok</v>
      </c>
      <c r="AA30" s="125" t="str">
        <f t="shared" si="16"/>
        <v>ok</v>
      </c>
      <c r="AB30" s="125" t="str">
        <f t="shared" si="17"/>
        <v>ok</v>
      </c>
      <c r="AC30" s="125" t="str">
        <f t="shared" si="18"/>
        <v>ok</v>
      </c>
    </row>
    <row r="31" spans="1:29" x14ac:dyDescent="0.2">
      <c r="A31" s="132">
        <f t="shared" si="20"/>
        <v>23</v>
      </c>
      <c r="B31" s="6"/>
      <c r="C31" s="3"/>
      <c r="D31" s="3"/>
      <c r="E31" s="3"/>
      <c r="F31" s="5"/>
      <c r="G31" s="5"/>
      <c r="H31" s="2">
        <v>0</v>
      </c>
      <c r="I31" s="2">
        <v>0</v>
      </c>
      <c r="J31" s="2">
        <v>0</v>
      </c>
      <c r="K31" s="127">
        <f t="shared" si="2"/>
        <v>0</v>
      </c>
      <c r="L31" s="127">
        <f t="shared" si="6"/>
        <v>0</v>
      </c>
      <c r="M31" s="127">
        <f t="shared" si="3"/>
        <v>0</v>
      </c>
      <c r="N31" s="127">
        <f t="shared" si="7"/>
        <v>0</v>
      </c>
      <c r="O31" s="127">
        <f t="shared" si="8"/>
        <v>0</v>
      </c>
      <c r="P31" s="127">
        <f t="shared" si="9"/>
        <v>0</v>
      </c>
      <c r="Q31" s="127">
        <f t="shared" si="10"/>
        <v>0</v>
      </c>
      <c r="R31" s="1">
        <v>0</v>
      </c>
      <c r="S31" s="127">
        <f t="shared" si="11"/>
        <v>0</v>
      </c>
      <c r="T31" s="127">
        <f t="shared" si="4"/>
        <v>0</v>
      </c>
      <c r="U31" s="127">
        <f t="shared" si="12"/>
        <v>0</v>
      </c>
      <c r="W31" s="127">
        <f t="shared" si="13"/>
        <v>0</v>
      </c>
      <c r="X31" s="125">
        <f t="shared" si="14"/>
        <v>0</v>
      </c>
      <c r="Y31" s="125" t="str">
        <f t="shared" si="5"/>
        <v>ok</v>
      </c>
      <c r="Z31" s="125" t="str">
        <f t="shared" si="15"/>
        <v>ok</v>
      </c>
      <c r="AA31" s="125" t="str">
        <f t="shared" si="16"/>
        <v>ok</v>
      </c>
      <c r="AB31" s="125" t="str">
        <f t="shared" si="17"/>
        <v>ok</v>
      </c>
      <c r="AC31" s="125" t="str">
        <f t="shared" si="18"/>
        <v>ok</v>
      </c>
    </row>
    <row r="32" spans="1:29" x14ac:dyDescent="0.2">
      <c r="A32" s="132">
        <f t="shared" si="20"/>
        <v>24</v>
      </c>
      <c r="B32" s="6"/>
      <c r="C32" s="3"/>
      <c r="D32" s="3"/>
      <c r="E32" s="3"/>
      <c r="F32" s="5"/>
      <c r="G32" s="5"/>
      <c r="H32" s="2">
        <v>0</v>
      </c>
      <c r="I32" s="2">
        <v>0</v>
      </c>
      <c r="J32" s="2">
        <v>0</v>
      </c>
      <c r="K32" s="127">
        <f t="shared" si="2"/>
        <v>0</v>
      </c>
      <c r="L32" s="127">
        <f t="shared" si="6"/>
        <v>0</v>
      </c>
      <c r="M32" s="127">
        <f t="shared" si="3"/>
        <v>0</v>
      </c>
      <c r="N32" s="127">
        <f t="shared" si="7"/>
        <v>0</v>
      </c>
      <c r="O32" s="127">
        <f t="shared" si="8"/>
        <v>0</v>
      </c>
      <c r="P32" s="127">
        <f t="shared" si="9"/>
        <v>0</v>
      </c>
      <c r="Q32" s="127">
        <f t="shared" si="10"/>
        <v>0</v>
      </c>
      <c r="R32" s="1">
        <v>0</v>
      </c>
      <c r="S32" s="127">
        <f t="shared" si="11"/>
        <v>0</v>
      </c>
      <c r="T32" s="127">
        <f t="shared" si="4"/>
        <v>0</v>
      </c>
      <c r="U32" s="127">
        <f t="shared" si="12"/>
        <v>0</v>
      </c>
      <c r="W32" s="127">
        <f t="shared" si="13"/>
        <v>0</v>
      </c>
      <c r="X32" s="125">
        <f t="shared" si="14"/>
        <v>0</v>
      </c>
      <c r="Y32" s="125" t="str">
        <f t="shared" si="5"/>
        <v>ok</v>
      </c>
      <c r="Z32" s="125" t="str">
        <f t="shared" si="15"/>
        <v>ok</v>
      </c>
      <c r="AA32" s="125" t="str">
        <f t="shared" si="16"/>
        <v>ok</v>
      </c>
      <c r="AB32" s="125" t="str">
        <f t="shared" si="17"/>
        <v>ok</v>
      </c>
      <c r="AC32" s="125" t="str">
        <f t="shared" si="18"/>
        <v>ok</v>
      </c>
    </row>
    <row r="33" spans="1:29" x14ac:dyDescent="0.2">
      <c r="A33" s="132">
        <f t="shared" si="20"/>
        <v>25</v>
      </c>
      <c r="B33" s="6"/>
      <c r="C33" s="3"/>
      <c r="D33" s="3"/>
      <c r="E33" s="3"/>
      <c r="F33" s="5"/>
      <c r="G33" s="5"/>
      <c r="H33" s="2">
        <v>0</v>
      </c>
      <c r="I33" s="2">
        <v>0</v>
      </c>
      <c r="J33" s="2">
        <v>0</v>
      </c>
      <c r="K33" s="127">
        <f t="shared" si="2"/>
        <v>0</v>
      </c>
      <c r="L33" s="127">
        <f t="shared" si="6"/>
        <v>0</v>
      </c>
      <c r="M33" s="127">
        <f t="shared" si="3"/>
        <v>0</v>
      </c>
      <c r="N33" s="127">
        <f t="shared" si="7"/>
        <v>0</v>
      </c>
      <c r="O33" s="127">
        <f t="shared" si="8"/>
        <v>0</v>
      </c>
      <c r="P33" s="127">
        <f t="shared" si="9"/>
        <v>0</v>
      </c>
      <c r="Q33" s="127">
        <f t="shared" si="10"/>
        <v>0</v>
      </c>
      <c r="R33" s="1">
        <v>0</v>
      </c>
      <c r="S33" s="127">
        <f t="shared" si="11"/>
        <v>0</v>
      </c>
      <c r="T33" s="127">
        <f t="shared" si="4"/>
        <v>0</v>
      </c>
      <c r="U33" s="127">
        <f t="shared" si="12"/>
        <v>0</v>
      </c>
      <c r="W33" s="127">
        <f t="shared" si="13"/>
        <v>0</v>
      </c>
      <c r="X33" s="125">
        <f t="shared" si="14"/>
        <v>0</v>
      </c>
      <c r="Y33" s="125" t="str">
        <f t="shared" si="5"/>
        <v>ok</v>
      </c>
      <c r="Z33" s="125" t="str">
        <f t="shared" si="15"/>
        <v>ok</v>
      </c>
      <c r="AA33" s="125" t="str">
        <f t="shared" si="16"/>
        <v>ok</v>
      </c>
      <c r="AB33" s="125" t="str">
        <f t="shared" si="17"/>
        <v>ok</v>
      </c>
      <c r="AC33" s="125" t="str">
        <f t="shared" si="18"/>
        <v>ok</v>
      </c>
    </row>
    <row r="34" spans="1:29" x14ac:dyDescent="0.2">
      <c r="A34" s="132">
        <f t="shared" si="20"/>
        <v>26</v>
      </c>
      <c r="B34" s="6"/>
      <c r="C34" s="3"/>
      <c r="D34" s="3"/>
      <c r="E34" s="3"/>
      <c r="F34" s="5"/>
      <c r="G34" s="5"/>
      <c r="H34" s="2">
        <v>0</v>
      </c>
      <c r="I34" s="2">
        <v>0</v>
      </c>
      <c r="J34" s="2">
        <v>0</v>
      </c>
      <c r="K34" s="127">
        <f t="shared" si="2"/>
        <v>0</v>
      </c>
      <c r="L34" s="127">
        <f t="shared" si="6"/>
        <v>0</v>
      </c>
      <c r="M34" s="127">
        <f t="shared" si="3"/>
        <v>0</v>
      </c>
      <c r="N34" s="127">
        <f t="shared" si="7"/>
        <v>0</v>
      </c>
      <c r="O34" s="127">
        <f t="shared" si="8"/>
        <v>0</v>
      </c>
      <c r="P34" s="127">
        <f t="shared" si="9"/>
        <v>0</v>
      </c>
      <c r="Q34" s="127">
        <f t="shared" si="10"/>
        <v>0</v>
      </c>
      <c r="R34" s="1">
        <v>0</v>
      </c>
      <c r="S34" s="127">
        <f t="shared" si="11"/>
        <v>0</v>
      </c>
      <c r="T34" s="127">
        <f t="shared" si="4"/>
        <v>0</v>
      </c>
      <c r="U34" s="127">
        <f t="shared" si="12"/>
        <v>0</v>
      </c>
      <c r="W34" s="127">
        <f t="shared" si="13"/>
        <v>0</v>
      </c>
      <c r="X34" s="125">
        <f t="shared" si="14"/>
        <v>0</v>
      </c>
      <c r="Y34" s="125" t="str">
        <f t="shared" si="5"/>
        <v>ok</v>
      </c>
      <c r="Z34" s="125" t="str">
        <f t="shared" si="15"/>
        <v>ok</v>
      </c>
      <c r="AA34" s="125" t="str">
        <f t="shared" si="16"/>
        <v>ok</v>
      </c>
      <c r="AB34" s="125" t="str">
        <f t="shared" si="17"/>
        <v>ok</v>
      </c>
      <c r="AC34" s="125" t="str">
        <f t="shared" si="18"/>
        <v>ok</v>
      </c>
    </row>
    <row r="35" spans="1:29" x14ac:dyDescent="0.2">
      <c r="A35" s="132">
        <f t="shared" si="20"/>
        <v>27</v>
      </c>
      <c r="B35" s="6"/>
      <c r="C35" s="3"/>
      <c r="D35" s="3"/>
      <c r="E35" s="3"/>
      <c r="F35" s="5"/>
      <c r="G35" s="5"/>
      <c r="H35" s="2">
        <v>0</v>
      </c>
      <c r="I35" s="2">
        <v>0</v>
      </c>
      <c r="J35" s="2">
        <v>0</v>
      </c>
      <c r="K35" s="127">
        <f t="shared" si="2"/>
        <v>0</v>
      </c>
      <c r="L35" s="127">
        <f t="shared" si="6"/>
        <v>0</v>
      </c>
      <c r="M35" s="127">
        <f t="shared" si="3"/>
        <v>0</v>
      </c>
      <c r="N35" s="127">
        <f t="shared" si="7"/>
        <v>0</v>
      </c>
      <c r="O35" s="127">
        <f t="shared" si="8"/>
        <v>0</v>
      </c>
      <c r="P35" s="127">
        <f t="shared" si="9"/>
        <v>0</v>
      </c>
      <c r="Q35" s="127">
        <f t="shared" si="10"/>
        <v>0</v>
      </c>
      <c r="R35" s="1">
        <v>0</v>
      </c>
      <c r="S35" s="127">
        <f t="shared" si="11"/>
        <v>0</v>
      </c>
      <c r="T35" s="127">
        <f t="shared" si="4"/>
        <v>0</v>
      </c>
      <c r="U35" s="127">
        <f t="shared" si="12"/>
        <v>0</v>
      </c>
      <c r="W35" s="127">
        <f t="shared" si="13"/>
        <v>0</v>
      </c>
      <c r="X35" s="125">
        <f t="shared" si="14"/>
        <v>0</v>
      </c>
      <c r="Y35" s="125" t="str">
        <f t="shared" si="5"/>
        <v>ok</v>
      </c>
      <c r="Z35" s="125" t="str">
        <f t="shared" si="15"/>
        <v>ok</v>
      </c>
      <c r="AA35" s="125" t="str">
        <f t="shared" si="16"/>
        <v>ok</v>
      </c>
      <c r="AB35" s="125" t="str">
        <f t="shared" si="17"/>
        <v>ok</v>
      </c>
      <c r="AC35" s="125" t="str">
        <f t="shared" si="18"/>
        <v>ok</v>
      </c>
    </row>
    <row r="36" spans="1:29" x14ac:dyDescent="0.2">
      <c r="A36" s="132">
        <f t="shared" si="20"/>
        <v>28</v>
      </c>
      <c r="B36" s="6"/>
      <c r="C36" s="3"/>
      <c r="D36" s="3"/>
      <c r="E36" s="3"/>
      <c r="F36" s="5"/>
      <c r="G36" s="5"/>
      <c r="H36" s="2">
        <v>0</v>
      </c>
      <c r="I36" s="2">
        <v>0</v>
      </c>
      <c r="J36" s="2">
        <v>0</v>
      </c>
      <c r="K36" s="127">
        <f t="shared" si="2"/>
        <v>0</v>
      </c>
      <c r="L36" s="127">
        <f t="shared" si="6"/>
        <v>0</v>
      </c>
      <c r="M36" s="127">
        <f t="shared" si="3"/>
        <v>0</v>
      </c>
      <c r="N36" s="127">
        <f t="shared" si="7"/>
        <v>0</v>
      </c>
      <c r="O36" s="127">
        <f t="shared" si="8"/>
        <v>0</v>
      </c>
      <c r="P36" s="127">
        <f t="shared" si="9"/>
        <v>0</v>
      </c>
      <c r="Q36" s="127">
        <f t="shared" si="10"/>
        <v>0</v>
      </c>
      <c r="R36" s="1">
        <v>0</v>
      </c>
      <c r="S36" s="127">
        <f t="shared" si="11"/>
        <v>0</v>
      </c>
      <c r="T36" s="127">
        <f t="shared" si="4"/>
        <v>0</v>
      </c>
      <c r="U36" s="127">
        <f t="shared" si="12"/>
        <v>0</v>
      </c>
      <c r="W36" s="127">
        <f t="shared" si="13"/>
        <v>0</v>
      </c>
      <c r="X36" s="125">
        <f t="shared" si="14"/>
        <v>0</v>
      </c>
      <c r="Y36" s="125" t="str">
        <f t="shared" si="5"/>
        <v>ok</v>
      </c>
      <c r="Z36" s="125" t="str">
        <f t="shared" si="15"/>
        <v>ok</v>
      </c>
      <c r="AA36" s="125" t="str">
        <f t="shared" si="16"/>
        <v>ok</v>
      </c>
      <c r="AB36" s="125" t="str">
        <f t="shared" si="17"/>
        <v>ok</v>
      </c>
      <c r="AC36" s="125" t="str">
        <f t="shared" si="18"/>
        <v>ok</v>
      </c>
    </row>
    <row r="37" spans="1:29" x14ac:dyDescent="0.2">
      <c r="A37" s="132">
        <f t="shared" si="20"/>
        <v>29</v>
      </c>
      <c r="B37" s="6"/>
      <c r="C37" s="3"/>
      <c r="D37" s="3"/>
      <c r="E37" s="3"/>
      <c r="F37" s="5"/>
      <c r="G37" s="5"/>
      <c r="H37" s="2">
        <v>0</v>
      </c>
      <c r="I37" s="2">
        <v>0</v>
      </c>
      <c r="J37" s="2">
        <v>0</v>
      </c>
      <c r="K37" s="127">
        <f t="shared" si="2"/>
        <v>0</v>
      </c>
      <c r="L37" s="127">
        <f t="shared" si="6"/>
        <v>0</v>
      </c>
      <c r="M37" s="127">
        <f t="shared" si="3"/>
        <v>0</v>
      </c>
      <c r="N37" s="127">
        <f t="shared" si="7"/>
        <v>0</v>
      </c>
      <c r="O37" s="127">
        <f t="shared" si="8"/>
        <v>0</v>
      </c>
      <c r="P37" s="127">
        <f t="shared" si="9"/>
        <v>0</v>
      </c>
      <c r="Q37" s="127">
        <f t="shared" si="10"/>
        <v>0</v>
      </c>
      <c r="R37" s="1">
        <v>0</v>
      </c>
      <c r="S37" s="127">
        <f t="shared" si="11"/>
        <v>0</v>
      </c>
      <c r="T37" s="127">
        <f t="shared" si="4"/>
        <v>0</v>
      </c>
      <c r="U37" s="127">
        <f t="shared" si="12"/>
        <v>0</v>
      </c>
      <c r="W37" s="127">
        <f t="shared" si="13"/>
        <v>0</v>
      </c>
      <c r="X37" s="125">
        <f t="shared" si="14"/>
        <v>0</v>
      </c>
      <c r="Y37" s="125" t="str">
        <f t="shared" si="5"/>
        <v>ok</v>
      </c>
      <c r="Z37" s="125" t="str">
        <f t="shared" si="15"/>
        <v>ok</v>
      </c>
      <c r="AA37" s="125" t="str">
        <f t="shared" si="16"/>
        <v>ok</v>
      </c>
      <c r="AB37" s="125" t="str">
        <f t="shared" si="17"/>
        <v>ok</v>
      </c>
      <c r="AC37" s="125" t="str">
        <f t="shared" si="18"/>
        <v>ok</v>
      </c>
    </row>
    <row r="38" spans="1:29" x14ac:dyDescent="0.2">
      <c r="A38" s="132">
        <f t="shared" si="20"/>
        <v>30</v>
      </c>
      <c r="B38" s="6"/>
      <c r="C38" s="3"/>
      <c r="D38" s="3"/>
      <c r="E38" s="3"/>
      <c r="F38" s="5"/>
      <c r="G38" s="5"/>
      <c r="H38" s="2">
        <v>0</v>
      </c>
      <c r="I38" s="2">
        <v>0</v>
      </c>
      <c r="J38" s="2">
        <v>0</v>
      </c>
      <c r="K38" s="127">
        <f t="shared" si="2"/>
        <v>0</v>
      </c>
      <c r="L38" s="127">
        <f t="shared" si="6"/>
        <v>0</v>
      </c>
      <c r="M38" s="127">
        <f t="shared" si="3"/>
        <v>0</v>
      </c>
      <c r="N38" s="127">
        <f t="shared" si="7"/>
        <v>0</v>
      </c>
      <c r="O38" s="127">
        <f t="shared" si="8"/>
        <v>0</v>
      </c>
      <c r="P38" s="127">
        <f t="shared" si="9"/>
        <v>0</v>
      </c>
      <c r="Q38" s="127">
        <f t="shared" si="10"/>
        <v>0</v>
      </c>
      <c r="R38" s="1">
        <v>0</v>
      </c>
      <c r="S38" s="127">
        <f t="shared" si="11"/>
        <v>0</v>
      </c>
      <c r="T38" s="127">
        <f t="shared" si="4"/>
        <v>0</v>
      </c>
      <c r="U38" s="127">
        <f t="shared" si="12"/>
        <v>0</v>
      </c>
      <c r="W38" s="127">
        <f t="shared" si="13"/>
        <v>0</v>
      </c>
      <c r="X38" s="125">
        <f t="shared" si="14"/>
        <v>0</v>
      </c>
      <c r="Y38" s="125" t="str">
        <f t="shared" si="5"/>
        <v>ok</v>
      </c>
      <c r="Z38" s="125" t="str">
        <f t="shared" si="15"/>
        <v>ok</v>
      </c>
      <c r="AA38" s="125" t="str">
        <f t="shared" si="16"/>
        <v>ok</v>
      </c>
      <c r="AB38" s="125" t="str">
        <f t="shared" si="17"/>
        <v>ok</v>
      </c>
      <c r="AC38" s="125" t="str">
        <f t="shared" si="18"/>
        <v>ok</v>
      </c>
    </row>
    <row r="39" spans="1:29" x14ac:dyDescent="0.2">
      <c r="A39" s="132">
        <f t="shared" si="20"/>
        <v>31</v>
      </c>
      <c r="B39" s="6"/>
      <c r="C39" s="3"/>
      <c r="D39" s="3"/>
      <c r="E39" s="3"/>
      <c r="F39" s="5"/>
      <c r="G39" s="5"/>
      <c r="H39" s="2">
        <v>0</v>
      </c>
      <c r="I39" s="2">
        <v>0</v>
      </c>
      <c r="J39" s="2">
        <v>0</v>
      </c>
      <c r="K39" s="127">
        <f t="shared" si="2"/>
        <v>0</v>
      </c>
      <c r="L39" s="127">
        <f t="shared" si="6"/>
        <v>0</v>
      </c>
      <c r="M39" s="127">
        <f t="shared" si="3"/>
        <v>0</v>
      </c>
      <c r="N39" s="127">
        <f t="shared" si="7"/>
        <v>0</v>
      </c>
      <c r="O39" s="127">
        <f t="shared" si="8"/>
        <v>0</v>
      </c>
      <c r="P39" s="127">
        <f t="shared" si="9"/>
        <v>0</v>
      </c>
      <c r="Q39" s="127">
        <f t="shared" si="10"/>
        <v>0</v>
      </c>
      <c r="R39" s="1">
        <v>0</v>
      </c>
      <c r="S39" s="127">
        <f t="shared" si="11"/>
        <v>0</v>
      </c>
      <c r="T39" s="127">
        <f t="shared" si="4"/>
        <v>0</v>
      </c>
      <c r="U39" s="127">
        <f t="shared" si="12"/>
        <v>0</v>
      </c>
      <c r="W39" s="127">
        <f t="shared" si="13"/>
        <v>0</v>
      </c>
      <c r="X39" s="125">
        <f t="shared" si="14"/>
        <v>0</v>
      </c>
      <c r="Y39" s="125" t="str">
        <f t="shared" si="5"/>
        <v>ok</v>
      </c>
      <c r="Z39" s="125" t="str">
        <f t="shared" si="15"/>
        <v>ok</v>
      </c>
      <c r="AA39" s="125" t="str">
        <f t="shared" si="16"/>
        <v>ok</v>
      </c>
      <c r="AB39" s="125" t="str">
        <f t="shared" si="17"/>
        <v>ok</v>
      </c>
      <c r="AC39" s="125" t="str">
        <f t="shared" si="18"/>
        <v>ok</v>
      </c>
    </row>
    <row r="40" spans="1:29" x14ac:dyDescent="0.2">
      <c r="A40" s="132">
        <f t="shared" si="20"/>
        <v>32</v>
      </c>
      <c r="B40" s="6"/>
      <c r="C40" s="3"/>
      <c r="D40" s="3"/>
      <c r="E40" s="3"/>
      <c r="F40" s="5"/>
      <c r="G40" s="5"/>
      <c r="H40" s="2">
        <v>0</v>
      </c>
      <c r="I40" s="2">
        <v>0</v>
      </c>
      <c r="J40" s="2">
        <v>0</v>
      </c>
      <c r="K40" s="127">
        <f t="shared" si="2"/>
        <v>0</v>
      </c>
      <c r="L40" s="127">
        <f t="shared" si="6"/>
        <v>0</v>
      </c>
      <c r="M40" s="127">
        <f t="shared" si="3"/>
        <v>0</v>
      </c>
      <c r="N40" s="127">
        <f t="shared" si="7"/>
        <v>0</v>
      </c>
      <c r="O40" s="127">
        <f t="shared" si="8"/>
        <v>0</v>
      </c>
      <c r="P40" s="127">
        <f t="shared" si="9"/>
        <v>0</v>
      </c>
      <c r="Q40" s="127">
        <f t="shared" si="10"/>
        <v>0</v>
      </c>
      <c r="R40" s="1">
        <v>0</v>
      </c>
      <c r="S40" s="127">
        <f t="shared" si="11"/>
        <v>0</v>
      </c>
      <c r="T40" s="127">
        <f t="shared" si="4"/>
        <v>0</v>
      </c>
      <c r="U40" s="127">
        <f t="shared" si="12"/>
        <v>0</v>
      </c>
      <c r="W40" s="127">
        <f t="shared" si="13"/>
        <v>0</v>
      </c>
      <c r="X40" s="125">
        <f t="shared" si="14"/>
        <v>0</v>
      </c>
      <c r="Y40" s="125" t="str">
        <f t="shared" si="5"/>
        <v>ok</v>
      </c>
      <c r="Z40" s="125" t="str">
        <f t="shared" si="15"/>
        <v>ok</v>
      </c>
      <c r="AA40" s="125" t="str">
        <f t="shared" si="16"/>
        <v>ok</v>
      </c>
      <c r="AB40" s="125" t="str">
        <f t="shared" si="17"/>
        <v>ok</v>
      </c>
      <c r="AC40" s="125" t="str">
        <f t="shared" si="18"/>
        <v>ok</v>
      </c>
    </row>
    <row r="41" spans="1:29" x14ac:dyDescent="0.2">
      <c r="A41" s="132">
        <f t="shared" si="20"/>
        <v>33</v>
      </c>
      <c r="B41" s="6"/>
      <c r="C41" s="3"/>
      <c r="D41" s="3"/>
      <c r="E41" s="3"/>
      <c r="F41" s="5"/>
      <c r="G41" s="5"/>
      <c r="H41" s="2">
        <v>0</v>
      </c>
      <c r="I41" s="2">
        <v>0</v>
      </c>
      <c r="J41" s="2">
        <v>0</v>
      </c>
      <c r="K41" s="127">
        <f t="shared" si="2"/>
        <v>0</v>
      </c>
      <c r="L41" s="127">
        <f t="shared" si="6"/>
        <v>0</v>
      </c>
      <c r="M41" s="127">
        <f t="shared" si="3"/>
        <v>0</v>
      </c>
      <c r="N41" s="127">
        <f t="shared" si="7"/>
        <v>0</v>
      </c>
      <c r="O41" s="127">
        <f t="shared" si="8"/>
        <v>0</v>
      </c>
      <c r="P41" s="127">
        <f t="shared" si="9"/>
        <v>0</v>
      </c>
      <c r="Q41" s="127">
        <f t="shared" si="10"/>
        <v>0</v>
      </c>
      <c r="R41" s="1">
        <v>0</v>
      </c>
      <c r="S41" s="127">
        <f t="shared" si="11"/>
        <v>0</v>
      </c>
      <c r="T41" s="127">
        <f t="shared" si="4"/>
        <v>0</v>
      </c>
      <c r="U41" s="127">
        <f t="shared" si="12"/>
        <v>0</v>
      </c>
      <c r="W41" s="127">
        <f t="shared" si="13"/>
        <v>0</v>
      </c>
      <c r="X41" s="125">
        <f t="shared" si="14"/>
        <v>0</v>
      </c>
      <c r="Y41" s="125" t="str">
        <f t="shared" si="5"/>
        <v>ok</v>
      </c>
      <c r="Z41" s="125" t="str">
        <f t="shared" si="15"/>
        <v>ok</v>
      </c>
      <c r="AA41" s="125" t="str">
        <f t="shared" si="16"/>
        <v>ok</v>
      </c>
      <c r="AB41" s="125" t="str">
        <f t="shared" si="17"/>
        <v>ok</v>
      </c>
      <c r="AC41" s="125" t="str">
        <f t="shared" si="18"/>
        <v>ok</v>
      </c>
    </row>
    <row r="42" spans="1:29" x14ac:dyDescent="0.2">
      <c r="A42" s="132">
        <f t="shared" si="20"/>
        <v>34</v>
      </c>
      <c r="B42" s="6"/>
      <c r="C42" s="3"/>
      <c r="D42" s="3"/>
      <c r="E42" s="3"/>
      <c r="F42" s="5"/>
      <c r="G42" s="5"/>
      <c r="H42" s="2">
        <v>0</v>
      </c>
      <c r="I42" s="2">
        <v>0</v>
      </c>
      <c r="J42" s="2">
        <v>0</v>
      </c>
      <c r="K42" s="127">
        <f t="shared" si="2"/>
        <v>0</v>
      </c>
      <c r="L42" s="127">
        <f t="shared" si="6"/>
        <v>0</v>
      </c>
      <c r="M42" s="127">
        <f t="shared" si="3"/>
        <v>0</v>
      </c>
      <c r="N42" s="127">
        <f t="shared" si="7"/>
        <v>0</v>
      </c>
      <c r="O42" s="127">
        <f t="shared" si="8"/>
        <v>0</v>
      </c>
      <c r="P42" s="127">
        <f t="shared" si="9"/>
        <v>0</v>
      </c>
      <c r="Q42" s="127">
        <f t="shared" si="10"/>
        <v>0</v>
      </c>
      <c r="R42" s="1">
        <v>0</v>
      </c>
      <c r="S42" s="127">
        <f t="shared" si="11"/>
        <v>0</v>
      </c>
      <c r="T42" s="127">
        <f t="shared" si="4"/>
        <v>0</v>
      </c>
      <c r="U42" s="127">
        <f t="shared" si="12"/>
        <v>0</v>
      </c>
      <c r="W42" s="127">
        <f t="shared" si="13"/>
        <v>0</v>
      </c>
      <c r="X42" s="125">
        <f t="shared" si="14"/>
        <v>0</v>
      </c>
      <c r="Y42" s="125" t="str">
        <f t="shared" si="5"/>
        <v>ok</v>
      </c>
      <c r="Z42" s="125" t="str">
        <f t="shared" si="15"/>
        <v>ok</v>
      </c>
      <c r="AA42" s="125" t="str">
        <f t="shared" si="16"/>
        <v>ok</v>
      </c>
      <c r="AB42" s="125" t="str">
        <f t="shared" si="17"/>
        <v>ok</v>
      </c>
      <c r="AC42" s="125" t="str">
        <f t="shared" si="18"/>
        <v>ok</v>
      </c>
    </row>
    <row r="43" spans="1:29" x14ac:dyDescent="0.2">
      <c r="A43" s="132">
        <f t="shared" si="20"/>
        <v>35</v>
      </c>
      <c r="B43" s="6"/>
      <c r="C43" s="3"/>
      <c r="D43" s="3"/>
      <c r="E43" s="3"/>
      <c r="F43" s="5"/>
      <c r="G43" s="5"/>
      <c r="H43" s="2">
        <v>0</v>
      </c>
      <c r="I43" s="2">
        <v>0</v>
      </c>
      <c r="J43" s="2">
        <v>0</v>
      </c>
      <c r="K43" s="127">
        <f t="shared" si="2"/>
        <v>0</v>
      </c>
      <c r="L43" s="127">
        <f t="shared" si="6"/>
        <v>0</v>
      </c>
      <c r="M43" s="127">
        <f t="shared" si="3"/>
        <v>0</v>
      </c>
      <c r="N43" s="127">
        <f t="shared" si="7"/>
        <v>0</v>
      </c>
      <c r="O43" s="127">
        <f t="shared" si="8"/>
        <v>0</v>
      </c>
      <c r="P43" s="127">
        <f t="shared" si="9"/>
        <v>0</v>
      </c>
      <c r="Q43" s="127">
        <f t="shared" si="10"/>
        <v>0</v>
      </c>
      <c r="R43" s="1">
        <v>0</v>
      </c>
      <c r="S43" s="127">
        <f t="shared" si="11"/>
        <v>0</v>
      </c>
      <c r="T43" s="127">
        <f t="shared" si="4"/>
        <v>0</v>
      </c>
      <c r="U43" s="127">
        <f t="shared" si="12"/>
        <v>0</v>
      </c>
      <c r="W43" s="127">
        <f t="shared" si="13"/>
        <v>0</v>
      </c>
      <c r="X43" s="125">
        <f t="shared" si="14"/>
        <v>0</v>
      </c>
      <c r="Y43" s="125" t="str">
        <f t="shared" si="5"/>
        <v>ok</v>
      </c>
      <c r="Z43" s="125" t="str">
        <f t="shared" si="15"/>
        <v>ok</v>
      </c>
      <c r="AA43" s="125" t="str">
        <f t="shared" si="16"/>
        <v>ok</v>
      </c>
      <c r="AB43" s="125" t="str">
        <f t="shared" si="17"/>
        <v>ok</v>
      </c>
      <c r="AC43" s="125" t="str">
        <f t="shared" si="18"/>
        <v>ok</v>
      </c>
    </row>
    <row r="44" spans="1:29" x14ac:dyDescent="0.2">
      <c r="A44" s="132">
        <f t="shared" si="20"/>
        <v>36</v>
      </c>
      <c r="B44" s="6"/>
      <c r="C44" s="3"/>
      <c r="D44" s="3"/>
      <c r="E44" s="3"/>
      <c r="F44" s="5"/>
      <c r="G44" s="5"/>
      <c r="H44" s="2">
        <v>0</v>
      </c>
      <c r="I44" s="2">
        <v>0</v>
      </c>
      <c r="J44" s="2">
        <v>0</v>
      </c>
      <c r="K44" s="127">
        <f t="shared" si="2"/>
        <v>0</v>
      </c>
      <c r="L44" s="127">
        <f t="shared" si="6"/>
        <v>0</v>
      </c>
      <c r="M44" s="127">
        <f t="shared" si="3"/>
        <v>0</v>
      </c>
      <c r="N44" s="127">
        <f t="shared" si="7"/>
        <v>0</v>
      </c>
      <c r="O44" s="127">
        <f t="shared" si="8"/>
        <v>0</v>
      </c>
      <c r="P44" s="127">
        <f t="shared" si="9"/>
        <v>0</v>
      </c>
      <c r="Q44" s="127">
        <f t="shared" si="10"/>
        <v>0</v>
      </c>
      <c r="R44" s="1">
        <v>0</v>
      </c>
      <c r="S44" s="127">
        <f t="shared" si="11"/>
        <v>0</v>
      </c>
      <c r="T44" s="127">
        <f t="shared" si="4"/>
        <v>0</v>
      </c>
      <c r="U44" s="127">
        <f t="shared" si="12"/>
        <v>0</v>
      </c>
      <c r="W44" s="127">
        <f t="shared" si="13"/>
        <v>0</v>
      </c>
      <c r="X44" s="125">
        <f t="shared" si="14"/>
        <v>0</v>
      </c>
      <c r="Y44" s="125" t="str">
        <f t="shared" si="5"/>
        <v>ok</v>
      </c>
      <c r="Z44" s="125" t="str">
        <f t="shared" si="15"/>
        <v>ok</v>
      </c>
      <c r="AA44" s="125" t="str">
        <f t="shared" si="16"/>
        <v>ok</v>
      </c>
      <c r="AB44" s="125" t="str">
        <f t="shared" si="17"/>
        <v>ok</v>
      </c>
      <c r="AC44" s="125" t="str">
        <f t="shared" si="18"/>
        <v>ok</v>
      </c>
    </row>
    <row r="45" spans="1:29" x14ac:dyDescent="0.2">
      <c r="A45" s="132">
        <f t="shared" si="20"/>
        <v>37</v>
      </c>
      <c r="B45" s="6"/>
      <c r="C45" s="3"/>
      <c r="D45" s="3"/>
      <c r="E45" s="3"/>
      <c r="F45" s="5"/>
      <c r="G45" s="5"/>
      <c r="H45" s="2">
        <v>0</v>
      </c>
      <c r="I45" s="2">
        <v>0</v>
      </c>
      <c r="J45" s="2">
        <v>0</v>
      </c>
      <c r="K45" s="127">
        <f t="shared" si="2"/>
        <v>0</v>
      </c>
      <c r="L45" s="127">
        <f t="shared" si="6"/>
        <v>0</v>
      </c>
      <c r="M45" s="127">
        <f t="shared" si="3"/>
        <v>0</v>
      </c>
      <c r="N45" s="127">
        <f t="shared" si="7"/>
        <v>0</v>
      </c>
      <c r="O45" s="127">
        <f t="shared" si="8"/>
        <v>0</v>
      </c>
      <c r="P45" s="127">
        <f t="shared" si="9"/>
        <v>0</v>
      </c>
      <c r="Q45" s="127">
        <f t="shared" si="10"/>
        <v>0</v>
      </c>
      <c r="R45" s="1">
        <v>0</v>
      </c>
      <c r="S45" s="127">
        <f t="shared" si="11"/>
        <v>0</v>
      </c>
      <c r="T45" s="127">
        <f t="shared" si="4"/>
        <v>0</v>
      </c>
      <c r="U45" s="127">
        <f t="shared" si="12"/>
        <v>0</v>
      </c>
      <c r="W45" s="127">
        <f t="shared" si="13"/>
        <v>0</v>
      </c>
      <c r="X45" s="125">
        <f t="shared" si="14"/>
        <v>0</v>
      </c>
      <c r="Y45" s="125" t="str">
        <f t="shared" si="5"/>
        <v>ok</v>
      </c>
      <c r="Z45" s="125" t="str">
        <f t="shared" si="15"/>
        <v>ok</v>
      </c>
      <c r="AA45" s="125" t="str">
        <f t="shared" si="16"/>
        <v>ok</v>
      </c>
      <c r="AB45" s="125" t="str">
        <f t="shared" si="17"/>
        <v>ok</v>
      </c>
      <c r="AC45" s="125" t="str">
        <f t="shared" si="18"/>
        <v>ok</v>
      </c>
    </row>
    <row r="46" spans="1:29" x14ac:dyDescent="0.2">
      <c r="A46" s="132">
        <f t="shared" si="20"/>
        <v>38</v>
      </c>
      <c r="B46" s="6"/>
      <c r="C46" s="3"/>
      <c r="D46" s="3"/>
      <c r="E46" s="3"/>
      <c r="F46" s="5"/>
      <c r="G46" s="5"/>
      <c r="H46" s="2">
        <v>0</v>
      </c>
      <c r="I46" s="2">
        <v>0</v>
      </c>
      <c r="J46" s="2">
        <v>0</v>
      </c>
      <c r="K46" s="127">
        <f t="shared" si="2"/>
        <v>0</v>
      </c>
      <c r="L46" s="127">
        <f t="shared" si="6"/>
        <v>0</v>
      </c>
      <c r="M46" s="127">
        <f t="shared" si="3"/>
        <v>0</v>
      </c>
      <c r="N46" s="127">
        <f t="shared" si="7"/>
        <v>0</v>
      </c>
      <c r="O46" s="127">
        <f t="shared" si="8"/>
        <v>0</v>
      </c>
      <c r="P46" s="127">
        <f t="shared" si="9"/>
        <v>0</v>
      </c>
      <c r="Q46" s="127">
        <f t="shared" si="10"/>
        <v>0</v>
      </c>
      <c r="R46" s="1">
        <v>0</v>
      </c>
      <c r="S46" s="127">
        <f t="shared" si="11"/>
        <v>0</v>
      </c>
      <c r="T46" s="127">
        <f t="shared" si="4"/>
        <v>0</v>
      </c>
      <c r="U46" s="127">
        <f t="shared" si="12"/>
        <v>0</v>
      </c>
      <c r="W46" s="127">
        <f t="shared" si="13"/>
        <v>0</v>
      </c>
      <c r="X46" s="125">
        <f t="shared" si="14"/>
        <v>0</v>
      </c>
      <c r="Y46" s="125" t="str">
        <f t="shared" si="5"/>
        <v>ok</v>
      </c>
      <c r="Z46" s="125" t="str">
        <f t="shared" si="15"/>
        <v>ok</v>
      </c>
      <c r="AA46" s="125" t="str">
        <f t="shared" si="16"/>
        <v>ok</v>
      </c>
      <c r="AB46" s="125" t="str">
        <f t="shared" si="17"/>
        <v>ok</v>
      </c>
      <c r="AC46" s="125" t="str">
        <f t="shared" si="18"/>
        <v>ok</v>
      </c>
    </row>
    <row r="47" spans="1:29" x14ac:dyDescent="0.2">
      <c r="A47" s="132">
        <f t="shared" si="20"/>
        <v>39</v>
      </c>
      <c r="B47" s="6"/>
      <c r="C47" s="3"/>
      <c r="D47" s="3"/>
      <c r="E47" s="3"/>
      <c r="F47" s="5"/>
      <c r="G47" s="5"/>
      <c r="H47" s="2">
        <v>0</v>
      </c>
      <c r="I47" s="2">
        <v>0</v>
      </c>
      <c r="J47" s="2">
        <v>0</v>
      </c>
      <c r="K47" s="127">
        <f t="shared" si="2"/>
        <v>0</v>
      </c>
      <c r="L47" s="127">
        <f t="shared" si="6"/>
        <v>0</v>
      </c>
      <c r="M47" s="127">
        <f t="shared" si="3"/>
        <v>0</v>
      </c>
      <c r="N47" s="127">
        <f t="shared" si="7"/>
        <v>0</v>
      </c>
      <c r="O47" s="127">
        <f t="shared" si="8"/>
        <v>0</v>
      </c>
      <c r="P47" s="127">
        <f t="shared" si="9"/>
        <v>0</v>
      </c>
      <c r="Q47" s="127">
        <f t="shared" si="10"/>
        <v>0</v>
      </c>
      <c r="R47" s="1">
        <v>0</v>
      </c>
      <c r="S47" s="127">
        <f t="shared" si="11"/>
        <v>0</v>
      </c>
      <c r="T47" s="127">
        <f t="shared" si="4"/>
        <v>0</v>
      </c>
      <c r="U47" s="127">
        <f t="shared" si="12"/>
        <v>0</v>
      </c>
      <c r="W47" s="127">
        <f t="shared" si="13"/>
        <v>0</v>
      </c>
      <c r="X47" s="125">
        <f t="shared" si="14"/>
        <v>0</v>
      </c>
      <c r="Y47" s="125" t="str">
        <f t="shared" si="5"/>
        <v>ok</v>
      </c>
      <c r="Z47" s="125" t="str">
        <f t="shared" si="15"/>
        <v>ok</v>
      </c>
      <c r="AA47" s="125" t="str">
        <f t="shared" si="16"/>
        <v>ok</v>
      </c>
      <c r="AB47" s="125" t="str">
        <f t="shared" si="17"/>
        <v>ok</v>
      </c>
      <c r="AC47" s="125" t="str">
        <f t="shared" si="18"/>
        <v>ok</v>
      </c>
    </row>
    <row r="48" spans="1:29" x14ac:dyDescent="0.2">
      <c r="A48" s="132">
        <f t="shared" si="20"/>
        <v>40</v>
      </c>
      <c r="B48" s="6"/>
      <c r="C48" s="3"/>
      <c r="D48" s="3"/>
      <c r="E48" s="3"/>
      <c r="F48" s="5"/>
      <c r="G48" s="5"/>
      <c r="H48" s="2">
        <v>0</v>
      </c>
      <c r="I48" s="2">
        <v>0</v>
      </c>
      <c r="J48" s="2">
        <v>0</v>
      </c>
      <c r="K48" s="127">
        <f t="shared" si="2"/>
        <v>0</v>
      </c>
      <c r="L48" s="127">
        <f t="shared" si="6"/>
        <v>0</v>
      </c>
      <c r="M48" s="127">
        <f t="shared" si="3"/>
        <v>0</v>
      </c>
      <c r="N48" s="127">
        <f t="shared" si="7"/>
        <v>0</v>
      </c>
      <c r="O48" s="127">
        <f t="shared" si="8"/>
        <v>0</v>
      </c>
      <c r="P48" s="127">
        <f t="shared" si="9"/>
        <v>0</v>
      </c>
      <c r="Q48" s="127">
        <f t="shared" si="10"/>
        <v>0</v>
      </c>
      <c r="R48" s="1">
        <v>0</v>
      </c>
      <c r="S48" s="127">
        <f t="shared" si="11"/>
        <v>0</v>
      </c>
      <c r="T48" s="127">
        <f t="shared" si="4"/>
        <v>0</v>
      </c>
      <c r="U48" s="127">
        <f t="shared" si="12"/>
        <v>0</v>
      </c>
      <c r="W48" s="127">
        <f t="shared" si="13"/>
        <v>0</v>
      </c>
      <c r="X48" s="125">
        <f t="shared" si="14"/>
        <v>0</v>
      </c>
      <c r="Y48" s="125" t="str">
        <f t="shared" si="5"/>
        <v>ok</v>
      </c>
      <c r="Z48" s="125" t="str">
        <f t="shared" si="15"/>
        <v>ok</v>
      </c>
      <c r="AA48" s="125" t="str">
        <f t="shared" si="16"/>
        <v>ok</v>
      </c>
      <c r="AB48" s="125" t="str">
        <f t="shared" si="17"/>
        <v>ok</v>
      </c>
      <c r="AC48" s="125" t="str">
        <f t="shared" si="18"/>
        <v>ok</v>
      </c>
    </row>
    <row r="49" spans="1:29" x14ac:dyDescent="0.2">
      <c r="A49" s="132">
        <f t="shared" si="20"/>
        <v>41</v>
      </c>
      <c r="B49" s="6"/>
      <c r="C49" s="3"/>
      <c r="D49" s="3"/>
      <c r="E49" s="3"/>
      <c r="F49" s="5"/>
      <c r="G49" s="5"/>
      <c r="H49" s="2">
        <v>0</v>
      </c>
      <c r="I49" s="2">
        <v>0</v>
      </c>
      <c r="J49" s="2">
        <v>0</v>
      </c>
      <c r="K49" s="127">
        <f t="shared" si="2"/>
        <v>0</v>
      </c>
      <c r="L49" s="127">
        <f t="shared" si="6"/>
        <v>0</v>
      </c>
      <c r="M49" s="127">
        <f t="shared" si="3"/>
        <v>0</v>
      </c>
      <c r="N49" s="127">
        <f t="shared" si="7"/>
        <v>0</v>
      </c>
      <c r="O49" s="127">
        <f t="shared" si="8"/>
        <v>0</v>
      </c>
      <c r="P49" s="127">
        <f t="shared" si="9"/>
        <v>0</v>
      </c>
      <c r="Q49" s="127">
        <f t="shared" si="10"/>
        <v>0</v>
      </c>
      <c r="R49" s="1">
        <v>0</v>
      </c>
      <c r="S49" s="127">
        <f t="shared" si="11"/>
        <v>0</v>
      </c>
      <c r="T49" s="127">
        <f t="shared" si="4"/>
        <v>0</v>
      </c>
      <c r="U49" s="127">
        <f t="shared" si="12"/>
        <v>0</v>
      </c>
      <c r="W49" s="127">
        <f t="shared" si="13"/>
        <v>0</v>
      </c>
      <c r="X49" s="125">
        <f t="shared" si="14"/>
        <v>0</v>
      </c>
      <c r="Y49" s="125" t="str">
        <f t="shared" si="5"/>
        <v>ok</v>
      </c>
      <c r="Z49" s="125" t="str">
        <f t="shared" si="15"/>
        <v>ok</v>
      </c>
      <c r="AA49" s="125" t="str">
        <f t="shared" si="16"/>
        <v>ok</v>
      </c>
      <c r="AB49" s="125" t="str">
        <f t="shared" si="17"/>
        <v>ok</v>
      </c>
      <c r="AC49" s="125" t="str">
        <f t="shared" si="18"/>
        <v>ok</v>
      </c>
    </row>
    <row r="50" spans="1:29" x14ac:dyDescent="0.2">
      <c r="A50" s="132">
        <f t="shared" ref="A50:A80" si="21">+A49+1</f>
        <v>42</v>
      </c>
      <c r="B50" s="6"/>
      <c r="C50" s="3"/>
      <c r="D50" s="3"/>
      <c r="E50" s="3"/>
      <c r="F50" s="5"/>
      <c r="G50" s="5"/>
      <c r="H50" s="2">
        <v>0</v>
      </c>
      <c r="I50" s="2">
        <v>0</v>
      </c>
      <c r="J50" s="2">
        <v>0</v>
      </c>
      <c r="K50" s="127">
        <f t="shared" si="2"/>
        <v>0</v>
      </c>
      <c r="L50" s="127">
        <f t="shared" si="6"/>
        <v>0</v>
      </c>
      <c r="M50" s="127">
        <f t="shared" si="3"/>
        <v>0</v>
      </c>
      <c r="N50" s="127">
        <f t="shared" si="7"/>
        <v>0</v>
      </c>
      <c r="O50" s="127">
        <f t="shared" si="8"/>
        <v>0</v>
      </c>
      <c r="P50" s="127">
        <f t="shared" si="9"/>
        <v>0</v>
      </c>
      <c r="Q50" s="127">
        <f t="shared" si="10"/>
        <v>0</v>
      </c>
      <c r="R50" s="1">
        <v>0</v>
      </c>
      <c r="S50" s="127">
        <f t="shared" si="11"/>
        <v>0</v>
      </c>
      <c r="T50" s="127">
        <f t="shared" si="4"/>
        <v>0</v>
      </c>
      <c r="U50" s="127">
        <f t="shared" si="12"/>
        <v>0</v>
      </c>
      <c r="W50" s="127">
        <f t="shared" si="13"/>
        <v>0</v>
      </c>
      <c r="X50" s="125">
        <f t="shared" si="14"/>
        <v>0</v>
      </c>
      <c r="Y50" s="125" t="str">
        <f t="shared" si="5"/>
        <v>ok</v>
      </c>
      <c r="Z50" s="125" t="str">
        <f t="shared" si="15"/>
        <v>ok</v>
      </c>
      <c r="AA50" s="125" t="str">
        <f t="shared" si="16"/>
        <v>ok</v>
      </c>
      <c r="AB50" s="125" t="str">
        <f t="shared" si="17"/>
        <v>ok</v>
      </c>
      <c r="AC50" s="125" t="str">
        <f t="shared" si="18"/>
        <v>ok</v>
      </c>
    </row>
    <row r="51" spans="1:29" x14ac:dyDescent="0.2">
      <c r="A51" s="132">
        <f t="shared" si="21"/>
        <v>43</v>
      </c>
      <c r="B51" s="6"/>
      <c r="C51" s="3"/>
      <c r="D51" s="3"/>
      <c r="E51" s="3"/>
      <c r="F51" s="5"/>
      <c r="G51" s="5"/>
      <c r="H51" s="2">
        <v>0</v>
      </c>
      <c r="I51" s="2">
        <v>0</v>
      </c>
      <c r="J51" s="2">
        <v>0</v>
      </c>
      <c r="K51" s="127">
        <f t="shared" si="2"/>
        <v>0</v>
      </c>
      <c r="L51" s="127">
        <f t="shared" si="6"/>
        <v>0</v>
      </c>
      <c r="M51" s="127">
        <f t="shared" si="3"/>
        <v>0</v>
      </c>
      <c r="N51" s="127">
        <f t="shared" si="7"/>
        <v>0</v>
      </c>
      <c r="O51" s="127">
        <f t="shared" si="8"/>
        <v>0</v>
      </c>
      <c r="P51" s="127">
        <f t="shared" si="9"/>
        <v>0</v>
      </c>
      <c r="Q51" s="127">
        <f t="shared" si="10"/>
        <v>0</v>
      </c>
      <c r="R51" s="1">
        <v>0</v>
      </c>
      <c r="S51" s="127">
        <f t="shared" si="11"/>
        <v>0</v>
      </c>
      <c r="T51" s="127">
        <f t="shared" si="4"/>
        <v>0</v>
      </c>
      <c r="U51" s="127">
        <f t="shared" si="12"/>
        <v>0</v>
      </c>
      <c r="W51" s="127">
        <f t="shared" si="13"/>
        <v>0</v>
      </c>
      <c r="X51" s="125">
        <f t="shared" si="14"/>
        <v>0</v>
      </c>
      <c r="Y51" s="125" t="str">
        <f t="shared" si="5"/>
        <v>ok</v>
      </c>
      <c r="Z51" s="125" t="str">
        <f t="shared" si="15"/>
        <v>ok</v>
      </c>
      <c r="AA51" s="125" t="str">
        <f t="shared" si="16"/>
        <v>ok</v>
      </c>
      <c r="AB51" s="125" t="str">
        <f t="shared" si="17"/>
        <v>ok</v>
      </c>
      <c r="AC51" s="125" t="str">
        <f t="shared" si="18"/>
        <v>ok</v>
      </c>
    </row>
    <row r="52" spans="1:29" x14ac:dyDescent="0.2">
      <c r="A52" s="132">
        <f t="shared" si="21"/>
        <v>44</v>
      </c>
      <c r="B52" s="6"/>
      <c r="C52" s="3"/>
      <c r="D52" s="3"/>
      <c r="E52" s="3"/>
      <c r="F52" s="5"/>
      <c r="G52" s="5"/>
      <c r="H52" s="2">
        <v>0</v>
      </c>
      <c r="I52" s="2">
        <v>0</v>
      </c>
      <c r="J52" s="2">
        <v>0</v>
      </c>
      <c r="K52" s="127">
        <f t="shared" si="2"/>
        <v>0</v>
      </c>
      <c r="L52" s="127">
        <f t="shared" si="6"/>
        <v>0</v>
      </c>
      <c r="M52" s="127">
        <f t="shared" si="3"/>
        <v>0</v>
      </c>
      <c r="N52" s="127">
        <f t="shared" si="7"/>
        <v>0</v>
      </c>
      <c r="O52" s="127">
        <f t="shared" si="8"/>
        <v>0</v>
      </c>
      <c r="P52" s="127">
        <f t="shared" si="9"/>
        <v>0</v>
      </c>
      <c r="Q52" s="127">
        <f t="shared" si="10"/>
        <v>0</v>
      </c>
      <c r="R52" s="1">
        <v>0</v>
      </c>
      <c r="S52" s="127">
        <f t="shared" si="11"/>
        <v>0</v>
      </c>
      <c r="T52" s="127">
        <f t="shared" si="4"/>
        <v>0</v>
      </c>
      <c r="U52" s="127">
        <f t="shared" si="12"/>
        <v>0</v>
      </c>
      <c r="W52" s="127">
        <f t="shared" si="13"/>
        <v>0</v>
      </c>
      <c r="X52" s="125">
        <f t="shared" si="14"/>
        <v>0</v>
      </c>
      <c r="Y52" s="125" t="str">
        <f t="shared" si="5"/>
        <v>ok</v>
      </c>
      <c r="Z52" s="125" t="str">
        <f t="shared" si="15"/>
        <v>ok</v>
      </c>
      <c r="AA52" s="125" t="str">
        <f t="shared" si="16"/>
        <v>ok</v>
      </c>
      <c r="AB52" s="125" t="str">
        <f t="shared" si="17"/>
        <v>ok</v>
      </c>
      <c r="AC52" s="125" t="str">
        <f t="shared" si="18"/>
        <v>ok</v>
      </c>
    </row>
    <row r="53" spans="1:29" x14ac:dyDescent="0.2">
      <c r="A53" s="132">
        <f t="shared" si="21"/>
        <v>45</v>
      </c>
      <c r="B53" s="6"/>
      <c r="C53" s="3"/>
      <c r="D53" s="3"/>
      <c r="E53" s="3"/>
      <c r="F53" s="5"/>
      <c r="G53" s="5"/>
      <c r="H53" s="2">
        <v>0</v>
      </c>
      <c r="I53" s="2">
        <v>0</v>
      </c>
      <c r="J53" s="2">
        <v>0</v>
      </c>
      <c r="K53" s="127">
        <f t="shared" si="2"/>
        <v>0</v>
      </c>
      <c r="L53" s="127">
        <f t="shared" si="6"/>
        <v>0</v>
      </c>
      <c r="M53" s="127">
        <f t="shared" si="3"/>
        <v>0</v>
      </c>
      <c r="N53" s="127">
        <f t="shared" si="7"/>
        <v>0</v>
      </c>
      <c r="O53" s="127">
        <f t="shared" si="8"/>
        <v>0</v>
      </c>
      <c r="P53" s="127">
        <f t="shared" si="9"/>
        <v>0</v>
      </c>
      <c r="Q53" s="127">
        <f t="shared" si="10"/>
        <v>0</v>
      </c>
      <c r="R53" s="1">
        <v>0</v>
      </c>
      <c r="S53" s="127">
        <f t="shared" si="11"/>
        <v>0</v>
      </c>
      <c r="T53" s="127">
        <f t="shared" si="4"/>
        <v>0</v>
      </c>
      <c r="U53" s="127">
        <f t="shared" si="12"/>
        <v>0</v>
      </c>
      <c r="W53" s="127">
        <f t="shared" si="13"/>
        <v>0</v>
      </c>
      <c r="X53" s="125">
        <f t="shared" si="14"/>
        <v>0</v>
      </c>
      <c r="Y53" s="125" t="str">
        <f t="shared" si="5"/>
        <v>ok</v>
      </c>
      <c r="Z53" s="125" t="str">
        <f t="shared" si="15"/>
        <v>ok</v>
      </c>
      <c r="AA53" s="125" t="str">
        <f t="shared" si="16"/>
        <v>ok</v>
      </c>
      <c r="AB53" s="125" t="str">
        <f t="shared" si="17"/>
        <v>ok</v>
      </c>
      <c r="AC53" s="125" t="str">
        <f t="shared" si="18"/>
        <v>ok</v>
      </c>
    </row>
    <row r="54" spans="1:29" x14ac:dyDescent="0.2">
      <c r="A54" s="132">
        <f t="shared" si="21"/>
        <v>46</v>
      </c>
      <c r="B54" s="6"/>
      <c r="C54" s="3"/>
      <c r="D54" s="3"/>
      <c r="E54" s="3"/>
      <c r="F54" s="5"/>
      <c r="G54" s="5"/>
      <c r="H54" s="2">
        <v>0</v>
      </c>
      <c r="I54" s="2">
        <v>0</v>
      </c>
      <c r="J54" s="2">
        <v>0</v>
      </c>
      <c r="K54" s="127">
        <f t="shared" si="2"/>
        <v>0</v>
      </c>
      <c r="L54" s="127">
        <f t="shared" si="6"/>
        <v>0</v>
      </c>
      <c r="M54" s="127">
        <f t="shared" si="3"/>
        <v>0</v>
      </c>
      <c r="N54" s="127">
        <f t="shared" si="7"/>
        <v>0</v>
      </c>
      <c r="O54" s="127">
        <f t="shared" si="8"/>
        <v>0</v>
      </c>
      <c r="P54" s="127">
        <f t="shared" si="9"/>
        <v>0</v>
      </c>
      <c r="Q54" s="127">
        <f t="shared" si="10"/>
        <v>0</v>
      </c>
      <c r="R54" s="1">
        <v>0</v>
      </c>
      <c r="S54" s="127">
        <f t="shared" si="11"/>
        <v>0</v>
      </c>
      <c r="T54" s="127">
        <f t="shared" si="4"/>
        <v>0</v>
      </c>
      <c r="U54" s="127">
        <f t="shared" si="12"/>
        <v>0</v>
      </c>
      <c r="W54" s="127">
        <f t="shared" si="13"/>
        <v>0</v>
      </c>
      <c r="X54" s="125">
        <f t="shared" si="14"/>
        <v>0</v>
      </c>
      <c r="Y54" s="125" t="str">
        <f t="shared" si="5"/>
        <v>ok</v>
      </c>
      <c r="Z54" s="125" t="str">
        <f t="shared" si="15"/>
        <v>ok</v>
      </c>
      <c r="AA54" s="125" t="str">
        <f t="shared" si="16"/>
        <v>ok</v>
      </c>
      <c r="AB54" s="125" t="str">
        <f t="shared" si="17"/>
        <v>ok</v>
      </c>
      <c r="AC54" s="125" t="str">
        <f t="shared" si="18"/>
        <v>ok</v>
      </c>
    </row>
    <row r="55" spans="1:29" x14ac:dyDescent="0.2">
      <c r="A55" s="132">
        <f t="shared" si="21"/>
        <v>47</v>
      </c>
      <c r="B55" s="6"/>
      <c r="C55" s="3"/>
      <c r="D55" s="3"/>
      <c r="E55" s="3"/>
      <c r="F55" s="5"/>
      <c r="G55" s="5"/>
      <c r="H55" s="2">
        <v>0</v>
      </c>
      <c r="I55" s="2">
        <v>0</v>
      </c>
      <c r="J55" s="2">
        <v>0</v>
      </c>
      <c r="K55" s="127">
        <f t="shared" si="2"/>
        <v>0</v>
      </c>
      <c r="L55" s="127">
        <f t="shared" si="6"/>
        <v>0</v>
      </c>
      <c r="M55" s="127">
        <f t="shared" si="3"/>
        <v>0</v>
      </c>
      <c r="N55" s="127">
        <f t="shared" si="7"/>
        <v>0</v>
      </c>
      <c r="O55" s="127">
        <f t="shared" si="8"/>
        <v>0</v>
      </c>
      <c r="P55" s="127">
        <f t="shared" si="9"/>
        <v>0</v>
      </c>
      <c r="Q55" s="127">
        <f t="shared" si="10"/>
        <v>0</v>
      </c>
      <c r="R55" s="1">
        <v>0</v>
      </c>
      <c r="S55" s="127">
        <f t="shared" si="11"/>
        <v>0</v>
      </c>
      <c r="T55" s="127">
        <f t="shared" si="4"/>
        <v>0</v>
      </c>
      <c r="U55" s="127">
        <f t="shared" si="12"/>
        <v>0</v>
      </c>
      <c r="W55" s="127">
        <f t="shared" si="13"/>
        <v>0</v>
      </c>
      <c r="X55" s="125">
        <f t="shared" si="14"/>
        <v>0</v>
      </c>
      <c r="Y55" s="125" t="str">
        <f t="shared" si="5"/>
        <v>ok</v>
      </c>
      <c r="Z55" s="125" t="str">
        <f t="shared" si="15"/>
        <v>ok</v>
      </c>
      <c r="AA55" s="125" t="str">
        <f t="shared" si="16"/>
        <v>ok</v>
      </c>
      <c r="AB55" s="125" t="str">
        <f t="shared" si="17"/>
        <v>ok</v>
      </c>
      <c r="AC55" s="125" t="str">
        <f t="shared" si="18"/>
        <v>ok</v>
      </c>
    </row>
    <row r="56" spans="1:29" x14ac:dyDescent="0.2">
      <c r="A56" s="132">
        <f t="shared" si="21"/>
        <v>48</v>
      </c>
      <c r="B56" s="6"/>
      <c r="C56" s="3"/>
      <c r="D56" s="3"/>
      <c r="E56" s="3"/>
      <c r="F56" s="5"/>
      <c r="G56" s="5"/>
      <c r="H56" s="2">
        <v>0</v>
      </c>
      <c r="I56" s="2">
        <v>0</v>
      </c>
      <c r="J56" s="2">
        <v>0</v>
      </c>
      <c r="K56" s="127">
        <f t="shared" si="2"/>
        <v>0</v>
      </c>
      <c r="L56" s="127">
        <f t="shared" si="6"/>
        <v>0</v>
      </c>
      <c r="M56" s="127">
        <f t="shared" si="3"/>
        <v>0</v>
      </c>
      <c r="N56" s="127">
        <f t="shared" si="7"/>
        <v>0</v>
      </c>
      <c r="O56" s="127">
        <f t="shared" si="8"/>
        <v>0</v>
      </c>
      <c r="P56" s="127">
        <f t="shared" si="9"/>
        <v>0</v>
      </c>
      <c r="Q56" s="127">
        <f t="shared" si="10"/>
        <v>0</v>
      </c>
      <c r="R56" s="1">
        <v>0</v>
      </c>
      <c r="S56" s="127">
        <f t="shared" si="11"/>
        <v>0</v>
      </c>
      <c r="T56" s="127">
        <f t="shared" si="4"/>
        <v>0</v>
      </c>
      <c r="U56" s="127">
        <f t="shared" si="12"/>
        <v>0</v>
      </c>
      <c r="W56" s="127">
        <f t="shared" si="13"/>
        <v>0</v>
      </c>
      <c r="X56" s="125">
        <f t="shared" si="14"/>
        <v>0</v>
      </c>
      <c r="Y56" s="125" t="str">
        <f t="shared" si="5"/>
        <v>ok</v>
      </c>
      <c r="Z56" s="125" t="str">
        <f t="shared" si="15"/>
        <v>ok</v>
      </c>
      <c r="AA56" s="125" t="str">
        <f t="shared" si="16"/>
        <v>ok</v>
      </c>
      <c r="AB56" s="125" t="str">
        <f t="shared" si="17"/>
        <v>ok</v>
      </c>
      <c r="AC56" s="125" t="str">
        <f t="shared" si="18"/>
        <v>ok</v>
      </c>
    </row>
    <row r="57" spans="1:29" x14ac:dyDescent="0.2">
      <c r="A57" s="132">
        <f t="shared" si="21"/>
        <v>49</v>
      </c>
      <c r="B57" s="6"/>
      <c r="C57" s="3"/>
      <c r="D57" s="3"/>
      <c r="E57" s="3"/>
      <c r="F57" s="5"/>
      <c r="G57" s="5"/>
      <c r="H57" s="2">
        <v>0</v>
      </c>
      <c r="I57" s="2">
        <v>0</v>
      </c>
      <c r="J57" s="2">
        <v>0</v>
      </c>
      <c r="K57" s="127">
        <f t="shared" si="2"/>
        <v>0</v>
      </c>
      <c r="L57" s="127">
        <f t="shared" si="6"/>
        <v>0</v>
      </c>
      <c r="M57" s="127">
        <f t="shared" si="3"/>
        <v>0</v>
      </c>
      <c r="N57" s="127">
        <f t="shared" si="7"/>
        <v>0</v>
      </c>
      <c r="O57" s="127">
        <f t="shared" si="8"/>
        <v>0</v>
      </c>
      <c r="P57" s="127">
        <f t="shared" si="9"/>
        <v>0</v>
      </c>
      <c r="Q57" s="127">
        <f t="shared" si="10"/>
        <v>0</v>
      </c>
      <c r="R57" s="1">
        <v>0</v>
      </c>
      <c r="S57" s="127">
        <f t="shared" si="11"/>
        <v>0</v>
      </c>
      <c r="T57" s="127">
        <f t="shared" si="4"/>
        <v>0</v>
      </c>
      <c r="U57" s="127">
        <f t="shared" si="12"/>
        <v>0</v>
      </c>
      <c r="W57" s="127">
        <f t="shared" si="13"/>
        <v>0</v>
      </c>
      <c r="X57" s="125">
        <f t="shared" si="14"/>
        <v>0</v>
      </c>
      <c r="Y57" s="125" t="str">
        <f t="shared" si="5"/>
        <v>ok</v>
      </c>
      <c r="Z57" s="125" t="str">
        <f t="shared" si="15"/>
        <v>ok</v>
      </c>
      <c r="AA57" s="125" t="str">
        <f t="shared" si="16"/>
        <v>ok</v>
      </c>
      <c r="AB57" s="125" t="str">
        <f t="shared" si="17"/>
        <v>ok</v>
      </c>
      <c r="AC57" s="125" t="str">
        <f t="shared" si="18"/>
        <v>ok</v>
      </c>
    </row>
    <row r="58" spans="1:29" x14ac:dyDescent="0.2">
      <c r="A58" s="132">
        <f t="shared" si="21"/>
        <v>50</v>
      </c>
      <c r="B58" s="6"/>
      <c r="C58" s="3"/>
      <c r="D58" s="3"/>
      <c r="E58" s="3"/>
      <c r="F58" s="5"/>
      <c r="G58" s="5"/>
      <c r="H58" s="2">
        <v>0</v>
      </c>
      <c r="I58" s="2">
        <v>0</v>
      </c>
      <c r="J58" s="2">
        <v>0</v>
      </c>
      <c r="K58" s="127">
        <f t="shared" si="2"/>
        <v>0</v>
      </c>
      <c r="L58" s="127">
        <f t="shared" si="6"/>
        <v>0</v>
      </c>
      <c r="M58" s="127">
        <f t="shared" si="3"/>
        <v>0</v>
      </c>
      <c r="N58" s="127">
        <f t="shared" si="7"/>
        <v>0</v>
      </c>
      <c r="O58" s="127">
        <f t="shared" si="8"/>
        <v>0</v>
      </c>
      <c r="P58" s="127">
        <f t="shared" si="9"/>
        <v>0</v>
      </c>
      <c r="Q58" s="127">
        <f t="shared" si="10"/>
        <v>0</v>
      </c>
      <c r="R58" s="1">
        <v>0</v>
      </c>
      <c r="S58" s="127">
        <f t="shared" si="11"/>
        <v>0</v>
      </c>
      <c r="T58" s="127">
        <f t="shared" si="4"/>
        <v>0</v>
      </c>
      <c r="U58" s="127">
        <f t="shared" si="12"/>
        <v>0</v>
      </c>
      <c r="W58" s="127">
        <f t="shared" si="13"/>
        <v>0</v>
      </c>
      <c r="X58" s="125">
        <f t="shared" si="14"/>
        <v>0</v>
      </c>
      <c r="Y58" s="125" t="str">
        <f t="shared" si="5"/>
        <v>ok</v>
      </c>
      <c r="Z58" s="125" t="str">
        <f t="shared" si="15"/>
        <v>ok</v>
      </c>
      <c r="AA58" s="125" t="str">
        <f t="shared" si="16"/>
        <v>ok</v>
      </c>
      <c r="AB58" s="125" t="str">
        <f t="shared" si="17"/>
        <v>ok</v>
      </c>
      <c r="AC58" s="125" t="str">
        <f t="shared" si="18"/>
        <v>ok</v>
      </c>
    </row>
    <row r="59" spans="1:29" x14ac:dyDescent="0.2">
      <c r="A59" s="132">
        <f t="shared" si="21"/>
        <v>51</v>
      </c>
      <c r="B59" s="6"/>
      <c r="C59" s="3"/>
      <c r="D59" s="3"/>
      <c r="E59" s="3"/>
      <c r="F59" s="5"/>
      <c r="G59" s="5"/>
      <c r="H59" s="2">
        <v>0</v>
      </c>
      <c r="I59" s="2">
        <v>0</v>
      </c>
      <c r="J59" s="2">
        <v>0</v>
      </c>
      <c r="K59" s="127">
        <f t="shared" si="2"/>
        <v>0</v>
      </c>
      <c r="L59" s="127">
        <f t="shared" si="6"/>
        <v>0</v>
      </c>
      <c r="M59" s="127">
        <f t="shared" si="3"/>
        <v>0</v>
      </c>
      <c r="N59" s="127">
        <f t="shared" si="7"/>
        <v>0</v>
      </c>
      <c r="O59" s="127">
        <f t="shared" si="8"/>
        <v>0</v>
      </c>
      <c r="P59" s="127">
        <f t="shared" si="9"/>
        <v>0</v>
      </c>
      <c r="Q59" s="127">
        <f t="shared" si="10"/>
        <v>0</v>
      </c>
      <c r="R59" s="1">
        <v>0</v>
      </c>
      <c r="S59" s="127">
        <f t="shared" si="11"/>
        <v>0</v>
      </c>
      <c r="T59" s="127">
        <f t="shared" si="4"/>
        <v>0</v>
      </c>
      <c r="U59" s="127">
        <f t="shared" si="12"/>
        <v>0</v>
      </c>
      <c r="W59" s="127">
        <f t="shared" si="13"/>
        <v>0</v>
      </c>
      <c r="X59" s="125">
        <f t="shared" si="14"/>
        <v>0</v>
      </c>
      <c r="Y59" s="125" t="str">
        <f t="shared" si="5"/>
        <v>ok</v>
      </c>
      <c r="Z59" s="125" t="str">
        <f t="shared" si="15"/>
        <v>ok</v>
      </c>
      <c r="AA59" s="125" t="str">
        <f t="shared" si="16"/>
        <v>ok</v>
      </c>
      <c r="AB59" s="125" t="str">
        <f t="shared" si="17"/>
        <v>ok</v>
      </c>
      <c r="AC59" s="125" t="str">
        <f t="shared" si="18"/>
        <v>ok</v>
      </c>
    </row>
    <row r="60" spans="1:29" x14ac:dyDescent="0.2">
      <c r="A60" s="132">
        <f t="shared" si="21"/>
        <v>52</v>
      </c>
      <c r="B60" s="6"/>
      <c r="C60" s="3"/>
      <c r="D60" s="3"/>
      <c r="E60" s="3"/>
      <c r="F60" s="5"/>
      <c r="G60" s="5"/>
      <c r="H60" s="2">
        <v>0</v>
      </c>
      <c r="I60" s="2">
        <v>0</v>
      </c>
      <c r="J60" s="2">
        <v>0</v>
      </c>
      <c r="K60" s="127">
        <f t="shared" si="2"/>
        <v>0</v>
      </c>
      <c r="L60" s="127">
        <f t="shared" si="6"/>
        <v>0</v>
      </c>
      <c r="M60" s="127">
        <f t="shared" si="3"/>
        <v>0</v>
      </c>
      <c r="N60" s="127">
        <f t="shared" si="7"/>
        <v>0</v>
      </c>
      <c r="O60" s="127">
        <f t="shared" si="8"/>
        <v>0</v>
      </c>
      <c r="P60" s="127">
        <f t="shared" si="9"/>
        <v>0</v>
      </c>
      <c r="Q60" s="127">
        <f t="shared" si="10"/>
        <v>0</v>
      </c>
      <c r="R60" s="1">
        <v>0</v>
      </c>
      <c r="S60" s="127">
        <f t="shared" si="11"/>
        <v>0</v>
      </c>
      <c r="T60" s="127">
        <f t="shared" si="4"/>
        <v>0</v>
      </c>
      <c r="U60" s="127">
        <f t="shared" si="12"/>
        <v>0</v>
      </c>
      <c r="W60" s="127">
        <f t="shared" si="13"/>
        <v>0</v>
      </c>
      <c r="X60" s="125">
        <f t="shared" si="14"/>
        <v>0</v>
      </c>
      <c r="Y60" s="125" t="str">
        <f t="shared" si="5"/>
        <v>ok</v>
      </c>
      <c r="Z60" s="125" t="str">
        <f t="shared" si="15"/>
        <v>ok</v>
      </c>
      <c r="AA60" s="125" t="str">
        <f t="shared" si="16"/>
        <v>ok</v>
      </c>
      <c r="AB60" s="125" t="str">
        <f t="shared" si="17"/>
        <v>ok</v>
      </c>
      <c r="AC60" s="125" t="str">
        <f t="shared" si="18"/>
        <v>ok</v>
      </c>
    </row>
    <row r="61" spans="1:29" x14ac:dyDescent="0.2">
      <c r="A61" s="132">
        <f t="shared" si="21"/>
        <v>53</v>
      </c>
      <c r="B61" s="6"/>
      <c r="C61" s="3"/>
      <c r="D61" s="3"/>
      <c r="E61" s="3"/>
      <c r="F61" s="5"/>
      <c r="G61" s="5"/>
      <c r="H61" s="2">
        <v>0</v>
      </c>
      <c r="I61" s="2">
        <v>0</v>
      </c>
      <c r="J61" s="2">
        <v>0</v>
      </c>
      <c r="K61" s="127">
        <f t="shared" si="2"/>
        <v>0</v>
      </c>
      <c r="L61" s="127">
        <f t="shared" si="6"/>
        <v>0</v>
      </c>
      <c r="M61" s="127">
        <f t="shared" si="3"/>
        <v>0</v>
      </c>
      <c r="N61" s="127">
        <f t="shared" si="7"/>
        <v>0</v>
      </c>
      <c r="O61" s="127">
        <f t="shared" si="8"/>
        <v>0</v>
      </c>
      <c r="P61" s="127">
        <f t="shared" si="9"/>
        <v>0</v>
      </c>
      <c r="Q61" s="127">
        <f t="shared" si="10"/>
        <v>0</v>
      </c>
      <c r="R61" s="1">
        <v>0</v>
      </c>
      <c r="S61" s="127">
        <f t="shared" si="11"/>
        <v>0</v>
      </c>
      <c r="T61" s="127">
        <f t="shared" si="4"/>
        <v>0</v>
      </c>
      <c r="U61" s="127">
        <f t="shared" si="12"/>
        <v>0</v>
      </c>
      <c r="W61" s="127">
        <f t="shared" si="13"/>
        <v>0</v>
      </c>
      <c r="X61" s="125">
        <f t="shared" si="14"/>
        <v>0</v>
      </c>
      <c r="Y61" s="125" t="str">
        <f t="shared" si="5"/>
        <v>ok</v>
      </c>
      <c r="Z61" s="125" t="str">
        <f t="shared" si="15"/>
        <v>ok</v>
      </c>
      <c r="AA61" s="125" t="str">
        <f t="shared" si="16"/>
        <v>ok</v>
      </c>
      <c r="AB61" s="125" t="str">
        <f t="shared" si="17"/>
        <v>ok</v>
      </c>
      <c r="AC61" s="125" t="str">
        <f t="shared" si="18"/>
        <v>ok</v>
      </c>
    </row>
    <row r="62" spans="1:29" x14ac:dyDescent="0.2">
      <c r="A62" s="132">
        <f t="shared" si="21"/>
        <v>54</v>
      </c>
      <c r="B62" s="6"/>
      <c r="C62" s="3"/>
      <c r="D62" s="3"/>
      <c r="E62" s="3"/>
      <c r="F62" s="5"/>
      <c r="G62" s="5"/>
      <c r="H62" s="2">
        <v>0</v>
      </c>
      <c r="I62" s="2">
        <v>0</v>
      </c>
      <c r="J62" s="2">
        <v>0</v>
      </c>
      <c r="K62" s="127">
        <f t="shared" si="2"/>
        <v>0</v>
      </c>
      <c r="L62" s="127">
        <f t="shared" si="6"/>
        <v>0</v>
      </c>
      <c r="M62" s="127">
        <f t="shared" si="3"/>
        <v>0</v>
      </c>
      <c r="N62" s="127">
        <f t="shared" si="7"/>
        <v>0</v>
      </c>
      <c r="O62" s="127">
        <f t="shared" si="8"/>
        <v>0</v>
      </c>
      <c r="P62" s="127">
        <f t="shared" si="9"/>
        <v>0</v>
      </c>
      <c r="Q62" s="127">
        <f t="shared" si="10"/>
        <v>0</v>
      </c>
      <c r="R62" s="1">
        <v>0</v>
      </c>
      <c r="S62" s="127">
        <f t="shared" si="11"/>
        <v>0</v>
      </c>
      <c r="T62" s="127">
        <f t="shared" si="4"/>
        <v>0</v>
      </c>
      <c r="U62" s="127">
        <f t="shared" si="12"/>
        <v>0</v>
      </c>
      <c r="W62" s="127">
        <f t="shared" si="13"/>
        <v>0</v>
      </c>
      <c r="X62" s="125">
        <f t="shared" si="14"/>
        <v>0</v>
      </c>
      <c r="Y62" s="125" t="str">
        <f t="shared" si="5"/>
        <v>ok</v>
      </c>
      <c r="Z62" s="125" t="str">
        <f t="shared" si="15"/>
        <v>ok</v>
      </c>
      <c r="AA62" s="125" t="str">
        <f t="shared" si="16"/>
        <v>ok</v>
      </c>
      <c r="AB62" s="125" t="str">
        <f t="shared" si="17"/>
        <v>ok</v>
      </c>
      <c r="AC62" s="125" t="str">
        <f t="shared" si="18"/>
        <v>ok</v>
      </c>
    </row>
    <row r="63" spans="1:29" x14ac:dyDescent="0.2">
      <c r="A63" s="132">
        <f t="shared" si="21"/>
        <v>55</v>
      </c>
      <c r="B63" s="6"/>
      <c r="C63" s="3"/>
      <c r="D63" s="3"/>
      <c r="E63" s="3"/>
      <c r="F63" s="5"/>
      <c r="G63" s="5"/>
      <c r="H63" s="2">
        <v>0</v>
      </c>
      <c r="I63" s="2">
        <v>0</v>
      </c>
      <c r="J63" s="2">
        <v>0</v>
      </c>
      <c r="K63" s="127">
        <f t="shared" si="2"/>
        <v>0</v>
      </c>
      <c r="L63" s="127">
        <f t="shared" si="6"/>
        <v>0</v>
      </c>
      <c r="M63" s="127">
        <f t="shared" si="3"/>
        <v>0</v>
      </c>
      <c r="N63" s="127">
        <f t="shared" si="7"/>
        <v>0</v>
      </c>
      <c r="O63" s="127">
        <f t="shared" si="8"/>
        <v>0</v>
      </c>
      <c r="P63" s="127">
        <f t="shared" si="9"/>
        <v>0</v>
      </c>
      <c r="Q63" s="127">
        <f t="shared" si="10"/>
        <v>0</v>
      </c>
      <c r="R63" s="1">
        <v>0</v>
      </c>
      <c r="S63" s="127">
        <f t="shared" si="11"/>
        <v>0</v>
      </c>
      <c r="T63" s="127">
        <f t="shared" si="4"/>
        <v>0</v>
      </c>
      <c r="U63" s="127">
        <f t="shared" si="12"/>
        <v>0</v>
      </c>
      <c r="W63" s="127">
        <f t="shared" si="13"/>
        <v>0</v>
      </c>
      <c r="X63" s="125">
        <f t="shared" si="14"/>
        <v>0</v>
      </c>
      <c r="Y63" s="125" t="str">
        <f t="shared" si="5"/>
        <v>ok</v>
      </c>
      <c r="Z63" s="125" t="str">
        <f t="shared" si="15"/>
        <v>ok</v>
      </c>
      <c r="AA63" s="125" t="str">
        <f t="shared" si="16"/>
        <v>ok</v>
      </c>
      <c r="AB63" s="125" t="str">
        <f t="shared" si="17"/>
        <v>ok</v>
      </c>
      <c r="AC63" s="125" t="str">
        <f t="shared" si="18"/>
        <v>ok</v>
      </c>
    </row>
    <row r="64" spans="1:29" x14ac:dyDescent="0.2">
      <c r="A64" s="132">
        <f t="shared" si="21"/>
        <v>56</v>
      </c>
      <c r="B64" s="6"/>
      <c r="C64" s="3"/>
      <c r="D64" s="3"/>
      <c r="E64" s="3"/>
      <c r="F64" s="5"/>
      <c r="G64" s="5"/>
      <c r="H64" s="2">
        <v>0</v>
      </c>
      <c r="I64" s="2">
        <v>0</v>
      </c>
      <c r="J64" s="2">
        <v>0</v>
      </c>
      <c r="K64" s="127">
        <f t="shared" si="2"/>
        <v>0</v>
      </c>
      <c r="L64" s="127">
        <f t="shared" si="6"/>
        <v>0</v>
      </c>
      <c r="M64" s="127">
        <f t="shared" si="3"/>
        <v>0</v>
      </c>
      <c r="N64" s="127">
        <f t="shared" si="7"/>
        <v>0</v>
      </c>
      <c r="O64" s="127">
        <f t="shared" si="8"/>
        <v>0</v>
      </c>
      <c r="P64" s="127">
        <f t="shared" si="9"/>
        <v>0</v>
      </c>
      <c r="Q64" s="127">
        <f t="shared" si="10"/>
        <v>0</v>
      </c>
      <c r="R64" s="1">
        <v>0</v>
      </c>
      <c r="S64" s="127">
        <f t="shared" si="11"/>
        <v>0</v>
      </c>
      <c r="T64" s="127">
        <f t="shared" si="4"/>
        <v>0</v>
      </c>
      <c r="U64" s="127">
        <f t="shared" si="12"/>
        <v>0</v>
      </c>
      <c r="W64" s="127">
        <f t="shared" si="13"/>
        <v>0</v>
      </c>
      <c r="X64" s="125">
        <f t="shared" si="14"/>
        <v>0</v>
      </c>
      <c r="Y64" s="125" t="str">
        <f t="shared" si="5"/>
        <v>ok</v>
      </c>
      <c r="Z64" s="125" t="str">
        <f t="shared" si="15"/>
        <v>ok</v>
      </c>
      <c r="AA64" s="125" t="str">
        <f t="shared" si="16"/>
        <v>ok</v>
      </c>
      <c r="AB64" s="125" t="str">
        <f t="shared" si="17"/>
        <v>ok</v>
      </c>
      <c r="AC64" s="125" t="str">
        <f t="shared" si="18"/>
        <v>ok</v>
      </c>
    </row>
    <row r="65" spans="1:29" x14ac:dyDescent="0.2">
      <c r="A65" s="132">
        <f t="shared" si="21"/>
        <v>57</v>
      </c>
      <c r="B65" s="6"/>
      <c r="C65" s="3"/>
      <c r="D65" s="3"/>
      <c r="E65" s="3"/>
      <c r="F65" s="5"/>
      <c r="G65" s="5"/>
      <c r="H65" s="2">
        <v>0</v>
      </c>
      <c r="I65" s="2">
        <v>0</v>
      </c>
      <c r="J65" s="2">
        <v>0</v>
      </c>
      <c r="K65" s="127">
        <f t="shared" si="2"/>
        <v>0</v>
      </c>
      <c r="L65" s="127">
        <f t="shared" si="6"/>
        <v>0</v>
      </c>
      <c r="M65" s="127">
        <f t="shared" si="3"/>
        <v>0</v>
      </c>
      <c r="N65" s="127">
        <f t="shared" si="7"/>
        <v>0</v>
      </c>
      <c r="O65" s="127">
        <f t="shared" si="8"/>
        <v>0</v>
      </c>
      <c r="P65" s="127">
        <f t="shared" si="9"/>
        <v>0</v>
      </c>
      <c r="Q65" s="127">
        <f t="shared" si="10"/>
        <v>0</v>
      </c>
      <c r="R65" s="1">
        <v>0</v>
      </c>
      <c r="S65" s="127">
        <f t="shared" si="11"/>
        <v>0</v>
      </c>
      <c r="T65" s="127">
        <f t="shared" si="4"/>
        <v>0</v>
      </c>
      <c r="U65" s="127">
        <f t="shared" si="12"/>
        <v>0</v>
      </c>
      <c r="W65" s="127">
        <f t="shared" si="13"/>
        <v>0</v>
      </c>
      <c r="X65" s="125">
        <f t="shared" si="14"/>
        <v>0</v>
      </c>
      <c r="Y65" s="125" t="str">
        <f t="shared" si="5"/>
        <v>ok</v>
      </c>
      <c r="Z65" s="125" t="str">
        <f t="shared" si="15"/>
        <v>ok</v>
      </c>
      <c r="AA65" s="125" t="str">
        <f t="shared" si="16"/>
        <v>ok</v>
      </c>
      <c r="AB65" s="125" t="str">
        <f t="shared" si="17"/>
        <v>ok</v>
      </c>
      <c r="AC65" s="125" t="str">
        <f t="shared" si="18"/>
        <v>ok</v>
      </c>
    </row>
    <row r="66" spans="1:29" x14ac:dyDescent="0.2">
      <c r="A66" s="132">
        <f t="shared" si="21"/>
        <v>58</v>
      </c>
      <c r="B66" s="6"/>
      <c r="C66" s="3"/>
      <c r="D66" s="3"/>
      <c r="E66" s="3"/>
      <c r="F66" s="5"/>
      <c r="G66" s="5"/>
      <c r="H66" s="2">
        <v>0</v>
      </c>
      <c r="I66" s="2">
        <v>0</v>
      </c>
      <c r="J66" s="2">
        <v>0</v>
      </c>
      <c r="K66" s="127">
        <f t="shared" si="2"/>
        <v>0</v>
      </c>
      <c r="L66" s="127">
        <f t="shared" si="6"/>
        <v>0</v>
      </c>
      <c r="M66" s="127">
        <f t="shared" si="3"/>
        <v>0</v>
      </c>
      <c r="N66" s="127">
        <f t="shared" si="7"/>
        <v>0</v>
      </c>
      <c r="O66" s="127">
        <f t="shared" si="8"/>
        <v>0</v>
      </c>
      <c r="P66" s="127">
        <f t="shared" si="9"/>
        <v>0</v>
      </c>
      <c r="Q66" s="127">
        <f t="shared" si="10"/>
        <v>0</v>
      </c>
      <c r="R66" s="1">
        <v>0</v>
      </c>
      <c r="S66" s="127">
        <f t="shared" si="11"/>
        <v>0</v>
      </c>
      <c r="T66" s="127">
        <f t="shared" si="4"/>
        <v>0</v>
      </c>
      <c r="U66" s="127">
        <f t="shared" si="12"/>
        <v>0</v>
      </c>
      <c r="W66" s="127">
        <f t="shared" si="13"/>
        <v>0</v>
      </c>
      <c r="X66" s="125">
        <f t="shared" si="14"/>
        <v>0</v>
      </c>
      <c r="Y66" s="125" t="str">
        <f t="shared" si="5"/>
        <v>ok</v>
      </c>
      <c r="Z66" s="125" t="str">
        <f t="shared" si="15"/>
        <v>ok</v>
      </c>
      <c r="AA66" s="125" t="str">
        <f t="shared" si="16"/>
        <v>ok</v>
      </c>
      <c r="AB66" s="125" t="str">
        <f t="shared" si="17"/>
        <v>ok</v>
      </c>
      <c r="AC66" s="125" t="str">
        <f t="shared" si="18"/>
        <v>ok</v>
      </c>
    </row>
    <row r="67" spans="1:29" x14ac:dyDescent="0.2">
      <c r="A67" s="132">
        <f t="shared" si="21"/>
        <v>59</v>
      </c>
      <c r="B67" s="6"/>
      <c r="C67" s="3"/>
      <c r="D67" s="3"/>
      <c r="E67" s="3"/>
      <c r="F67" s="5"/>
      <c r="G67" s="5"/>
      <c r="H67" s="2">
        <v>0</v>
      </c>
      <c r="I67" s="2">
        <v>0</v>
      </c>
      <c r="J67" s="2">
        <v>0</v>
      </c>
      <c r="K67" s="127">
        <f t="shared" si="2"/>
        <v>0</v>
      </c>
      <c r="L67" s="127">
        <f t="shared" si="6"/>
        <v>0</v>
      </c>
      <c r="M67" s="127">
        <f t="shared" si="3"/>
        <v>0</v>
      </c>
      <c r="N67" s="127">
        <f t="shared" si="7"/>
        <v>0</v>
      </c>
      <c r="O67" s="127">
        <f t="shared" si="8"/>
        <v>0</v>
      </c>
      <c r="P67" s="127">
        <f t="shared" si="9"/>
        <v>0</v>
      </c>
      <c r="Q67" s="127">
        <f t="shared" si="10"/>
        <v>0</v>
      </c>
      <c r="R67" s="1">
        <v>0</v>
      </c>
      <c r="S67" s="127">
        <f t="shared" si="11"/>
        <v>0</v>
      </c>
      <c r="T67" s="127">
        <f t="shared" si="4"/>
        <v>0</v>
      </c>
      <c r="U67" s="127">
        <f t="shared" si="12"/>
        <v>0</v>
      </c>
      <c r="W67" s="127">
        <f t="shared" si="13"/>
        <v>0</v>
      </c>
      <c r="X67" s="125">
        <f t="shared" si="14"/>
        <v>0</v>
      </c>
      <c r="Y67" s="125" t="str">
        <f t="shared" si="5"/>
        <v>ok</v>
      </c>
      <c r="Z67" s="125" t="str">
        <f t="shared" si="15"/>
        <v>ok</v>
      </c>
      <c r="AA67" s="125" t="str">
        <f t="shared" si="16"/>
        <v>ok</v>
      </c>
      <c r="AB67" s="125" t="str">
        <f t="shared" si="17"/>
        <v>ok</v>
      </c>
      <c r="AC67" s="125" t="str">
        <f t="shared" si="18"/>
        <v>ok</v>
      </c>
    </row>
    <row r="68" spans="1:29" x14ac:dyDescent="0.2">
      <c r="A68" s="132">
        <f t="shared" si="21"/>
        <v>60</v>
      </c>
      <c r="B68" s="6"/>
      <c r="C68" s="3"/>
      <c r="D68" s="3"/>
      <c r="E68" s="3"/>
      <c r="F68" s="5"/>
      <c r="G68" s="5"/>
      <c r="H68" s="2">
        <v>0</v>
      </c>
      <c r="I68" s="2">
        <v>0</v>
      </c>
      <c r="J68" s="2">
        <v>0</v>
      </c>
      <c r="K68" s="127">
        <f t="shared" si="2"/>
        <v>0</v>
      </c>
      <c r="L68" s="127">
        <f t="shared" si="6"/>
        <v>0</v>
      </c>
      <c r="M68" s="127">
        <f t="shared" si="3"/>
        <v>0</v>
      </c>
      <c r="N68" s="127">
        <f t="shared" si="7"/>
        <v>0</v>
      </c>
      <c r="O68" s="127">
        <f t="shared" si="8"/>
        <v>0</v>
      </c>
      <c r="P68" s="127">
        <f t="shared" si="9"/>
        <v>0</v>
      </c>
      <c r="Q68" s="127">
        <f t="shared" si="10"/>
        <v>0</v>
      </c>
      <c r="R68" s="1">
        <v>0</v>
      </c>
      <c r="S68" s="127">
        <f t="shared" si="11"/>
        <v>0</v>
      </c>
      <c r="T68" s="127">
        <f t="shared" si="4"/>
        <v>0</v>
      </c>
      <c r="U68" s="127">
        <f t="shared" si="12"/>
        <v>0</v>
      </c>
      <c r="W68" s="127">
        <f t="shared" si="13"/>
        <v>0</v>
      </c>
      <c r="X68" s="125">
        <f t="shared" si="14"/>
        <v>0</v>
      </c>
      <c r="Y68" s="125" t="str">
        <f t="shared" si="5"/>
        <v>ok</v>
      </c>
      <c r="Z68" s="125" t="str">
        <f t="shared" si="15"/>
        <v>ok</v>
      </c>
      <c r="AA68" s="125" t="str">
        <f t="shared" si="16"/>
        <v>ok</v>
      </c>
      <c r="AB68" s="125" t="str">
        <f t="shared" si="17"/>
        <v>ok</v>
      </c>
      <c r="AC68" s="125" t="str">
        <f t="shared" si="18"/>
        <v>ok</v>
      </c>
    </row>
    <row r="69" spans="1:29" x14ac:dyDescent="0.2">
      <c r="A69" s="132">
        <f t="shared" si="21"/>
        <v>61</v>
      </c>
      <c r="B69" s="6"/>
      <c r="C69" s="3"/>
      <c r="D69" s="3"/>
      <c r="E69" s="3"/>
      <c r="F69" s="5"/>
      <c r="G69" s="5"/>
      <c r="H69" s="2">
        <v>0</v>
      </c>
      <c r="I69" s="2">
        <v>0</v>
      </c>
      <c r="J69" s="2">
        <v>0</v>
      </c>
      <c r="K69" s="127">
        <f t="shared" si="2"/>
        <v>0</v>
      </c>
      <c r="L69" s="127">
        <f t="shared" si="6"/>
        <v>0</v>
      </c>
      <c r="M69" s="127">
        <f t="shared" si="3"/>
        <v>0</v>
      </c>
      <c r="N69" s="127">
        <f t="shared" si="7"/>
        <v>0</v>
      </c>
      <c r="O69" s="127">
        <f t="shared" si="8"/>
        <v>0</v>
      </c>
      <c r="P69" s="127">
        <f t="shared" si="9"/>
        <v>0</v>
      </c>
      <c r="Q69" s="127">
        <f t="shared" si="10"/>
        <v>0</v>
      </c>
      <c r="R69" s="1">
        <v>0</v>
      </c>
      <c r="S69" s="127">
        <f t="shared" si="11"/>
        <v>0</v>
      </c>
      <c r="T69" s="127">
        <f t="shared" si="4"/>
        <v>0</v>
      </c>
      <c r="U69" s="127">
        <f t="shared" si="12"/>
        <v>0</v>
      </c>
      <c r="W69" s="127">
        <f t="shared" si="13"/>
        <v>0</v>
      </c>
      <c r="X69" s="125">
        <f t="shared" si="14"/>
        <v>0</v>
      </c>
      <c r="Y69" s="125" t="str">
        <f t="shared" si="5"/>
        <v>ok</v>
      </c>
      <c r="Z69" s="125" t="str">
        <f t="shared" si="15"/>
        <v>ok</v>
      </c>
      <c r="AA69" s="125" t="str">
        <f t="shared" si="16"/>
        <v>ok</v>
      </c>
      <c r="AB69" s="125" t="str">
        <f t="shared" si="17"/>
        <v>ok</v>
      </c>
      <c r="AC69" s="125" t="str">
        <f t="shared" si="18"/>
        <v>ok</v>
      </c>
    </row>
    <row r="70" spans="1:29" x14ac:dyDescent="0.2">
      <c r="A70" s="132">
        <f t="shared" si="21"/>
        <v>62</v>
      </c>
      <c r="B70" s="6"/>
      <c r="C70" s="3"/>
      <c r="D70" s="3"/>
      <c r="E70" s="3"/>
      <c r="F70" s="5"/>
      <c r="G70" s="5"/>
      <c r="H70" s="2">
        <v>0</v>
      </c>
      <c r="I70" s="2">
        <v>0</v>
      </c>
      <c r="J70" s="2">
        <v>0</v>
      </c>
      <c r="K70" s="127">
        <f t="shared" si="2"/>
        <v>0</v>
      </c>
      <c r="L70" s="127">
        <f t="shared" si="6"/>
        <v>0</v>
      </c>
      <c r="M70" s="127">
        <f t="shared" si="3"/>
        <v>0</v>
      </c>
      <c r="N70" s="127">
        <f t="shared" si="7"/>
        <v>0</v>
      </c>
      <c r="O70" s="127">
        <f t="shared" si="8"/>
        <v>0</v>
      </c>
      <c r="P70" s="127">
        <f t="shared" si="9"/>
        <v>0</v>
      </c>
      <c r="Q70" s="127">
        <f t="shared" si="10"/>
        <v>0</v>
      </c>
      <c r="R70" s="1">
        <v>0</v>
      </c>
      <c r="S70" s="127">
        <f t="shared" si="11"/>
        <v>0</v>
      </c>
      <c r="T70" s="127">
        <f t="shared" si="4"/>
        <v>0</v>
      </c>
      <c r="U70" s="127">
        <f t="shared" si="12"/>
        <v>0</v>
      </c>
      <c r="W70" s="127">
        <f t="shared" si="13"/>
        <v>0</v>
      </c>
      <c r="X70" s="125">
        <f t="shared" si="14"/>
        <v>0</v>
      </c>
      <c r="Y70" s="125" t="str">
        <f t="shared" si="5"/>
        <v>ok</v>
      </c>
      <c r="Z70" s="125" t="str">
        <f t="shared" si="15"/>
        <v>ok</v>
      </c>
      <c r="AA70" s="125" t="str">
        <f t="shared" si="16"/>
        <v>ok</v>
      </c>
      <c r="AB70" s="125" t="str">
        <f t="shared" si="17"/>
        <v>ok</v>
      </c>
      <c r="AC70" s="125" t="str">
        <f t="shared" si="18"/>
        <v>ok</v>
      </c>
    </row>
    <row r="71" spans="1:29" x14ac:dyDescent="0.2">
      <c r="A71" s="132">
        <f t="shared" si="21"/>
        <v>63</v>
      </c>
      <c r="B71" s="6"/>
      <c r="C71" s="3"/>
      <c r="D71" s="3"/>
      <c r="E71" s="3"/>
      <c r="F71" s="5"/>
      <c r="G71" s="5"/>
      <c r="H71" s="2">
        <v>0</v>
      </c>
      <c r="I71" s="2">
        <v>0</v>
      </c>
      <c r="J71" s="2">
        <v>0</v>
      </c>
      <c r="K71" s="127">
        <f t="shared" si="2"/>
        <v>0</v>
      </c>
      <c r="L71" s="127">
        <f t="shared" si="6"/>
        <v>0</v>
      </c>
      <c r="M71" s="127">
        <f t="shared" si="3"/>
        <v>0</v>
      </c>
      <c r="N71" s="127">
        <f t="shared" si="7"/>
        <v>0</v>
      </c>
      <c r="O71" s="127">
        <f t="shared" si="8"/>
        <v>0</v>
      </c>
      <c r="P71" s="127">
        <f t="shared" si="9"/>
        <v>0</v>
      </c>
      <c r="Q71" s="127">
        <f t="shared" si="10"/>
        <v>0</v>
      </c>
      <c r="R71" s="1">
        <v>0</v>
      </c>
      <c r="S71" s="127">
        <f t="shared" si="11"/>
        <v>0</v>
      </c>
      <c r="T71" s="127">
        <f t="shared" si="4"/>
        <v>0</v>
      </c>
      <c r="U71" s="127">
        <f t="shared" si="12"/>
        <v>0</v>
      </c>
      <c r="W71" s="127">
        <f t="shared" si="13"/>
        <v>0</v>
      </c>
      <c r="X71" s="125">
        <f t="shared" si="14"/>
        <v>0</v>
      </c>
      <c r="Y71" s="125" t="str">
        <f t="shared" si="5"/>
        <v>ok</v>
      </c>
      <c r="Z71" s="125" t="str">
        <f t="shared" si="15"/>
        <v>ok</v>
      </c>
      <c r="AA71" s="125" t="str">
        <f t="shared" si="16"/>
        <v>ok</v>
      </c>
      <c r="AB71" s="125" t="str">
        <f t="shared" si="17"/>
        <v>ok</v>
      </c>
      <c r="AC71" s="125" t="str">
        <f t="shared" si="18"/>
        <v>ok</v>
      </c>
    </row>
    <row r="72" spans="1:29" x14ac:dyDescent="0.2">
      <c r="A72" s="132">
        <f t="shared" si="21"/>
        <v>64</v>
      </c>
      <c r="B72" s="6"/>
      <c r="C72" s="3"/>
      <c r="D72" s="3"/>
      <c r="E72" s="3"/>
      <c r="F72" s="5"/>
      <c r="G72" s="5"/>
      <c r="H72" s="2">
        <v>0</v>
      </c>
      <c r="I72" s="2">
        <v>0</v>
      </c>
      <c r="J72" s="2">
        <v>0</v>
      </c>
      <c r="K72" s="127">
        <f t="shared" si="2"/>
        <v>0</v>
      </c>
      <c r="L72" s="127">
        <f t="shared" si="6"/>
        <v>0</v>
      </c>
      <c r="M72" s="127">
        <f t="shared" si="3"/>
        <v>0</v>
      </c>
      <c r="N72" s="127">
        <f t="shared" si="7"/>
        <v>0</v>
      </c>
      <c r="O72" s="127">
        <f t="shared" si="8"/>
        <v>0</v>
      </c>
      <c r="P72" s="127">
        <f t="shared" si="9"/>
        <v>0</v>
      </c>
      <c r="Q72" s="127">
        <f t="shared" si="10"/>
        <v>0</v>
      </c>
      <c r="R72" s="1">
        <v>0</v>
      </c>
      <c r="S72" s="127">
        <f t="shared" si="11"/>
        <v>0</v>
      </c>
      <c r="T72" s="127">
        <f t="shared" si="4"/>
        <v>0</v>
      </c>
      <c r="U72" s="127">
        <f t="shared" si="12"/>
        <v>0</v>
      </c>
      <c r="W72" s="127">
        <f t="shared" si="13"/>
        <v>0</v>
      </c>
      <c r="X72" s="125">
        <f t="shared" si="14"/>
        <v>0</v>
      </c>
      <c r="Y72" s="125" t="str">
        <f t="shared" si="5"/>
        <v>ok</v>
      </c>
      <c r="Z72" s="125" t="str">
        <f t="shared" si="15"/>
        <v>ok</v>
      </c>
      <c r="AA72" s="125" t="str">
        <f t="shared" si="16"/>
        <v>ok</v>
      </c>
      <c r="AB72" s="125" t="str">
        <f t="shared" si="17"/>
        <v>ok</v>
      </c>
      <c r="AC72" s="125" t="str">
        <f t="shared" si="18"/>
        <v>ok</v>
      </c>
    </row>
    <row r="73" spans="1:29" x14ac:dyDescent="0.2">
      <c r="A73" s="132">
        <f t="shared" si="21"/>
        <v>65</v>
      </c>
      <c r="B73" s="6"/>
      <c r="C73" s="3"/>
      <c r="D73" s="3"/>
      <c r="E73" s="3"/>
      <c r="F73" s="5"/>
      <c r="G73" s="5"/>
      <c r="H73" s="2">
        <v>0</v>
      </c>
      <c r="I73" s="2">
        <v>0</v>
      </c>
      <c r="J73" s="2">
        <v>0</v>
      </c>
      <c r="K73" s="127">
        <f t="shared" ref="K73:K136" si="22">+H73*I73*$K$6</f>
        <v>0</v>
      </c>
      <c r="L73" s="127">
        <f t="shared" si="6"/>
        <v>0</v>
      </c>
      <c r="M73" s="127">
        <f t="shared" ref="M73:M136" si="23">+H73*J73*$M$6</f>
        <v>0</v>
      </c>
      <c r="N73" s="127">
        <f t="shared" si="7"/>
        <v>0</v>
      </c>
      <c r="O73" s="127">
        <f t="shared" si="8"/>
        <v>0</v>
      </c>
      <c r="P73" s="127">
        <f t="shared" si="9"/>
        <v>0</v>
      </c>
      <c r="Q73" s="127">
        <f t="shared" si="10"/>
        <v>0</v>
      </c>
      <c r="R73" s="1">
        <v>0</v>
      </c>
      <c r="S73" s="127">
        <f t="shared" si="11"/>
        <v>0</v>
      </c>
      <c r="T73" s="127">
        <f t="shared" ref="T73:T136" si="24">K73-N73-P73+R73</f>
        <v>0</v>
      </c>
      <c r="U73" s="127">
        <f t="shared" si="12"/>
        <v>0</v>
      </c>
      <c r="W73" s="127">
        <f t="shared" si="13"/>
        <v>0</v>
      </c>
      <c r="X73" s="125">
        <f t="shared" si="14"/>
        <v>0</v>
      </c>
      <c r="Y73" s="125" t="str">
        <f t="shared" ref="Y73:Y136" si="25">IF(X73&gt;=H73,"ok","too many days")</f>
        <v>ok</v>
      </c>
      <c r="Z73" s="125" t="str">
        <f t="shared" si="15"/>
        <v>ok</v>
      </c>
      <c r="AA73" s="125" t="str">
        <f t="shared" si="16"/>
        <v>ok</v>
      </c>
      <c r="AB73" s="125" t="str">
        <f t="shared" si="17"/>
        <v>ok</v>
      </c>
      <c r="AC73" s="125" t="str">
        <f t="shared" si="18"/>
        <v>ok</v>
      </c>
    </row>
    <row r="74" spans="1:29" x14ac:dyDescent="0.2">
      <c r="A74" s="132">
        <f t="shared" si="21"/>
        <v>66</v>
      </c>
      <c r="B74" s="6"/>
      <c r="C74" s="3"/>
      <c r="D74" s="3"/>
      <c r="E74" s="3"/>
      <c r="F74" s="5"/>
      <c r="G74" s="5"/>
      <c r="H74" s="2">
        <v>0</v>
      </c>
      <c r="I74" s="2">
        <v>0</v>
      </c>
      <c r="J74" s="2">
        <v>0</v>
      </c>
      <c r="K74" s="127">
        <f t="shared" si="22"/>
        <v>0</v>
      </c>
      <c r="L74" s="127">
        <f t="shared" ref="L74:L137" si="26">+H74*I74*$L$6</f>
        <v>0</v>
      </c>
      <c r="M74" s="127">
        <f t="shared" si="23"/>
        <v>0</v>
      </c>
      <c r="N74" s="127">
        <f t="shared" ref="N74:N137" si="27">$N$6*H74*I74</f>
        <v>0</v>
      </c>
      <c r="O74" s="127">
        <f t="shared" ref="O74:O137" si="28">$O$6*H74*J74</f>
        <v>0</v>
      </c>
      <c r="P74" s="127">
        <f t="shared" ref="P74:P137" si="29">IF(F74=1,+$H74*$P$6*I74,0)</f>
        <v>0</v>
      </c>
      <c r="Q74" s="127">
        <f t="shared" ref="Q74:Q137" si="30">IF(F74=1,+$H74*$Q$6*J74,0)</f>
        <v>0</v>
      </c>
      <c r="R74" s="1">
        <v>0</v>
      </c>
      <c r="S74" s="127">
        <f t="shared" ref="S74:S137" si="31">+K74+L74+M74-N74-O74-P74-Q74+R74</f>
        <v>0</v>
      </c>
      <c r="T74" s="127">
        <f t="shared" si="24"/>
        <v>0</v>
      </c>
      <c r="U74" s="127">
        <f t="shared" ref="U74:U137" si="32">L74+M74-O74-Q74</f>
        <v>0</v>
      </c>
      <c r="W74" s="127">
        <f t="shared" ref="W74:W137" si="33">$W$6*I74*H74+R74</f>
        <v>0</v>
      </c>
      <c r="X74" s="125">
        <f t="shared" ref="X74:X137" si="34">NETWORKDAYS(D74,E74)</f>
        <v>0</v>
      </c>
      <c r="Y74" s="125" t="str">
        <f t="shared" si="25"/>
        <v>ok</v>
      </c>
      <c r="Z74" s="125" t="str">
        <f t="shared" ref="Z74:Z137" si="35">IF((I74+J74)&lt;=1,"ok","adjust FTE")</f>
        <v>ok</v>
      </c>
      <c r="AA74" s="125" t="str">
        <f t="shared" ref="AA74:AA137" si="36">IF($H74=0,"ok",IF(AND((I74+J74)&lt;=1,(I74+J74)&lt;&gt;0),"ok","adjust FTE"))</f>
        <v>ok</v>
      </c>
      <c r="AB74" s="125" t="str">
        <f t="shared" ref="AB74:AB137" si="37">IF($H74=0,"ok",IF((F74+G74)=1,"ok","adjust count"))</f>
        <v>ok</v>
      </c>
      <c r="AC74" s="125" t="str">
        <f t="shared" ref="AC74:AC137" si="38">IF(AND(Y74="ok",Z74="ok",AA74="ok",AB74="ok"),"ok","false")</f>
        <v>ok</v>
      </c>
    </row>
    <row r="75" spans="1:29" x14ac:dyDescent="0.2">
      <c r="A75" s="132">
        <f t="shared" si="21"/>
        <v>67</v>
      </c>
      <c r="B75" s="6"/>
      <c r="C75" s="3"/>
      <c r="D75" s="3"/>
      <c r="E75" s="3"/>
      <c r="F75" s="5"/>
      <c r="G75" s="5"/>
      <c r="H75" s="2">
        <v>0</v>
      </c>
      <c r="I75" s="2">
        <v>0</v>
      </c>
      <c r="J75" s="2">
        <v>0</v>
      </c>
      <c r="K75" s="127">
        <f t="shared" si="22"/>
        <v>0</v>
      </c>
      <c r="L75" s="127">
        <f t="shared" si="26"/>
        <v>0</v>
      </c>
      <c r="M75" s="127">
        <f t="shared" si="23"/>
        <v>0</v>
      </c>
      <c r="N75" s="127">
        <f t="shared" si="27"/>
        <v>0</v>
      </c>
      <c r="O75" s="127">
        <f t="shared" si="28"/>
        <v>0</v>
      </c>
      <c r="P75" s="127">
        <f t="shared" si="29"/>
        <v>0</v>
      </c>
      <c r="Q75" s="127">
        <f t="shared" si="30"/>
        <v>0</v>
      </c>
      <c r="R75" s="1">
        <v>0</v>
      </c>
      <c r="S75" s="127">
        <f t="shared" si="31"/>
        <v>0</v>
      </c>
      <c r="T75" s="127">
        <f t="shared" si="24"/>
        <v>0</v>
      </c>
      <c r="U75" s="127">
        <f t="shared" si="32"/>
        <v>0</v>
      </c>
      <c r="W75" s="127">
        <f t="shared" si="33"/>
        <v>0</v>
      </c>
      <c r="X75" s="125">
        <f t="shared" si="34"/>
        <v>0</v>
      </c>
      <c r="Y75" s="125" t="str">
        <f t="shared" si="25"/>
        <v>ok</v>
      </c>
      <c r="Z75" s="125" t="str">
        <f t="shared" si="35"/>
        <v>ok</v>
      </c>
      <c r="AA75" s="125" t="str">
        <f t="shared" si="36"/>
        <v>ok</v>
      </c>
      <c r="AB75" s="125" t="str">
        <f t="shared" si="37"/>
        <v>ok</v>
      </c>
      <c r="AC75" s="125" t="str">
        <f t="shared" si="38"/>
        <v>ok</v>
      </c>
    </row>
    <row r="76" spans="1:29" x14ac:dyDescent="0.2">
      <c r="A76" s="132">
        <f t="shared" si="21"/>
        <v>68</v>
      </c>
      <c r="B76" s="6"/>
      <c r="C76" s="3"/>
      <c r="D76" s="3"/>
      <c r="E76" s="3"/>
      <c r="F76" s="5"/>
      <c r="G76" s="5"/>
      <c r="H76" s="2">
        <v>0</v>
      </c>
      <c r="I76" s="2">
        <v>0</v>
      </c>
      <c r="J76" s="2">
        <v>0</v>
      </c>
      <c r="K76" s="127">
        <f t="shared" si="22"/>
        <v>0</v>
      </c>
      <c r="L76" s="127">
        <f t="shared" si="26"/>
        <v>0</v>
      </c>
      <c r="M76" s="127">
        <f t="shared" si="23"/>
        <v>0</v>
      </c>
      <c r="N76" s="127">
        <f t="shared" si="27"/>
        <v>0</v>
      </c>
      <c r="O76" s="127">
        <f t="shared" si="28"/>
        <v>0</v>
      </c>
      <c r="P76" s="127">
        <f t="shared" si="29"/>
        <v>0</v>
      </c>
      <c r="Q76" s="127">
        <f t="shared" si="30"/>
        <v>0</v>
      </c>
      <c r="R76" s="1">
        <v>0</v>
      </c>
      <c r="S76" s="127">
        <f t="shared" si="31"/>
        <v>0</v>
      </c>
      <c r="T76" s="127">
        <f t="shared" si="24"/>
        <v>0</v>
      </c>
      <c r="U76" s="127">
        <f t="shared" si="32"/>
        <v>0</v>
      </c>
      <c r="W76" s="127">
        <f t="shared" si="33"/>
        <v>0</v>
      </c>
      <c r="X76" s="125">
        <f t="shared" si="34"/>
        <v>0</v>
      </c>
      <c r="Y76" s="125" t="str">
        <f t="shared" si="25"/>
        <v>ok</v>
      </c>
      <c r="Z76" s="125" t="str">
        <f t="shared" si="35"/>
        <v>ok</v>
      </c>
      <c r="AA76" s="125" t="str">
        <f t="shared" si="36"/>
        <v>ok</v>
      </c>
      <c r="AB76" s="125" t="str">
        <f t="shared" si="37"/>
        <v>ok</v>
      </c>
      <c r="AC76" s="125" t="str">
        <f t="shared" si="38"/>
        <v>ok</v>
      </c>
    </row>
    <row r="77" spans="1:29" x14ac:dyDescent="0.2">
      <c r="A77" s="132">
        <f t="shared" si="21"/>
        <v>69</v>
      </c>
      <c r="B77" s="6"/>
      <c r="C77" s="3"/>
      <c r="D77" s="3"/>
      <c r="E77" s="3"/>
      <c r="F77" s="5"/>
      <c r="G77" s="5"/>
      <c r="H77" s="2">
        <v>0</v>
      </c>
      <c r="I77" s="2">
        <v>0</v>
      </c>
      <c r="J77" s="2">
        <v>0</v>
      </c>
      <c r="K77" s="127">
        <f t="shared" si="22"/>
        <v>0</v>
      </c>
      <c r="L77" s="127">
        <f t="shared" si="26"/>
        <v>0</v>
      </c>
      <c r="M77" s="127">
        <f t="shared" si="23"/>
        <v>0</v>
      </c>
      <c r="N77" s="127">
        <f t="shared" si="27"/>
        <v>0</v>
      </c>
      <c r="O77" s="127">
        <f t="shared" si="28"/>
        <v>0</v>
      </c>
      <c r="P77" s="127">
        <f t="shared" si="29"/>
        <v>0</v>
      </c>
      <c r="Q77" s="127">
        <f t="shared" si="30"/>
        <v>0</v>
      </c>
      <c r="R77" s="1">
        <v>0</v>
      </c>
      <c r="S77" s="127">
        <f t="shared" si="31"/>
        <v>0</v>
      </c>
      <c r="T77" s="127">
        <f t="shared" si="24"/>
        <v>0</v>
      </c>
      <c r="U77" s="127">
        <f t="shared" si="32"/>
        <v>0</v>
      </c>
      <c r="W77" s="127">
        <f t="shared" si="33"/>
        <v>0</v>
      </c>
      <c r="X77" s="125">
        <f t="shared" si="34"/>
        <v>0</v>
      </c>
      <c r="Y77" s="125" t="str">
        <f t="shared" si="25"/>
        <v>ok</v>
      </c>
      <c r="Z77" s="125" t="str">
        <f t="shared" si="35"/>
        <v>ok</v>
      </c>
      <c r="AA77" s="125" t="str">
        <f t="shared" si="36"/>
        <v>ok</v>
      </c>
      <c r="AB77" s="125" t="str">
        <f t="shared" si="37"/>
        <v>ok</v>
      </c>
      <c r="AC77" s="125" t="str">
        <f t="shared" si="38"/>
        <v>ok</v>
      </c>
    </row>
    <row r="78" spans="1:29" x14ac:dyDescent="0.2">
      <c r="A78" s="132">
        <f t="shared" si="21"/>
        <v>70</v>
      </c>
      <c r="B78" s="6"/>
      <c r="C78" s="3"/>
      <c r="D78" s="3"/>
      <c r="E78" s="3"/>
      <c r="F78" s="5"/>
      <c r="G78" s="5"/>
      <c r="H78" s="2">
        <v>0</v>
      </c>
      <c r="I78" s="2">
        <v>0</v>
      </c>
      <c r="J78" s="2">
        <v>0</v>
      </c>
      <c r="K78" s="127">
        <f t="shared" si="22"/>
        <v>0</v>
      </c>
      <c r="L78" s="127">
        <f t="shared" si="26"/>
        <v>0</v>
      </c>
      <c r="M78" s="127">
        <f t="shared" si="23"/>
        <v>0</v>
      </c>
      <c r="N78" s="127">
        <f t="shared" si="27"/>
        <v>0</v>
      </c>
      <c r="O78" s="127">
        <f t="shared" si="28"/>
        <v>0</v>
      </c>
      <c r="P78" s="127">
        <f t="shared" si="29"/>
        <v>0</v>
      </c>
      <c r="Q78" s="127">
        <f t="shared" si="30"/>
        <v>0</v>
      </c>
      <c r="R78" s="1">
        <v>0</v>
      </c>
      <c r="S78" s="127">
        <f t="shared" si="31"/>
        <v>0</v>
      </c>
      <c r="T78" s="127">
        <f t="shared" si="24"/>
        <v>0</v>
      </c>
      <c r="U78" s="127">
        <f t="shared" si="32"/>
        <v>0</v>
      </c>
      <c r="W78" s="127">
        <f t="shared" si="33"/>
        <v>0</v>
      </c>
      <c r="X78" s="125">
        <f t="shared" si="34"/>
        <v>0</v>
      </c>
      <c r="Y78" s="125" t="str">
        <f t="shared" si="25"/>
        <v>ok</v>
      </c>
      <c r="Z78" s="125" t="str">
        <f t="shared" si="35"/>
        <v>ok</v>
      </c>
      <c r="AA78" s="125" t="str">
        <f t="shared" si="36"/>
        <v>ok</v>
      </c>
      <c r="AB78" s="125" t="str">
        <f t="shared" si="37"/>
        <v>ok</v>
      </c>
      <c r="AC78" s="125" t="str">
        <f t="shared" si="38"/>
        <v>ok</v>
      </c>
    </row>
    <row r="79" spans="1:29" x14ac:dyDescent="0.2">
      <c r="A79" s="132">
        <f t="shared" si="21"/>
        <v>71</v>
      </c>
      <c r="B79" s="6"/>
      <c r="C79" s="3"/>
      <c r="D79" s="3"/>
      <c r="E79" s="3"/>
      <c r="F79" s="5"/>
      <c r="G79" s="5"/>
      <c r="H79" s="2">
        <v>0</v>
      </c>
      <c r="I79" s="2">
        <v>0</v>
      </c>
      <c r="J79" s="2">
        <v>0</v>
      </c>
      <c r="K79" s="127">
        <f t="shared" si="22"/>
        <v>0</v>
      </c>
      <c r="L79" s="127">
        <f t="shared" si="26"/>
        <v>0</v>
      </c>
      <c r="M79" s="127">
        <f t="shared" si="23"/>
        <v>0</v>
      </c>
      <c r="N79" s="127">
        <f t="shared" si="27"/>
        <v>0</v>
      </c>
      <c r="O79" s="127">
        <f t="shared" si="28"/>
        <v>0</v>
      </c>
      <c r="P79" s="127">
        <f t="shared" si="29"/>
        <v>0</v>
      </c>
      <c r="Q79" s="127">
        <f t="shared" si="30"/>
        <v>0</v>
      </c>
      <c r="R79" s="1">
        <v>0</v>
      </c>
      <c r="S79" s="127">
        <f t="shared" si="31"/>
        <v>0</v>
      </c>
      <c r="T79" s="127">
        <f t="shared" si="24"/>
        <v>0</v>
      </c>
      <c r="U79" s="127">
        <f t="shared" si="32"/>
        <v>0</v>
      </c>
      <c r="W79" s="127">
        <f t="shared" si="33"/>
        <v>0</v>
      </c>
      <c r="X79" s="125">
        <f t="shared" si="34"/>
        <v>0</v>
      </c>
      <c r="Y79" s="125" t="str">
        <f t="shared" si="25"/>
        <v>ok</v>
      </c>
      <c r="Z79" s="125" t="str">
        <f t="shared" si="35"/>
        <v>ok</v>
      </c>
      <c r="AA79" s="125" t="str">
        <f t="shared" si="36"/>
        <v>ok</v>
      </c>
      <c r="AB79" s="125" t="str">
        <f t="shared" si="37"/>
        <v>ok</v>
      </c>
      <c r="AC79" s="125" t="str">
        <f t="shared" si="38"/>
        <v>ok</v>
      </c>
    </row>
    <row r="80" spans="1:29" x14ac:dyDescent="0.2">
      <c r="A80" s="132">
        <f t="shared" si="21"/>
        <v>72</v>
      </c>
      <c r="B80" s="6"/>
      <c r="C80" s="3"/>
      <c r="D80" s="3"/>
      <c r="E80" s="3"/>
      <c r="F80" s="5"/>
      <c r="G80" s="5"/>
      <c r="H80" s="2">
        <v>0</v>
      </c>
      <c r="I80" s="2">
        <v>0</v>
      </c>
      <c r="J80" s="2">
        <v>0</v>
      </c>
      <c r="K80" s="127">
        <f t="shared" si="22"/>
        <v>0</v>
      </c>
      <c r="L80" s="127">
        <f t="shared" si="26"/>
        <v>0</v>
      </c>
      <c r="M80" s="127">
        <f t="shared" si="23"/>
        <v>0</v>
      </c>
      <c r="N80" s="127">
        <f t="shared" si="27"/>
        <v>0</v>
      </c>
      <c r="O80" s="127">
        <f t="shared" si="28"/>
        <v>0</v>
      </c>
      <c r="P80" s="127">
        <f t="shared" si="29"/>
        <v>0</v>
      </c>
      <c r="Q80" s="127">
        <f t="shared" si="30"/>
        <v>0</v>
      </c>
      <c r="R80" s="1">
        <v>0</v>
      </c>
      <c r="S80" s="127">
        <f t="shared" si="31"/>
        <v>0</v>
      </c>
      <c r="T80" s="127">
        <f t="shared" si="24"/>
        <v>0</v>
      </c>
      <c r="U80" s="127">
        <f t="shared" si="32"/>
        <v>0</v>
      </c>
      <c r="W80" s="127">
        <f t="shared" si="33"/>
        <v>0</v>
      </c>
      <c r="X80" s="125">
        <f t="shared" si="34"/>
        <v>0</v>
      </c>
      <c r="Y80" s="125" t="str">
        <f t="shared" si="25"/>
        <v>ok</v>
      </c>
      <c r="Z80" s="125" t="str">
        <f t="shared" si="35"/>
        <v>ok</v>
      </c>
      <c r="AA80" s="125" t="str">
        <f t="shared" si="36"/>
        <v>ok</v>
      </c>
      <c r="AB80" s="125" t="str">
        <f t="shared" si="37"/>
        <v>ok</v>
      </c>
      <c r="AC80" s="125" t="str">
        <f t="shared" si="38"/>
        <v>ok</v>
      </c>
    </row>
    <row r="81" spans="1:29" x14ac:dyDescent="0.2">
      <c r="A81" s="132">
        <f t="shared" ref="A81:A144" si="39">+A80+1</f>
        <v>73</v>
      </c>
      <c r="B81" s="6"/>
      <c r="C81" s="3"/>
      <c r="D81" s="3"/>
      <c r="E81" s="3"/>
      <c r="F81" s="5"/>
      <c r="G81" s="5"/>
      <c r="H81" s="2">
        <v>0</v>
      </c>
      <c r="I81" s="2">
        <v>0</v>
      </c>
      <c r="J81" s="2">
        <v>0</v>
      </c>
      <c r="K81" s="127">
        <f t="shared" si="22"/>
        <v>0</v>
      </c>
      <c r="L81" s="127">
        <f t="shared" si="26"/>
        <v>0</v>
      </c>
      <c r="M81" s="127">
        <f t="shared" si="23"/>
        <v>0</v>
      </c>
      <c r="N81" s="127">
        <f t="shared" si="27"/>
        <v>0</v>
      </c>
      <c r="O81" s="127">
        <f t="shared" si="28"/>
        <v>0</v>
      </c>
      <c r="P81" s="127">
        <f t="shared" si="29"/>
        <v>0</v>
      </c>
      <c r="Q81" s="127">
        <f t="shared" si="30"/>
        <v>0</v>
      </c>
      <c r="R81" s="1">
        <v>0</v>
      </c>
      <c r="S81" s="127">
        <f t="shared" si="31"/>
        <v>0</v>
      </c>
      <c r="T81" s="127">
        <f t="shared" si="24"/>
        <v>0</v>
      </c>
      <c r="U81" s="127">
        <f t="shared" si="32"/>
        <v>0</v>
      </c>
      <c r="W81" s="127">
        <f t="shared" si="33"/>
        <v>0</v>
      </c>
      <c r="X81" s="125">
        <f t="shared" si="34"/>
        <v>0</v>
      </c>
      <c r="Y81" s="125" t="str">
        <f t="shared" si="25"/>
        <v>ok</v>
      </c>
      <c r="Z81" s="125" t="str">
        <f t="shared" si="35"/>
        <v>ok</v>
      </c>
      <c r="AA81" s="125" t="str">
        <f t="shared" si="36"/>
        <v>ok</v>
      </c>
      <c r="AB81" s="125" t="str">
        <f t="shared" si="37"/>
        <v>ok</v>
      </c>
      <c r="AC81" s="125" t="str">
        <f t="shared" si="38"/>
        <v>ok</v>
      </c>
    </row>
    <row r="82" spans="1:29" x14ac:dyDescent="0.2">
      <c r="A82" s="132">
        <f t="shared" si="39"/>
        <v>74</v>
      </c>
      <c r="B82" s="6"/>
      <c r="C82" s="3"/>
      <c r="D82" s="3"/>
      <c r="E82" s="3"/>
      <c r="F82" s="5"/>
      <c r="G82" s="5"/>
      <c r="H82" s="2">
        <v>0</v>
      </c>
      <c r="I82" s="2">
        <v>0</v>
      </c>
      <c r="J82" s="2">
        <v>0</v>
      </c>
      <c r="K82" s="127">
        <f t="shared" si="22"/>
        <v>0</v>
      </c>
      <c r="L82" s="127">
        <f t="shared" si="26"/>
        <v>0</v>
      </c>
      <c r="M82" s="127">
        <f t="shared" si="23"/>
        <v>0</v>
      </c>
      <c r="N82" s="127">
        <f t="shared" si="27"/>
        <v>0</v>
      </c>
      <c r="O82" s="127">
        <f t="shared" si="28"/>
        <v>0</v>
      </c>
      <c r="P82" s="127">
        <f t="shared" si="29"/>
        <v>0</v>
      </c>
      <c r="Q82" s="127">
        <f t="shared" si="30"/>
        <v>0</v>
      </c>
      <c r="R82" s="1">
        <v>0</v>
      </c>
      <c r="S82" s="127">
        <f t="shared" si="31"/>
        <v>0</v>
      </c>
      <c r="T82" s="127">
        <f t="shared" si="24"/>
        <v>0</v>
      </c>
      <c r="U82" s="127">
        <f t="shared" si="32"/>
        <v>0</v>
      </c>
      <c r="W82" s="127">
        <f t="shared" si="33"/>
        <v>0</v>
      </c>
      <c r="X82" s="125">
        <f t="shared" si="34"/>
        <v>0</v>
      </c>
      <c r="Y82" s="125" t="str">
        <f t="shared" si="25"/>
        <v>ok</v>
      </c>
      <c r="Z82" s="125" t="str">
        <f t="shared" si="35"/>
        <v>ok</v>
      </c>
      <c r="AA82" s="125" t="str">
        <f t="shared" si="36"/>
        <v>ok</v>
      </c>
      <c r="AB82" s="125" t="str">
        <f t="shared" si="37"/>
        <v>ok</v>
      </c>
      <c r="AC82" s="125" t="str">
        <f t="shared" si="38"/>
        <v>ok</v>
      </c>
    </row>
    <row r="83" spans="1:29" x14ac:dyDescent="0.2">
      <c r="A83" s="132">
        <f t="shared" si="39"/>
        <v>75</v>
      </c>
      <c r="B83" s="6"/>
      <c r="C83" s="3"/>
      <c r="D83" s="3"/>
      <c r="E83" s="3"/>
      <c r="F83" s="5"/>
      <c r="G83" s="5"/>
      <c r="H83" s="2">
        <v>0</v>
      </c>
      <c r="I83" s="2">
        <v>0</v>
      </c>
      <c r="J83" s="2">
        <v>0</v>
      </c>
      <c r="K83" s="127">
        <f t="shared" si="22"/>
        <v>0</v>
      </c>
      <c r="L83" s="127">
        <f t="shared" si="26"/>
        <v>0</v>
      </c>
      <c r="M83" s="127">
        <f t="shared" si="23"/>
        <v>0</v>
      </c>
      <c r="N83" s="127">
        <f t="shared" si="27"/>
        <v>0</v>
      </c>
      <c r="O83" s="127">
        <f t="shared" si="28"/>
        <v>0</v>
      </c>
      <c r="P83" s="127">
        <f t="shared" si="29"/>
        <v>0</v>
      </c>
      <c r="Q83" s="127">
        <f t="shared" si="30"/>
        <v>0</v>
      </c>
      <c r="R83" s="1">
        <v>0</v>
      </c>
      <c r="S83" s="127">
        <f t="shared" si="31"/>
        <v>0</v>
      </c>
      <c r="T83" s="127">
        <f t="shared" si="24"/>
        <v>0</v>
      </c>
      <c r="U83" s="127">
        <f t="shared" si="32"/>
        <v>0</v>
      </c>
      <c r="W83" s="127">
        <f t="shared" si="33"/>
        <v>0</v>
      </c>
      <c r="X83" s="125">
        <f t="shared" si="34"/>
        <v>0</v>
      </c>
      <c r="Y83" s="125" t="str">
        <f t="shared" si="25"/>
        <v>ok</v>
      </c>
      <c r="Z83" s="125" t="str">
        <f t="shared" si="35"/>
        <v>ok</v>
      </c>
      <c r="AA83" s="125" t="str">
        <f t="shared" si="36"/>
        <v>ok</v>
      </c>
      <c r="AB83" s="125" t="str">
        <f t="shared" si="37"/>
        <v>ok</v>
      </c>
      <c r="AC83" s="125" t="str">
        <f t="shared" si="38"/>
        <v>ok</v>
      </c>
    </row>
    <row r="84" spans="1:29" x14ac:dyDescent="0.2">
      <c r="A84" s="132">
        <f t="shared" si="39"/>
        <v>76</v>
      </c>
      <c r="B84" s="6"/>
      <c r="C84" s="3"/>
      <c r="D84" s="3"/>
      <c r="E84" s="3"/>
      <c r="F84" s="5"/>
      <c r="G84" s="5"/>
      <c r="H84" s="2">
        <v>0</v>
      </c>
      <c r="I84" s="2">
        <v>0</v>
      </c>
      <c r="J84" s="2">
        <v>0</v>
      </c>
      <c r="K84" s="127">
        <f t="shared" si="22"/>
        <v>0</v>
      </c>
      <c r="L84" s="127">
        <f t="shared" si="26"/>
        <v>0</v>
      </c>
      <c r="M84" s="127">
        <f t="shared" si="23"/>
        <v>0</v>
      </c>
      <c r="N84" s="127">
        <f t="shared" si="27"/>
        <v>0</v>
      </c>
      <c r="O84" s="127">
        <f t="shared" si="28"/>
        <v>0</v>
      </c>
      <c r="P84" s="127">
        <f t="shared" si="29"/>
        <v>0</v>
      </c>
      <c r="Q84" s="127">
        <f t="shared" si="30"/>
        <v>0</v>
      </c>
      <c r="R84" s="1">
        <v>0</v>
      </c>
      <c r="S84" s="127">
        <f t="shared" si="31"/>
        <v>0</v>
      </c>
      <c r="T84" s="127">
        <f t="shared" si="24"/>
        <v>0</v>
      </c>
      <c r="U84" s="127">
        <f t="shared" si="32"/>
        <v>0</v>
      </c>
      <c r="W84" s="127">
        <f t="shared" si="33"/>
        <v>0</v>
      </c>
      <c r="X84" s="125">
        <f t="shared" si="34"/>
        <v>0</v>
      </c>
      <c r="Y84" s="125" t="str">
        <f t="shared" si="25"/>
        <v>ok</v>
      </c>
      <c r="Z84" s="125" t="str">
        <f t="shared" si="35"/>
        <v>ok</v>
      </c>
      <c r="AA84" s="125" t="str">
        <f t="shared" si="36"/>
        <v>ok</v>
      </c>
      <c r="AB84" s="125" t="str">
        <f t="shared" si="37"/>
        <v>ok</v>
      </c>
      <c r="AC84" s="125" t="str">
        <f t="shared" si="38"/>
        <v>ok</v>
      </c>
    </row>
    <row r="85" spans="1:29" x14ac:dyDescent="0.2">
      <c r="A85" s="132">
        <f t="shared" si="39"/>
        <v>77</v>
      </c>
      <c r="B85" s="6"/>
      <c r="C85" s="3"/>
      <c r="D85" s="3"/>
      <c r="E85" s="3"/>
      <c r="F85" s="5"/>
      <c r="G85" s="5"/>
      <c r="H85" s="2">
        <v>0</v>
      </c>
      <c r="I85" s="2">
        <v>0</v>
      </c>
      <c r="J85" s="2">
        <v>0</v>
      </c>
      <c r="K85" s="127">
        <f t="shared" si="22"/>
        <v>0</v>
      </c>
      <c r="L85" s="127">
        <f t="shared" si="26"/>
        <v>0</v>
      </c>
      <c r="M85" s="127">
        <f t="shared" si="23"/>
        <v>0</v>
      </c>
      <c r="N85" s="127">
        <f t="shared" si="27"/>
        <v>0</v>
      </c>
      <c r="O85" s="127">
        <f t="shared" si="28"/>
        <v>0</v>
      </c>
      <c r="P85" s="127">
        <f t="shared" si="29"/>
        <v>0</v>
      </c>
      <c r="Q85" s="127">
        <f t="shared" si="30"/>
        <v>0</v>
      </c>
      <c r="R85" s="1">
        <v>0</v>
      </c>
      <c r="S85" s="127">
        <f t="shared" si="31"/>
        <v>0</v>
      </c>
      <c r="T85" s="127">
        <f t="shared" si="24"/>
        <v>0</v>
      </c>
      <c r="U85" s="127">
        <f t="shared" si="32"/>
        <v>0</v>
      </c>
      <c r="W85" s="127">
        <f t="shared" si="33"/>
        <v>0</v>
      </c>
      <c r="X85" s="125">
        <f t="shared" si="34"/>
        <v>0</v>
      </c>
      <c r="Y85" s="125" t="str">
        <f t="shared" si="25"/>
        <v>ok</v>
      </c>
      <c r="Z85" s="125" t="str">
        <f t="shared" si="35"/>
        <v>ok</v>
      </c>
      <c r="AA85" s="125" t="str">
        <f t="shared" si="36"/>
        <v>ok</v>
      </c>
      <c r="AB85" s="125" t="str">
        <f t="shared" si="37"/>
        <v>ok</v>
      </c>
      <c r="AC85" s="125" t="str">
        <f t="shared" si="38"/>
        <v>ok</v>
      </c>
    </row>
    <row r="86" spans="1:29" x14ac:dyDescent="0.2">
      <c r="A86" s="132">
        <f t="shared" si="39"/>
        <v>78</v>
      </c>
      <c r="B86" s="6"/>
      <c r="C86" s="3"/>
      <c r="D86" s="3"/>
      <c r="E86" s="3"/>
      <c r="F86" s="5"/>
      <c r="G86" s="5"/>
      <c r="H86" s="2">
        <v>0</v>
      </c>
      <c r="I86" s="2">
        <v>0</v>
      </c>
      <c r="J86" s="2">
        <v>0</v>
      </c>
      <c r="K86" s="127">
        <f t="shared" si="22"/>
        <v>0</v>
      </c>
      <c r="L86" s="127">
        <f t="shared" si="26"/>
        <v>0</v>
      </c>
      <c r="M86" s="127">
        <f t="shared" si="23"/>
        <v>0</v>
      </c>
      <c r="N86" s="127">
        <f t="shared" si="27"/>
        <v>0</v>
      </c>
      <c r="O86" s="127">
        <f t="shared" si="28"/>
        <v>0</v>
      </c>
      <c r="P86" s="127">
        <f t="shared" si="29"/>
        <v>0</v>
      </c>
      <c r="Q86" s="127">
        <f t="shared" si="30"/>
        <v>0</v>
      </c>
      <c r="R86" s="1">
        <v>0</v>
      </c>
      <c r="S86" s="127">
        <f t="shared" si="31"/>
        <v>0</v>
      </c>
      <c r="T86" s="127">
        <f t="shared" si="24"/>
        <v>0</v>
      </c>
      <c r="U86" s="127">
        <f t="shared" si="32"/>
        <v>0</v>
      </c>
      <c r="W86" s="127">
        <f t="shared" si="33"/>
        <v>0</v>
      </c>
      <c r="X86" s="125">
        <f t="shared" si="34"/>
        <v>0</v>
      </c>
      <c r="Y86" s="125" t="str">
        <f t="shared" si="25"/>
        <v>ok</v>
      </c>
      <c r="Z86" s="125" t="str">
        <f t="shared" si="35"/>
        <v>ok</v>
      </c>
      <c r="AA86" s="125" t="str">
        <f t="shared" si="36"/>
        <v>ok</v>
      </c>
      <c r="AB86" s="125" t="str">
        <f t="shared" si="37"/>
        <v>ok</v>
      </c>
      <c r="AC86" s="125" t="str">
        <f t="shared" si="38"/>
        <v>ok</v>
      </c>
    </row>
    <row r="87" spans="1:29" x14ac:dyDescent="0.2">
      <c r="A87" s="132">
        <f t="shared" si="39"/>
        <v>79</v>
      </c>
      <c r="B87" s="6"/>
      <c r="C87" s="3"/>
      <c r="D87" s="3"/>
      <c r="E87" s="3"/>
      <c r="F87" s="5"/>
      <c r="G87" s="5"/>
      <c r="H87" s="2">
        <v>0</v>
      </c>
      <c r="I87" s="2">
        <v>0</v>
      </c>
      <c r="J87" s="2">
        <v>0</v>
      </c>
      <c r="K87" s="127">
        <f t="shared" si="22"/>
        <v>0</v>
      </c>
      <c r="L87" s="127">
        <f t="shared" si="26"/>
        <v>0</v>
      </c>
      <c r="M87" s="127">
        <f t="shared" si="23"/>
        <v>0</v>
      </c>
      <c r="N87" s="127">
        <f t="shared" si="27"/>
        <v>0</v>
      </c>
      <c r="O87" s="127">
        <f t="shared" si="28"/>
        <v>0</v>
      </c>
      <c r="P87" s="127">
        <f t="shared" si="29"/>
        <v>0</v>
      </c>
      <c r="Q87" s="127">
        <f t="shared" si="30"/>
        <v>0</v>
      </c>
      <c r="R87" s="1">
        <v>0</v>
      </c>
      <c r="S87" s="127">
        <f t="shared" si="31"/>
        <v>0</v>
      </c>
      <c r="T87" s="127">
        <f t="shared" si="24"/>
        <v>0</v>
      </c>
      <c r="U87" s="127">
        <f t="shared" si="32"/>
        <v>0</v>
      </c>
      <c r="W87" s="127">
        <f t="shared" si="33"/>
        <v>0</v>
      </c>
      <c r="X87" s="125">
        <f t="shared" si="34"/>
        <v>0</v>
      </c>
      <c r="Y87" s="125" t="str">
        <f t="shared" si="25"/>
        <v>ok</v>
      </c>
      <c r="Z87" s="125" t="str">
        <f t="shared" si="35"/>
        <v>ok</v>
      </c>
      <c r="AA87" s="125" t="str">
        <f t="shared" si="36"/>
        <v>ok</v>
      </c>
      <c r="AB87" s="125" t="str">
        <f t="shared" si="37"/>
        <v>ok</v>
      </c>
      <c r="AC87" s="125" t="str">
        <f t="shared" si="38"/>
        <v>ok</v>
      </c>
    </row>
    <row r="88" spans="1:29" x14ac:dyDescent="0.2">
      <c r="A88" s="132">
        <f t="shared" si="39"/>
        <v>80</v>
      </c>
      <c r="B88" s="6"/>
      <c r="C88" s="3"/>
      <c r="D88" s="3"/>
      <c r="E88" s="3"/>
      <c r="F88" s="5"/>
      <c r="G88" s="5"/>
      <c r="H88" s="2">
        <v>0</v>
      </c>
      <c r="I88" s="2">
        <v>0</v>
      </c>
      <c r="J88" s="2">
        <v>0</v>
      </c>
      <c r="K88" s="127">
        <f t="shared" si="22"/>
        <v>0</v>
      </c>
      <c r="L88" s="127">
        <f t="shared" si="26"/>
        <v>0</v>
      </c>
      <c r="M88" s="127">
        <f t="shared" si="23"/>
        <v>0</v>
      </c>
      <c r="N88" s="127">
        <f t="shared" si="27"/>
        <v>0</v>
      </c>
      <c r="O88" s="127">
        <f t="shared" si="28"/>
        <v>0</v>
      </c>
      <c r="P88" s="127">
        <f t="shared" si="29"/>
        <v>0</v>
      </c>
      <c r="Q88" s="127">
        <f t="shared" si="30"/>
        <v>0</v>
      </c>
      <c r="R88" s="1">
        <v>0</v>
      </c>
      <c r="S88" s="127">
        <f t="shared" si="31"/>
        <v>0</v>
      </c>
      <c r="T88" s="127">
        <f t="shared" si="24"/>
        <v>0</v>
      </c>
      <c r="U88" s="127">
        <f t="shared" si="32"/>
        <v>0</v>
      </c>
      <c r="W88" s="127">
        <f t="shared" si="33"/>
        <v>0</v>
      </c>
      <c r="X88" s="125">
        <f t="shared" si="34"/>
        <v>0</v>
      </c>
      <c r="Y88" s="125" t="str">
        <f t="shared" si="25"/>
        <v>ok</v>
      </c>
      <c r="Z88" s="125" t="str">
        <f t="shared" si="35"/>
        <v>ok</v>
      </c>
      <c r="AA88" s="125" t="str">
        <f t="shared" si="36"/>
        <v>ok</v>
      </c>
      <c r="AB88" s="125" t="str">
        <f t="shared" si="37"/>
        <v>ok</v>
      </c>
      <c r="AC88" s="125" t="str">
        <f t="shared" si="38"/>
        <v>ok</v>
      </c>
    </row>
    <row r="89" spans="1:29" x14ac:dyDescent="0.2">
      <c r="A89" s="132">
        <f t="shared" si="39"/>
        <v>81</v>
      </c>
      <c r="B89" s="6"/>
      <c r="C89" s="3"/>
      <c r="D89" s="3"/>
      <c r="E89" s="3"/>
      <c r="F89" s="5"/>
      <c r="G89" s="5"/>
      <c r="H89" s="2">
        <v>0</v>
      </c>
      <c r="I89" s="2">
        <v>0</v>
      </c>
      <c r="J89" s="2">
        <v>0</v>
      </c>
      <c r="K89" s="127">
        <f t="shared" si="22"/>
        <v>0</v>
      </c>
      <c r="L89" s="127">
        <f t="shared" si="26"/>
        <v>0</v>
      </c>
      <c r="M89" s="127">
        <f t="shared" si="23"/>
        <v>0</v>
      </c>
      <c r="N89" s="127">
        <f t="shared" si="27"/>
        <v>0</v>
      </c>
      <c r="O89" s="127">
        <f t="shared" si="28"/>
        <v>0</v>
      </c>
      <c r="P89" s="127">
        <f t="shared" si="29"/>
        <v>0</v>
      </c>
      <c r="Q89" s="127">
        <f t="shared" si="30"/>
        <v>0</v>
      </c>
      <c r="R89" s="1">
        <v>0</v>
      </c>
      <c r="S89" s="127">
        <f t="shared" si="31"/>
        <v>0</v>
      </c>
      <c r="T89" s="127">
        <f t="shared" si="24"/>
        <v>0</v>
      </c>
      <c r="U89" s="127">
        <f t="shared" si="32"/>
        <v>0</v>
      </c>
      <c r="W89" s="127">
        <f t="shared" si="33"/>
        <v>0</v>
      </c>
      <c r="X89" s="125">
        <f t="shared" si="34"/>
        <v>0</v>
      </c>
      <c r="Y89" s="125" t="str">
        <f t="shared" si="25"/>
        <v>ok</v>
      </c>
      <c r="Z89" s="125" t="str">
        <f t="shared" si="35"/>
        <v>ok</v>
      </c>
      <c r="AA89" s="125" t="str">
        <f t="shared" si="36"/>
        <v>ok</v>
      </c>
      <c r="AB89" s="125" t="str">
        <f t="shared" si="37"/>
        <v>ok</v>
      </c>
      <c r="AC89" s="125" t="str">
        <f t="shared" si="38"/>
        <v>ok</v>
      </c>
    </row>
    <row r="90" spans="1:29" x14ac:dyDescent="0.2">
      <c r="A90" s="132">
        <f t="shared" si="39"/>
        <v>82</v>
      </c>
      <c r="B90" s="6"/>
      <c r="C90" s="3"/>
      <c r="D90" s="3"/>
      <c r="E90" s="3"/>
      <c r="F90" s="5"/>
      <c r="G90" s="5"/>
      <c r="H90" s="2">
        <v>0</v>
      </c>
      <c r="I90" s="2">
        <v>0</v>
      </c>
      <c r="J90" s="2">
        <v>0</v>
      </c>
      <c r="K90" s="127">
        <f t="shared" si="22"/>
        <v>0</v>
      </c>
      <c r="L90" s="127">
        <f t="shared" si="26"/>
        <v>0</v>
      </c>
      <c r="M90" s="127">
        <f t="shared" si="23"/>
        <v>0</v>
      </c>
      <c r="N90" s="127">
        <f t="shared" si="27"/>
        <v>0</v>
      </c>
      <c r="O90" s="127">
        <f t="shared" si="28"/>
        <v>0</v>
      </c>
      <c r="P90" s="127">
        <f t="shared" si="29"/>
        <v>0</v>
      </c>
      <c r="Q90" s="127">
        <f t="shared" si="30"/>
        <v>0</v>
      </c>
      <c r="R90" s="1">
        <v>0</v>
      </c>
      <c r="S90" s="127">
        <f t="shared" si="31"/>
        <v>0</v>
      </c>
      <c r="T90" s="127">
        <f t="shared" si="24"/>
        <v>0</v>
      </c>
      <c r="U90" s="127">
        <f t="shared" si="32"/>
        <v>0</v>
      </c>
      <c r="W90" s="127">
        <f t="shared" si="33"/>
        <v>0</v>
      </c>
      <c r="X90" s="125">
        <f t="shared" si="34"/>
        <v>0</v>
      </c>
      <c r="Y90" s="125" t="str">
        <f t="shared" si="25"/>
        <v>ok</v>
      </c>
      <c r="Z90" s="125" t="str">
        <f t="shared" si="35"/>
        <v>ok</v>
      </c>
      <c r="AA90" s="125" t="str">
        <f t="shared" si="36"/>
        <v>ok</v>
      </c>
      <c r="AB90" s="125" t="str">
        <f t="shared" si="37"/>
        <v>ok</v>
      </c>
      <c r="AC90" s="125" t="str">
        <f t="shared" si="38"/>
        <v>ok</v>
      </c>
    </row>
    <row r="91" spans="1:29" x14ac:dyDescent="0.2">
      <c r="A91" s="132">
        <f t="shared" si="39"/>
        <v>83</v>
      </c>
      <c r="B91" s="6"/>
      <c r="C91" s="3"/>
      <c r="D91" s="3"/>
      <c r="E91" s="3"/>
      <c r="F91" s="5"/>
      <c r="G91" s="5"/>
      <c r="H91" s="2">
        <v>0</v>
      </c>
      <c r="I91" s="2">
        <v>0</v>
      </c>
      <c r="J91" s="2">
        <v>0</v>
      </c>
      <c r="K91" s="127">
        <f t="shared" si="22"/>
        <v>0</v>
      </c>
      <c r="L91" s="127">
        <f t="shared" si="26"/>
        <v>0</v>
      </c>
      <c r="M91" s="127">
        <f t="shared" si="23"/>
        <v>0</v>
      </c>
      <c r="N91" s="127">
        <f t="shared" si="27"/>
        <v>0</v>
      </c>
      <c r="O91" s="127">
        <f t="shared" si="28"/>
        <v>0</v>
      </c>
      <c r="P91" s="127">
        <f t="shared" si="29"/>
        <v>0</v>
      </c>
      <c r="Q91" s="127">
        <f t="shared" si="30"/>
        <v>0</v>
      </c>
      <c r="R91" s="1">
        <v>0</v>
      </c>
      <c r="S91" s="127">
        <f t="shared" si="31"/>
        <v>0</v>
      </c>
      <c r="T91" s="127">
        <f t="shared" si="24"/>
        <v>0</v>
      </c>
      <c r="U91" s="127">
        <f t="shared" si="32"/>
        <v>0</v>
      </c>
      <c r="W91" s="127">
        <f t="shared" si="33"/>
        <v>0</v>
      </c>
      <c r="X91" s="125">
        <f t="shared" si="34"/>
        <v>0</v>
      </c>
      <c r="Y91" s="125" t="str">
        <f t="shared" si="25"/>
        <v>ok</v>
      </c>
      <c r="Z91" s="125" t="str">
        <f t="shared" si="35"/>
        <v>ok</v>
      </c>
      <c r="AA91" s="125" t="str">
        <f t="shared" si="36"/>
        <v>ok</v>
      </c>
      <c r="AB91" s="125" t="str">
        <f t="shared" si="37"/>
        <v>ok</v>
      </c>
      <c r="AC91" s="125" t="str">
        <f t="shared" si="38"/>
        <v>ok</v>
      </c>
    </row>
    <row r="92" spans="1:29" x14ac:dyDescent="0.2">
      <c r="A92" s="132">
        <f t="shared" si="39"/>
        <v>84</v>
      </c>
      <c r="B92" s="6"/>
      <c r="C92" s="3"/>
      <c r="D92" s="3"/>
      <c r="E92" s="3"/>
      <c r="F92" s="5"/>
      <c r="G92" s="5"/>
      <c r="H92" s="2">
        <v>0</v>
      </c>
      <c r="I92" s="2">
        <v>0</v>
      </c>
      <c r="J92" s="2">
        <v>0</v>
      </c>
      <c r="K92" s="127">
        <f t="shared" si="22"/>
        <v>0</v>
      </c>
      <c r="L92" s="127">
        <f t="shared" si="26"/>
        <v>0</v>
      </c>
      <c r="M92" s="127">
        <f t="shared" si="23"/>
        <v>0</v>
      </c>
      <c r="N92" s="127">
        <f t="shared" si="27"/>
        <v>0</v>
      </c>
      <c r="O92" s="127">
        <f t="shared" si="28"/>
        <v>0</v>
      </c>
      <c r="P92" s="127">
        <f t="shared" si="29"/>
        <v>0</v>
      </c>
      <c r="Q92" s="127">
        <f t="shared" si="30"/>
        <v>0</v>
      </c>
      <c r="R92" s="1">
        <v>0</v>
      </c>
      <c r="S92" s="127">
        <f t="shared" si="31"/>
        <v>0</v>
      </c>
      <c r="T92" s="127">
        <f t="shared" si="24"/>
        <v>0</v>
      </c>
      <c r="U92" s="127">
        <f t="shared" si="32"/>
        <v>0</v>
      </c>
      <c r="W92" s="127">
        <f t="shared" si="33"/>
        <v>0</v>
      </c>
      <c r="X92" s="125">
        <f t="shared" si="34"/>
        <v>0</v>
      </c>
      <c r="Y92" s="125" t="str">
        <f t="shared" si="25"/>
        <v>ok</v>
      </c>
      <c r="Z92" s="125" t="str">
        <f t="shared" si="35"/>
        <v>ok</v>
      </c>
      <c r="AA92" s="125" t="str">
        <f t="shared" si="36"/>
        <v>ok</v>
      </c>
      <c r="AB92" s="125" t="str">
        <f t="shared" si="37"/>
        <v>ok</v>
      </c>
      <c r="AC92" s="125" t="str">
        <f t="shared" si="38"/>
        <v>ok</v>
      </c>
    </row>
    <row r="93" spans="1:29" x14ac:dyDescent="0.2">
      <c r="A93" s="132">
        <f t="shared" si="39"/>
        <v>85</v>
      </c>
      <c r="B93" s="6"/>
      <c r="C93" s="3"/>
      <c r="D93" s="3"/>
      <c r="E93" s="3"/>
      <c r="F93" s="5"/>
      <c r="G93" s="5"/>
      <c r="H93" s="2">
        <v>0</v>
      </c>
      <c r="I93" s="2">
        <v>0</v>
      </c>
      <c r="J93" s="2">
        <v>0</v>
      </c>
      <c r="K93" s="127">
        <f t="shared" si="22"/>
        <v>0</v>
      </c>
      <c r="L93" s="127">
        <f t="shared" si="26"/>
        <v>0</v>
      </c>
      <c r="M93" s="127">
        <f t="shared" si="23"/>
        <v>0</v>
      </c>
      <c r="N93" s="127">
        <f t="shared" si="27"/>
        <v>0</v>
      </c>
      <c r="O93" s="127">
        <f t="shared" si="28"/>
        <v>0</v>
      </c>
      <c r="P93" s="127">
        <f t="shared" si="29"/>
        <v>0</v>
      </c>
      <c r="Q93" s="127">
        <f t="shared" si="30"/>
        <v>0</v>
      </c>
      <c r="R93" s="1">
        <v>0</v>
      </c>
      <c r="S93" s="127">
        <f t="shared" si="31"/>
        <v>0</v>
      </c>
      <c r="T93" s="127">
        <f t="shared" si="24"/>
        <v>0</v>
      </c>
      <c r="U93" s="127">
        <f t="shared" si="32"/>
        <v>0</v>
      </c>
      <c r="W93" s="127">
        <f t="shared" si="33"/>
        <v>0</v>
      </c>
      <c r="X93" s="125">
        <f t="shared" si="34"/>
        <v>0</v>
      </c>
      <c r="Y93" s="125" t="str">
        <f t="shared" si="25"/>
        <v>ok</v>
      </c>
      <c r="Z93" s="125" t="str">
        <f t="shared" si="35"/>
        <v>ok</v>
      </c>
      <c r="AA93" s="125" t="str">
        <f t="shared" si="36"/>
        <v>ok</v>
      </c>
      <c r="AB93" s="125" t="str">
        <f t="shared" si="37"/>
        <v>ok</v>
      </c>
      <c r="AC93" s="125" t="str">
        <f t="shared" si="38"/>
        <v>ok</v>
      </c>
    </row>
    <row r="94" spans="1:29" x14ac:dyDescent="0.2">
      <c r="A94" s="132">
        <f t="shared" si="39"/>
        <v>86</v>
      </c>
      <c r="B94" s="6"/>
      <c r="C94" s="3"/>
      <c r="D94" s="3"/>
      <c r="E94" s="3"/>
      <c r="F94" s="5"/>
      <c r="G94" s="5"/>
      <c r="H94" s="2">
        <v>0</v>
      </c>
      <c r="I94" s="2">
        <v>0</v>
      </c>
      <c r="J94" s="2">
        <v>0</v>
      </c>
      <c r="K94" s="127">
        <f t="shared" si="22"/>
        <v>0</v>
      </c>
      <c r="L94" s="127">
        <f t="shared" si="26"/>
        <v>0</v>
      </c>
      <c r="M94" s="127">
        <f t="shared" si="23"/>
        <v>0</v>
      </c>
      <c r="N94" s="127">
        <f t="shared" si="27"/>
        <v>0</v>
      </c>
      <c r="O94" s="127">
        <f t="shared" si="28"/>
        <v>0</v>
      </c>
      <c r="P94" s="127">
        <f t="shared" si="29"/>
        <v>0</v>
      </c>
      <c r="Q94" s="127">
        <f t="shared" si="30"/>
        <v>0</v>
      </c>
      <c r="R94" s="1">
        <v>0</v>
      </c>
      <c r="S94" s="127">
        <f t="shared" si="31"/>
        <v>0</v>
      </c>
      <c r="T94" s="127">
        <f t="shared" si="24"/>
        <v>0</v>
      </c>
      <c r="U94" s="127">
        <f t="shared" si="32"/>
        <v>0</v>
      </c>
      <c r="W94" s="127">
        <f t="shared" si="33"/>
        <v>0</v>
      </c>
      <c r="X94" s="125">
        <f t="shared" si="34"/>
        <v>0</v>
      </c>
      <c r="Y94" s="125" t="str">
        <f t="shared" si="25"/>
        <v>ok</v>
      </c>
      <c r="Z94" s="125" t="str">
        <f t="shared" si="35"/>
        <v>ok</v>
      </c>
      <c r="AA94" s="125" t="str">
        <f t="shared" si="36"/>
        <v>ok</v>
      </c>
      <c r="AB94" s="125" t="str">
        <f t="shared" si="37"/>
        <v>ok</v>
      </c>
      <c r="AC94" s="125" t="str">
        <f t="shared" si="38"/>
        <v>ok</v>
      </c>
    </row>
    <row r="95" spans="1:29" x14ac:dyDescent="0.2">
      <c r="A95" s="132">
        <f t="shared" si="39"/>
        <v>87</v>
      </c>
      <c r="B95" s="6"/>
      <c r="C95" s="3"/>
      <c r="D95" s="3"/>
      <c r="E95" s="3"/>
      <c r="F95" s="5"/>
      <c r="G95" s="5"/>
      <c r="H95" s="2">
        <v>0</v>
      </c>
      <c r="I95" s="2">
        <v>0</v>
      </c>
      <c r="J95" s="2">
        <v>0</v>
      </c>
      <c r="K95" s="127">
        <f t="shared" si="22"/>
        <v>0</v>
      </c>
      <c r="L95" s="127">
        <f t="shared" si="26"/>
        <v>0</v>
      </c>
      <c r="M95" s="127">
        <f t="shared" si="23"/>
        <v>0</v>
      </c>
      <c r="N95" s="127">
        <f t="shared" si="27"/>
        <v>0</v>
      </c>
      <c r="O95" s="127">
        <f t="shared" si="28"/>
        <v>0</v>
      </c>
      <c r="P95" s="127">
        <f t="shared" si="29"/>
        <v>0</v>
      </c>
      <c r="Q95" s="127">
        <f t="shared" si="30"/>
        <v>0</v>
      </c>
      <c r="R95" s="1">
        <v>0</v>
      </c>
      <c r="S95" s="127">
        <f t="shared" si="31"/>
        <v>0</v>
      </c>
      <c r="T95" s="127">
        <f t="shared" si="24"/>
        <v>0</v>
      </c>
      <c r="U95" s="127">
        <f t="shared" si="32"/>
        <v>0</v>
      </c>
      <c r="W95" s="127">
        <f t="shared" si="33"/>
        <v>0</v>
      </c>
      <c r="X95" s="125">
        <f t="shared" si="34"/>
        <v>0</v>
      </c>
      <c r="Y95" s="125" t="str">
        <f t="shared" si="25"/>
        <v>ok</v>
      </c>
      <c r="Z95" s="125" t="str">
        <f t="shared" si="35"/>
        <v>ok</v>
      </c>
      <c r="AA95" s="125" t="str">
        <f t="shared" si="36"/>
        <v>ok</v>
      </c>
      <c r="AB95" s="125" t="str">
        <f t="shared" si="37"/>
        <v>ok</v>
      </c>
      <c r="AC95" s="125" t="str">
        <f t="shared" si="38"/>
        <v>ok</v>
      </c>
    </row>
    <row r="96" spans="1:29" x14ac:dyDescent="0.2">
      <c r="A96" s="132">
        <f t="shared" si="39"/>
        <v>88</v>
      </c>
      <c r="B96" s="6"/>
      <c r="C96" s="3"/>
      <c r="D96" s="3"/>
      <c r="E96" s="3"/>
      <c r="F96" s="5"/>
      <c r="G96" s="5"/>
      <c r="H96" s="2">
        <v>0</v>
      </c>
      <c r="I96" s="2">
        <v>0</v>
      </c>
      <c r="J96" s="2">
        <v>0</v>
      </c>
      <c r="K96" s="127">
        <f t="shared" si="22"/>
        <v>0</v>
      </c>
      <c r="L96" s="127">
        <f t="shared" si="26"/>
        <v>0</v>
      </c>
      <c r="M96" s="127">
        <f t="shared" si="23"/>
        <v>0</v>
      </c>
      <c r="N96" s="127">
        <f t="shared" si="27"/>
        <v>0</v>
      </c>
      <c r="O96" s="127">
        <f t="shared" si="28"/>
        <v>0</v>
      </c>
      <c r="P96" s="127">
        <f t="shared" si="29"/>
        <v>0</v>
      </c>
      <c r="Q96" s="127">
        <f t="shared" si="30"/>
        <v>0</v>
      </c>
      <c r="R96" s="1">
        <v>0</v>
      </c>
      <c r="S96" s="127">
        <f t="shared" si="31"/>
        <v>0</v>
      </c>
      <c r="T96" s="127">
        <f t="shared" si="24"/>
        <v>0</v>
      </c>
      <c r="U96" s="127">
        <f t="shared" si="32"/>
        <v>0</v>
      </c>
      <c r="W96" s="127">
        <f t="shared" si="33"/>
        <v>0</v>
      </c>
      <c r="X96" s="125">
        <f t="shared" si="34"/>
        <v>0</v>
      </c>
      <c r="Y96" s="125" t="str">
        <f t="shared" si="25"/>
        <v>ok</v>
      </c>
      <c r="Z96" s="125" t="str">
        <f t="shared" si="35"/>
        <v>ok</v>
      </c>
      <c r="AA96" s="125" t="str">
        <f t="shared" si="36"/>
        <v>ok</v>
      </c>
      <c r="AB96" s="125" t="str">
        <f t="shared" si="37"/>
        <v>ok</v>
      </c>
      <c r="AC96" s="125" t="str">
        <f t="shared" si="38"/>
        <v>ok</v>
      </c>
    </row>
    <row r="97" spans="1:29" x14ac:dyDescent="0.2">
      <c r="A97" s="132">
        <f t="shared" si="39"/>
        <v>89</v>
      </c>
      <c r="B97" s="6"/>
      <c r="C97" s="3"/>
      <c r="D97" s="3"/>
      <c r="E97" s="3"/>
      <c r="F97" s="5"/>
      <c r="G97" s="5"/>
      <c r="H97" s="2">
        <v>0</v>
      </c>
      <c r="I97" s="2">
        <v>0</v>
      </c>
      <c r="J97" s="2">
        <v>0</v>
      </c>
      <c r="K97" s="127">
        <f t="shared" si="22"/>
        <v>0</v>
      </c>
      <c r="L97" s="127">
        <f t="shared" si="26"/>
        <v>0</v>
      </c>
      <c r="M97" s="127">
        <f t="shared" si="23"/>
        <v>0</v>
      </c>
      <c r="N97" s="127">
        <f t="shared" si="27"/>
        <v>0</v>
      </c>
      <c r="O97" s="127">
        <f t="shared" si="28"/>
        <v>0</v>
      </c>
      <c r="P97" s="127">
        <f t="shared" si="29"/>
        <v>0</v>
      </c>
      <c r="Q97" s="127">
        <f t="shared" si="30"/>
        <v>0</v>
      </c>
      <c r="R97" s="1">
        <v>0</v>
      </c>
      <c r="S97" s="127">
        <f t="shared" si="31"/>
        <v>0</v>
      </c>
      <c r="T97" s="127">
        <f t="shared" si="24"/>
        <v>0</v>
      </c>
      <c r="U97" s="127">
        <f t="shared" si="32"/>
        <v>0</v>
      </c>
      <c r="W97" s="127">
        <f t="shared" si="33"/>
        <v>0</v>
      </c>
      <c r="X97" s="125">
        <f t="shared" si="34"/>
        <v>0</v>
      </c>
      <c r="Y97" s="125" t="str">
        <f t="shared" si="25"/>
        <v>ok</v>
      </c>
      <c r="Z97" s="125" t="str">
        <f t="shared" si="35"/>
        <v>ok</v>
      </c>
      <c r="AA97" s="125" t="str">
        <f t="shared" si="36"/>
        <v>ok</v>
      </c>
      <c r="AB97" s="125" t="str">
        <f t="shared" si="37"/>
        <v>ok</v>
      </c>
      <c r="AC97" s="125" t="str">
        <f t="shared" si="38"/>
        <v>ok</v>
      </c>
    </row>
    <row r="98" spans="1:29" x14ac:dyDescent="0.2">
      <c r="A98" s="132">
        <f t="shared" si="39"/>
        <v>90</v>
      </c>
      <c r="B98" s="6"/>
      <c r="C98" s="3"/>
      <c r="D98" s="3"/>
      <c r="E98" s="3"/>
      <c r="F98" s="5"/>
      <c r="G98" s="5"/>
      <c r="H98" s="2">
        <v>0</v>
      </c>
      <c r="I98" s="2">
        <v>0</v>
      </c>
      <c r="J98" s="2">
        <v>0</v>
      </c>
      <c r="K98" s="127">
        <f t="shared" si="22"/>
        <v>0</v>
      </c>
      <c r="L98" s="127">
        <f t="shared" si="26"/>
        <v>0</v>
      </c>
      <c r="M98" s="127">
        <f t="shared" si="23"/>
        <v>0</v>
      </c>
      <c r="N98" s="127">
        <f t="shared" si="27"/>
        <v>0</v>
      </c>
      <c r="O98" s="127">
        <f t="shared" si="28"/>
        <v>0</v>
      </c>
      <c r="P98" s="127">
        <f t="shared" si="29"/>
        <v>0</v>
      </c>
      <c r="Q98" s="127">
        <f t="shared" si="30"/>
        <v>0</v>
      </c>
      <c r="R98" s="1">
        <v>0</v>
      </c>
      <c r="S98" s="127">
        <f t="shared" si="31"/>
        <v>0</v>
      </c>
      <c r="T98" s="127">
        <f t="shared" si="24"/>
        <v>0</v>
      </c>
      <c r="U98" s="127">
        <f t="shared" si="32"/>
        <v>0</v>
      </c>
      <c r="W98" s="127">
        <f t="shared" si="33"/>
        <v>0</v>
      </c>
      <c r="X98" s="125">
        <f t="shared" si="34"/>
        <v>0</v>
      </c>
      <c r="Y98" s="125" t="str">
        <f t="shared" si="25"/>
        <v>ok</v>
      </c>
      <c r="Z98" s="125" t="str">
        <f t="shared" si="35"/>
        <v>ok</v>
      </c>
      <c r="AA98" s="125" t="str">
        <f t="shared" si="36"/>
        <v>ok</v>
      </c>
      <c r="AB98" s="125" t="str">
        <f t="shared" si="37"/>
        <v>ok</v>
      </c>
      <c r="AC98" s="125" t="str">
        <f t="shared" si="38"/>
        <v>ok</v>
      </c>
    </row>
    <row r="99" spans="1:29" x14ac:dyDescent="0.2">
      <c r="A99" s="132">
        <f t="shared" si="39"/>
        <v>91</v>
      </c>
      <c r="B99" s="6"/>
      <c r="C99" s="3"/>
      <c r="D99" s="3"/>
      <c r="E99" s="3"/>
      <c r="F99" s="5"/>
      <c r="G99" s="5"/>
      <c r="H99" s="2">
        <v>0</v>
      </c>
      <c r="I99" s="2">
        <v>0</v>
      </c>
      <c r="J99" s="2">
        <v>0</v>
      </c>
      <c r="K99" s="127">
        <f t="shared" si="22"/>
        <v>0</v>
      </c>
      <c r="L99" s="127">
        <f t="shared" si="26"/>
        <v>0</v>
      </c>
      <c r="M99" s="127">
        <f t="shared" si="23"/>
        <v>0</v>
      </c>
      <c r="N99" s="127">
        <f t="shared" si="27"/>
        <v>0</v>
      </c>
      <c r="O99" s="127">
        <f t="shared" si="28"/>
        <v>0</v>
      </c>
      <c r="P99" s="127">
        <f t="shared" si="29"/>
        <v>0</v>
      </c>
      <c r="Q99" s="127">
        <f t="shared" si="30"/>
        <v>0</v>
      </c>
      <c r="R99" s="1">
        <v>0</v>
      </c>
      <c r="S99" s="127">
        <f t="shared" si="31"/>
        <v>0</v>
      </c>
      <c r="T99" s="127">
        <f t="shared" si="24"/>
        <v>0</v>
      </c>
      <c r="U99" s="127">
        <f t="shared" si="32"/>
        <v>0</v>
      </c>
      <c r="W99" s="127">
        <f t="shared" si="33"/>
        <v>0</v>
      </c>
      <c r="X99" s="125">
        <f t="shared" si="34"/>
        <v>0</v>
      </c>
      <c r="Y99" s="125" t="str">
        <f t="shared" si="25"/>
        <v>ok</v>
      </c>
      <c r="Z99" s="125" t="str">
        <f t="shared" si="35"/>
        <v>ok</v>
      </c>
      <c r="AA99" s="125" t="str">
        <f t="shared" si="36"/>
        <v>ok</v>
      </c>
      <c r="AB99" s="125" t="str">
        <f t="shared" si="37"/>
        <v>ok</v>
      </c>
      <c r="AC99" s="125" t="str">
        <f t="shared" si="38"/>
        <v>ok</v>
      </c>
    </row>
    <row r="100" spans="1:29" x14ac:dyDescent="0.2">
      <c r="A100" s="132">
        <f t="shared" si="39"/>
        <v>92</v>
      </c>
      <c r="B100" s="6"/>
      <c r="C100" s="3"/>
      <c r="D100" s="3"/>
      <c r="E100" s="3"/>
      <c r="F100" s="5"/>
      <c r="G100" s="5"/>
      <c r="H100" s="2">
        <v>0</v>
      </c>
      <c r="I100" s="2">
        <v>0</v>
      </c>
      <c r="J100" s="2">
        <v>0</v>
      </c>
      <c r="K100" s="127">
        <f t="shared" si="22"/>
        <v>0</v>
      </c>
      <c r="L100" s="127">
        <f t="shared" si="26"/>
        <v>0</v>
      </c>
      <c r="M100" s="127">
        <f t="shared" si="23"/>
        <v>0</v>
      </c>
      <c r="N100" s="127">
        <f t="shared" si="27"/>
        <v>0</v>
      </c>
      <c r="O100" s="127">
        <f t="shared" si="28"/>
        <v>0</v>
      </c>
      <c r="P100" s="127">
        <f t="shared" si="29"/>
        <v>0</v>
      </c>
      <c r="Q100" s="127">
        <f t="shared" si="30"/>
        <v>0</v>
      </c>
      <c r="R100" s="1">
        <v>0</v>
      </c>
      <c r="S100" s="127">
        <f t="shared" si="31"/>
        <v>0</v>
      </c>
      <c r="T100" s="127">
        <f t="shared" si="24"/>
        <v>0</v>
      </c>
      <c r="U100" s="127">
        <f t="shared" si="32"/>
        <v>0</v>
      </c>
      <c r="W100" s="127">
        <f t="shared" si="33"/>
        <v>0</v>
      </c>
      <c r="X100" s="125">
        <f t="shared" si="34"/>
        <v>0</v>
      </c>
      <c r="Y100" s="125" t="str">
        <f t="shared" si="25"/>
        <v>ok</v>
      </c>
      <c r="Z100" s="125" t="str">
        <f t="shared" si="35"/>
        <v>ok</v>
      </c>
      <c r="AA100" s="125" t="str">
        <f t="shared" si="36"/>
        <v>ok</v>
      </c>
      <c r="AB100" s="125" t="str">
        <f t="shared" si="37"/>
        <v>ok</v>
      </c>
      <c r="AC100" s="125" t="str">
        <f t="shared" si="38"/>
        <v>ok</v>
      </c>
    </row>
    <row r="101" spans="1:29" x14ac:dyDescent="0.2">
      <c r="A101" s="132">
        <f t="shared" si="39"/>
        <v>93</v>
      </c>
      <c r="B101" s="6"/>
      <c r="C101" s="3"/>
      <c r="D101" s="3"/>
      <c r="E101" s="3"/>
      <c r="F101" s="5"/>
      <c r="G101" s="5"/>
      <c r="H101" s="2">
        <v>0</v>
      </c>
      <c r="I101" s="2">
        <v>0</v>
      </c>
      <c r="J101" s="2">
        <v>0</v>
      </c>
      <c r="K101" s="127">
        <f t="shared" si="22"/>
        <v>0</v>
      </c>
      <c r="L101" s="127">
        <f t="shared" si="26"/>
        <v>0</v>
      </c>
      <c r="M101" s="127">
        <f t="shared" si="23"/>
        <v>0</v>
      </c>
      <c r="N101" s="127">
        <f t="shared" si="27"/>
        <v>0</v>
      </c>
      <c r="O101" s="127">
        <f t="shared" si="28"/>
        <v>0</v>
      </c>
      <c r="P101" s="127">
        <f t="shared" si="29"/>
        <v>0</v>
      </c>
      <c r="Q101" s="127">
        <f t="shared" si="30"/>
        <v>0</v>
      </c>
      <c r="R101" s="1">
        <v>0</v>
      </c>
      <c r="S101" s="127">
        <f t="shared" si="31"/>
        <v>0</v>
      </c>
      <c r="T101" s="127">
        <f t="shared" si="24"/>
        <v>0</v>
      </c>
      <c r="U101" s="127">
        <f t="shared" si="32"/>
        <v>0</v>
      </c>
      <c r="W101" s="127">
        <f t="shared" si="33"/>
        <v>0</v>
      </c>
      <c r="X101" s="125">
        <f t="shared" si="34"/>
        <v>0</v>
      </c>
      <c r="Y101" s="125" t="str">
        <f t="shared" si="25"/>
        <v>ok</v>
      </c>
      <c r="Z101" s="125" t="str">
        <f t="shared" si="35"/>
        <v>ok</v>
      </c>
      <c r="AA101" s="125" t="str">
        <f t="shared" si="36"/>
        <v>ok</v>
      </c>
      <c r="AB101" s="125" t="str">
        <f t="shared" si="37"/>
        <v>ok</v>
      </c>
      <c r="AC101" s="125" t="str">
        <f t="shared" si="38"/>
        <v>ok</v>
      </c>
    </row>
    <row r="102" spans="1:29" x14ac:dyDescent="0.2">
      <c r="A102" s="132">
        <f t="shared" si="39"/>
        <v>94</v>
      </c>
      <c r="B102" s="6"/>
      <c r="C102" s="3"/>
      <c r="D102" s="3"/>
      <c r="E102" s="3"/>
      <c r="F102" s="5"/>
      <c r="G102" s="5"/>
      <c r="H102" s="2">
        <v>0</v>
      </c>
      <c r="I102" s="2">
        <v>0</v>
      </c>
      <c r="J102" s="2">
        <v>0</v>
      </c>
      <c r="K102" s="127">
        <f t="shared" si="22"/>
        <v>0</v>
      </c>
      <c r="L102" s="127">
        <f t="shared" si="26"/>
        <v>0</v>
      </c>
      <c r="M102" s="127">
        <f t="shared" si="23"/>
        <v>0</v>
      </c>
      <c r="N102" s="127">
        <f t="shared" si="27"/>
        <v>0</v>
      </c>
      <c r="O102" s="127">
        <f t="shared" si="28"/>
        <v>0</v>
      </c>
      <c r="P102" s="127">
        <f t="shared" si="29"/>
        <v>0</v>
      </c>
      <c r="Q102" s="127">
        <f t="shared" si="30"/>
        <v>0</v>
      </c>
      <c r="R102" s="1">
        <v>0</v>
      </c>
      <c r="S102" s="127">
        <f t="shared" si="31"/>
        <v>0</v>
      </c>
      <c r="T102" s="127">
        <f t="shared" si="24"/>
        <v>0</v>
      </c>
      <c r="U102" s="127">
        <f t="shared" si="32"/>
        <v>0</v>
      </c>
      <c r="W102" s="127">
        <f t="shared" si="33"/>
        <v>0</v>
      </c>
      <c r="X102" s="125">
        <f t="shared" si="34"/>
        <v>0</v>
      </c>
      <c r="Y102" s="125" t="str">
        <f t="shared" si="25"/>
        <v>ok</v>
      </c>
      <c r="Z102" s="125" t="str">
        <f t="shared" si="35"/>
        <v>ok</v>
      </c>
      <c r="AA102" s="125" t="str">
        <f t="shared" si="36"/>
        <v>ok</v>
      </c>
      <c r="AB102" s="125" t="str">
        <f t="shared" si="37"/>
        <v>ok</v>
      </c>
      <c r="AC102" s="125" t="str">
        <f t="shared" si="38"/>
        <v>ok</v>
      </c>
    </row>
    <row r="103" spans="1:29" x14ac:dyDescent="0.2">
      <c r="A103" s="132">
        <f t="shared" si="39"/>
        <v>95</v>
      </c>
      <c r="B103" s="6"/>
      <c r="C103" s="3"/>
      <c r="D103" s="3"/>
      <c r="E103" s="3"/>
      <c r="F103" s="5"/>
      <c r="G103" s="5"/>
      <c r="H103" s="2">
        <v>0</v>
      </c>
      <c r="I103" s="2">
        <v>0</v>
      </c>
      <c r="J103" s="2">
        <v>0</v>
      </c>
      <c r="K103" s="127">
        <f t="shared" si="22"/>
        <v>0</v>
      </c>
      <c r="L103" s="127">
        <f t="shared" si="26"/>
        <v>0</v>
      </c>
      <c r="M103" s="127">
        <f t="shared" si="23"/>
        <v>0</v>
      </c>
      <c r="N103" s="127">
        <f t="shared" si="27"/>
        <v>0</v>
      </c>
      <c r="O103" s="127">
        <f t="shared" si="28"/>
        <v>0</v>
      </c>
      <c r="P103" s="127">
        <f t="shared" si="29"/>
        <v>0</v>
      </c>
      <c r="Q103" s="127">
        <f t="shared" si="30"/>
        <v>0</v>
      </c>
      <c r="R103" s="1">
        <v>0</v>
      </c>
      <c r="S103" s="127">
        <f t="shared" si="31"/>
        <v>0</v>
      </c>
      <c r="T103" s="127">
        <f t="shared" si="24"/>
        <v>0</v>
      </c>
      <c r="U103" s="127">
        <f t="shared" si="32"/>
        <v>0</v>
      </c>
      <c r="W103" s="127">
        <f t="shared" si="33"/>
        <v>0</v>
      </c>
      <c r="X103" s="125">
        <f t="shared" si="34"/>
        <v>0</v>
      </c>
      <c r="Y103" s="125" t="str">
        <f t="shared" si="25"/>
        <v>ok</v>
      </c>
      <c r="Z103" s="125" t="str">
        <f t="shared" si="35"/>
        <v>ok</v>
      </c>
      <c r="AA103" s="125" t="str">
        <f t="shared" si="36"/>
        <v>ok</v>
      </c>
      <c r="AB103" s="125" t="str">
        <f t="shared" si="37"/>
        <v>ok</v>
      </c>
      <c r="AC103" s="125" t="str">
        <f t="shared" si="38"/>
        <v>ok</v>
      </c>
    </row>
    <row r="104" spans="1:29" x14ac:dyDescent="0.2">
      <c r="A104" s="132">
        <f t="shared" si="39"/>
        <v>96</v>
      </c>
      <c r="B104" s="6"/>
      <c r="C104" s="3"/>
      <c r="D104" s="3"/>
      <c r="E104" s="3"/>
      <c r="F104" s="5"/>
      <c r="G104" s="5"/>
      <c r="H104" s="2">
        <v>0</v>
      </c>
      <c r="I104" s="2">
        <v>0</v>
      </c>
      <c r="J104" s="2">
        <v>0</v>
      </c>
      <c r="K104" s="127">
        <f t="shared" si="22"/>
        <v>0</v>
      </c>
      <c r="L104" s="127">
        <f t="shared" si="26"/>
        <v>0</v>
      </c>
      <c r="M104" s="127">
        <f t="shared" si="23"/>
        <v>0</v>
      </c>
      <c r="N104" s="127">
        <f t="shared" si="27"/>
        <v>0</v>
      </c>
      <c r="O104" s="127">
        <f t="shared" si="28"/>
        <v>0</v>
      </c>
      <c r="P104" s="127">
        <f t="shared" si="29"/>
        <v>0</v>
      </c>
      <c r="Q104" s="127">
        <f t="shared" si="30"/>
        <v>0</v>
      </c>
      <c r="R104" s="1">
        <v>0</v>
      </c>
      <c r="S104" s="127">
        <f t="shared" si="31"/>
        <v>0</v>
      </c>
      <c r="T104" s="127">
        <f t="shared" si="24"/>
        <v>0</v>
      </c>
      <c r="U104" s="127">
        <f t="shared" si="32"/>
        <v>0</v>
      </c>
      <c r="W104" s="127">
        <f t="shared" si="33"/>
        <v>0</v>
      </c>
      <c r="X104" s="125">
        <f t="shared" si="34"/>
        <v>0</v>
      </c>
      <c r="Y104" s="125" t="str">
        <f t="shared" si="25"/>
        <v>ok</v>
      </c>
      <c r="Z104" s="125" t="str">
        <f t="shared" si="35"/>
        <v>ok</v>
      </c>
      <c r="AA104" s="125" t="str">
        <f t="shared" si="36"/>
        <v>ok</v>
      </c>
      <c r="AB104" s="125" t="str">
        <f t="shared" si="37"/>
        <v>ok</v>
      </c>
      <c r="AC104" s="125" t="str">
        <f t="shared" si="38"/>
        <v>ok</v>
      </c>
    </row>
    <row r="105" spans="1:29" x14ac:dyDescent="0.2">
      <c r="A105" s="132">
        <f t="shared" si="39"/>
        <v>97</v>
      </c>
      <c r="B105" s="6"/>
      <c r="C105" s="3"/>
      <c r="D105" s="3"/>
      <c r="E105" s="3"/>
      <c r="F105" s="5"/>
      <c r="G105" s="5"/>
      <c r="H105" s="2">
        <v>0</v>
      </c>
      <c r="I105" s="2">
        <v>0</v>
      </c>
      <c r="J105" s="2">
        <v>0</v>
      </c>
      <c r="K105" s="127">
        <f t="shared" si="22"/>
        <v>0</v>
      </c>
      <c r="L105" s="127">
        <f t="shared" si="26"/>
        <v>0</v>
      </c>
      <c r="M105" s="127">
        <f t="shared" si="23"/>
        <v>0</v>
      </c>
      <c r="N105" s="127">
        <f t="shared" si="27"/>
        <v>0</v>
      </c>
      <c r="O105" s="127">
        <f t="shared" si="28"/>
        <v>0</v>
      </c>
      <c r="P105" s="127">
        <f t="shared" si="29"/>
        <v>0</v>
      </c>
      <c r="Q105" s="127">
        <f t="shared" si="30"/>
        <v>0</v>
      </c>
      <c r="R105" s="1">
        <v>0</v>
      </c>
      <c r="S105" s="127">
        <f t="shared" si="31"/>
        <v>0</v>
      </c>
      <c r="T105" s="127">
        <f t="shared" si="24"/>
        <v>0</v>
      </c>
      <c r="U105" s="127">
        <f t="shared" si="32"/>
        <v>0</v>
      </c>
      <c r="W105" s="127">
        <f t="shared" si="33"/>
        <v>0</v>
      </c>
      <c r="X105" s="125">
        <f t="shared" si="34"/>
        <v>0</v>
      </c>
      <c r="Y105" s="125" t="str">
        <f t="shared" si="25"/>
        <v>ok</v>
      </c>
      <c r="Z105" s="125" t="str">
        <f t="shared" si="35"/>
        <v>ok</v>
      </c>
      <c r="AA105" s="125" t="str">
        <f t="shared" si="36"/>
        <v>ok</v>
      </c>
      <c r="AB105" s="125" t="str">
        <f t="shared" si="37"/>
        <v>ok</v>
      </c>
      <c r="AC105" s="125" t="str">
        <f t="shared" si="38"/>
        <v>ok</v>
      </c>
    </row>
    <row r="106" spans="1:29" x14ac:dyDescent="0.2">
      <c r="A106" s="132">
        <f t="shared" si="39"/>
        <v>98</v>
      </c>
      <c r="B106" s="6"/>
      <c r="C106" s="3"/>
      <c r="D106" s="3"/>
      <c r="E106" s="3"/>
      <c r="F106" s="5"/>
      <c r="G106" s="5"/>
      <c r="H106" s="2">
        <v>0</v>
      </c>
      <c r="I106" s="2">
        <v>0</v>
      </c>
      <c r="J106" s="2">
        <v>0</v>
      </c>
      <c r="K106" s="127">
        <f t="shared" si="22"/>
        <v>0</v>
      </c>
      <c r="L106" s="127">
        <f t="shared" si="26"/>
        <v>0</v>
      </c>
      <c r="M106" s="127">
        <f t="shared" si="23"/>
        <v>0</v>
      </c>
      <c r="N106" s="127">
        <f t="shared" si="27"/>
        <v>0</v>
      </c>
      <c r="O106" s="127">
        <f t="shared" si="28"/>
        <v>0</v>
      </c>
      <c r="P106" s="127">
        <f t="shared" si="29"/>
        <v>0</v>
      </c>
      <c r="Q106" s="127">
        <f t="shared" si="30"/>
        <v>0</v>
      </c>
      <c r="R106" s="1">
        <v>0</v>
      </c>
      <c r="S106" s="127">
        <f t="shared" si="31"/>
        <v>0</v>
      </c>
      <c r="T106" s="127">
        <f t="shared" si="24"/>
        <v>0</v>
      </c>
      <c r="U106" s="127">
        <f t="shared" si="32"/>
        <v>0</v>
      </c>
      <c r="W106" s="127">
        <f t="shared" si="33"/>
        <v>0</v>
      </c>
      <c r="X106" s="125">
        <f t="shared" si="34"/>
        <v>0</v>
      </c>
      <c r="Y106" s="125" t="str">
        <f t="shared" si="25"/>
        <v>ok</v>
      </c>
      <c r="Z106" s="125" t="str">
        <f t="shared" si="35"/>
        <v>ok</v>
      </c>
      <c r="AA106" s="125" t="str">
        <f t="shared" si="36"/>
        <v>ok</v>
      </c>
      <c r="AB106" s="125" t="str">
        <f t="shared" si="37"/>
        <v>ok</v>
      </c>
      <c r="AC106" s="125" t="str">
        <f t="shared" si="38"/>
        <v>ok</v>
      </c>
    </row>
    <row r="107" spans="1:29" x14ac:dyDescent="0.2">
      <c r="A107" s="132">
        <f t="shared" si="39"/>
        <v>99</v>
      </c>
      <c r="B107" s="6"/>
      <c r="C107" s="3"/>
      <c r="D107" s="3"/>
      <c r="E107" s="3"/>
      <c r="F107" s="5"/>
      <c r="G107" s="5"/>
      <c r="H107" s="2">
        <v>0</v>
      </c>
      <c r="I107" s="2">
        <v>0</v>
      </c>
      <c r="J107" s="2">
        <v>0</v>
      </c>
      <c r="K107" s="127">
        <f t="shared" si="22"/>
        <v>0</v>
      </c>
      <c r="L107" s="127">
        <f t="shared" si="26"/>
        <v>0</v>
      </c>
      <c r="M107" s="127">
        <f t="shared" si="23"/>
        <v>0</v>
      </c>
      <c r="N107" s="127">
        <f t="shared" si="27"/>
        <v>0</v>
      </c>
      <c r="O107" s="127">
        <f t="shared" si="28"/>
        <v>0</v>
      </c>
      <c r="P107" s="127">
        <f t="shared" si="29"/>
        <v>0</v>
      </c>
      <c r="Q107" s="127">
        <f t="shared" si="30"/>
        <v>0</v>
      </c>
      <c r="R107" s="1">
        <v>0</v>
      </c>
      <c r="S107" s="127">
        <f t="shared" si="31"/>
        <v>0</v>
      </c>
      <c r="T107" s="127">
        <f t="shared" si="24"/>
        <v>0</v>
      </c>
      <c r="U107" s="127">
        <f t="shared" si="32"/>
        <v>0</v>
      </c>
      <c r="W107" s="127">
        <f t="shared" si="33"/>
        <v>0</v>
      </c>
      <c r="X107" s="125">
        <f t="shared" si="34"/>
        <v>0</v>
      </c>
      <c r="Y107" s="125" t="str">
        <f t="shared" si="25"/>
        <v>ok</v>
      </c>
      <c r="Z107" s="125" t="str">
        <f t="shared" si="35"/>
        <v>ok</v>
      </c>
      <c r="AA107" s="125" t="str">
        <f t="shared" si="36"/>
        <v>ok</v>
      </c>
      <c r="AB107" s="125" t="str">
        <f t="shared" si="37"/>
        <v>ok</v>
      </c>
      <c r="AC107" s="125" t="str">
        <f t="shared" si="38"/>
        <v>ok</v>
      </c>
    </row>
    <row r="108" spans="1:29" x14ac:dyDescent="0.2">
      <c r="A108" s="132">
        <f t="shared" si="39"/>
        <v>100</v>
      </c>
      <c r="B108" s="6"/>
      <c r="C108" s="3"/>
      <c r="D108" s="3"/>
      <c r="E108" s="3"/>
      <c r="F108" s="5"/>
      <c r="G108" s="5"/>
      <c r="H108" s="2">
        <v>0</v>
      </c>
      <c r="I108" s="2">
        <v>0</v>
      </c>
      <c r="J108" s="2">
        <v>0</v>
      </c>
      <c r="K108" s="127">
        <f t="shared" si="22"/>
        <v>0</v>
      </c>
      <c r="L108" s="127">
        <f t="shared" si="26"/>
        <v>0</v>
      </c>
      <c r="M108" s="127">
        <f t="shared" si="23"/>
        <v>0</v>
      </c>
      <c r="N108" s="127">
        <f t="shared" si="27"/>
        <v>0</v>
      </c>
      <c r="O108" s="127">
        <f t="shared" si="28"/>
        <v>0</v>
      </c>
      <c r="P108" s="127">
        <f t="shared" si="29"/>
        <v>0</v>
      </c>
      <c r="Q108" s="127">
        <f t="shared" si="30"/>
        <v>0</v>
      </c>
      <c r="R108" s="1">
        <v>0</v>
      </c>
      <c r="S108" s="127">
        <f t="shared" si="31"/>
        <v>0</v>
      </c>
      <c r="T108" s="127">
        <f t="shared" si="24"/>
        <v>0</v>
      </c>
      <c r="U108" s="127">
        <f t="shared" si="32"/>
        <v>0</v>
      </c>
      <c r="W108" s="127">
        <f t="shared" si="33"/>
        <v>0</v>
      </c>
      <c r="X108" s="125">
        <f t="shared" si="34"/>
        <v>0</v>
      </c>
      <c r="Y108" s="125" t="str">
        <f t="shared" si="25"/>
        <v>ok</v>
      </c>
      <c r="Z108" s="125" t="str">
        <f t="shared" si="35"/>
        <v>ok</v>
      </c>
      <c r="AA108" s="125" t="str">
        <f t="shared" si="36"/>
        <v>ok</v>
      </c>
      <c r="AB108" s="125" t="str">
        <f t="shared" si="37"/>
        <v>ok</v>
      </c>
      <c r="AC108" s="125" t="str">
        <f t="shared" si="38"/>
        <v>ok</v>
      </c>
    </row>
    <row r="109" spans="1:29" x14ac:dyDescent="0.2">
      <c r="A109" s="132">
        <f t="shared" si="39"/>
        <v>101</v>
      </c>
      <c r="B109" s="6"/>
      <c r="C109" s="3"/>
      <c r="D109" s="3"/>
      <c r="E109" s="3"/>
      <c r="F109" s="5"/>
      <c r="G109" s="5"/>
      <c r="H109" s="2">
        <v>0</v>
      </c>
      <c r="I109" s="2">
        <v>0</v>
      </c>
      <c r="J109" s="2">
        <v>0</v>
      </c>
      <c r="K109" s="127">
        <f t="shared" si="22"/>
        <v>0</v>
      </c>
      <c r="L109" s="127">
        <f t="shared" si="26"/>
        <v>0</v>
      </c>
      <c r="M109" s="127">
        <f t="shared" si="23"/>
        <v>0</v>
      </c>
      <c r="N109" s="127">
        <f t="shared" si="27"/>
        <v>0</v>
      </c>
      <c r="O109" s="127">
        <f t="shared" si="28"/>
        <v>0</v>
      </c>
      <c r="P109" s="127">
        <f t="shared" si="29"/>
        <v>0</v>
      </c>
      <c r="Q109" s="127">
        <f t="shared" si="30"/>
        <v>0</v>
      </c>
      <c r="R109" s="1">
        <v>0</v>
      </c>
      <c r="S109" s="127">
        <f t="shared" si="31"/>
        <v>0</v>
      </c>
      <c r="T109" s="127">
        <f t="shared" si="24"/>
        <v>0</v>
      </c>
      <c r="U109" s="127">
        <f t="shared" si="32"/>
        <v>0</v>
      </c>
      <c r="W109" s="127">
        <f t="shared" si="33"/>
        <v>0</v>
      </c>
      <c r="X109" s="125">
        <f t="shared" si="34"/>
        <v>0</v>
      </c>
      <c r="Y109" s="125" t="str">
        <f t="shared" si="25"/>
        <v>ok</v>
      </c>
      <c r="Z109" s="125" t="str">
        <f t="shared" si="35"/>
        <v>ok</v>
      </c>
      <c r="AA109" s="125" t="str">
        <f t="shared" si="36"/>
        <v>ok</v>
      </c>
      <c r="AB109" s="125" t="str">
        <f t="shared" si="37"/>
        <v>ok</v>
      </c>
      <c r="AC109" s="125" t="str">
        <f t="shared" si="38"/>
        <v>ok</v>
      </c>
    </row>
    <row r="110" spans="1:29" x14ac:dyDescent="0.2">
      <c r="A110" s="132">
        <f t="shared" si="39"/>
        <v>102</v>
      </c>
      <c r="B110" s="6"/>
      <c r="C110" s="3"/>
      <c r="D110" s="3"/>
      <c r="E110" s="3"/>
      <c r="F110" s="5"/>
      <c r="G110" s="5"/>
      <c r="H110" s="2">
        <v>0</v>
      </c>
      <c r="I110" s="2">
        <v>0</v>
      </c>
      <c r="J110" s="2">
        <v>0</v>
      </c>
      <c r="K110" s="127">
        <f t="shared" si="22"/>
        <v>0</v>
      </c>
      <c r="L110" s="127">
        <f t="shared" si="26"/>
        <v>0</v>
      </c>
      <c r="M110" s="127">
        <f t="shared" si="23"/>
        <v>0</v>
      </c>
      <c r="N110" s="127">
        <f t="shared" si="27"/>
        <v>0</v>
      </c>
      <c r="O110" s="127">
        <f t="shared" si="28"/>
        <v>0</v>
      </c>
      <c r="P110" s="127">
        <f t="shared" si="29"/>
        <v>0</v>
      </c>
      <c r="Q110" s="127">
        <f t="shared" si="30"/>
        <v>0</v>
      </c>
      <c r="R110" s="1">
        <v>0</v>
      </c>
      <c r="S110" s="127">
        <f t="shared" si="31"/>
        <v>0</v>
      </c>
      <c r="T110" s="127">
        <f t="shared" si="24"/>
        <v>0</v>
      </c>
      <c r="U110" s="127">
        <f t="shared" si="32"/>
        <v>0</v>
      </c>
      <c r="W110" s="127">
        <f t="shared" si="33"/>
        <v>0</v>
      </c>
      <c r="X110" s="125">
        <f t="shared" si="34"/>
        <v>0</v>
      </c>
      <c r="Y110" s="125" t="str">
        <f t="shared" si="25"/>
        <v>ok</v>
      </c>
      <c r="Z110" s="125" t="str">
        <f t="shared" si="35"/>
        <v>ok</v>
      </c>
      <c r="AA110" s="125" t="str">
        <f t="shared" si="36"/>
        <v>ok</v>
      </c>
      <c r="AB110" s="125" t="str">
        <f t="shared" si="37"/>
        <v>ok</v>
      </c>
      <c r="AC110" s="125" t="str">
        <f t="shared" si="38"/>
        <v>ok</v>
      </c>
    </row>
    <row r="111" spans="1:29" x14ac:dyDescent="0.2">
      <c r="A111" s="132">
        <f t="shared" si="39"/>
        <v>103</v>
      </c>
      <c r="B111" s="6"/>
      <c r="C111" s="3"/>
      <c r="D111" s="3"/>
      <c r="E111" s="3"/>
      <c r="F111" s="5"/>
      <c r="G111" s="5"/>
      <c r="H111" s="2">
        <v>0</v>
      </c>
      <c r="I111" s="2">
        <v>0</v>
      </c>
      <c r="J111" s="2">
        <v>0</v>
      </c>
      <c r="K111" s="127">
        <f t="shared" si="22"/>
        <v>0</v>
      </c>
      <c r="L111" s="127">
        <f t="shared" si="26"/>
        <v>0</v>
      </c>
      <c r="M111" s="127">
        <f t="shared" si="23"/>
        <v>0</v>
      </c>
      <c r="N111" s="127">
        <f t="shared" si="27"/>
        <v>0</v>
      </c>
      <c r="O111" s="127">
        <f t="shared" si="28"/>
        <v>0</v>
      </c>
      <c r="P111" s="127">
        <f t="shared" si="29"/>
        <v>0</v>
      </c>
      <c r="Q111" s="127">
        <f t="shared" si="30"/>
        <v>0</v>
      </c>
      <c r="R111" s="1">
        <v>0</v>
      </c>
      <c r="S111" s="127">
        <f t="shared" si="31"/>
        <v>0</v>
      </c>
      <c r="T111" s="127">
        <f t="shared" si="24"/>
        <v>0</v>
      </c>
      <c r="U111" s="127">
        <f t="shared" si="32"/>
        <v>0</v>
      </c>
      <c r="W111" s="127">
        <f t="shared" si="33"/>
        <v>0</v>
      </c>
      <c r="X111" s="125">
        <f t="shared" si="34"/>
        <v>0</v>
      </c>
      <c r="Y111" s="125" t="str">
        <f t="shared" si="25"/>
        <v>ok</v>
      </c>
      <c r="Z111" s="125" t="str">
        <f t="shared" si="35"/>
        <v>ok</v>
      </c>
      <c r="AA111" s="125" t="str">
        <f t="shared" si="36"/>
        <v>ok</v>
      </c>
      <c r="AB111" s="125" t="str">
        <f t="shared" si="37"/>
        <v>ok</v>
      </c>
      <c r="AC111" s="125" t="str">
        <f t="shared" si="38"/>
        <v>ok</v>
      </c>
    </row>
    <row r="112" spans="1:29" x14ac:dyDescent="0.2">
      <c r="A112" s="132">
        <f t="shared" si="39"/>
        <v>104</v>
      </c>
      <c r="B112" s="6"/>
      <c r="C112" s="3"/>
      <c r="D112" s="3"/>
      <c r="E112" s="3"/>
      <c r="F112" s="5"/>
      <c r="G112" s="5"/>
      <c r="H112" s="2">
        <v>0</v>
      </c>
      <c r="I112" s="2">
        <v>0</v>
      </c>
      <c r="J112" s="2">
        <v>0</v>
      </c>
      <c r="K112" s="127">
        <f t="shared" si="22"/>
        <v>0</v>
      </c>
      <c r="L112" s="127">
        <f t="shared" si="26"/>
        <v>0</v>
      </c>
      <c r="M112" s="127">
        <f t="shared" si="23"/>
        <v>0</v>
      </c>
      <c r="N112" s="127">
        <f t="shared" si="27"/>
        <v>0</v>
      </c>
      <c r="O112" s="127">
        <f t="shared" si="28"/>
        <v>0</v>
      </c>
      <c r="P112" s="127">
        <f t="shared" si="29"/>
        <v>0</v>
      </c>
      <c r="Q112" s="127">
        <f t="shared" si="30"/>
        <v>0</v>
      </c>
      <c r="R112" s="1">
        <v>0</v>
      </c>
      <c r="S112" s="127">
        <f t="shared" si="31"/>
        <v>0</v>
      </c>
      <c r="T112" s="127">
        <f t="shared" si="24"/>
        <v>0</v>
      </c>
      <c r="U112" s="127">
        <f t="shared" si="32"/>
        <v>0</v>
      </c>
      <c r="W112" s="127">
        <f t="shared" si="33"/>
        <v>0</v>
      </c>
      <c r="X112" s="125">
        <f t="shared" si="34"/>
        <v>0</v>
      </c>
      <c r="Y112" s="125" t="str">
        <f t="shared" si="25"/>
        <v>ok</v>
      </c>
      <c r="Z112" s="125" t="str">
        <f t="shared" si="35"/>
        <v>ok</v>
      </c>
      <c r="AA112" s="125" t="str">
        <f t="shared" si="36"/>
        <v>ok</v>
      </c>
      <c r="AB112" s="125" t="str">
        <f t="shared" si="37"/>
        <v>ok</v>
      </c>
      <c r="AC112" s="125" t="str">
        <f t="shared" si="38"/>
        <v>ok</v>
      </c>
    </row>
    <row r="113" spans="1:29" x14ac:dyDescent="0.2">
      <c r="A113" s="132">
        <f t="shared" si="39"/>
        <v>105</v>
      </c>
      <c r="B113" s="6"/>
      <c r="C113" s="3"/>
      <c r="D113" s="3"/>
      <c r="E113" s="3"/>
      <c r="F113" s="5"/>
      <c r="G113" s="5"/>
      <c r="H113" s="2">
        <v>0</v>
      </c>
      <c r="I113" s="2">
        <v>0</v>
      </c>
      <c r="J113" s="2">
        <v>0</v>
      </c>
      <c r="K113" s="127">
        <f t="shared" si="22"/>
        <v>0</v>
      </c>
      <c r="L113" s="127">
        <f t="shared" si="26"/>
        <v>0</v>
      </c>
      <c r="M113" s="127">
        <f t="shared" si="23"/>
        <v>0</v>
      </c>
      <c r="N113" s="127">
        <f t="shared" si="27"/>
        <v>0</v>
      </c>
      <c r="O113" s="127">
        <f t="shared" si="28"/>
        <v>0</v>
      </c>
      <c r="P113" s="127">
        <f t="shared" si="29"/>
        <v>0</v>
      </c>
      <c r="Q113" s="127">
        <f t="shared" si="30"/>
        <v>0</v>
      </c>
      <c r="R113" s="1">
        <v>0</v>
      </c>
      <c r="S113" s="127">
        <f t="shared" si="31"/>
        <v>0</v>
      </c>
      <c r="T113" s="127">
        <f t="shared" si="24"/>
        <v>0</v>
      </c>
      <c r="U113" s="127">
        <f t="shared" si="32"/>
        <v>0</v>
      </c>
      <c r="W113" s="127">
        <f t="shared" si="33"/>
        <v>0</v>
      </c>
      <c r="X113" s="125">
        <f t="shared" si="34"/>
        <v>0</v>
      </c>
      <c r="Y113" s="125" t="str">
        <f t="shared" si="25"/>
        <v>ok</v>
      </c>
      <c r="Z113" s="125" t="str">
        <f t="shared" si="35"/>
        <v>ok</v>
      </c>
      <c r="AA113" s="125" t="str">
        <f t="shared" si="36"/>
        <v>ok</v>
      </c>
      <c r="AB113" s="125" t="str">
        <f t="shared" si="37"/>
        <v>ok</v>
      </c>
      <c r="AC113" s="125" t="str">
        <f t="shared" si="38"/>
        <v>ok</v>
      </c>
    </row>
    <row r="114" spans="1:29" x14ac:dyDescent="0.2">
      <c r="A114" s="132">
        <f t="shared" si="39"/>
        <v>106</v>
      </c>
      <c r="B114" s="6"/>
      <c r="C114" s="3"/>
      <c r="D114" s="3"/>
      <c r="E114" s="3"/>
      <c r="F114" s="5"/>
      <c r="G114" s="5"/>
      <c r="H114" s="2">
        <v>0</v>
      </c>
      <c r="I114" s="1">
        <v>0</v>
      </c>
      <c r="J114" s="1">
        <v>0</v>
      </c>
      <c r="K114" s="127">
        <f t="shared" si="22"/>
        <v>0</v>
      </c>
      <c r="L114" s="127">
        <f t="shared" si="26"/>
        <v>0</v>
      </c>
      <c r="M114" s="127">
        <f t="shared" si="23"/>
        <v>0</v>
      </c>
      <c r="N114" s="127">
        <f t="shared" si="27"/>
        <v>0</v>
      </c>
      <c r="O114" s="127">
        <f t="shared" si="28"/>
        <v>0</v>
      </c>
      <c r="P114" s="127">
        <f t="shared" si="29"/>
        <v>0</v>
      </c>
      <c r="Q114" s="127">
        <f t="shared" si="30"/>
        <v>0</v>
      </c>
      <c r="R114" s="1">
        <v>0</v>
      </c>
      <c r="S114" s="127">
        <f t="shared" si="31"/>
        <v>0</v>
      </c>
      <c r="T114" s="127">
        <f t="shared" si="24"/>
        <v>0</v>
      </c>
      <c r="U114" s="127">
        <f t="shared" si="32"/>
        <v>0</v>
      </c>
      <c r="W114" s="127">
        <f t="shared" si="33"/>
        <v>0</v>
      </c>
      <c r="X114" s="125">
        <f t="shared" si="34"/>
        <v>0</v>
      </c>
      <c r="Y114" s="125" t="str">
        <f t="shared" si="25"/>
        <v>ok</v>
      </c>
      <c r="Z114" s="125" t="str">
        <f t="shared" si="35"/>
        <v>ok</v>
      </c>
      <c r="AA114" s="125" t="str">
        <f t="shared" si="36"/>
        <v>ok</v>
      </c>
      <c r="AB114" s="125" t="str">
        <f t="shared" si="37"/>
        <v>ok</v>
      </c>
      <c r="AC114" s="125" t="str">
        <f t="shared" si="38"/>
        <v>ok</v>
      </c>
    </row>
    <row r="115" spans="1:29" x14ac:dyDescent="0.2">
      <c r="A115" s="132">
        <f t="shared" si="39"/>
        <v>107</v>
      </c>
      <c r="B115" s="6"/>
      <c r="C115" s="3"/>
      <c r="D115" s="3"/>
      <c r="E115" s="3"/>
      <c r="F115" s="5"/>
      <c r="G115" s="5"/>
      <c r="H115" s="2">
        <v>0</v>
      </c>
      <c r="I115" s="1">
        <v>0</v>
      </c>
      <c r="J115" s="1">
        <v>0</v>
      </c>
      <c r="K115" s="127">
        <f t="shared" si="22"/>
        <v>0</v>
      </c>
      <c r="L115" s="127">
        <f t="shared" si="26"/>
        <v>0</v>
      </c>
      <c r="M115" s="127">
        <f t="shared" si="23"/>
        <v>0</v>
      </c>
      <c r="N115" s="127">
        <f t="shared" si="27"/>
        <v>0</v>
      </c>
      <c r="O115" s="127">
        <f t="shared" si="28"/>
        <v>0</v>
      </c>
      <c r="P115" s="127">
        <f t="shared" si="29"/>
        <v>0</v>
      </c>
      <c r="Q115" s="127">
        <f t="shared" si="30"/>
        <v>0</v>
      </c>
      <c r="R115" s="1">
        <v>0</v>
      </c>
      <c r="S115" s="127">
        <f t="shared" si="31"/>
        <v>0</v>
      </c>
      <c r="T115" s="127">
        <f t="shared" si="24"/>
        <v>0</v>
      </c>
      <c r="U115" s="127">
        <f t="shared" si="32"/>
        <v>0</v>
      </c>
      <c r="W115" s="127">
        <f t="shared" si="33"/>
        <v>0</v>
      </c>
      <c r="X115" s="125">
        <f t="shared" si="34"/>
        <v>0</v>
      </c>
      <c r="Y115" s="125" t="str">
        <f t="shared" si="25"/>
        <v>ok</v>
      </c>
      <c r="Z115" s="125" t="str">
        <f t="shared" si="35"/>
        <v>ok</v>
      </c>
      <c r="AA115" s="125" t="str">
        <f t="shared" si="36"/>
        <v>ok</v>
      </c>
      <c r="AB115" s="125" t="str">
        <f t="shared" si="37"/>
        <v>ok</v>
      </c>
      <c r="AC115" s="125" t="str">
        <f t="shared" si="38"/>
        <v>ok</v>
      </c>
    </row>
    <row r="116" spans="1:29" x14ac:dyDescent="0.2">
      <c r="A116" s="132">
        <f t="shared" si="39"/>
        <v>108</v>
      </c>
      <c r="B116" s="6"/>
      <c r="C116" s="3"/>
      <c r="D116" s="3"/>
      <c r="E116" s="3"/>
      <c r="F116" s="5"/>
      <c r="G116" s="5"/>
      <c r="H116" s="2">
        <v>0</v>
      </c>
      <c r="I116" s="1">
        <v>0</v>
      </c>
      <c r="J116" s="1">
        <v>0</v>
      </c>
      <c r="K116" s="127">
        <f t="shared" si="22"/>
        <v>0</v>
      </c>
      <c r="L116" s="127">
        <f t="shared" si="26"/>
        <v>0</v>
      </c>
      <c r="M116" s="127">
        <f t="shared" si="23"/>
        <v>0</v>
      </c>
      <c r="N116" s="127">
        <f t="shared" si="27"/>
        <v>0</v>
      </c>
      <c r="O116" s="127">
        <f t="shared" si="28"/>
        <v>0</v>
      </c>
      <c r="P116" s="127">
        <f t="shared" si="29"/>
        <v>0</v>
      </c>
      <c r="Q116" s="127">
        <f t="shared" si="30"/>
        <v>0</v>
      </c>
      <c r="R116" s="1">
        <v>0</v>
      </c>
      <c r="S116" s="127">
        <f t="shared" si="31"/>
        <v>0</v>
      </c>
      <c r="T116" s="127">
        <f t="shared" si="24"/>
        <v>0</v>
      </c>
      <c r="U116" s="127">
        <f t="shared" si="32"/>
        <v>0</v>
      </c>
      <c r="W116" s="127">
        <f t="shared" si="33"/>
        <v>0</v>
      </c>
      <c r="X116" s="125">
        <f t="shared" si="34"/>
        <v>0</v>
      </c>
      <c r="Y116" s="125" t="str">
        <f t="shared" si="25"/>
        <v>ok</v>
      </c>
      <c r="Z116" s="125" t="str">
        <f t="shared" si="35"/>
        <v>ok</v>
      </c>
      <c r="AA116" s="125" t="str">
        <f t="shared" si="36"/>
        <v>ok</v>
      </c>
      <c r="AB116" s="125" t="str">
        <f t="shared" si="37"/>
        <v>ok</v>
      </c>
      <c r="AC116" s="125" t="str">
        <f t="shared" si="38"/>
        <v>ok</v>
      </c>
    </row>
    <row r="117" spans="1:29" x14ac:dyDescent="0.2">
      <c r="A117" s="132">
        <f t="shared" si="39"/>
        <v>109</v>
      </c>
      <c r="B117" s="6"/>
      <c r="C117" s="3"/>
      <c r="D117" s="3"/>
      <c r="E117" s="3"/>
      <c r="F117" s="5"/>
      <c r="G117" s="5"/>
      <c r="H117" s="2">
        <v>0</v>
      </c>
      <c r="I117" s="1">
        <v>0</v>
      </c>
      <c r="J117" s="1">
        <v>0</v>
      </c>
      <c r="K117" s="127">
        <f t="shared" si="22"/>
        <v>0</v>
      </c>
      <c r="L117" s="127">
        <f t="shared" si="26"/>
        <v>0</v>
      </c>
      <c r="M117" s="127">
        <f t="shared" si="23"/>
        <v>0</v>
      </c>
      <c r="N117" s="127">
        <f t="shared" si="27"/>
        <v>0</v>
      </c>
      <c r="O117" s="127">
        <f t="shared" si="28"/>
        <v>0</v>
      </c>
      <c r="P117" s="127">
        <f t="shared" si="29"/>
        <v>0</v>
      </c>
      <c r="Q117" s="127">
        <f t="shared" si="30"/>
        <v>0</v>
      </c>
      <c r="R117" s="1">
        <v>0</v>
      </c>
      <c r="S117" s="127">
        <f t="shared" si="31"/>
        <v>0</v>
      </c>
      <c r="T117" s="127">
        <f t="shared" si="24"/>
        <v>0</v>
      </c>
      <c r="U117" s="127">
        <f t="shared" si="32"/>
        <v>0</v>
      </c>
      <c r="W117" s="127">
        <f t="shared" si="33"/>
        <v>0</v>
      </c>
      <c r="X117" s="125">
        <f t="shared" si="34"/>
        <v>0</v>
      </c>
      <c r="Y117" s="125" t="str">
        <f t="shared" si="25"/>
        <v>ok</v>
      </c>
      <c r="Z117" s="125" t="str">
        <f t="shared" si="35"/>
        <v>ok</v>
      </c>
      <c r="AA117" s="125" t="str">
        <f t="shared" si="36"/>
        <v>ok</v>
      </c>
      <c r="AB117" s="125" t="str">
        <f t="shared" si="37"/>
        <v>ok</v>
      </c>
      <c r="AC117" s="125" t="str">
        <f t="shared" si="38"/>
        <v>ok</v>
      </c>
    </row>
    <row r="118" spans="1:29" x14ac:dyDescent="0.2">
      <c r="A118" s="132">
        <f t="shared" si="39"/>
        <v>110</v>
      </c>
      <c r="B118" s="6"/>
      <c r="C118" s="3"/>
      <c r="D118" s="3"/>
      <c r="E118" s="3"/>
      <c r="F118" s="5"/>
      <c r="G118" s="5"/>
      <c r="H118" s="2">
        <v>0</v>
      </c>
      <c r="I118" s="1">
        <v>0</v>
      </c>
      <c r="J118" s="1">
        <v>0</v>
      </c>
      <c r="K118" s="127">
        <f t="shared" si="22"/>
        <v>0</v>
      </c>
      <c r="L118" s="127">
        <f t="shared" si="26"/>
        <v>0</v>
      </c>
      <c r="M118" s="127">
        <f t="shared" si="23"/>
        <v>0</v>
      </c>
      <c r="N118" s="127">
        <f t="shared" si="27"/>
        <v>0</v>
      </c>
      <c r="O118" s="127">
        <f t="shared" si="28"/>
        <v>0</v>
      </c>
      <c r="P118" s="127">
        <f t="shared" si="29"/>
        <v>0</v>
      </c>
      <c r="Q118" s="127">
        <f t="shared" si="30"/>
        <v>0</v>
      </c>
      <c r="R118" s="1">
        <v>0</v>
      </c>
      <c r="S118" s="127">
        <f t="shared" si="31"/>
        <v>0</v>
      </c>
      <c r="T118" s="127">
        <f t="shared" si="24"/>
        <v>0</v>
      </c>
      <c r="U118" s="127">
        <f t="shared" si="32"/>
        <v>0</v>
      </c>
      <c r="W118" s="127">
        <f t="shared" si="33"/>
        <v>0</v>
      </c>
      <c r="X118" s="125">
        <f t="shared" si="34"/>
        <v>0</v>
      </c>
      <c r="Y118" s="125" t="str">
        <f t="shared" si="25"/>
        <v>ok</v>
      </c>
      <c r="Z118" s="125" t="str">
        <f t="shared" si="35"/>
        <v>ok</v>
      </c>
      <c r="AA118" s="125" t="str">
        <f t="shared" si="36"/>
        <v>ok</v>
      </c>
      <c r="AB118" s="125" t="str">
        <f t="shared" si="37"/>
        <v>ok</v>
      </c>
      <c r="AC118" s="125" t="str">
        <f t="shared" si="38"/>
        <v>ok</v>
      </c>
    </row>
    <row r="119" spans="1:29" x14ac:dyDescent="0.2">
      <c r="A119" s="132">
        <f t="shared" si="39"/>
        <v>111</v>
      </c>
      <c r="B119" s="6"/>
      <c r="C119" s="3"/>
      <c r="D119" s="3"/>
      <c r="E119" s="3"/>
      <c r="F119" s="5"/>
      <c r="G119" s="5"/>
      <c r="H119" s="2">
        <v>0</v>
      </c>
      <c r="I119" s="1">
        <v>0</v>
      </c>
      <c r="J119" s="1">
        <v>0</v>
      </c>
      <c r="K119" s="127">
        <f t="shared" si="22"/>
        <v>0</v>
      </c>
      <c r="L119" s="127">
        <f t="shared" si="26"/>
        <v>0</v>
      </c>
      <c r="M119" s="127">
        <f t="shared" si="23"/>
        <v>0</v>
      </c>
      <c r="N119" s="127">
        <f t="shared" si="27"/>
        <v>0</v>
      </c>
      <c r="O119" s="127">
        <f t="shared" si="28"/>
        <v>0</v>
      </c>
      <c r="P119" s="127">
        <f t="shared" si="29"/>
        <v>0</v>
      </c>
      <c r="Q119" s="127">
        <f t="shared" si="30"/>
        <v>0</v>
      </c>
      <c r="R119" s="1">
        <v>0</v>
      </c>
      <c r="S119" s="127">
        <f t="shared" si="31"/>
        <v>0</v>
      </c>
      <c r="T119" s="127">
        <f t="shared" si="24"/>
        <v>0</v>
      </c>
      <c r="U119" s="127">
        <f t="shared" si="32"/>
        <v>0</v>
      </c>
      <c r="W119" s="127">
        <f t="shared" si="33"/>
        <v>0</v>
      </c>
      <c r="X119" s="125">
        <f t="shared" si="34"/>
        <v>0</v>
      </c>
      <c r="Y119" s="125" t="str">
        <f t="shared" si="25"/>
        <v>ok</v>
      </c>
      <c r="Z119" s="125" t="str">
        <f t="shared" si="35"/>
        <v>ok</v>
      </c>
      <c r="AA119" s="125" t="str">
        <f t="shared" si="36"/>
        <v>ok</v>
      </c>
      <c r="AB119" s="125" t="str">
        <f t="shared" si="37"/>
        <v>ok</v>
      </c>
      <c r="AC119" s="125" t="str">
        <f t="shared" si="38"/>
        <v>ok</v>
      </c>
    </row>
    <row r="120" spans="1:29" x14ac:dyDescent="0.2">
      <c r="A120" s="132">
        <f t="shared" si="39"/>
        <v>112</v>
      </c>
      <c r="B120" s="6"/>
      <c r="C120" s="3"/>
      <c r="D120" s="3"/>
      <c r="E120" s="3"/>
      <c r="F120" s="5"/>
      <c r="G120" s="5"/>
      <c r="H120" s="2">
        <v>0</v>
      </c>
      <c r="I120" s="1">
        <v>0</v>
      </c>
      <c r="J120" s="1">
        <v>0</v>
      </c>
      <c r="K120" s="127">
        <f t="shared" si="22"/>
        <v>0</v>
      </c>
      <c r="L120" s="127">
        <f t="shared" si="26"/>
        <v>0</v>
      </c>
      <c r="M120" s="127">
        <f t="shared" si="23"/>
        <v>0</v>
      </c>
      <c r="N120" s="127">
        <f t="shared" si="27"/>
        <v>0</v>
      </c>
      <c r="O120" s="127">
        <f t="shared" si="28"/>
        <v>0</v>
      </c>
      <c r="P120" s="127">
        <f t="shared" si="29"/>
        <v>0</v>
      </c>
      <c r="Q120" s="127">
        <f t="shared" si="30"/>
        <v>0</v>
      </c>
      <c r="R120" s="1">
        <v>0</v>
      </c>
      <c r="S120" s="127">
        <f t="shared" si="31"/>
        <v>0</v>
      </c>
      <c r="T120" s="127">
        <f t="shared" si="24"/>
        <v>0</v>
      </c>
      <c r="U120" s="127">
        <f t="shared" si="32"/>
        <v>0</v>
      </c>
      <c r="W120" s="127">
        <f t="shared" si="33"/>
        <v>0</v>
      </c>
      <c r="X120" s="125">
        <f t="shared" si="34"/>
        <v>0</v>
      </c>
      <c r="Y120" s="125" t="str">
        <f t="shared" si="25"/>
        <v>ok</v>
      </c>
      <c r="Z120" s="125" t="str">
        <f t="shared" si="35"/>
        <v>ok</v>
      </c>
      <c r="AA120" s="125" t="str">
        <f t="shared" si="36"/>
        <v>ok</v>
      </c>
      <c r="AB120" s="125" t="str">
        <f t="shared" si="37"/>
        <v>ok</v>
      </c>
      <c r="AC120" s="125" t="str">
        <f t="shared" si="38"/>
        <v>ok</v>
      </c>
    </row>
    <row r="121" spans="1:29" x14ac:dyDescent="0.2">
      <c r="A121" s="132">
        <f t="shared" si="39"/>
        <v>113</v>
      </c>
      <c r="B121" s="6"/>
      <c r="C121" s="3"/>
      <c r="D121" s="3"/>
      <c r="E121" s="3"/>
      <c r="F121" s="5"/>
      <c r="G121" s="5"/>
      <c r="H121" s="2">
        <v>0</v>
      </c>
      <c r="I121" s="1">
        <v>0</v>
      </c>
      <c r="J121" s="1">
        <v>0</v>
      </c>
      <c r="K121" s="127">
        <f t="shared" si="22"/>
        <v>0</v>
      </c>
      <c r="L121" s="127">
        <f t="shared" si="26"/>
        <v>0</v>
      </c>
      <c r="M121" s="127">
        <f t="shared" si="23"/>
        <v>0</v>
      </c>
      <c r="N121" s="127">
        <f t="shared" si="27"/>
        <v>0</v>
      </c>
      <c r="O121" s="127">
        <f t="shared" si="28"/>
        <v>0</v>
      </c>
      <c r="P121" s="127">
        <f t="shared" si="29"/>
        <v>0</v>
      </c>
      <c r="Q121" s="127">
        <f t="shared" si="30"/>
        <v>0</v>
      </c>
      <c r="R121" s="1">
        <v>0</v>
      </c>
      <c r="S121" s="127">
        <f t="shared" si="31"/>
        <v>0</v>
      </c>
      <c r="T121" s="127">
        <f t="shared" si="24"/>
        <v>0</v>
      </c>
      <c r="U121" s="127">
        <f t="shared" si="32"/>
        <v>0</v>
      </c>
      <c r="W121" s="127">
        <f t="shared" si="33"/>
        <v>0</v>
      </c>
      <c r="X121" s="125">
        <f t="shared" si="34"/>
        <v>0</v>
      </c>
      <c r="Y121" s="125" t="str">
        <f t="shared" si="25"/>
        <v>ok</v>
      </c>
      <c r="Z121" s="125" t="str">
        <f t="shared" si="35"/>
        <v>ok</v>
      </c>
      <c r="AA121" s="125" t="str">
        <f t="shared" si="36"/>
        <v>ok</v>
      </c>
      <c r="AB121" s="125" t="str">
        <f t="shared" si="37"/>
        <v>ok</v>
      </c>
      <c r="AC121" s="125" t="str">
        <f t="shared" si="38"/>
        <v>ok</v>
      </c>
    </row>
    <row r="122" spans="1:29" x14ac:dyDescent="0.2">
      <c r="A122" s="132">
        <f t="shared" si="39"/>
        <v>114</v>
      </c>
      <c r="B122" s="6"/>
      <c r="C122" s="3"/>
      <c r="D122" s="3"/>
      <c r="E122" s="3"/>
      <c r="F122" s="5"/>
      <c r="G122" s="5"/>
      <c r="H122" s="2">
        <v>0</v>
      </c>
      <c r="I122" s="1">
        <v>0</v>
      </c>
      <c r="J122" s="1">
        <v>0</v>
      </c>
      <c r="K122" s="127">
        <f t="shared" si="22"/>
        <v>0</v>
      </c>
      <c r="L122" s="127">
        <f t="shared" si="26"/>
        <v>0</v>
      </c>
      <c r="M122" s="127">
        <f t="shared" si="23"/>
        <v>0</v>
      </c>
      <c r="N122" s="127">
        <f t="shared" si="27"/>
        <v>0</v>
      </c>
      <c r="O122" s="127">
        <f t="shared" si="28"/>
        <v>0</v>
      </c>
      <c r="P122" s="127">
        <f t="shared" si="29"/>
        <v>0</v>
      </c>
      <c r="Q122" s="127">
        <f t="shared" si="30"/>
        <v>0</v>
      </c>
      <c r="R122" s="1">
        <v>0</v>
      </c>
      <c r="S122" s="127">
        <f t="shared" si="31"/>
        <v>0</v>
      </c>
      <c r="T122" s="127">
        <f t="shared" si="24"/>
        <v>0</v>
      </c>
      <c r="U122" s="127">
        <f t="shared" si="32"/>
        <v>0</v>
      </c>
      <c r="W122" s="127">
        <f t="shared" si="33"/>
        <v>0</v>
      </c>
      <c r="X122" s="125">
        <f t="shared" si="34"/>
        <v>0</v>
      </c>
      <c r="Y122" s="125" t="str">
        <f t="shared" si="25"/>
        <v>ok</v>
      </c>
      <c r="Z122" s="125" t="str">
        <f t="shared" si="35"/>
        <v>ok</v>
      </c>
      <c r="AA122" s="125" t="str">
        <f t="shared" si="36"/>
        <v>ok</v>
      </c>
      <c r="AB122" s="125" t="str">
        <f t="shared" si="37"/>
        <v>ok</v>
      </c>
      <c r="AC122" s="125" t="str">
        <f t="shared" si="38"/>
        <v>ok</v>
      </c>
    </row>
    <row r="123" spans="1:29" x14ac:dyDescent="0.2">
      <c r="A123" s="132">
        <f t="shared" si="39"/>
        <v>115</v>
      </c>
      <c r="B123" s="6"/>
      <c r="C123" s="3"/>
      <c r="D123" s="3"/>
      <c r="E123" s="3"/>
      <c r="F123" s="5"/>
      <c r="G123" s="5"/>
      <c r="H123" s="2">
        <v>0</v>
      </c>
      <c r="I123" s="1">
        <v>0</v>
      </c>
      <c r="J123" s="1">
        <v>0</v>
      </c>
      <c r="K123" s="127">
        <f t="shared" si="22"/>
        <v>0</v>
      </c>
      <c r="L123" s="127">
        <f t="shared" si="26"/>
        <v>0</v>
      </c>
      <c r="M123" s="127">
        <f t="shared" si="23"/>
        <v>0</v>
      </c>
      <c r="N123" s="127">
        <f t="shared" si="27"/>
        <v>0</v>
      </c>
      <c r="O123" s="127">
        <f t="shared" si="28"/>
        <v>0</v>
      </c>
      <c r="P123" s="127">
        <f t="shared" si="29"/>
        <v>0</v>
      </c>
      <c r="Q123" s="127">
        <f t="shared" si="30"/>
        <v>0</v>
      </c>
      <c r="R123" s="1">
        <v>0</v>
      </c>
      <c r="S123" s="127">
        <f t="shared" si="31"/>
        <v>0</v>
      </c>
      <c r="T123" s="127">
        <f t="shared" si="24"/>
        <v>0</v>
      </c>
      <c r="U123" s="127">
        <f t="shared" si="32"/>
        <v>0</v>
      </c>
      <c r="W123" s="127">
        <f t="shared" si="33"/>
        <v>0</v>
      </c>
      <c r="X123" s="125">
        <f t="shared" si="34"/>
        <v>0</v>
      </c>
      <c r="Y123" s="125" t="str">
        <f t="shared" si="25"/>
        <v>ok</v>
      </c>
      <c r="Z123" s="125" t="str">
        <f t="shared" si="35"/>
        <v>ok</v>
      </c>
      <c r="AA123" s="125" t="str">
        <f t="shared" si="36"/>
        <v>ok</v>
      </c>
      <c r="AB123" s="125" t="str">
        <f t="shared" si="37"/>
        <v>ok</v>
      </c>
      <c r="AC123" s="125" t="str">
        <f t="shared" si="38"/>
        <v>ok</v>
      </c>
    </row>
    <row r="124" spans="1:29" x14ac:dyDescent="0.2">
      <c r="A124" s="132">
        <f t="shared" si="39"/>
        <v>116</v>
      </c>
      <c r="B124" s="6"/>
      <c r="C124" s="3"/>
      <c r="D124" s="3"/>
      <c r="E124" s="3"/>
      <c r="F124" s="5"/>
      <c r="G124" s="5"/>
      <c r="H124" s="2">
        <v>0</v>
      </c>
      <c r="I124" s="1">
        <v>0</v>
      </c>
      <c r="J124" s="1">
        <v>0</v>
      </c>
      <c r="K124" s="127">
        <f t="shared" si="22"/>
        <v>0</v>
      </c>
      <c r="L124" s="127">
        <f t="shared" si="26"/>
        <v>0</v>
      </c>
      <c r="M124" s="127">
        <f t="shared" si="23"/>
        <v>0</v>
      </c>
      <c r="N124" s="127">
        <f t="shared" si="27"/>
        <v>0</v>
      </c>
      <c r="O124" s="127">
        <f t="shared" si="28"/>
        <v>0</v>
      </c>
      <c r="P124" s="127">
        <f t="shared" si="29"/>
        <v>0</v>
      </c>
      <c r="Q124" s="127">
        <f t="shared" si="30"/>
        <v>0</v>
      </c>
      <c r="R124" s="1">
        <v>0</v>
      </c>
      <c r="S124" s="127">
        <f t="shared" si="31"/>
        <v>0</v>
      </c>
      <c r="T124" s="127">
        <f t="shared" si="24"/>
        <v>0</v>
      </c>
      <c r="U124" s="127">
        <f t="shared" si="32"/>
        <v>0</v>
      </c>
      <c r="W124" s="127">
        <f t="shared" si="33"/>
        <v>0</v>
      </c>
      <c r="X124" s="125">
        <f t="shared" si="34"/>
        <v>0</v>
      </c>
      <c r="Y124" s="125" t="str">
        <f t="shared" si="25"/>
        <v>ok</v>
      </c>
      <c r="Z124" s="125" t="str">
        <f t="shared" si="35"/>
        <v>ok</v>
      </c>
      <c r="AA124" s="125" t="str">
        <f t="shared" si="36"/>
        <v>ok</v>
      </c>
      <c r="AB124" s="125" t="str">
        <f t="shared" si="37"/>
        <v>ok</v>
      </c>
      <c r="AC124" s="125" t="str">
        <f t="shared" si="38"/>
        <v>ok</v>
      </c>
    </row>
    <row r="125" spans="1:29" x14ac:dyDescent="0.2">
      <c r="A125" s="132">
        <f t="shared" si="39"/>
        <v>117</v>
      </c>
      <c r="B125" s="6"/>
      <c r="C125" s="3"/>
      <c r="D125" s="3"/>
      <c r="E125" s="3"/>
      <c r="F125" s="5"/>
      <c r="G125" s="5"/>
      <c r="H125" s="2">
        <v>0</v>
      </c>
      <c r="I125" s="1">
        <v>0</v>
      </c>
      <c r="J125" s="1">
        <v>0</v>
      </c>
      <c r="K125" s="127">
        <f t="shared" si="22"/>
        <v>0</v>
      </c>
      <c r="L125" s="127">
        <f t="shared" si="26"/>
        <v>0</v>
      </c>
      <c r="M125" s="127">
        <f t="shared" si="23"/>
        <v>0</v>
      </c>
      <c r="N125" s="127">
        <f t="shared" si="27"/>
        <v>0</v>
      </c>
      <c r="O125" s="127">
        <f t="shared" si="28"/>
        <v>0</v>
      </c>
      <c r="P125" s="127">
        <f t="shared" si="29"/>
        <v>0</v>
      </c>
      <c r="Q125" s="127">
        <f t="shared" si="30"/>
        <v>0</v>
      </c>
      <c r="R125" s="1">
        <v>0</v>
      </c>
      <c r="S125" s="127">
        <f t="shared" si="31"/>
        <v>0</v>
      </c>
      <c r="T125" s="127">
        <f t="shared" si="24"/>
        <v>0</v>
      </c>
      <c r="U125" s="127">
        <f t="shared" si="32"/>
        <v>0</v>
      </c>
      <c r="W125" s="127">
        <f t="shared" si="33"/>
        <v>0</v>
      </c>
      <c r="X125" s="125">
        <f t="shared" si="34"/>
        <v>0</v>
      </c>
      <c r="Y125" s="125" t="str">
        <f t="shared" si="25"/>
        <v>ok</v>
      </c>
      <c r="Z125" s="125" t="str">
        <f t="shared" si="35"/>
        <v>ok</v>
      </c>
      <c r="AA125" s="125" t="str">
        <f t="shared" si="36"/>
        <v>ok</v>
      </c>
      <c r="AB125" s="125" t="str">
        <f t="shared" si="37"/>
        <v>ok</v>
      </c>
      <c r="AC125" s="125" t="str">
        <f t="shared" si="38"/>
        <v>ok</v>
      </c>
    </row>
    <row r="126" spans="1:29" x14ac:dyDescent="0.2">
      <c r="A126" s="132">
        <f t="shared" si="39"/>
        <v>118</v>
      </c>
      <c r="B126" s="6"/>
      <c r="C126" s="3"/>
      <c r="D126" s="3"/>
      <c r="E126" s="3"/>
      <c r="F126" s="5"/>
      <c r="G126" s="5"/>
      <c r="H126" s="2">
        <v>0</v>
      </c>
      <c r="I126" s="1">
        <v>0</v>
      </c>
      <c r="J126" s="1">
        <v>0</v>
      </c>
      <c r="K126" s="127">
        <f t="shared" si="22"/>
        <v>0</v>
      </c>
      <c r="L126" s="127">
        <f t="shared" si="26"/>
        <v>0</v>
      </c>
      <c r="M126" s="127">
        <f t="shared" si="23"/>
        <v>0</v>
      </c>
      <c r="N126" s="127">
        <f t="shared" si="27"/>
        <v>0</v>
      </c>
      <c r="O126" s="127">
        <f t="shared" si="28"/>
        <v>0</v>
      </c>
      <c r="P126" s="127">
        <f t="shared" si="29"/>
        <v>0</v>
      </c>
      <c r="Q126" s="127">
        <f t="shared" si="30"/>
        <v>0</v>
      </c>
      <c r="R126" s="1">
        <v>0</v>
      </c>
      <c r="S126" s="127">
        <f t="shared" si="31"/>
        <v>0</v>
      </c>
      <c r="T126" s="127">
        <f t="shared" si="24"/>
        <v>0</v>
      </c>
      <c r="U126" s="127">
        <f t="shared" si="32"/>
        <v>0</v>
      </c>
      <c r="W126" s="127">
        <f t="shared" si="33"/>
        <v>0</v>
      </c>
      <c r="X126" s="125">
        <f t="shared" si="34"/>
        <v>0</v>
      </c>
      <c r="Y126" s="125" t="str">
        <f t="shared" si="25"/>
        <v>ok</v>
      </c>
      <c r="Z126" s="125" t="str">
        <f t="shared" si="35"/>
        <v>ok</v>
      </c>
      <c r="AA126" s="125" t="str">
        <f t="shared" si="36"/>
        <v>ok</v>
      </c>
      <c r="AB126" s="125" t="str">
        <f t="shared" si="37"/>
        <v>ok</v>
      </c>
      <c r="AC126" s="125" t="str">
        <f t="shared" si="38"/>
        <v>ok</v>
      </c>
    </row>
    <row r="127" spans="1:29" x14ac:dyDescent="0.2">
      <c r="A127" s="132">
        <f t="shared" si="39"/>
        <v>119</v>
      </c>
      <c r="B127" s="6"/>
      <c r="C127" s="3"/>
      <c r="D127" s="3"/>
      <c r="E127" s="3"/>
      <c r="F127" s="5"/>
      <c r="G127" s="5"/>
      <c r="H127" s="2">
        <v>0</v>
      </c>
      <c r="I127" s="1">
        <v>0</v>
      </c>
      <c r="J127" s="1">
        <v>0</v>
      </c>
      <c r="K127" s="127">
        <f t="shared" si="22"/>
        <v>0</v>
      </c>
      <c r="L127" s="127">
        <f t="shared" si="26"/>
        <v>0</v>
      </c>
      <c r="M127" s="127">
        <f t="shared" si="23"/>
        <v>0</v>
      </c>
      <c r="N127" s="127">
        <f t="shared" si="27"/>
        <v>0</v>
      </c>
      <c r="O127" s="127">
        <f t="shared" si="28"/>
        <v>0</v>
      </c>
      <c r="P127" s="127">
        <f t="shared" si="29"/>
        <v>0</v>
      </c>
      <c r="Q127" s="127">
        <f t="shared" si="30"/>
        <v>0</v>
      </c>
      <c r="R127" s="1">
        <v>0</v>
      </c>
      <c r="S127" s="127">
        <f t="shared" si="31"/>
        <v>0</v>
      </c>
      <c r="T127" s="127">
        <f t="shared" si="24"/>
        <v>0</v>
      </c>
      <c r="U127" s="127">
        <f t="shared" si="32"/>
        <v>0</v>
      </c>
      <c r="W127" s="127">
        <f t="shared" si="33"/>
        <v>0</v>
      </c>
      <c r="X127" s="125">
        <f t="shared" si="34"/>
        <v>0</v>
      </c>
      <c r="Y127" s="125" t="str">
        <f t="shared" si="25"/>
        <v>ok</v>
      </c>
      <c r="Z127" s="125" t="str">
        <f t="shared" si="35"/>
        <v>ok</v>
      </c>
      <c r="AA127" s="125" t="str">
        <f t="shared" si="36"/>
        <v>ok</v>
      </c>
      <c r="AB127" s="125" t="str">
        <f t="shared" si="37"/>
        <v>ok</v>
      </c>
      <c r="AC127" s="125" t="str">
        <f t="shared" si="38"/>
        <v>ok</v>
      </c>
    </row>
    <row r="128" spans="1:29" x14ac:dyDescent="0.2">
      <c r="A128" s="132">
        <f t="shared" si="39"/>
        <v>120</v>
      </c>
      <c r="B128" s="6"/>
      <c r="C128" s="3"/>
      <c r="D128" s="3"/>
      <c r="E128" s="3"/>
      <c r="F128" s="5"/>
      <c r="G128" s="5"/>
      <c r="H128" s="2">
        <v>0</v>
      </c>
      <c r="I128" s="1">
        <v>0</v>
      </c>
      <c r="J128" s="1">
        <v>0</v>
      </c>
      <c r="K128" s="127">
        <f t="shared" si="22"/>
        <v>0</v>
      </c>
      <c r="L128" s="127">
        <f t="shared" si="26"/>
        <v>0</v>
      </c>
      <c r="M128" s="127">
        <f t="shared" si="23"/>
        <v>0</v>
      </c>
      <c r="N128" s="127">
        <f t="shared" si="27"/>
        <v>0</v>
      </c>
      <c r="O128" s="127">
        <f t="shared" si="28"/>
        <v>0</v>
      </c>
      <c r="P128" s="127">
        <f t="shared" si="29"/>
        <v>0</v>
      </c>
      <c r="Q128" s="127">
        <f t="shared" si="30"/>
        <v>0</v>
      </c>
      <c r="R128" s="1">
        <v>0</v>
      </c>
      <c r="S128" s="127">
        <f t="shared" si="31"/>
        <v>0</v>
      </c>
      <c r="T128" s="127">
        <f t="shared" si="24"/>
        <v>0</v>
      </c>
      <c r="U128" s="127">
        <f t="shared" si="32"/>
        <v>0</v>
      </c>
      <c r="W128" s="127">
        <f t="shared" si="33"/>
        <v>0</v>
      </c>
      <c r="X128" s="125">
        <f t="shared" si="34"/>
        <v>0</v>
      </c>
      <c r="Y128" s="125" t="str">
        <f t="shared" si="25"/>
        <v>ok</v>
      </c>
      <c r="Z128" s="125" t="str">
        <f t="shared" si="35"/>
        <v>ok</v>
      </c>
      <c r="AA128" s="125" t="str">
        <f t="shared" si="36"/>
        <v>ok</v>
      </c>
      <c r="AB128" s="125" t="str">
        <f t="shared" si="37"/>
        <v>ok</v>
      </c>
      <c r="AC128" s="125" t="str">
        <f t="shared" si="38"/>
        <v>ok</v>
      </c>
    </row>
    <row r="129" spans="1:29" x14ac:dyDescent="0.2">
      <c r="A129" s="132">
        <f t="shared" si="39"/>
        <v>121</v>
      </c>
      <c r="B129" s="6"/>
      <c r="C129" s="3"/>
      <c r="D129" s="3"/>
      <c r="E129" s="3"/>
      <c r="F129" s="5"/>
      <c r="G129" s="5"/>
      <c r="H129" s="2">
        <v>0</v>
      </c>
      <c r="I129" s="1">
        <v>0</v>
      </c>
      <c r="J129" s="1">
        <v>0</v>
      </c>
      <c r="K129" s="127">
        <f t="shared" si="22"/>
        <v>0</v>
      </c>
      <c r="L129" s="127">
        <f t="shared" si="26"/>
        <v>0</v>
      </c>
      <c r="M129" s="127">
        <f t="shared" si="23"/>
        <v>0</v>
      </c>
      <c r="N129" s="127">
        <f t="shared" si="27"/>
        <v>0</v>
      </c>
      <c r="O129" s="127">
        <f t="shared" si="28"/>
        <v>0</v>
      </c>
      <c r="P129" s="127">
        <f t="shared" si="29"/>
        <v>0</v>
      </c>
      <c r="Q129" s="127">
        <f t="shared" si="30"/>
        <v>0</v>
      </c>
      <c r="R129" s="1">
        <v>0</v>
      </c>
      <c r="S129" s="127">
        <f t="shared" si="31"/>
        <v>0</v>
      </c>
      <c r="T129" s="127">
        <f t="shared" si="24"/>
        <v>0</v>
      </c>
      <c r="U129" s="127">
        <f t="shared" si="32"/>
        <v>0</v>
      </c>
      <c r="W129" s="127">
        <f t="shared" si="33"/>
        <v>0</v>
      </c>
      <c r="X129" s="125">
        <f t="shared" si="34"/>
        <v>0</v>
      </c>
      <c r="Y129" s="125" t="str">
        <f t="shared" si="25"/>
        <v>ok</v>
      </c>
      <c r="Z129" s="125" t="str">
        <f t="shared" si="35"/>
        <v>ok</v>
      </c>
      <c r="AA129" s="125" t="str">
        <f t="shared" si="36"/>
        <v>ok</v>
      </c>
      <c r="AB129" s="125" t="str">
        <f t="shared" si="37"/>
        <v>ok</v>
      </c>
      <c r="AC129" s="125" t="str">
        <f t="shared" si="38"/>
        <v>ok</v>
      </c>
    </row>
    <row r="130" spans="1:29" x14ac:dyDescent="0.2">
      <c r="A130" s="132">
        <f t="shared" si="39"/>
        <v>122</v>
      </c>
      <c r="B130" s="6"/>
      <c r="C130" s="3"/>
      <c r="D130" s="3"/>
      <c r="E130" s="3"/>
      <c r="F130" s="5"/>
      <c r="G130" s="5"/>
      <c r="H130" s="2">
        <v>0</v>
      </c>
      <c r="I130" s="1">
        <v>0</v>
      </c>
      <c r="J130" s="1">
        <v>0</v>
      </c>
      <c r="K130" s="127">
        <f t="shared" si="22"/>
        <v>0</v>
      </c>
      <c r="L130" s="127">
        <f t="shared" si="26"/>
        <v>0</v>
      </c>
      <c r="M130" s="127">
        <f t="shared" si="23"/>
        <v>0</v>
      </c>
      <c r="N130" s="127">
        <f t="shared" si="27"/>
        <v>0</v>
      </c>
      <c r="O130" s="127">
        <f t="shared" si="28"/>
        <v>0</v>
      </c>
      <c r="P130" s="127">
        <f t="shared" si="29"/>
        <v>0</v>
      </c>
      <c r="Q130" s="127">
        <f t="shared" si="30"/>
        <v>0</v>
      </c>
      <c r="R130" s="1">
        <v>0</v>
      </c>
      <c r="S130" s="127">
        <f t="shared" si="31"/>
        <v>0</v>
      </c>
      <c r="T130" s="127">
        <f t="shared" si="24"/>
        <v>0</v>
      </c>
      <c r="U130" s="127">
        <f t="shared" si="32"/>
        <v>0</v>
      </c>
      <c r="W130" s="127">
        <f t="shared" si="33"/>
        <v>0</v>
      </c>
      <c r="X130" s="125">
        <f t="shared" si="34"/>
        <v>0</v>
      </c>
      <c r="Y130" s="125" t="str">
        <f t="shared" si="25"/>
        <v>ok</v>
      </c>
      <c r="Z130" s="125" t="str">
        <f t="shared" si="35"/>
        <v>ok</v>
      </c>
      <c r="AA130" s="125" t="str">
        <f t="shared" si="36"/>
        <v>ok</v>
      </c>
      <c r="AB130" s="125" t="str">
        <f t="shared" si="37"/>
        <v>ok</v>
      </c>
      <c r="AC130" s="125" t="str">
        <f t="shared" si="38"/>
        <v>ok</v>
      </c>
    </row>
    <row r="131" spans="1:29" x14ac:dyDescent="0.2">
      <c r="A131" s="132">
        <f t="shared" si="39"/>
        <v>123</v>
      </c>
      <c r="B131" s="6"/>
      <c r="C131" s="3"/>
      <c r="D131" s="3"/>
      <c r="E131" s="3"/>
      <c r="F131" s="5"/>
      <c r="G131" s="5"/>
      <c r="H131" s="2">
        <v>0</v>
      </c>
      <c r="I131" s="1">
        <v>0</v>
      </c>
      <c r="J131" s="1">
        <v>0</v>
      </c>
      <c r="K131" s="127">
        <f t="shared" si="22"/>
        <v>0</v>
      </c>
      <c r="L131" s="127">
        <f t="shared" si="26"/>
        <v>0</v>
      </c>
      <c r="M131" s="127">
        <f t="shared" si="23"/>
        <v>0</v>
      </c>
      <c r="N131" s="127">
        <f t="shared" si="27"/>
        <v>0</v>
      </c>
      <c r="O131" s="127">
        <f t="shared" si="28"/>
        <v>0</v>
      </c>
      <c r="P131" s="127">
        <f t="shared" si="29"/>
        <v>0</v>
      </c>
      <c r="Q131" s="127">
        <f t="shared" si="30"/>
        <v>0</v>
      </c>
      <c r="R131" s="1">
        <v>0</v>
      </c>
      <c r="S131" s="127">
        <f t="shared" si="31"/>
        <v>0</v>
      </c>
      <c r="T131" s="127">
        <f t="shared" si="24"/>
        <v>0</v>
      </c>
      <c r="U131" s="127">
        <f t="shared" si="32"/>
        <v>0</v>
      </c>
      <c r="W131" s="127">
        <f t="shared" si="33"/>
        <v>0</v>
      </c>
      <c r="X131" s="125">
        <f t="shared" si="34"/>
        <v>0</v>
      </c>
      <c r="Y131" s="125" t="str">
        <f t="shared" si="25"/>
        <v>ok</v>
      </c>
      <c r="Z131" s="125" t="str">
        <f t="shared" si="35"/>
        <v>ok</v>
      </c>
      <c r="AA131" s="125" t="str">
        <f t="shared" si="36"/>
        <v>ok</v>
      </c>
      <c r="AB131" s="125" t="str">
        <f t="shared" si="37"/>
        <v>ok</v>
      </c>
      <c r="AC131" s="125" t="str">
        <f t="shared" si="38"/>
        <v>ok</v>
      </c>
    </row>
    <row r="132" spans="1:29" x14ac:dyDescent="0.2">
      <c r="A132" s="132">
        <f t="shared" si="39"/>
        <v>124</v>
      </c>
      <c r="B132" s="6"/>
      <c r="C132" s="3"/>
      <c r="D132" s="3"/>
      <c r="E132" s="3"/>
      <c r="F132" s="5"/>
      <c r="G132" s="5"/>
      <c r="H132" s="2">
        <v>0</v>
      </c>
      <c r="I132" s="1">
        <v>0</v>
      </c>
      <c r="J132" s="1">
        <v>0</v>
      </c>
      <c r="K132" s="127">
        <f t="shared" si="22"/>
        <v>0</v>
      </c>
      <c r="L132" s="127">
        <f t="shared" si="26"/>
        <v>0</v>
      </c>
      <c r="M132" s="127">
        <f t="shared" si="23"/>
        <v>0</v>
      </c>
      <c r="N132" s="127">
        <f t="shared" si="27"/>
        <v>0</v>
      </c>
      <c r="O132" s="127">
        <f t="shared" si="28"/>
        <v>0</v>
      </c>
      <c r="P132" s="127">
        <f t="shared" si="29"/>
        <v>0</v>
      </c>
      <c r="Q132" s="127">
        <f t="shared" si="30"/>
        <v>0</v>
      </c>
      <c r="R132" s="1">
        <v>0</v>
      </c>
      <c r="S132" s="127">
        <f t="shared" si="31"/>
        <v>0</v>
      </c>
      <c r="T132" s="127">
        <f t="shared" si="24"/>
        <v>0</v>
      </c>
      <c r="U132" s="127">
        <f t="shared" si="32"/>
        <v>0</v>
      </c>
      <c r="W132" s="127">
        <f t="shared" si="33"/>
        <v>0</v>
      </c>
      <c r="X132" s="125">
        <f t="shared" si="34"/>
        <v>0</v>
      </c>
      <c r="Y132" s="125" t="str">
        <f t="shared" si="25"/>
        <v>ok</v>
      </c>
      <c r="Z132" s="125" t="str">
        <f t="shared" si="35"/>
        <v>ok</v>
      </c>
      <c r="AA132" s="125" t="str">
        <f t="shared" si="36"/>
        <v>ok</v>
      </c>
      <c r="AB132" s="125" t="str">
        <f t="shared" si="37"/>
        <v>ok</v>
      </c>
      <c r="AC132" s="125" t="str">
        <f t="shared" si="38"/>
        <v>ok</v>
      </c>
    </row>
    <row r="133" spans="1:29" x14ac:dyDescent="0.2">
      <c r="A133" s="132">
        <f t="shared" si="39"/>
        <v>125</v>
      </c>
      <c r="B133" s="6"/>
      <c r="C133" s="3"/>
      <c r="D133" s="3"/>
      <c r="E133" s="3"/>
      <c r="F133" s="5"/>
      <c r="G133" s="5"/>
      <c r="H133" s="2">
        <v>0</v>
      </c>
      <c r="I133" s="1">
        <v>0</v>
      </c>
      <c r="J133" s="1">
        <v>0</v>
      </c>
      <c r="K133" s="127">
        <f t="shared" si="22"/>
        <v>0</v>
      </c>
      <c r="L133" s="127">
        <f t="shared" si="26"/>
        <v>0</v>
      </c>
      <c r="M133" s="127">
        <f t="shared" si="23"/>
        <v>0</v>
      </c>
      <c r="N133" s="127">
        <f t="shared" si="27"/>
        <v>0</v>
      </c>
      <c r="O133" s="127">
        <f t="shared" si="28"/>
        <v>0</v>
      </c>
      <c r="P133" s="127">
        <f t="shared" si="29"/>
        <v>0</v>
      </c>
      <c r="Q133" s="127">
        <f t="shared" si="30"/>
        <v>0</v>
      </c>
      <c r="R133" s="1">
        <v>0</v>
      </c>
      <c r="S133" s="127">
        <f t="shared" si="31"/>
        <v>0</v>
      </c>
      <c r="T133" s="127">
        <f t="shared" si="24"/>
        <v>0</v>
      </c>
      <c r="U133" s="127">
        <f t="shared" si="32"/>
        <v>0</v>
      </c>
      <c r="W133" s="127">
        <f t="shared" si="33"/>
        <v>0</v>
      </c>
      <c r="X133" s="125">
        <f t="shared" si="34"/>
        <v>0</v>
      </c>
      <c r="Y133" s="125" t="str">
        <f t="shared" si="25"/>
        <v>ok</v>
      </c>
      <c r="Z133" s="125" t="str">
        <f t="shared" si="35"/>
        <v>ok</v>
      </c>
      <c r="AA133" s="125" t="str">
        <f t="shared" si="36"/>
        <v>ok</v>
      </c>
      <c r="AB133" s="125" t="str">
        <f t="shared" si="37"/>
        <v>ok</v>
      </c>
      <c r="AC133" s="125" t="str">
        <f t="shared" si="38"/>
        <v>ok</v>
      </c>
    </row>
    <row r="134" spans="1:29" x14ac:dyDescent="0.2">
      <c r="A134" s="132">
        <f t="shared" si="39"/>
        <v>126</v>
      </c>
      <c r="B134" s="6"/>
      <c r="C134" s="3"/>
      <c r="D134" s="3"/>
      <c r="E134" s="3"/>
      <c r="F134" s="5"/>
      <c r="G134" s="5"/>
      <c r="H134" s="2">
        <v>0</v>
      </c>
      <c r="I134" s="1">
        <v>0</v>
      </c>
      <c r="J134" s="1">
        <v>0</v>
      </c>
      <c r="K134" s="127">
        <f t="shared" si="22"/>
        <v>0</v>
      </c>
      <c r="L134" s="127">
        <f t="shared" si="26"/>
        <v>0</v>
      </c>
      <c r="M134" s="127">
        <f t="shared" si="23"/>
        <v>0</v>
      </c>
      <c r="N134" s="127">
        <f t="shared" si="27"/>
        <v>0</v>
      </c>
      <c r="O134" s="127">
        <f t="shared" si="28"/>
        <v>0</v>
      </c>
      <c r="P134" s="127">
        <f t="shared" si="29"/>
        <v>0</v>
      </c>
      <c r="Q134" s="127">
        <f t="shared" si="30"/>
        <v>0</v>
      </c>
      <c r="R134" s="1">
        <v>0</v>
      </c>
      <c r="S134" s="127">
        <f t="shared" si="31"/>
        <v>0</v>
      </c>
      <c r="T134" s="127">
        <f t="shared" si="24"/>
        <v>0</v>
      </c>
      <c r="U134" s="127">
        <f t="shared" si="32"/>
        <v>0</v>
      </c>
      <c r="W134" s="127">
        <f t="shared" si="33"/>
        <v>0</v>
      </c>
      <c r="X134" s="125">
        <f t="shared" si="34"/>
        <v>0</v>
      </c>
      <c r="Y134" s="125" t="str">
        <f t="shared" si="25"/>
        <v>ok</v>
      </c>
      <c r="Z134" s="125" t="str">
        <f t="shared" si="35"/>
        <v>ok</v>
      </c>
      <c r="AA134" s="125" t="str">
        <f t="shared" si="36"/>
        <v>ok</v>
      </c>
      <c r="AB134" s="125" t="str">
        <f t="shared" si="37"/>
        <v>ok</v>
      </c>
      <c r="AC134" s="125" t="str">
        <f t="shared" si="38"/>
        <v>ok</v>
      </c>
    </row>
    <row r="135" spans="1:29" x14ac:dyDescent="0.2">
      <c r="A135" s="132">
        <f t="shared" si="39"/>
        <v>127</v>
      </c>
      <c r="B135" s="6"/>
      <c r="C135" s="3"/>
      <c r="D135" s="3"/>
      <c r="E135" s="3"/>
      <c r="F135" s="5"/>
      <c r="G135" s="5"/>
      <c r="H135" s="2">
        <v>0</v>
      </c>
      <c r="I135" s="1">
        <v>0</v>
      </c>
      <c r="J135" s="1">
        <v>0</v>
      </c>
      <c r="K135" s="127">
        <f t="shared" si="22"/>
        <v>0</v>
      </c>
      <c r="L135" s="127">
        <f t="shared" si="26"/>
        <v>0</v>
      </c>
      <c r="M135" s="127">
        <f t="shared" si="23"/>
        <v>0</v>
      </c>
      <c r="N135" s="127">
        <f t="shared" si="27"/>
        <v>0</v>
      </c>
      <c r="O135" s="127">
        <f t="shared" si="28"/>
        <v>0</v>
      </c>
      <c r="P135" s="127">
        <f t="shared" si="29"/>
        <v>0</v>
      </c>
      <c r="Q135" s="127">
        <f t="shared" si="30"/>
        <v>0</v>
      </c>
      <c r="R135" s="1">
        <v>0</v>
      </c>
      <c r="S135" s="127">
        <f t="shared" si="31"/>
        <v>0</v>
      </c>
      <c r="T135" s="127">
        <f t="shared" si="24"/>
        <v>0</v>
      </c>
      <c r="U135" s="127">
        <f t="shared" si="32"/>
        <v>0</v>
      </c>
      <c r="W135" s="127">
        <f t="shared" si="33"/>
        <v>0</v>
      </c>
      <c r="X135" s="125">
        <f t="shared" si="34"/>
        <v>0</v>
      </c>
      <c r="Y135" s="125" t="str">
        <f t="shared" si="25"/>
        <v>ok</v>
      </c>
      <c r="Z135" s="125" t="str">
        <f t="shared" si="35"/>
        <v>ok</v>
      </c>
      <c r="AA135" s="125" t="str">
        <f t="shared" si="36"/>
        <v>ok</v>
      </c>
      <c r="AB135" s="125" t="str">
        <f t="shared" si="37"/>
        <v>ok</v>
      </c>
      <c r="AC135" s="125" t="str">
        <f t="shared" si="38"/>
        <v>ok</v>
      </c>
    </row>
    <row r="136" spans="1:29" x14ac:dyDescent="0.2">
      <c r="A136" s="132">
        <f t="shared" si="39"/>
        <v>128</v>
      </c>
      <c r="B136" s="6"/>
      <c r="C136" s="3"/>
      <c r="D136" s="3"/>
      <c r="E136" s="3"/>
      <c r="F136" s="5"/>
      <c r="G136" s="5"/>
      <c r="H136" s="2">
        <v>0</v>
      </c>
      <c r="I136" s="1">
        <v>0</v>
      </c>
      <c r="J136" s="1">
        <v>0</v>
      </c>
      <c r="K136" s="127">
        <f t="shared" si="22"/>
        <v>0</v>
      </c>
      <c r="L136" s="127">
        <f t="shared" si="26"/>
        <v>0</v>
      </c>
      <c r="M136" s="127">
        <f t="shared" si="23"/>
        <v>0</v>
      </c>
      <c r="N136" s="127">
        <f t="shared" si="27"/>
        <v>0</v>
      </c>
      <c r="O136" s="127">
        <f t="shared" si="28"/>
        <v>0</v>
      </c>
      <c r="P136" s="127">
        <f t="shared" si="29"/>
        <v>0</v>
      </c>
      <c r="Q136" s="127">
        <f t="shared" si="30"/>
        <v>0</v>
      </c>
      <c r="R136" s="1">
        <v>0</v>
      </c>
      <c r="S136" s="127">
        <f t="shared" si="31"/>
        <v>0</v>
      </c>
      <c r="T136" s="127">
        <f t="shared" si="24"/>
        <v>0</v>
      </c>
      <c r="U136" s="127">
        <f t="shared" si="32"/>
        <v>0</v>
      </c>
      <c r="W136" s="127">
        <f t="shared" si="33"/>
        <v>0</v>
      </c>
      <c r="X136" s="125">
        <f t="shared" si="34"/>
        <v>0</v>
      </c>
      <c r="Y136" s="125" t="str">
        <f t="shared" si="25"/>
        <v>ok</v>
      </c>
      <c r="Z136" s="125" t="str">
        <f t="shared" si="35"/>
        <v>ok</v>
      </c>
      <c r="AA136" s="125" t="str">
        <f t="shared" si="36"/>
        <v>ok</v>
      </c>
      <c r="AB136" s="125" t="str">
        <f t="shared" si="37"/>
        <v>ok</v>
      </c>
      <c r="AC136" s="125" t="str">
        <f t="shared" si="38"/>
        <v>ok</v>
      </c>
    </row>
    <row r="137" spans="1:29" x14ac:dyDescent="0.2">
      <c r="A137" s="132">
        <f t="shared" si="39"/>
        <v>129</v>
      </c>
      <c r="B137" s="6"/>
      <c r="C137" s="3"/>
      <c r="D137" s="3"/>
      <c r="E137" s="3"/>
      <c r="F137" s="5"/>
      <c r="G137" s="5"/>
      <c r="H137" s="2">
        <v>0</v>
      </c>
      <c r="I137" s="1">
        <v>0</v>
      </c>
      <c r="J137" s="1">
        <v>0</v>
      </c>
      <c r="K137" s="127">
        <f t="shared" ref="K137:K200" si="40">+H137*I137*$K$6</f>
        <v>0</v>
      </c>
      <c r="L137" s="127">
        <f t="shared" si="26"/>
        <v>0</v>
      </c>
      <c r="M137" s="127">
        <f t="shared" ref="M137:M200" si="41">+H137*J137*$M$6</f>
        <v>0</v>
      </c>
      <c r="N137" s="127">
        <f t="shared" si="27"/>
        <v>0</v>
      </c>
      <c r="O137" s="127">
        <f t="shared" si="28"/>
        <v>0</v>
      </c>
      <c r="P137" s="127">
        <f t="shared" si="29"/>
        <v>0</v>
      </c>
      <c r="Q137" s="127">
        <f t="shared" si="30"/>
        <v>0</v>
      </c>
      <c r="R137" s="1">
        <v>0</v>
      </c>
      <c r="S137" s="127">
        <f t="shared" si="31"/>
        <v>0</v>
      </c>
      <c r="T137" s="127">
        <f t="shared" ref="T137:T200" si="42">K137-N137-P137+R137</f>
        <v>0</v>
      </c>
      <c r="U137" s="127">
        <f t="shared" si="32"/>
        <v>0</v>
      </c>
      <c r="W137" s="127">
        <f t="shared" si="33"/>
        <v>0</v>
      </c>
      <c r="X137" s="125">
        <f t="shared" si="34"/>
        <v>0</v>
      </c>
      <c r="Y137" s="125" t="str">
        <f t="shared" ref="Y137:Y200" si="43">IF(X137&gt;=H137,"ok","too many days")</f>
        <v>ok</v>
      </c>
      <c r="Z137" s="125" t="str">
        <f t="shared" si="35"/>
        <v>ok</v>
      </c>
      <c r="AA137" s="125" t="str">
        <f t="shared" si="36"/>
        <v>ok</v>
      </c>
      <c r="AB137" s="125" t="str">
        <f t="shared" si="37"/>
        <v>ok</v>
      </c>
      <c r="AC137" s="125" t="str">
        <f t="shared" si="38"/>
        <v>ok</v>
      </c>
    </row>
    <row r="138" spans="1:29" x14ac:dyDescent="0.2">
      <c r="A138" s="132">
        <f t="shared" si="39"/>
        <v>130</v>
      </c>
      <c r="B138" s="6"/>
      <c r="C138" s="3"/>
      <c r="D138" s="3"/>
      <c r="E138" s="3"/>
      <c r="F138" s="5"/>
      <c r="G138" s="5"/>
      <c r="H138" s="2">
        <v>0</v>
      </c>
      <c r="I138" s="1">
        <v>0</v>
      </c>
      <c r="J138" s="1">
        <v>0</v>
      </c>
      <c r="K138" s="127">
        <f t="shared" si="40"/>
        <v>0</v>
      </c>
      <c r="L138" s="127">
        <f t="shared" ref="L138:L201" si="44">+H138*I138*$L$6</f>
        <v>0</v>
      </c>
      <c r="M138" s="127">
        <f t="shared" si="41"/>
        <v>0</v>
      </c>
      <c r="N138" s="127">
        <f t="shared" ref="N138:N201" si="45">$N$6*H138*I138</f>
        <v>0</v>
      </c>
      <c r="O138" s="127">
        <f t="shared" ref="O138:O201" si="46">$O$6*H138*J138</f>
        <v>0</v>
      </c>
      <c r="P138" s="127">
        <f t="shared" ref="P138:P201" si="47">IF(F138=1,+$H138*$P$6*I138,0)</f>
        <v>0</v>
      </c>
      <c r="Q138" s="127">
        <f t="shared" ref="Q138:Q201" si="48">IF(F138=1,+$H138*$Q$6*J138,0)</f>
        <v>0</v>
      </c>
      <c r="R138" s="1">
        <v>0</v>
      </c>
      <c r="S138" s="127">
        <f t="shared" ref="S138:S201" si="49">+K138+L138+M138-N138-O138-P138-Q138+R138</f>
        <v>0</v>
      </c>
      <c r="T138" s="127">
        <f t="shared" si="42"/>
        <v>0</v>
      </c>
      <c r="U138" s="127">
        <f t="shared" ref="U138:U201" si="50">L138+M138-O138-Q138</f>
        <v>0</v>
      </c>
      <c r="W138" s="127">
        <f t="shared" ref="W138:W201" si="51">$W$6*I138*H138+R138</f>
        <v>0</v>
      </c>
      <c r="X138" s="125">
        <f t="shared" ref="X138:X201" si="52">NETWORKDAYS(D138,E138)</f>
        <v>0</v>
      </c>
      <c r="Y138" s="125" t="str">
        <f t="shared" si="43"/>
        <v>ok</v>
      </c>
      <c r="Z138" s="125" t="str">
        <f t="shared" ref="Z138:Z201" si="53">IF((I138+J138)&lt;=1,"ok","adjust FTE")</f>
        <v>ok</v>
      </c>
      <c r="AA138" s="125" t="str">
        <f t="shared" ref="AA138:AA201" si="54">IF($H138=0,"ok",IF(AND((I138+J138)&lt;=1,(I138+J138)&lt;&gt;0),"ok","adjust FTE"))</f>
        <v>ok</v>
      </c>
      <c r="AB138" s="125" t="str">
        <f t="shared" ref="AB138:AB201" si="55">IF($H138=0,"ok",IF((F138+G138)=1,"ok","adjust count"))</f>
        <v>ok</v>
      </c>
      <c r="AC138" s="125" t="str">
        <f t="shared" ref="AC138:AC201" si="56">IF(AND(Y138="ok",Z138="ok",AA138="ok",AB138="ok"),"ok","false")</f>
        <v>ok</v>
      </c>
    </row>
    <row r="139" spans="1:29" x14ac:dyDescent="0.2">
      <c r="A139" s="132">
        <f t="shared" si="39"/>
        <v>131</v>
      </c>
      <c r="B139" s="6"/>
      <c r="C139" s="3"/>
      <c r="D139" s="3"/>
      <c r="E139" s="3"/>
      <c r="F139" s="5"/>
      <c r="G139" s="5"/>
      <c r="H139" s="2">
        <v>0</v>
      </c>
      <c r="I139" s="1">
        <v>0</v>
      </c>
      <c r="J139" s="1">
        <v>0</v>
      </c>
      <c r="K139" s="127">
        <f t="shared" si="40"/>
        <v>0</v>
      </c>
      <c r="L139" s="127">
        <f t="shared" si="44"/>
        <v>0</v>
      </c>
      <c r="M139" s="127">
        <f t="shared" si="41"/>
        <v>0</v>
      </c>
      <c r="N139" s="127">
        <f t="shared" si="45"/>
        <v>0</v>
      </c>
      <c r="O139" s="127">
        <f t="shared" si="46"/>
        <v>0</v>
      </c>
      <c r="P139" s="127">
        <f t="shared" si="47"/>
        <v>0</v>
      </c>
      <c r="Q139" s="127">
        <f t="shared" si="48"/>
        <v>0</v>
      </c>
      <c r="R139" s="1">
        <v>0</v>
      </c>
      <c r="S139" s="127">
        <f t="shared" si="49"/>
        <v>0</v>
      </c>
      <c r="T139" s="127">
        <f t="shared" si="42"/>
        <v>0</v>
      </c>
      <c r="U139" s="127">
        <f t="shared" si="50"/>
        <v>0</v>
      </c>
      <c r="W139" s="127">
        <f t="shared" si="51"/>
        <v>0</v>
      </c>
      <c r="X139" s="125">
        <f t="shared" si="52"/>
        <v>0</v>
      </c>
      <c r="Y139" s="125" t="str">
        <f t="shared" si="43"/>
        <v>ok</v>
      </c>
      <c r="Z139" s="125" t="str">
        <f t="shared" si="53"/>
        <v>ok</v>
      </c>
      <c r="AA139" s="125" t="str">
        <f t="shared" si="54"/>
        <v>ok</v>
      </c>
      <c r="AB139" s="125" t="str">
        <f t="shared" si="55"/>
        <v>ok</v>
      </c>
      <c r="AC139" s="125" t="str">
        <f t="shared" si="56"/>
        <v>ok</v>
      </c>
    </row>
    <row r="140" spans="1:29" x14ac:dyDescent="0.2">
      <c r="A140" s="132">
        <f t="shared" si="39"/>
        <v>132</v>
      </c>
      <c r="B140" s="6"/>
      <c r="C140" s="3"/>
      <c r="D140" s="3"/>
      <c r="E140" s="3"/>
      <c r="F140" s="5"/>
      <c r="G140" s="5"/>
      <c r="H140" s="2">
        <v>0</v>
      </c>
      <c r="I140" s="1">
        <v>0</v>
      </c>
      <c r="J140" s="1">
        <v>0</v>
      </c>
      <c r="K140" s="127">
        <f t="shared" si="40"/>
        <v>0</v>
      </c>
      <c r="L140" s="127">
        <f t="shared" si="44"/>
        <v>0</v>
      </c>
      <c r="M140" s="127">
        <f t="shared" si="41"/>
        <v>0</v>
      </c>
      <c r="N140" s="127">
        <f t="shared" si="45"/>
        <v>0</v>
      </c>
      <c r="O140" s="127">
        <f t="shared" si="46"/>
        <v>0</v>
      </c>
      <c r="P140" s="127">
        <f t="shared" si="47"/>
        <v>0</v>
      </c>
      <c r="Q140" s="127">
        <f t="shared" si="48"/>
        <v>0</v>
      </c>
      <c r="R140" s="1">
        <v>0</v>
      </c>
      <c r="S140" s="127">
        <f t="shared" si="49"/>
        <v>0</v>
      </c>
      <c r="T140" s="127">
        <f t="shared" si="42"/>
        <v>0</v>
      </c>
      <c r="U140" s="127">
        <f t="shared" si="50"/>
        <v>0</v>
      </c>
      <c r="W140" s="127">
        <f t="shared" si="51"/>
        <v>0</v>
      </c>
      <c r="X140" s="125">
        <f t="shared" si="52"/>
        <v>0</v>
      </c>
      <c r="Y140" s="125" t="str">
        <f t="shared" si="43"/>
        <v>ok</v>
      </c>
      <c r="Z140" s="125" t="str">
        <f t="shared" si="53"/>
        <v>ok</v>
      </c>
      <c r="AA140" s="125" t="str">
        <f t="shared" si="54"/>
        <v>ok</v>
      </c>
      <c r="AB140" s="125" t="str">
        <f t="shared" si="55"/>
        <v>ok</v>
      </c>
      <c r="AC140" s="125" t="str">
        <f t="shared" si="56"/>
        <v>ok</v>
      </c>
    </row>
    <row r="141" spans="1:29" x14ac:dyDescent="0.2">
      <c r="A141" s="132">
        <f t="shared" si="39"/>
        <v>133</v>
      </c>
      <c r="B141" s="6"/>
      <c r="C141" s="3"/>
      <c r="D141" s="3"/>
      <c r="E141" s="3"/>
      <c r="F141" s="5"/>
      <c r="G141" s="5"/>
      <c r="H141" s="2">
        <v>0</v>
      </c>
      <c r="I141" s="1">
        <v>0</v>
      </c>
      <c r="J141" s="1">
        <v>0</v>
      </c>
      <c r="K141" s="127">
        <f t="shared" si="40"/>
        <v>0</v>
      </c>
      <c r="L141" s="127">
        <f t="shared" si="44"/>
        <v>0</v>
      </c>
      <c r="M141" s="127">
        <f t="shared" si="41"/>
        <v>0</v>
      </c>
      <c r="N141" s="127">
        <f t="shared" si="45"/>
        <v>0</v>
      </c>
      <c r="O141" s="127">
        <f t="shared" si="46"/>
        <v>0</v>
      </c>
      <c r="P141" s="127">
        <f t="shared" si="47"/>
        <v>0</v>
      </c>
      <c r="Q141" s="127">
        <f t="shared" si="48"/>
        <v>0</v>
      </c>
      <c r="R141" s="1">
        <v>0</v>
      </c>
      <c r="S141" s="127">
        <f t="shared" si="49"/>
        <v>0</v>
      </c>
      <c r="T141" s="127">
        <f t="shared" si="42"/>
        <v>0</v>
      </c>
      <c r="U141" s="127">
        <f t="shared" si="50"/>
        <v>0</v>
      </c>
      <c r="W141" s="127">
        <f t="shared" si="51"/>
        <v>0</v>
      </c>
      <c r="X141" s="125">
        <f t="shared" si="52"/>
        <v>0</v>
      </c>
      <c r="Y141" s="125" t="str">
        <f t="shared" si="43"/>
        <v>ok</v>
      </c>
      <c r="Z141" s="125" t="str">
        <f t="shared" si="53"/>
        <v>ok</v>
      </c>
      <c r="AA141" s="125" t="str">
        <f t="shared" si="54"/>
        <v>ok</v>
      </c>
      <c r="AB141" s="125" t="str">
        <f t="shared" si="55"/>
        <v>ok</v>
      </c>
      <c r="AC141" s="125" t="str">
        <f t="shared" si="56"/>
        <v>ok</v>
      </c>
    </row>
    <row r="142" spans="1:29" x14ac:dyDescent="0.2">
      <c r="A142" s="132">
        <f t="shared" si="39"/>
        <v>134</v>
      </c>
      <c r="B142" s="6"/>
      <c r="C142" s="3"/>
      <c r="D142" s="3"/>
      <c r="E142" s="3"/>
      <c r="F142" s="5"/>
      <c r="G142" s="5"/>
      <c r="H142" s="2">
        <v>0</v>
      </c>
      <c r="I142" s="1">
        <v>0</v>
      </c>
      <c r="J142" s="1">
        <v>0</v>
      </c>
      <c r="K142" s="127">
        <f t="shared" si="40"/>
        <v>0</v>
      </c>
      <c r="L142" s="127">
        <f t="shared" si="44"/>
        <v>0</v>
      </c>
      <c r="M142" s="127">
        <f t="shared" si="41"/>
        <v>0</v>
      </c>
      <c r="N142" s="127">
        <f t="shared" si="45"/>
        <v>0</v>
      </c>
      <c r="O142" s="127">
        <f t="shared" si="46"/>
        <v>0</v>
      </c>
      <c r="P142" s="127">
        <f t="shared" si="47"/>
        <v>0</v>
      </c>
      <c r="Q142" s="127">
        <f t="shared" si="48"/>
        <v>0</v>
      </c>
      <c r="R142" s="1">
        <v>0</v>
      </c>
      <c r="S142" s="127">
        <f t="shared" si="49"/>
        <v>0</v>
      </c>
      <c r="T142" s="127">
        <f t="shared" si="42"/>
        <v>0</v>
      </c>
      <c r="U142" s="127">
        <f t="shared" si="50"/>
        <v>0</v>
      </c>
      <c r="W142" s="127">
        <f t="shared" si="51"/>
        <v>0</v>
      </c>
      <c r="X142" s="125">
        <f t="shared" si="52"/>
        <v>0</v>
      </c>
      <c r="Y142" s="125" t="str">
        <f t="shared" si="43"/>
        <v>ok</v>
      </c>
      <c r="Z142" s="125" t="str">
        <f t="shared" si="53"/>
        <v>ok</v>
      </c>
      <c r="AA142" s="125" t="str">
        <f t="shared" si="54"/>
        <v>ok</v>
      </c>
      <c r="AB142" s="125" t="str">
        <f t="shared" si="55"/>
        <v>ok</v>
      </c>
      <c r="AC142" s="125" t="str">
        <f t="shared" si="56"/>
        <v>ok</v>
      </c>
    </row>
    <row r="143" spans="1:29" x14ac:dyDescent="0.2">
      <c r="A143" s="132">
        <f t="shared" si="39"/>
        <v>135</v>
      </c>
      <c r="B143" s="6"/>
      <c r="C143" s="3"/>
      <c r="D143" s="3"/>
      <c r="E143" s="3"/>
      <c r="F143" s="5"/>
      <c r="G143" s="5"/>
      <c r="H143" s="2">
        <v>0</v>
      </c>
      <c r="I143" s="1">
        <v>0</v>
      </c>
      <c r="J143" s="1">
        <v>0</v>
      </c>
      <c r="K143" s="127">
        <f t="shared" si="40"/>
        <v>0</v>
      </c>
      <c r="L143" s="127">
        <f t="shared" si="44"/>
        <v>0</v>
      </c>
      <c r="M143" s="127">
        <f t="shared" si="41"/>
        <v>0</v>
      </c>
      <c r="N143" s="127">
        <f t="shared" si="45"/>
        <v>0</v>
      </c>
      <c r="O143" s="127">
        <f t="shared" si="46"/>
        <v>0</v>
      </c>
      <c r="P143" s="127">
        <f t="shared" si="47"/>
        <v>0</v>
      </c>
      <c r="Q143" s="127">
        <f t="shared" si="48"/>
        <v>0</v>
      </c>
      <c r="R143" s="1">
        <v>0</v>
      </c>
      <c r="S143" s="127">
        <f t="shared" si="49"/>
        <v>0</v>
      </c>
      <c r="T143" s="127">
        <f t="shared" si="42"/>
        <v>0</v>
      </c>
      <c r="U143" s="127">
        <f t="shared" si="50"/>
        <v>0</v>
      </c>
      <c r="W143" s="127">
        <f t="shared" si="51"/>
        <v>0</v>
      </c>
      <c r="X143" s="125">
        <f t="shared" si="52"/>
        <v>0</v>
      </c>
      <c r="Y143" s="125" t="str">
        <f t="shared" si="43"/>
        <v>ok</v>
      </c>
      <c r="Z143" s="125" t="str">
        <f t="shared" si="53"/>
        <v>ok</v>
      </c>
      <c r="AA143" s="125" t="str">
        <f t="shared" si="54"/>
        <v>ok</v>
      </c>
      <c r="AB143" s="125" t="str">
        <f t="shared" si="55"/>
        <v>ok</v>
      </c>
      <c r="AC143" s="125" t="str">
        <f t="shared" si="56"/>
        <v>ok</v>
      </c>
    </row>
    <row r="144" spans="1:29" x14ac:dyDescent="0.2">
      <c r="A144" s="132">
        <f t="shared" si="39"/>
        <v>136</v>
      </c>
      <c r="B144" s="6"/>
      <c r="C144" s="3"/>
      <c r="D144" s="3"/>
      <c r="E144" s="3"/>
      <c r="F144" s="5"/>
      <c r="G144" s="5"/>
      <c r="H144" s="2">
        <v>0</v>
      </c>
      <c r="I144" s="1">
        <v>0</v>
      </c>
      <c r="J144" s="1">
        <v>0</v>
      </c>
      <c r="K144" s="127">
        <f t="shared" si="40"/>
        <v>0</v>
      </c>
      <c r="L144" s="127">
        <f t="shared" si="44"/>
        <v>0</v>
      </c>
      <c r="M144" s="127">
        <f t="shared" si="41"/>
        <v>0</v>
      </c>
      <c r="N144" s="127">
        <f t="shared" si="45"/>
        <v>0</v>
      </c>
      <c r="O144" s="127">
        <f t="shared" si="46"/>
        <v>0</v>
      </c>
      <c r="P144" s="127">
        <f t="shared" si="47"/>
        <v>0</v>
      </c>
      <c r="Q144" s="127">
        <f t="shared" si="48"/>
        <v>0</v>
      </c>
      <c r="R144" s="1">
        <v>0</v>
      </c>
      <c r="S144" s="127">
        <f t="shared" si="49"/>
        <v>0</v>
      </c>
      <c r="T144" s="127">
        <f t="shared" si="42"/>
        <v>0</v>
      </c>
      <c r="U144" s="127">
        <f t="shared" si="50"/>
        <v>0</v>
      </c>
      <c r="W144" s="127">
        <f t="shared" si="51"/>
        <v>0</v>
      </c>
      <c r="X144" s="125">
        <f t="shared" si="52"/>
        <v>0</v>
      </c>
      <c r="Y144" s="125" t="str">
        <f t="shared" si="43"/>
        <v>ok</v>
      </c>
      <c r="Z144" s="125" t="str">
        <f t="shared" si="53"/>
        <v>ok</v>
      </c>
      <c r="AA144" s="125" t="str">
        <f t="shared" si="54"/>
        <v>ok</v>
      </c>
      <c r="AB144" s="125" t="str">
        <f t="shared" si="55"/>
        <v>ok</v>
      </c>
      <c r="AC144" s="125" t="str">
        <f t="shared" si="56"/>
        <v>ok</v>
      </c>
    </row>
    <row r="145" spans="1:29" x14ac:dyDescent="0.2">
      <c r="A145" s="132">
        <f t="shared" ref="A145:A160" si="57">+A144+1</f>
        <v>137</v>
      </c>
      <c r="B145" s="6"/>
      <c r="C145" s="3"/>
      <c r="D145" s="3"/>
      <c r="E145" s="3"/>
      <c r="F145" s="5"/>
      <c r="G145" s="5"/>
      <c r="H145" s="2">
        <v>0</v>
      </c>
      <c r="I145" s="1">
        <v>0</v>
      </c>
      <c r="J145" s="1">
        <v>0</v>
      </c>
      <c r="K145" s="127">
        <f t="shared" si="40"/>
        <v>0</v>
      </c>
      <c r="L145" s="127">
        <f t="shared" si="44"/>
        <v>0</v>
      </c>
      <c r="M145" s="127">
        <f t="shared" si="41"/>
        <v>0</v>
      </c>
      <c r="N145" s="127">
        <f t="shared" si="45"/>
        <v>0</v>
      </c>
      <c r="O145" s="127">
        <f t="shared" si="46"/>
        <v>0</v>
      </c>
      <c r="P145" s="127">
        <f t="shared" si="47"/>
        <v>0</v>
      </c>
      <c r="Q145" s="127">
        <f t="shared" si="48"/>
        <v>0</v>
      </c>
      <c r="R145" s="1">
        <v>0</v>
      </c>
      <c r="S145" s="127">
        <f t="shared" si="49"/>
        <v>0</v>
      </c>
      <c r="T145" s="127">
        <f t="shared" si="42"/>
        <v>0</v>
      </c>
      <c r="U145" s="127">
        <f t="shared" si="50"/>
        <v>0</v>
      </c>
      <c r="W145" s="127">
        <f t="shared" si="51"/>
        <v>0</v>
      </c>
      <c r="X145" s="125">
        <f t="shared" si="52"/>
        <v>0</v>
      </c>
      <c r="Y145" s="125" t="str">
        <f t="shared" si="43"/>
        <v>ok</v>
      </c>
      <c r="Z145" s="125" t="str">
        <f t="shared" si="53"/>
        <v>ok</v>
      </c>
      <c r="AA145" s="125" t="str">
        <f t="shared" si="54"/>
        <v>ok</v>
      </c>
      <c r="AB145" s="125" t="str">
        <f t="shared" si="55"/>
        <v>ok</v>
      </c>
      <c r="AC145" s="125" t="str">
        <f t="shared" si="56"/>
        <v>ok</v>
      </c>
    </row>
    <row r="146" spans="1:29" x14ac:dyDescent="0.2">
      <c r="A146" s="132">
        <f t="shared" si="57"/>
        <v>138</v>
      </c>
      <c r="B146" s="6"/>
      <c r="C146" s="3"/>
      <c r="D146" s="3"/>
      <c r="E146" s="3"/>
      <c r="F146" s="5"/>
      <c r="G146" s="5"/>
      <c r="H146" s="2">
        <v>0</v>
      </c>
      <c r="I146" s="1">
        <v>0</v>
      </c>
      <c r="J146" s="1">
        <v>0</v>
      </c>
      <c r="K146" s="127">
        <f t="shared" si="40"/>
        <v>0</v>
      </c>
      <c r="L146" s="127">
        <f t="shared" si="44"/>
        <v>0</v>
      </c>
      <c r="M146" s="127">
        <f t="shared" si="41"/>
        <v>0</v>
      </c>
      <c r="N146" s="127">
        <f t="shared" si="45"/>
        <v>0</v>
      </c>
      <c r="O146" s="127">
        <f t="shared" si="46"/>
        <v>0</v>
      </c>
      <c r="P146" s="127">
        <f t="shared" si="47"/>
        <v>0</v>
      </c>
      <c r="Q146" s="127">
        <f t="shared" si="48"/>
        <v>0</v>
      </c>
      <c r="R146" s="1">
        <v>0</v>
      </c>
      <c r="S146" s="127">
        <f t="shared" si="49"/>
        <v>0</v>
      </c>
      <c r="T146" s="127">
        <f t="shared" si="42"/>
        <v>0</v>
      </c>
      <c r="U146" s="127">
        <f t="shared" si="50"/>
        <v>0</v>
      </c>
      <c r="W146" s="127">
        <f t="shared" si="51"/>
        <v>0</v>
      </c>
      <c r="X146" s="125">
        <f t="shared" si="52"/>
        <v>0</v>
      </c>
      <c r="Y146" s="125" t="str">
        <f t="shared" si="43"/>
        <v>ok</v>
      </c>
      <c r="Z146" s="125" t="str">
        <f t="shared" si="53"/>
        <v>ok</v>
      </c>
      <c r="AA146" s="125" t="str">
        <f t="shared" si="54"/>
        <v>ok</v>
      </c>
      <c r="AB146" s="125" t="str">
        <f t="shared" si="55"/>
        <v>ok</v>
      </c>
      <c r="AC146" s="125" t="str">
        <f t="shared" si="56"/>
        <v>ok</v>
      </c>
    </row>
    <row r="147" spans="1:29" x14ac:dyDescent="0.2">
      <c r="A147" s="132">
        <f t="shared" si="57"/>
        <v>139</v>
      </c>
      <c r="B147" s="6"/>
      <c r="C147" s="3"/>
      <c r="D147" s="3"/>
      <c r="E147" s="3"/>
      <c r="F147" s="5"/>
      <c r="G147" s="5"/>
      <c r="H147" s="2">
        <v>0</v>
      </c>
      <c r="I147" s="1">
        <v>0</v>
      </c>
      <c r="J147" s="1">
        <v>0</v>
      </c>
      <c r="K147" s="127">
        <f t="shared" si="40"/>
        <v>0</v>
      </c>
      <c r="L147" s="127">
        <f t="shared" si="44"/>
        <v>0</v>
      </c>
      <c r="M147" s="127">
        <f t="shared" si="41"/>
        <v>0</v>
      </c>
      <c r="N147" s="127">
        <f t="shared" si="45"/>
        <v>0</v>
      </c>
      <c r="O147" s="127">
        <f t="shared" si="46"/>
        <v>0</v>
      </c>
      <c r="P147" s="127">
        <f t="shared" si="47"/>
        <v>0</v>
      </c>
      <c r="Q147" s="127">
        <f t="shared" si="48"/>
        <v>0</v>
      </c>
      <c r="R147" s="1">
        <v>0</v>
      </c>
      <c r="S147" s="127">
        <f t="shared" si="49"/>
        <v>0</v>
      </c>
      <c r="T147" s="127">
        <f t="shared" si="42"/>
        <v>0</v>
      </c>
      <c r="U147" s="127">
        <f t="shared" si="50"/>
        <v>0</v>
      </c>
      <c r="W147" s="127">
        <f t="shared" si="51"/>
        <v>0</v>
      </c>
      <c r="X147" s="125">
        <f t="shared" si="52"/>
        <v>0</v>
      </c>
      <c r="Y147" s="125" t="str">
        <f t="shared" si="43"/>
        <v>ok</v>
      </c>
      <c r="Z147" s="125" t="str">
        <f t="shared" si="53"/>
        <v>ok</v>
      </c>
      <c r="AA147" s="125" t="str">
        <f t="shared" si="54"/>
        <v>ok</v>
      </c>
      <c r="AB147" s="125" t="str">
        <f t="shared" si="55"/>
        <v>ok</v>
      </c>
      <c r="AC147" s="125" t="str">
        <f t="shared" si="56"/>
        <v>ok</v>
      </c>
    </row>
    <row r="148" spans="1:29" x14ac:dyDescent="0.2">
      <c r="A148" s="132">
        <f t="shared" si="57"/>
        <v>140</v>
      </c>
      <c r="B148" s="6"/>
      <c r="C148" s="3"/>
      <c r="D148" s="3"/>
      <c r="E148" s="3"/>
      <c r="F148" s="5"/>
      <c r="G148" s="5"/>
      <c r="H148" s="2">
        <v>0</v>
      </c>
      <c r="I148" s="1">
        <v>0</v>
      </c>
      <c r="J148" s="1">
        <v>0</v>
      </c>
      <c r="K148" s="127">
        <f t="shared" si="40"/>
        <v>0</v>
      </c>
      <c r="L148" s="127">
        <f t="shared" si="44"/>
        <v>0</v>
      </c>
      <c r="M148" s="127">
        <f t="shared" si="41"/>
        <v>0</v>
      </c>
      <c r="N148" s="127">
        <f t="shared" si="45"/>
        <v>0</v>
      </c>
      <c r="O148" s="127">
        <f t="shared" si="46"/>
        <v>0</v>
      </c>
      <c r="P148" s="127">
        <f t="shared" si="47"/>
        <v>0</v>
      </c>
      <c r="Q148" s="127">
        <f t="shared" si="48"/>
        <v>0</v>
      </c>
      <c r="R148" s="1">
        <v>0</v>
      </c>
      <c r="S148" s="127">
        <f t="shared" si="49"/>
        <v>0</v>
      </c>
      <c r="T148" s="127">
        <f t="shared" si="42"/>
        <v>0</v>
      </c>
      <c r="U148" s="127">
        <f t="shared" si="50"/>
        <v>0</v>
      </c>
      <c r="W148" s="127">
        <f t="shared" si="51"/>
        <v>0</v>
      </c>
      <c r="X148" s="125">
        <f t="shared" si="52"/>
        <v>0</v>
      </c>
      <c r="Y148" s="125" t="str">
        <f t="shared" si="43"/>
        <v>ok</v>
      </c>
      <c r="Z148" s="125" t="str">
        <f t="shared" si="53"/>
        <v>ok</v>
      </c>
      <c r="AA148" s="125" t="str">
        <f t="shared" si="54"/>
        <v>ok</v>
      </c>
      <c r="AB148" s="125" t="str">
        <f t="shared" si="55"/>
        <v>ok</v>
      </c>
      <c r="AC148" s="125" t="str">
        <f t="shared" si="56"/>
        <v>ok</v>
      </c>
    </row>
    <row r="149" spans="1:29" x14ac:dyDescent="0.2">
      <c r="A149" s="132">
        <f t="shared" si="57"/>
        <v>141</v>
      </c>
      <c r="B149" s="6"/>
      <c r="C149" s="3"/>
      <c r="D149" s="3"/>
      <c r="E149" s="3"/>
      <c r="F149" s="5"/>
      <c r="G149" s="5"/>
      <c r="H149" s="2">
        <v>0</v>
      </c>
      <c r="I149" s="1">
        <v>0</v>
      </c>
      <c r="J149" s="1">
        <v>0</v>
      </c>
      <c r="K149" s="127">
        <f t="shared" si="40"/>
        <v>0</v>
      </c>
      <c r="L149" s="127">
        <f t="shared" si="44"/>
        <v>0</v>
      </c>
      <c r="M149" s="127">
        <f t="shared" si="41"/>
        <v>0</v>
      </c>
      <c r="N149" s="127">
        <f t="shared" si="45"/>
        <v>0</v>
      </c>
      <c r="O149" s="127">
        <f t="shared" si="46"/>
        <v>0</v>
      </c>
      <c r="P149" s="127">
        <f t="shared" si="47"/>
        <v>0</v>
      </c>
      <c r="Q149" s="127">
        <f t="shared" si="48"/>
        <v>0</v>
      </c>
      <c r="R149" s="1">
        <v>0</v>
      </c>
      <c r="S149" s="127">
        <f t="shared" si="49"/>
        <v>0</v>
      </c>
      <c r="T149" s="127">
        <f t="shared" si="42"/>
        <v>0</v>
      </c>
      <c r="U149" s="127">
        <f t="shared" si="50"/>
        <v>0</v>
      </c>
      <c r="W149" s="127">
        <f t="shared" si="51"/>
        <v>0</v>
      </c>
      <c r="X149" s="125">
        <f t="shared" si="52"/>
        <v>0</v>
      </c>
      <c r="Y149" s="125" t="str">
        <f t="shared" si="43"/>
        <v>ok</v>
      </c>
      <c r="Z149" s="125" t="str">
        <f t="shared" si="53"/>
        <v>ok</v>
      </c>
      <c r="AA149" s="125" t="str">
        <f t="shared" si="54"/>
        <v>ok</v>
      </c>
      <c r="AB149" s="125" t="str">
        <f t="shared" si="55"/>
        <v>ok</v>
      </c>
      <c r="AC149" s="125" t="str">
        <f t="shared" si="56"/>
        <v>ok</v>
      </c>
    </row>
    <row r="150" spans="1:29" x14ac:dyDescent="0.2">
      <c r="A150" s="132">
        <f t="shared" si="57"/>
        <v>142</v>
      </c>
      <c r="B150" s="6"/>
      <c r="C150" s="3"/>
      <c r="D150" s="3"/>
      <c r="E150" s="3"/>
      <c r="F150" s="5"/>
      <c r="G150" s="5"/>
      <c r="H150" s="2">
        <v>0</v>
      </c>
      <c r="I150" s="1">
        <v>0</v>
      </c>
      <c r="J150" s="1">
        <v>0</v>
      </c>
      <c r="K150" s="127">
        <f t="shared" si="40"/>
        <v>0</v>
      </c>
      <c r="L150" s="127">
        <f t="shared" si="44"/>
        <v>0</v>
      </c>
      <c r="M150" s="127">
        <f t="shared" si="41"/>
        <v>0</v>
      </c>
      <c r="N150" s="127">
        <f t="shared" si="45"/>
        <v>0</v>
      </c>
      <c r="O150" s="127">
        <f t="shared" si="46"/>
        <v>0</v>
      </c>
      <c r="P150" s="127">
        <f t="shared" si="47"/>
        <v>0</v>
      </c>
      <c r="Q150" s="127">
        <f t="shared" si="48"/>
        <v>0</v>
      </c>
      <c r="R150" s="1">
        <v>0</v>
      </c>
      <c r="S150" s="127">
        <f t="shared" si="49"/>
        <v>0</v>
      </c>
      <c r="T150" s="127">
        <f t="shared" si="42"/>
        <v>0</v>
      </c>
      <c r="U150" s="127">
        <f t="shared" si="50"/>
        <v>0</v>
      </c>
      <c r="W150" s="127">
        <f t="shared" si="51"/>
        <v>0</v>
      </c>
      <c r="X150" s="125">
        <f t="shared" si="52"/>
        <v>0</v>
      </c>
      <c r="Y150" s="125" t="str">
        <f t="shared" si="43"/>
        <v>ok</v>
      </c>
      <c r="Z150" s="125" t="str">
        <f t="shared" si="53"/>
        <v>ok</v>
      </c>
      <c r="AA150" s="125" t="str">
        <f t="shared" si="54"/>
        <v>ok</v>
      </c>
      <c r="AB150" s="125" t="str">
        <f t="shared" si="55"/>
        <v>ok</v>
      </c>
      <c r="AC150" s="125" t="str">
        <f t="shared" si="56"/>
        <v>ok</v>
      </c>
    </row>
    <row r="151" spans="1:29" x14ac:dyDescent="0.2">
      <c r="A151" s="132">
        <f t="shared" si="57"/>
        <v>143</v>
      </c>
      <c r="B151" s="6"/>
      <c r="C151" s="3"/>
      <c r="D151" s="3"/>
      <c r="E151" s="3"/>
      <c r="F151" s="5"/>
      <c r="G151" s="5"/>
      <c r="H151" s="2">
        <v>0</v>
      </c>
      <c r="I151" s="1">
        <v>0</v>
      </c>
      <c r="J151" s="1">
        <v>0</v>
      </c>
      <c r="K151" s="127">
        <f t="shared" si="40"/>
        <v>0</v>
      </c>
      <c r="L151" s="127">
        <f t="shared" si="44"/>
        <v>0</v>
      </c>
      <c r="M151" s="127">
        <f t="shared" si="41"/>
        <v>0</v>
      </c>
      <c r="N151" s="127">
        <f t="shared" si="45"/>
        <v>0</v>
      </c>
      <c r="O151" s="127">
        <f t="shared" si="46"/>
        <v>0</v>
      </c>
      <c r="P151" s="127">
        <f t="shared" si="47"/>
        <v>0</v>
      </c>
      <c r="Q151" s="127">
        <f t="shared" si="48"/>
        <v>0</v>
      </c>
      <c r="R151" s="1">
        <v>0</v>
      </c>
      <c r="S151" s="127">
        <f t="shared" si="49"/>
        <v>0</v>
      </c>
      <c r="T151" s="127">
        <f t="shared" si="42"/>
        <v>0</v>
      </c>
      <c r="U151" s="127">
        <f t="shared" si="50"/>
        <v>0</v>
      </c>
      <c r="W151" s="127">
        <f t="shared" si="51"/>
        <v>0</v>
      </c>
      <c r="X151" s="125">
        <f t="shared" si="52"/>
        <v>0</v>
      </c>
      <c r="Y151" s="125" t="str">
        <f t="shared" si="43"/>
        <v>ok</v>
      </c>
      <c r="Z151" s="125" t="str">
        <f t="shared" si="53"/>
        <v>ok</v>
      </c>
      <c r="AA151" s="125" t="str">
        <f t="shared" si="54"/>
        <v>ok</v>
      </c>
      <c r="AB151" s="125" t="str">
        <f t="shared" si="55"/>
        <v>ok</v>
      </c>
      <c r="AC151" s="125" t="str">
        <f t="shared" si="56"/>
        <v>ok</v>
      </c>
    </row>
    <row r="152" spans="1:29" x14ac:dyDescent="0.2">
      <c r="A152" s="132">
        <f t="shared" si="57"/>
        <v>144</v>
      </c>
      <c r="B152" s="6"/>
      <c r="C152" s="3"/>
      <c r="D152" s="3"/>
      <c r="E152" s="3"/>
      <c r="F152" s="5"/>
      <c r="G152" s="5"/>
      <c r="H152" s="2">
        <v>0</v>
      </c>
      <c r="I152" s="1">
        <v>0</v>
      </c>
      <c r="J152" s="1">
        <v>0</v>
      </c>
      <c r="K152" s="127">
        <f t="shared" si="40"/>
        <v>0</v>
      </c>
      <c r="L152" s="127">
        <f t="shared" si="44"/>
        <v>0</v>
      </c>
      <c r="M152" s="127">
        <f t="shared" si="41"/>
        <v>0</v>
      </c>
      <c r="N152" s="127">
        <f t="shared" si="45"/>
        <v>0</v>
      </c>
      <c r="O152" s="127">
        <f t="shared" si="46"/>
        <v>0</v>
      </c>
      <c r="P152" s="127">
        <f t="shared" si="47"/>
        <v>0</v>
      </c>
      <c r="Q152" s="127">
        <f t="shared" si="48"/>
        <v>0</v>
      </c>
      <c r="R152" s="1">
        <v>0</v>
      </c>
      <c r="S152" s="127">
        <f t="shared" si="49"/>
        <v>0</v>
      </c>
      <c r="T152" s="127">
        <f t="shared" si="42"/>
        <v>0</v>
      </c>
      <c r="U152" s="127">
        <f t="shared" si="50"/>
        <v>0</v>
      </c>
      <c r="W152" s="127">
        <f t="shared" si="51"/>
        <v>0</v>
      </c>
      <c r="X152" s="125">
        <f t="shared" si="52"/>
        <v>0</v>
      </c>
      <c r="Y152" s="125" t="str">
        <f t="shared" si="43"/>
        <v>ok</v>
      </c>
      <c r="Z152" s="125" t="str">
        <f t="shared" si="53"/>
        <v>ok</v>
      </c>
      <c r="AA152" s="125" t="str">
        <f t="shared" si="54"/>
        <v>ok</v>
      </c>
      <c r="AB152" s="125" t="str">
        <f t="shared" si="55"/>
        <v>ok</v>
      </c>
      <c r="AC152" s="125" t="str">
        <f t="shared" si="56"/>
        <v>ok</v>
      </c>
    </row>
    <row r="153" spans="1:29" x14ac:dyDescent="0.2">
      <c r="A153" s="132">
        <f t="shared" si="57"/>
        <v>145</v>
      </c>
      <c r="B153" s="6"/>
      <c r="C153" s="3"/>
      <c r="D153" s="3"/>
      <c r="E153" s="3"/>
      <c r="F153" s="5"/>
      <c r="G153" s="5"/>
      <c r="H153" s="2">
        <v>0</v>
      </c>
      <c r="I153" s="1">
        <v>0</v>
      </c>
      <c r="J153" s="1">
        <v>0</v>
      </c>
      <c r="K153" s="127">
        <f t="shared" si="40"/>
        <v>0</v>
      </c>
      <c r="L153" s="127">
        <f t="shared" si="44"/>
        <v>0</v>
      </c>
      <c r="M153" s="127">
        <f t="shared" si="41"/>
        <v>0</v>
      </c>
      <c r="N153" s="127">
        <f t="shared" si="45"/>
        <v>0</v>
      </c>
      <c r="O153" s="127">
        <f t="shared" si="46"/>
        <v>0</v>
      </c>
      <c r="P153" s="127">
        <f t="shared" si="47"/>
        <v>0</v>
      </c>
      <c r="Q153" s="127">
        <f t="shared" si="48"/>
        <v>0</v>
      </c>
      <c r="R153" s="1">
        <v>0</v>
      </c>
      <c r="S153" s="127">
        <f t="shared" si="49"/>
        <v>0</v>
      </c>
      <c r="T153" s="127">
        <f t="shared" si="42"/>
        <v>0</v>
      </c>
      <c r="U153" s="127">
        <f t="shared" si="50"/>
        <v>0</v>
      </c>
      <c r="W153" s="127">
        <f t="shared" si="51"/>
        <v>0</v>
      </c>
      <c r="X153" s="125">
        <f t="shared" si="52"/>
        <v>0</v>
      </c>
      <c r="Y153" s="125" t="str">
        <f t="shared" si="43"/>
        <v>ok</v>
      </c>
      <c r="Z153" s="125" t="str">
        <f t="shared" si="53"/>
        <v>ok</v>
      </c>
      <c r="AA153" s="125" t="str">
        <f t="shared" si="54"/>
        <v>ok</v>
      </c>
      <c r="AB153" s="125" t="str">
        <f t="shared" si="55"/>
        <v>ok</v>
      </c>
      <c r="AC153" s="125" t="str">
        <f t="shared" si="56"/>
        <v>ok</v>
      </c>
    </row>
    <row r="154" spans="1:29" x14ac:dyDescent="0.2">
      <c r="A154" s="132">
        <f t="shared" si="57"/>
        <v>146</v>
      </c>
      <c r="B154" s="6"/>
      <c r="C154" s="3"/>
      <c r="D154" s="3"/>
      <c r="E154" s="3"/>
      <c r="F154" s="5"/>
      <c r="G154" s="5"/>
      <c r="H154" s="2">
        <v>0</v>
      </c>
      <c r="I154" s="1">
        <v>0</v>
      </c>
      <c r="J154" s="1">
        <v>0</v>
      </c>
      <c r="K154" s="127">
        <f t="shared" si="40"/>
        <v>0</v>
      </c>
      <c r="L154" s="127">
        <f t="shared" si="44"/>
        <v>0</v>
      </c>
      <c r="M154" s="127">
        <f t="shared" si="41"/>
        <v>0</v>
      </c>
      <c r="N154" s="127">
        <f t="shared" si="45"/>
        <v>0</v>
      </c>
      <c r="O154" s="127">
        <f t="shared" si="46"/>
        <v>0</v>
      </c>
      <c r="P154" s="127">
        <f t="shared" si="47"/>
        <v>0</v>
      </c>
      <c r="Q154" s="127">
        <f t="shared" si="48"/>
        <v>0</v>
      </c>
      <c r="R154" s="1">
        <v>0</v>
      </c>
      <c r="S154" s="127">
        <f t="shared" si="49"/>
        <v>0</v>
      </c>
      <c r="T154" s="127">
        <f t="shared" si="42"/>
        <v>0</v>
      </c>
      <c r="U154" s="127">
        <f t="shared" si="50"/>
        <v>0</v>
      </c>
      <c r="W154" s="127">
        <f t="shared" si="51"/>
        <v>0</v>
      </c>
      <c r="X154" s="125">
        <f t="shared" si="52"/>
        <v>0</v>
      </c>
      <c r="Y154" s="125" t="str">
        <f t="shared" si="43"/>
        <v>ok</v>
      </c>
      <c r="Z154" s="125" t="str">
        <f t="shared" si="53"/>
        <v>ok</v>
      </c>
      <c r="AA154" s="125" t="str">
        <f t="shared" si="54"/>
        <v>ok</v>
      </c>
      <c r="AB154" s="125" t="str">
        <f t="shared" si="55"/>
        <v>ok</v>
      </c>
      <c r="AC154" s="125" t="str">
        <f t="shared" si="56"/>
        <v>ok</v>
      </c>
    </row>
    <row r="155" spans="1:29" x14ac:dyDescent="0.2">
      <c r="A155" s="132">
        <f t="shared" si="57"/>
        <v>147</v>
      </c>
      <c r="B155" s="6"/>
      <c r="C155" s="3"/>
      <c r="D155" s="3"/>
      <c r="E155" s="3"/>
      <c r="F155" s="5"/>
      <c r="G155" s="5"/>
      <c r="H155" s="2">
        <v>0</v>
      </c>
      <c r="I155" s="1">
        <v>0</v>
      </c>
      <c r="J155" s="1">
        <v>0</v>
      </c>
      <c r="K155" s="127">
        <f t="shared" si="40"/>
        <v>0</v>
      </c>
      <c r="L155" s="127">
        <f t="shared" si="44"/>
        <v>0</v>
      </c>
      <c r="M155" s="127">
        <f t="shared" si="41"/>
        <v>0</v>
      </c>
      <c r="N155" s="127">
        <f t="shared" si="45"/>
        <v>0</v>
      </c>
      <c r="O155" s="127">
        <f t="shared" si="46"/>
        <v>0</v>
      </c>
      <c r="P155" s="127">
        <f t="shared" si="47"/>
        <v>0</v>
      </c>
      <c r="Q155" s="127">
        <f t="shared" si="48"/>
        <v>0</v>
      </c>
      <c r="R155" s="1">
        <v>0</v>
      </c>
      <c r="S155" s="127">
        <f t="shared" si="49"/>
        <v>0</v>
      </c>
      <c r="T155" s="127">
        <f t="shared" si="42"/>
        <v>0</v>
      </c>
      <c r="U155" s="127">
        <f t="shared" si="50"/>
        <v>0</v>
      </c>
      <c r="W155" s="127">
        <f t="shared" si="51"/>
        <v>0</v>
      </c>
      <c r="X155" s="125">
        <f t="shared" si="52"/>
        <v>0</v>
      </c>
      <c r="Y155" s="125" t="str">
        <f t="shared" si="43"/>
        <v>ok</v>
      </c>
      <c r="Z155" s="125" t="str">
        <f t="shared" si="53"/>
        <v>ok</v>
      </c>
      <c r="AA155" s="125" t="str">
        <f t="shared" si="54"/>
        <v>ok</v>
      </c>
      <c r="AB155" s="125" t="str">
        <f t="shared" si="55"/>
        <v>ok</v>
      </c>
      <c r="AC155" s="125" t="str">
        <f t="shared" si="56"/>
        <v>ok</v>
      </c>
    </row>
    <row r="156" spans="1:29" x14ac:dyDescent="0.2">
      <c r="A156" s="132">
        <f t="shared" si="57"/>
        <v>148</v>
      </c>
      <c r="B156" s="6"/>
      <c r="C156" s="3"/>
      <c r="D156" s="3"/>
      <c r="E156" s="3"/>
      <c r="F156" s="5"/>
      <c r="G156" s="5"/>
      <c r="H156" s="2">
        <v>0</v>
      </c>
      <c r="I156" s="1">
        <v>0</v>
      </c>
      <c r="J156" s="1">
        <v>0</v>
      </c>
      <c r="K156" s="127">
        <f t="shared" si="40"/>
        <v>0</v>
      </c>
      <c r="L156" s="127">
        <f t="shared" si="44"/>
        <v>0</v>
      </c>
      <c r="M156" s="127">
        <f t="shared" si="41"/>
        <v>0</v>
      </c>
      <c r="N156" s="127">
        <f t="shared" si="45"/>
        <v>0</v>
      </c>
      <c r="O156" s="127">
        <f t="shared" si="46"/>
        <v>0</v>
      </c>
      <c r="P156" s="127">
        <f t="shared" si="47"/>
        <v>0</v>
      </c>
      <c r="Q156" s="127">
        <f t="shared" si="48"/>
        <v>0</v>
      </c>
      <c r="R156" s="1">
        <v>0</v>
      </c>
      <c r="S156" s="127">
        <f t="shared" si="49"/>
        <v>0</v>
      </c>
      <c r="T156" s="127">
        <f t="shared" si="42"/>
        <v>0</v>
      </c>
      <c r="U156" s="127">
        <f t="shared" si="50"/>
        <v>0</v>
      </c>
      <c r="W156" s="127">
        <f t="shared" si="51"/>
        <v>0</v>
      </c>
      <c r="X156" s="125">
        <f t="shared" si="52"/>
        <v>0</v>
      </c>
      <c r="Y156" s="125" t="str">
        <f t="shared" si="43"/>
        <v>ok</v>
      </c>
      <c r="Z156" s="125" t="str">
        <f t="shared" si="53"/>
        <v>ok</v>
      </c>
      <c r="AA156" s="125" t="str">
        <f t="shared" si="54"/>
        <v>ok</v>
      </c>
      <c r="AB156" s="125" t="str">
        <f t="shared" si="55"/>
        <v>ok</v>
      </c>
      <c r="AC156" s="125" t="str">
        <f t="shared" si="56"/>
        <v>ok</v>
      </c>
    </row>
    <row r="157" spans="1:29" x14ac:dyDescent="0.2">
      <c r="A157" s="132">
        <f t="shared" si="57"/>
        <v>149</v>
      </c>
      <c r="B157" s="6"/>
      <c r="C157" s="3"/>
      <c r="D157" s="3"/>
      <c r="E157" s="3"/>
      <c r="F157" s="5"/>
      <c r="G157" s="5"/>
      <c r="H157" s="2">
        <v>0</v>
      </c>
      <c r="I157" s="1">
        <v>0</v>
      </c>
      <c r="J157" s="1">
        <v>0</v>
      </c>
      <c r="K157" s="127">
        <f t="shared" si="40"/>
        <v>0</v>
      </c>
      <c r="L157" s="127">
        <f t="shared" si="44"/>
        <v>0</v>
      </c>
      <c r="M157" s="127">
        <f t="shared" si="41"/>
        <v>0</v>
      </c>
      <c r="N157" s="127">
        <f t="shared" si="45"/>
        <v>0</v>
      </c>
      <c r="O157" s="127">
        <f t="shared" si="46"/>
        <v>0</v>
      </c>
      <c r="P157" s="127">
        <f t="shared" si="47"/>
        <v>0</v>
      </c>
      <c r="Q157" s="127">
        <f t="shared" si="48"/>
        <v>0</v>
      </c>
      <c r="R157" s="1">
        <v>0</v>
      </c>
      <c r="S157" s="127">
        <f t="shared" si="49"/>
        <v>0</v>
      </c>
      <c r="T157" s="127">
        <f t="shared" si="42"/>
        <v>0</v>
      </c>
      <c r="U157" s="127">
        <f t="shared" si="50"/>
        <v>0</v>
      </c>
      <c r="W157" s="127">
        <f t="shared" si="51"/>
        <v>0</v>
      </c>
      <c r="X157" s="125">
        <f t="shared" si="52"/>
        <v>0</v>
      </c>
      <c r="Y157" s="125" t="str">
        <f t="shared" si="43"/>
        <v>ok</v>
      </c>
      <c r="Z157" s="125" t="str">
        <f t="shared" si="53"/>
        <v>ok</v>
      </c>
      <c r="AA157" s="125" t="str">
        <f t="shared" si="54"/>
        <v>ok</v>
      </c>
      <c r="AB157" s="125" t="str">
        <f t="shared" si="55"/>
        <v>ok</v>
      </c>
      <c r="AC157" s="125" t="str">
        <f t="shared" si="56"/>
        <v>ok</v>
      </c>
    </row>
    <row r="158" spans="1:29" x14ac:dyDescent="0.2">
      <c r="A158" s="132">
        <f t="shared" si="57"/>
        <v>150</v>
      </c>
      <c r="B158" s="6"/>
      <c r="C158" s="3"/>
      <c r="D158" s="3"/>
      <c r="E158" s="3"/>
      <c r="F158" s="5"/>
      <c r="G158" s="5"/>
      <c r="H158" s="2">
        <v>0</v>
      </c>
      <c r="I158" s="1">
        <v>0</v>
      </c>
      <c r="J158" s="1">
        <v>0</v>
      </c>
      <c r="K158" s="127">
        <f t="shared" si="40"/>
        <v>0</v>
      </c>
      <c r="L158" s="127">
        <f t="shared" si="44"/>
        <v>0</v>
      </c>
      <c r="M158" s="127">
        <f t="shared" si="41"/>
        <v>0</v>
      </c>
      <c r="N158" s="127">
        <f t="shared" si="45"/>
        <v>0</v>
      </c>
      <c r="O158" s="127">
        <f t="shared" si="46"/>
        <v>0</v>
      </c>
      <c r="P158" s="127">
        <f t="shared" si="47"/>
        <v>0</v>
      </c>
      <c r="Q158" s="127">
        <f t="shared" si="48"/>
        <v>0</v>
      </c>
      <c r="R158" s="1">
        <v>0</v>
      </c>
      <c r="S158" s="127">
        <f t="shared" si="49"/>
        <v>0</v>
      </c>
      <c r="T158" s="127">
        <f t="shared" si="42"/>
        <v>0</v>
      </c>
      <c r="U158" s="127">
        <f t="shared" si="50"/>
        <v>0</v>
      </c>
      <c r="W158" s="127">
        <f t="shared" si="51"/>
        <v>0</v>
      </c>
      <c r="X158" s="125">
        <f t="shared" si="52"/>
        <v>0</v>
      </c>
      <c r="Y158" s="125" t="str">
        <f t="shared" si="43"/>
        <v>ok</v>
      </c>
      <c r="Z158" s="125" t="str">
        <f t="shared" si="53"/>
        <v>ok</v>
      </c>
      <c r="AA158" s="125" t="str">
        <f t="shared" si="54"/>
        <v>ok</v>
      </c>
      <c r="AB158" s="125" t="str">
        <f t="shared" si="55"/>
        <v>ok</v>
      </c>
      <c r="AC158" s="125" t="str">
        <f t="shared" si="56"/>
        <v>ok</v>
      </c>
    </row>
    <row r="159" spans="1:29" x14ac:dyDescent="0.2">
      <c r="A159" s="132">
        <f t="shared" si="57"/>
        <v>151</v>
      </c>
      <c r="B159" s="6"/>
      <c r="C159" s="3"/>
      <c r="D159" s="3"/>
      <c r="E159" s="3"/>
      <c r="F159" s="5"/>
      <c r="G159" s="5"/>
      <c r="H159" s="2">
        <v>0</v>
      </c>
      <c r="I159" s="1">
        <v>0</v>
      </c>
      <c r="J159" s="1">
        <v>0</v>
      </c>
      <c r="K159" s="127">
        <f t="shared" si="40"/>
        <v>0</v>
      </c>
      <c r="L159" s="127">
        <f t="shared" si="44"/>
        <v>0</v>
      </c>
      <c r="M159" s="127">
        <f t="shared" si="41"/>
        <v>0</v>
      </c>
      <c r="N159" s="127">
        <f t="shared" si="45"/>
        <v>0</v>
      </c>
      <c r="O159" s="127">
        <f t="shared" si="46"/>
        <v>0</v>
      </c>
      <c r="P159" s="127">
        <f t="shared" si="47"/>
        <v>0</v>
      </c>
      <c r="Q159" s="127">
        <f t="shared" si="48"/>
        <v>0</v>
      </c>
      <c r="R159" s="1">
        <v>0</v>
      </c>
      <c r="S159" s="127">
        <f t="shared" si="49"/>
        <v>0</v>
      </c>
      <c r="T159" s="127">
        <f t="shared" si="42"/>
        <v>0</v>
      </c>
      <c r="U159" s="127">
        <f t="shared" si="50"/>
        <v>0</v>
      </c>
      <c r="W159" s="127">
        <f t="shared" si="51"/>
        <v>0</v>
      </c>
      <c r="X159" s="125">
        <f t="shared" si="52"/>
        <v>0</v>
      </c>
      <c r="Y159" s="125" t="str">
        <f t="shared" si="43"/>
        <v>ok</v>
      </c>
      <c r="Z159" s="125" t="str">
        <f t="shared" si="53"/>
        <v>ok</v>
      </c>
      <c r="AA159" s="125" t="str">
        <f t="shared" si="54"/>
        <v>ok</v>
      </c>
      <c r="AB159" s="125" t="str">
        <f t="shared" si="55"/>
        <v>ok</v>
      </c>
      <c r="AC159" s="125" t="str">
        <f t="shared" si="56"/>
        <v>ok</v>
      </c>
    </row>
    <row r="160" spans="1:29" x14ac:dyDescent="0.2">
      <c r="A160" s="132">
        <f t="shared" si="57"/>
        <v>152</v>
      </c>
      <c r="B160" s="6"/>
      <c r="C160" s="3"/>
      <c r="D160" s="3"/>
      <c r="E160" s="3"/>
      <c r="F160" s="5"/>
      <c r="G160" s="5"/>
      <c r="H160" s="2">
        <v>0</v>
      </c>
      <c r="I160" s="1">
        <v>0</v>
      </c>
      <c r="J160" s="1">
        <v>0</v>
      </c>
      <c r="K160" s="127">
        <f t="shared" si="40"/>
        <v>0</v>
      </c>
      <c r="L160" s="127">
        <f t="shared" si="44"/>
        <v>0</v>
      </c>
      <c r="M160" s="127">
        <f t="shared" si="41"/>
        <v>0</v>
      </c>
      <c r="N160" s="127">
        <f t="shared" si="45"/>
        <v>0</v>
      </c>
      <c r="O160" s="127">
        <f t="shared" si="46"/>
        <v>0</v>
      </c>
      <c r="P160" s="127">
        <f t="shared" si="47"/>
        <v>0</v>
      </c>
      <c r="Q160" s="127">
        <f t="shared" si="48"/>
        <v>0</v>
      </c>
      <c r="R160" s="1">
        <v>0</v>
      </c>
      <c r="S160" s="127">
        <f t="shared" si="49"/>
        <v>0</v>
      </c>
      <c r="T160" s="127">
        <f t="shared" si="42"/>
        <v>0</v>
      </c>
      <c r="U160" s="127">
        <f t="shared" si="50"/>
        <v>0</v>
      </c>
      <c r="W160" s="127">
        <f t="shared" si="51"/>
        <v>0</v>
      </c>
      <c r="X160" s="125">
        <f t="shared" si="52"/>
        <v>0</v>
      </c>
      <c r="Y160" s="125" t="str">
        <f t="shared" si="43"/>
        <v>ok</v>
      </c>
      <c r="Z160" s="125" t="str">
        <f t="shared" si="53"/>
        <v>ok</v>
      </c>
      <c r="AA160" s="125" t="str">
        <f t="shared" si="54"/>
        <v>ok</v>
      </c>
      <c r="AB160" s="125" t="str">
        <f t="shared" si="55"/>
        <v>ok</v>
      </c>
      <c r="AC160" s="125" t="str">
        <f t="shared" si="56"/>
        <v>ok</v>
      </c>
    </row>
    <row r="161" spans="1:29" x14ac:dyDescent="0.2">
      <c r="A161" s="132">
        <f t="shared" ref="A161:A173" si="58">+A160+1</f>
        <v>153</v>
      </c>
      <c r="B161" s="6"/>
      <c r="C161" s="3"/>
      <c r="D161" s="3"/>
      <c r="E161" s="3"/>
      <c r="F161" s="5"/>
      <c r="G161" s="5"/>
      <c r="H161" s="2">
        <v>0</v>
      </c>
      <c r="I161" s="1">
        <v>0</v>
      </c>
      <c r="J161" s="1">
        <v>0</v>
      </c>
      <c r="K161" s="127">
        <f t="shared" si="40"/>
        <v>0</v>
      </c>
      <c r="L161" s="127">
        <f t="shared" si="44"/>
        <v>0</v>
      </c>
      <c r="M161" s="127">
        <f t="shared" si="41"/>
        <v>0</v>
      </c>
      <c r="N161" s="127">
        <f t="shared" si="45"/>
        <v>0</v>
      </c>
      <c r="O161" s="127">
        <f t="shared" si="46"/>
        <v>0</v>
      </c>
      <c r="P161" s="127">
        <f t="shared" si="47"/>
        <v>0</v>
      </c>
      <c r="Q161" s="127">
        <f t="shared" si="48"/>
        <v>0</v>
      </c>
      <c r="R161" s="1">
        <v>0</v>
      </c>
      <c r="S161" s="127">
        <f t="shared" si="49"/>
        <v>0</v>
      </c>
      <c r="T161" s="127">
        <f t="shared" si="42"/>
        <v>0</v>
      </c>
      <c r="U161" s="127">
        <f t="shared" si="50"/>
        <v>0</v>
      </c>
      <c r="W161" s="127">
        <f t="shared" si="51"/>
        <v>0</v>
      </c>
      <c r="X161" s="125">
        <f t="shared" si="52"/>
        <v>0</v>
      </c>
      <c r="Y161" s="125" t="str">
        <f t="shared" si="43"/>
        <v>ok</v>
      </c>
      <c r="Z161" s="125" t="str">
        <f t="shared" si="53"/>
        <v>ok</v>
      </c>
      <c r="AA161" s="125" t="str">
        <f t="shared" si="54"/>
        <v>ok</v>
      </c>
      <c r="AB161" s="125" t="str">
        <f t="shared" si="55"/>
        <v>ok</v>
      </c>
      <c r="AC161" s="125" t="str">
        <f t="shared" si="56"/>
        <v>ok</v>
      </c>
    </row>
    <row r="162" spans="1:29" x14ac:dyDescent="0.2">
      <c r="A162" s="132">
        <f t="shared" si="58"/>
        <v>154</v>
      </c>
      <c r="B162" s="6"/>
      <c r="C162" s="3"/>
      <c r="D162" s="3"/>
      <c r="E162" s="3"/>
      <c r="F162" s="5"/>
      <c r="G162" s="5"/>
      <c r="H162" s="2">
        <v>0</v>
      </c>
      <c r="I162" s="1">
        <v>0</v>
      </c>
      <c r="J162" s="1">
        <v>0</v>
      </c>
      <c r="K162" s="127">
        <f t="shared" si="40"/>
        <v>0</v>
      </c>
      <c r="L162" s="127">
        <f t="shared" si="44"/>
        <v>0</v>
      </c>
      <c r="M162" s="127">
        <f t="shared" si="41"/>
        <v>0</v>
      </c>
      <c r="N162" s="127">
        <f t="shared" si="45"/>
        <v>0</v>
      </c>
      <c r="O162" s="127">
        <f t="shared" si="46"/>
        <v>0</v>
      </c>
      <c r="P162" s="127">
        <f t="shared" si="47"/>
        <v>0</v>
      </c>
      <c r="Q162" s="127">
        <f t="shared" si="48"/>
        <v>0</v>
      </c>
      <c r="R162" s="1">
        <v>0</v>
      </c>
      <c r="S162" s="127">
        <f t="shared" si="49"/>
        <v>0</v>
      </c>
      <c r="T162" s="127">
        <f t="shared" si="42"/>
        <v>0</v>
      </c>
      <c r="U162" s="127">
        <f t="shared" si="50"/>
        <v>0</v>
      </c>
      <c r="W162" s="127">
        <f t="shared" si="51"/>
        <v>0</v>
      </c>
      <c r="X162" s="125">
        <f t="shared" si="52"/>
        <v>0</v>
      </c>
      <c r="Y162" s="125" t="str">
        <f t="shared" si="43"/>
        <v>ok</v>
      </c>
      <c r="Z162" s="125" t="str">
        <f t="shared" si="53"/>
        <v>ok</v>
      </c>
      <c r="AA162" s="125" t="str">
        <f t="shared" si="54"/>
        <v>ok</v>
      </c>
      <c r="AB162" s="125" t="str">
        <f t="shared" si="55"/>
        <v>ok</v>
      </c>
      <c r="AC162" s="125" t="str">
        <f t="shared" si="56"/>
        <v>ok</v>
      </c>
    </row>
    <row r="163" spans="1:29" x14ac:dyDescent="0.2">
      <c r="A163" s="132">
        <f t="shared" si="58"/>
        <v>155</v>
      </c>
      <c r="B163" s="6"/>
      <c r="C163" s="3"/>
      <c r="D163" s="3"/>
      <c r="E163" s="3"/>
      <c r="F163" s="5"/>
      <c r="G163" s="5"/>
      <c r="H163" s="2">
        <v>0</v>
      </c>
      <c r="I163" s="1">
        <v>0</v>
      </c>
      <c r="J163" s="1">
        <v>0</v>
      </c>
      <c r="K163" s="127">
        <f t="shared" si="40"/>
        <v>0</v>
      </c>
      <c r="L163" s="127">
        <f t="shared" si="44"/>
        <v>0</v>
      </c>
      <c r="M163" s="127">
        <f t="shared" si="41"/>
        <v>0</v>
      </c>
      <c r="N163" s="127">
        <f t="shared" si="45"/>
        <v>0</v>
      </c>
      <c r="O163" s="127">
        <f t="shared" si="46"/>
        <v>0</v>
      </c>
      <c r="P163" s="127">
        <f t="shared" si="47"/>
        <v>0</v>
      </c>
      <c r="Q163" s="127">
        <f t="shared" si="48"/>
        <v>0</v>
      </c>
      <c r="R163" s="1">
        <v>0</v>
      </c>
      <c r="S163" s="127">
        <f t="shared" si="49"/>
        <v>0</v>
      </c>
      <c r="T163" s="127">
        <f t="shared" si="42"/>
        <v>0</v>
      </c>
      <c r="U163" s="127">
        <f t="shared" si="50"/>
        <v>0</v>
      </c>
      <c r="W163" s="127">
        <f t="shared" si="51"/>
        <v>0</v>
      </c>
      <c r="X163" s="125">
        <f t="shared" si="52"/>
        <v>0</v>
      </c>
      <c r="Y163" s="125" t="str">
        <f t="shared" si="43"/>
        <v>ok</v>
      </c>
      <c r="Z163" s="125" t="str">
        <f t="shared" si="53"/>
        <v>ok</v>
      </c>
      <c r="AA163" s="125" t="str">
        <f t="shared" si="54"/>
        <v>ok</v>
      </c>
      <c r="AB163" s="125" t="str">
        <f t="shared" si="55"/>
        <v>ok</v>
      </c>
      <c r="AC163" s="125" t="str">
        <f t="shared" si="56"/>
        <v>ok</v>
      </c>
    </row>
    <row r="164" spans="1:29" x14ac:dyDescent="0.2">
      <c r="A164" s="132">
        <f t="shared" si="58"/>
        <v>156</v>
      </c>
      <c r="B164" s="6"/>
      <c r="C164" s="3"/>
      <c r="D164" s="3"/>
      <c r="E164" s="3"/>
      <c r="F164" s="5"/>
      <c r="G164" s="5"/>
      <c r="H164" s="2">
        <v>0</v>
      </c>
      <c r="I164" s="1">
        <v>0</v>
      </c>
      <c r="J164" s="1">
        <v>0</v>
      </c>
      <c r="K164" s="127">
        <f t="shared" si="40"/>
        <v>0</v>
      </c>
      <c r="L164" s="127">
        <f t="shared" si="44"/>
        <v>0</v>
      </c>
      <c r="M164" s="127">
        <f t="shared" si="41"/>
        <v>0</v>
      </c>
      <c r="N164" s="127">
        <f t="shared" si="45"/>
        <v>0</v>
      </c>
      <c r="O164" s="127">
        <f t="shared" si="46"/>
        <v>0</v>
      </c>
      <c r="P164" s="127">
        <f t="shared" si="47"/>
        <v>0</v>
      </c>
      <c r="Q164" s="127">
        <f t="shared" si="48"/>
        <v>0</v>
      </c>
      <c r="R164" s="1">
        <v>0</v>
      </c>
      <c r="S164" s="127">
        <f t="shared" si="49"/>
        <v>0</v>
      </c>
      <c r="T164" s="127">
        <f t="shared" si="42"/>
        <v>0</v>
      </c>
      <c r="U164" s="127">
        <f t="shared" si="50"/>
        <v>0</v>
      </c>
      <c r="W164" s="127">
        <f t="shared" si="51"/>
        <v>0</v>
      </c>
      <c r="X164" s="125">
        <f t="shared" si="52"/>
        <v>0</v>
      </c>
      <c r="Y164" s="125" t="str">
        <f t="shared" si="43"/>
        <v>ok</v>
      </c>
      <c r="Z164" s="125" t="str">
        <f t="shared" si="53"/>
        <v>ok</v>
      </c>
      <c r="AA164" s="125" t="str">
        <f t="shared" si="54"/>
        <v>ok</v>
      </c>
      <c r="AB164" s="125" t="str">
        <f t="shared" si="55"/>
        <v>ok</v>
      </c>
      <c r="AC164" s="125" t="str">
        <f t="shared" si="56"/>
        <v>ok</v>
      </c>
    </row>
    <row r="165" spans="1:29" x14ac:dyDescent="0.2">
      <c r="A165" s="132">
        <f t="shared" si="58"/>
        <v>157</v>
      </c>
      <c r="B165" s="6"/>
      <c r="C165" s="3"/>
      <c r="D165" s="3"/>
      <c r="E165" s="3"/>
      <c r="F165" s="5"/>
      <c r="G165" s="5"/>
      <c r="H165" s="2">
        <v>0</v>
      </c>
      <c r="I165" s="1">
        <v>0</v>
      </c>
      <c r="J165" s="1">
        <v>0</v>
      </c>
      <c r="K165" s="127">
        <f t="shared" si="40"/>
        <v>0</v>
      </c>
      <c r="L165" s="127">
        <f t="shared" si="44"/>
        <v>0</v>
      </c>
      <c r="M165" s="127">
        <f t="shared" si="41"/>
        <v>0</v>
      </c>
      <c r="N165" s="127">
        <f t="shared" si="45"/>
        <v>0</v>
      </c>
      <c r="O165" s="127">
        <f t="shared" si="46"/>
        <v>0</v>
      </c>
      <c r="P165" s="127">
        <f t="shared" si="47"/>
        <v>0</v>
      </c>
      <c r="Q165" s="127">
        <f t="shared" si="48"/>
        <v>0</v>
      </c>
      <c r="R165" s="1">
        <v>0</v>
      </c>
      <c r="S165" s="127">
        <f t="shared" si="49"/>
        <v>0</v>
      </c>
      <c r="T165" s="127">
        <f t="shared" si="42"/>
        <v>0</v>
      </c>
      <c r="U165" s="127">
        <f t="shared" si="50"/>
        <v>0</v>
      </c>
      <c r="W165" s="127">
        <f t="shared" si="51"/>
        <v>0</v>
      </c>
      <c r="X165" s="125">
        <f t="shared" si="52"/>
        <v>0</v>
      </c>
      <c r="Y165" s="125" t="str">
        <f t="shared" si="43"/>
        <v>ok</v>
      </c>
      <c r="Z165" s="125" t="str">
        <f t="shared" si="53"/>
        <v>ok</v>
      </c>
      <c r="AA165" s="125" t="str">
        <f t="shared" si="54"/>
        <v>ok</v>
      </c>
      <c r="AB165" s="125" t="str">
        <f t="shared" si="55"/>
        <v>ok</v>
      </c>
      <c r="AC165" s="125" t="str">
        <f t="shared" si="56"/>
        <v>ok</v>
      </c>
    </row>
    <row r="166" spans="1:29" x14ac:dyDescent="0.2">
      <c r="A166" s="132">
        <f t="shared" si="58"/>
        <v>158</v>
      </c>
      <c r="B166" s="6"/>
      <c r="C166" s="3"/>
      <c r="D166" s="3"/>
      <c r="E166" s="3"/>
      <c r="F166" s="5"/>
      <c r="G166" s="5"/>
      <c r="H166" s="2">
        <v>0</v>
      </c>
      <c r="I166" s="1">
        <v>0</v>
      </c>
      <c r="J166" s="1">
        <v>0</v>
      </c>
      <c r="K166" s="127">
        <f t="shared" si="40"/>
        <v>0</v>
      </c>
      <c r="L166" s="127">
        <f t="shared" si="44"/>
        <v>0</v>
      </c>
      <c r="M166" s="127">
        <f t="shared" si="41"/>
        <v>0</v>
      </c>
      <c r="N166" s="127">
        <f t="shared" si="45"/>
        <v>0</v>
      </c>
      <c r="O166" s="127">
        <f t="shared" si="46"/>
        <v>0</v>
      </c>
      <c r="P166" s="127">
        <f t="shared" si="47"/>
        <v>0</v>
      </c>
      <c r="Q166" s="127">
        <f t="shared" si="48"/>
        <v>0</v>
      </c>
      <c r="R166" s="1">
        <v>0</v>
      </c>
      <c r="S166" s="127">
        <f t="shared" si="49"/>
        <v>0</v>
      </c>
      <c r="T166" s="127">
        <f t="shared" si="42"/>
        <v>0</v>
      </c>
      <c r="U166" s="127">
        <f t="shared" si="50"/>
        <v>0</v>
      </c>
      <c r="W166" s="127">
        <f t="shared" si="51"/>
        <v>0</v>
      </c>
      <c r="X166" s="125">
        <f t="shared" si="52"/>
        <v>0</v>
      </c>
      <c r="Y166" s="125" t="str">
        <f t="shared" si="43"/>
        <v>ok</v>
      </c>
      <c r="Z166" s="125" t="str">
        <f t="shared" si="53"/>
        <v>ok</v>
      </c>
      <c r="AA166" s="125" t="str">
        <f t="shared" si="54"/>
        <v>ok</v>
      </c>
      <c r="AB166" s="125" t="str">
        <f t="shared" si="55"/>
        <v>ok</v>
      </c>
      <c r="AC166" s="125" t="str">
        <f t="shared" si="56"/>
        <v>ok</v>
      </c>
    </row>
    <row r="167" spans="1:29" x14ac:dyDescent="0.2">
      <c r="A167" s="132">
        <f t="shared" si="58"/>
        <v>159</v>
      </c>
      <c r="B167" s="6"/>
      <c r="C167" s="3"/>
      <c r="D167" s="3"/>
      <c r="E167" s="3"/>
      <c r="F167" s="5"/>
      <c r="G167" s="5"/>
      <c r="H167" s="2">
        <v>0</v>
      </c>
      <c r="I167" s="1">
        <v>0</v>
      </c>
      <c r="J167" s="1">
        <v>0</v>
      </c>
      <c r="K167" s="127">
        <f t="shared" si="40"/>
        <v>0</v>
      </c>
      <c r="L167" s="127">
        <f t="shared" si="44"/>
        <v>0</v>
      </c>
      <c r="M167" s="127">
        <f t="shared" si="41"/>
        <v>0</v>
      </c>
      <c r="N167" s="127">
        <f t="shared" si="45"/>
        <v>0</v>
      </c>
      <c r="O167" s="127">
        <f t="shared" si="46"/>
        <v>0</v>
      </c>
      <c r="P167" s="127">
        <f t="shared" si="47"/>
        <v>0</v>
      </c>
      <c r="Q167" s="127">
        <f t="shared" si="48"/>
        <v>0</v>
      </c>
      <c r="R167" s="1">
        <v>0</v>
      </c>
      <c r="S167" s="127">
        <f t="shared" si="49"/>
        <v>0</v>
      </c>
      <c r="T167" s="127">
        <f t="shared" si="42"/>
        <v>0</v>
      </c>
      <c r="U167" s="127">
        <f t="shared" si="50"/>
        <v>0</v>
      </c>
      <c r="W167" s="127">
        <f t="shared" si="51"/>
        <v>0</v>
      </c>
      <c r="X167" s="125">
        <f t="shared" si="52"/>
        <v>0</v>
      </c>
      <c r="Y167" s="125" t="str">
        <f t="shared" si="43"/>
        <v>ok</v>
      </c>
      <c r="Z167" s="125" t="str">
        <f t="shared" si="53"/>
        <v>ok</v>
      </c>
      <c r="AA167" s="125" t="str">
        <f t="shared" si="54"/>
        <v>ok</v>
      </c>
      <c r="AB167" s="125" t="str">
        <f t="shared" si="55"/>
        <v>ok</v>
      </c>
      <c r="AC167" s="125" t="str">
        <f t="shared" si="56"/>
        <v>ok</v>
      </c>
    </row>
    <row r="168" spans="1:29" x14ac:dyDescent="0.2">
      <c r="A168" s="132">
        <f t="shared" si="58"/>
        <v>160</v>
      </c>
      <c r="B168" s="6"/>
      <c r="C168" s="3"/>
      <c r="D168" s="3"/>
      <c r="E168" s="3"/>
      <c r="F168" s="5"/>
      <c r="G168" s="5"/>
      <c r="H168" s="2">
        <v>0</v>
      </c>
      <c r="I168" s="1">
        <v>0</v>
      </c>
      <c r="J168" s="1">
        <v>0</v>
      </c>
      <c r="K168" s="127">
        <f t="shared" si="40"/>
        <v>0</v>
      </c>
      <c r="L168" s="127">
        <f t="shared" si="44"/>
        <v>0</v>
      </c>
      <c r="M168" s="127">
        <f t="shared" si="41"/>
        <v>0</v>
      </c>
      <c r="N168" s="127">
        <f t="shared" si="45"/>
        <v>0</v>
      </c>
      <c r="O168" s="127">
        <f t="shared" si="46"/>
        <v>0</v>
      </c>
      <c r="P168" s="127">
        <f t="shared" si="47"/>
        <v>0</v>
      </c>
      <c r="Q168" s="127">
        <f t="shared" si="48"/>
        <v>0</v>
      </c>
      <c r="R168" s="1">
        <v>0</v>
      </c>
      <c r="S168" s="127">
        <f t="shared" si="49"/>
        <v>0</v>
      </c>
      <c r="T168" s="127">
        <f t="shared" si="42"/>
        <v>0</v>
      </c>
      <c r="U168" s="127">
        <f t="shared" si="50"/>
        <v>0</v>
      </c>
      <c r="W168" s="127">
        <f t="shared" si="51"/>
        <v>0</v>
      </c>
      <c r="X168" s="125">
        <f t="shared" si="52"/>
        <v>0</v>
      </c>
      <c r="Y168" s="125" t="str">
        <f t="shared" si="43"/>
        <v>ok</v>
      </c>
      <c r="Z168" s="125" t="str">
        <f t="shared" si="53"/>
        <v>ok</v>
      </c>
      <c r="AA168" s="125" t="str">
        <f t="shared" si="54"/>
        <v>ok</v>
      </c>
      <c r="AB168" s="125" t="str">
        <f t="shared" si="55"/>
        <v>ok</v>
      </c>
      <c r="AC168" s="125" t="str">
        <f t="shared" si="56"/>
        <v>ok</v>
      </c>
    </row>
    <row r="169" spans="1:29" x14ac:dyDescent="0.2">
      <c r="A169" s="132">
        <f t="shared" si="58"/>
        <v>161</v>
      </c>
      <c r="B169" s="6"/>
      <c r="C169" s="3"/>
      <c r="D169" s="3"/>
      <c r="E169" s="3"/>
      <c r="F169" s="5"/>
      <c r="G169" s="5"/>
      <c r="H169" s="2">
        <v>0</v>
      </c>
      <c r="I169" s="1">
        <v>0</v>
      </c>
      <c r="J169" s="1">
        <v>0</v>
      </c>
      <c r="K169" s="127">
        <f t="shared" si="40"/>
        <v>0</v>
      </c>
      <c r="L169" s="127">
        <f t="shared" si="44"/>
        <v>0</v>
      </c>
      <c r="M169" s="127">
        <f t="shared" si="41"/>
        <v>0</v>
      </c>
      <c r="N169" s="127">
        <f t="shared" si="45"/>
        <v>0</v>
      </c>
      <c r="O169" s="127">
        <f t="shared" si="46"/>
        <v>0</v>
      </c>
      <c r="P169" s="127">
        <f t="shared" si="47"/>
        <v>0</v>
      </c>
      <c r="Q169" s="127">
        <f t="shared" si="48"/>
        <v>0</v>
      </c>
      <c r="R169" s="1">
        <v>0</v>
      </c>
      <c r="S169" s="127">
        <f t="shared" si="49"/>
        <v>0</v>
      </c>
      <c r="T169" s="127">
        <f t="shared" si="42"/>
        <v>0</v>
      </c>
      <c r="U169" s="127">
        <f t="shared" si="50"/>
        <v>0</v>
      </c>
      <c r="W169" s="127">
        <f t="shared" si="51"/>
        <v>0</v>
      </c>
      <c r="X169" s="125">
        <f t="shared" si="52"/>
        <v>0</v>
      </c>
      <c r="Y169" s="125" t="str">
        <f t="shared" si="43"/>
        <v>ok</v>
      </c>
      <c r="Z169" s="125" t="str">
        <f t="shared" si="53"/>
        <v>ok</v>
      </c>
      <c r="AA169" s="125" t="str">
        <f t="shared" si="54"/>
        <v>ok</v>
      </c>
      <c r="AB169" s="125" t="str">
        <f t="shared" si="55"/>
        <v>ok</v>
      </c>
      <c r="AC169" s="125" t="str">
        <f t="shared" si="56"/>
        <v>ok</v>
      </c>
    </row>
    <row r="170" spans="1:29" x14ac:dyDescent="0.2">
      <c r="A170" s="132">
        <f t="shared" si="58"/>
        <v>162</v>
      </c>
      <c r="B170" s="6"/>
      <c r="C170" s="3"/>
      <c r="D170" s="3"/>
      <c r="E170" s="3"/>
      <c r="F170" s="5"/>
      <c r="G170" s="5"/>
      <c r="H170" s="2">
        <v>0</v>
      </c>
      <c r="I170" s="1">
        <v>0</v>
      </c>
      <c r="J170" s="1">
        <v>0</v>
      </c>
      <c r="K170" s="127">
        <f t="shared" si="40"/>
        <v>0</v>
      </c>
      <c r="L170" s="127">
        <f t="shared" si="44"/>
        <v>0</v>
      </c>
      <c r="M170" s="127">
        <f t="shared" si="41"/>
        <v>0</v>
      </c>
      <c r="N170" s="127">
        <f t="shared" si="45"/>
        <v>0</v>
      </c>
      <c r="O170" s="127">
        <f t="shared" si="46"/>
        <v>0</v>
      </c>
      <c r="P170" s="127">
        <f t="shared" si="47"/>
        <v>0</v>
      </c>
      <c r="Q170" s="127">
        <f t="shared" si="48"/>
        <v>0</v>
      </c>
      <c r="R170" s="1">
        <v>0</v>
      </c>
      <c r="S170" s="127">
        <f t="shared" si="49"/>
        <v>0</v>
      </c>
      <c r="T170" s="127">
        <f t="shared" si="42"/>
        <v>0</v>
      </c>
      <c r="U170" s="127">
        <f t="shared" si="50"/>
        <v>0</v>
      </c>
      <c r="W170" s="127">
        <f t="shared" si="51"/>
        <v>0</v>
      </c>
      <c r="X170" s="125">
        <f t="shared" si="52"/>
        <v>0</v>
      </c>
      <c r="Y170" s="125" t="str">
        <f t="shared" si="43"/>
        <v>ok</v>
      </c>
      <c r="Z170" s="125" t="str">
        <f t="shared" si="53"/>
        <v>ok</v>
      </c>
      <c r="AA170" s="125" t="str">
        <f t="shared" si="54"/>
        <v>ok</v>
      </c>
      <c r="AB170" s="125" t="str">
        <f t="shared" si="55"/>
        <v>ok</v>
      </c>
      <c r="AC170" s="125" t="str">
        <f t="shared" si="56"/>
        <v>ok</v>
      </c>
    </row>
    <row r="171" spans="1:29" x14ac:dyDescent="0.2">
      <c r="A171" s="132">
        <f t="shared" si="58"/>
        <v>163</v>
      </c>
      <c r="B171" s="6"/>
      <c r="C171" s="3"/>
      <c r="D171" s="3"/>
      <c r="E171" s="3"/>
      <c r="F171" s="5"/>
      <c r="G171" s="5"/>
      <c r="H171" s="2">
        <v>0</v>
      </c>
      <c r="I171" s="1">
        <v>0</v>
      </c>
      <c r="J171" s="1">
        <v>0</v>
      </c>
      <c r="K171" s="127">
        <f t="shared" si="40"/>
        <v>0</v>
      </c>
      <c r="L171" s="127">
        <f t="shared" si="44"/>
        <v>0</v>
      </c>
      <c r="M171" s="127">
        <f t="shared" si="41"/>
        <v>0</v>
      </c>
      <c r="N171" s="127">
        <f t="shared" si="45"/>
        <v>0</v>
      </c>
      <c r="O171" s="127">
        <f t="shared" si="46"/>
        <v>0</v>
      </c>
      <c r="P171" s="127">
        <f t="shared" si="47"/>
        <v>0</v>
      </c>
      <c r="Q171" s="127">
        <f t="shared" si="48"/>
        <v>0</v>
      </c>
      <c r="R171" s="1">
        <v>0</v>
      </c>
      <c r="S171" s="127">
        <f t="shared" si="49"/>
        <v>0</v>
      </c>
      <c r="T171" s="127">
        <f t="shared" si="42"/>
        <v>0</v>
      </c>
      <c r="U171" s="127">
        <f t="shared" si="50"/>
        <v>0</v>
      </c>
      <c r="W171" s="127">
        <f t="shared" si="51"/>
        <v>0</v>
      </c>
      <c r="X171" s="125">
        <f t="shared" si="52"/>
        <v>0</v>
      </c>
      <c r="Y171" s="125" t="str">
        <f t="shared" si="43"/>
        <v>ok</v>
      </c>
      <c r="Z171" s="125" t="str">
        <f t="shared" si="53"/>
        <v>ok</v>
      </c>
      <c r="AA171" s="125" t="str">
        <f t="shared" si="54"/>
        <v>ok</v>
      </c>
      <c r="AB171" s="125" t="str">
        <f t="shared" si="55"/>
        <v>ok</v>
      </c>
      <c r="AC171" s="125" t="str">
        <f t="shared" si="56"/>
        <v>ok</v>
      </c>
    </row>
    <row r="172" spans="1:29" x14ac:dyDescent="0.2">
      <c r="A172" s="132">
        <f t="shared" si="58"/>
        <v>164</v>
      </c>
      <c r="B172" s="6"/>
      <c r="C172" s="3"/>
      <c r="D172" s="3"/>
      <c r="E172" s="3"/>
      <c r="F172" s="5"/>
      <c r="G172" s="5"/>
      <c r="H172" s="2">
        <v>0</v>
      </c>
      <c r="I172" s="1">
        <v>0</v>
      </c>
      <c r="J172" s="1">
        <v>0</v>
      </c>
      <c r="K172" s="127">
        <f t="shared" si="40"/>
        <v>0</v>
      </c>
      <c r="L172" s="127">
        <f t="shared" si="44"/>
        <v>0</v>
      </c>
      <c r="M172" s="127">
        <f t="shared" si="41"/>
        <v>0</v>
      </c>
      <c r="N172" s="127">
        <f t="shared" si="45"/>
        <v>0</v>
      </c>
      <c r="O172" s="127">
        <f t="shared" si="46"/>
        <v>0</v>
      </c>
      <c r="P172" s="127">
        <f t="shared" si="47"/>
        <v>0</v>
      </c>
      <c r="Q172" s="127">
        <f t="shared" si="48"/>
        <v>0</v>
      </c>
      <c r="R172" s="1">
        <v>0</v>
      </c>
      <c r="S172" s="127">
        <f t="shared" si="49"/>
        <v>0</v>
      </c>
      <c r="T172" s="127">
        <f t="shared" si="42"/>
        <v>0</v>
      </c>
      <c r="U172" s="127">
        <f t="shared" si="50"/>
        <v>0</v>
      </c>
      <c r="W172" s="127">
        <f t="shared" si="51"/>
        <v>0</v>
      </c>
      <c r="X172" s="125">
        <f t="shared" si="52"/>
        <v>0</v>
      </c>
      <c r="Y172" s="125" t="str">
        <f t="shared" si="43"/>
        <v>ok</v>
      </c>
      <c r="Z172" s="125" t="str">
        <f t="shared" si="53"/>
        <v>ok</v>
      </c>
      <c r="AA172" s="125" t="str">
        <f t="shared" si="54"/>
        <v>ok</v>
      </c>
      <c r="AB172" s="125" t="str">
        <f t="shared" si="55"/>
        <v>ok</v>
      </c>
      <c r="AC172" s="125" t="str">
        <f t="shared" si="56"/>
        <v>ok</v>
      </c>
    </row>
    <row r="173" spans="1:29" x14ac:dyDescent="0.2">
      <c r="A173" s="132">
        <f t="shared" si="58"/>
        <v>165</v>
      </c>
      <c r="B173" s="6"/>
      <c r="C173" s="3"/>
      <c r="D173" s="3"/>
      <c r="E173" s="3"/>
      <c r="F173" s="5"/>
      <c r="G173" s="5"/>
      <c r="H173" s="2">
        <v>0</v>
      </c>
      <c r="I173" s="1">
        <v>0</v>
      </c>
      <c r="J173" s="1">
        <v>0</v>
      </c>
      <c r="K173" s="127">
        <f t="shared" si="40"/>
        <v>0</v>
      </c>
      <c r="L173" s="127">
        <f t="shared" si="44"/>
        <v>0</v>
      </c>
      <c r="M173" s="127">
        <f t="shared" si="41"/>
        <v>0</v>
      </c>
      <c r="N173" s="127">
        <f t="shared" si="45"/>
        <v>0</v>
      </c>
      <c r="O173" s="127">
        <f t="shared" si="46"/>
        <v>0</v>
      </c>
      <c r="P173" s="127">
        <f t="shared" si="47"/>
        <v>0</v>
      </c>
      <c r="Q173" s="127">
        <f t="shared" si="48"/>
        <v>0</v>
      </c>
      <c r="R173" s="1">
        <v>0</v>
      </c>
      <c r="S173" s="127">
        <f t="shared" si="49"/>
        <v>0</v>
      </c>
      <c r="T173" s="127">
        <f t="shared" si="42"/>
        <v>0</v>
      </c>
      <c r="U173" s="127">
        <f t="shared" si="50"/>
        <v>0</v>
      </c>
      <c r="W173" s="127">
        <f t="shared" si="51"/>
        <v>0</v>
      </c>
      <c r="X173" s="125">
        <f t="shared" si="52"/>
        <v>0</v>
      </c>
      <c r="Y173" s="125" t="str">
        <f t="shared" si="43"/>
        <v>ok</v>
      </c>
      <c r="Z173" s="125" t="str">
        <f t="shared" si="53"/>
        <v>ok</v>
      </c>
      <c r="AA173" s="125" t="str">
        <f t="shared" si="54"/>
        <v>ok</v>
      </c>
      <c r="AB173" s="125" t="str">
        <f t="shared" si="55"/>
        <v>ok</v>
      </c>
      <c r="AC173" s="125" t="str">
        <f t="shared" si="56"/>
        <v>ok</v>
      </c>
    </row>
    <row r="174" spans="1:29" x14ac:dyDescent="0.2">
      <c r="A174" s="132">
        <f t="shared" ref="A174:A180" si="59">+A173+1</f>
        <v>166</v>
      </c>
      <c r="B174" s="6"/>
      <c r="C174" s="3"/>
      <c r="D174" s="3"/>
      <c r="E174" s="3"/>
      <c r="F174" s="5"/>
      <c r="G174" s="5"/>
      <c r="H174" s="2">
        <v>0</v>
      </c>
      <c r="I174" s="1">
        <v>0</v>
      </c>
      <c r="J174" s="1">
        <v>0</v>
      </c>
      <c r="K174" s="127">
        <f t="shared" si="40"/>
        <v>0</v>
      </c>
      <c r="L174" s="127">
        <f t="shared" si="44"/>
        <v>0</v>
      </c>
      <c r="M174" s="127">
        <f t="shared" si="41"/>
        <v>0</v>
      </c>
      <c r="N174" s="127">
        <f t="shared" si="45"/>
        <v>0</v>
      </c>
      <c r="O174" s="127">
        <f t="shared" si="46"/>
        <v>0</v>
      </c>
      <c r="P174" s="127">
        <f t="shared" si="47"/>
        <v>0</v>
      </c>
      <c r="Q174" s="127">
        <f t="shared" si="48"/>
        <v>0</v>
      </c>
      <c r="R174" s="1">
        <v>0</v>
      </c>
      <c r="S174" s="127">
        <f t="shared" si="49"/>
        <v>0</v>
      </c>
      <c r="T174" s="127">
        <f t="shared" si="42"/>
        <v>0</v>
      </c>
      <c r="U174" s="127">
        <f t="shared" si="50"/>
        <v>0</v>
      </c>
      <c r="W174" s="127">
        <f t="shared" si="51"/>
        <v>0</v>
      </c>
      <c r="X174" s="125">
        <f t="shared" si="52"/>
        <v>0</v>
      </c>
      <c r="Y174" s="125" t="str">
        <f t="shared" si="43"/>
        <v>ok</v>
      </c>
      <c r="Z174" s="125" t="str">
        <f t="shared" si="53"/>
        <v>ok</v>
      </c>
      <c r="AA174" s="125" t="str">
        <f t="shared" si="54"/>
        <v>ok</v>
      </c>
      <c r="AB174" s="125" t="str">
        <f t="shared" si="55"/>
        <v>ok</v>
      </c>
      <c r="AC174" s="125" t="str">
        <f t="shared" si="56"/>
        <v>ok</v>
      </c>
    </row>
    <row r="175" spans="1:29" x14ac:dyDescent="0.2">
      <c r="A175" s="132">
        <f t="shared" si="59"/>
        <v>167</v>
      </c>
      <c r="B175" s="6"/>
      <c r="C175" s="3"/>
      <c r="D175" s="3"/>
      <c r="E175" s="3"/>
      <c r="F175" s="5"/>
      <c r="G175" s="5"/>
      <c r="H175" s="2">
        <v>0</v>
      </c>
      <c r="I175" s="1">
        <v>0</v>
      </c>
      <c r="J175" s="1">
        <v>0</v>
      </c>
      <c r="K175" s="127">
        <f t="shared" si="40"/>
        <v>0</v>
      </c>
      <c r="L175" s="127">
        <f t="shared" si="44"/>
        <v>0</v>
      </c>
      <c r="M175" s="127">
        <f t="shared" si="41"/>
        <v>0</v>
      </c>
      <c r="N175" s="127">
        <f t="shared" si="45"/>
        <v>0</v>
      </c>
      <c r="O175" s="127">
        <f t="shared" si="46"/>
        <v>0</v>
      </c>
      <c r="P175" s="127">
        <f t="shared" si="47"/>
        <v>0</v>
      </c>
      <c r="Q175" s="127">
        <f t="shared" si="48"/>
        <v>0</v>
      </c>
      <c r="R175" s="1">
        <v>0</v>
      </c>
      <c r="S175" s="127">
        <f t="shared" si="49"/>
        <v>0</v>
      </c>
      <c r="T175" s="127">
        <f t="shared" si="42"/>
        <v>0</v>
      </c>
      <c r="U175" s="127">
        <f t="shared" si="50"/>
        <v>0</v>
      </c>
      <c r="W175" s="127">
        <f t="shared" si="51"/>
        <v>0</v>
      </c>
      <c r="X175" s="125">
        <f t="shared" si="52"/>
        <v>0</v>
      </c>
      <c r="Y175" s="125" t="str">
        <f t="shared" si="43"/>
        <v>ok</v>
      </c>
      <c r="Z175" s="125" t="str">
        <f t="shared" si="53"/>
        <v>ok</v>
      </c>
      <c r="AA175" s="125" t="str">
        <f t="shared" si="54"/>
        <v>ok</v>
      </c>
      <c r="AB175" s="125" t="str">
        <f t="shared" si="55"/>
        <v>ok</v>
      </c>
      <c r="AC175" s="125" t="str">
        <f t="shared" si="56"/>
        <v>ok</v>
      </c>
    </row>
    <row r="176" spans="1:29" x14ac:dyDescent="0.2">
      <c r="A176" s="132">
        <f t="shared" si="59"/>
        <v>168</v>
      </c>
      <c r="B176" s="6"/>
      <c r="C176" s="3"/>
      <c r="D176" s="3"/>
      <c r="E176" s="3"/>
      <c r="F176" s="5"/>
      <c r="G176" s="5"/>
      <c r="H176" s="2">
        <v>0</v>
      </c>
      <c r="I176" s="1">
        <v>0</v>
      </c>
      <c r="J176" s="1">
        <v>0</v>
      </c>
      <c r="K176" s="127">
        <f t="shared" si="40"/>
        <v>0</v>
      </c>
      <c r="L176" s="127">
        <f t="shared" si="44"/>
        <v>0</v>
      </c>
      <c r="M176" s="127">
        <f t="shared" si="41"/>
        <v>0</v>
      </c>
      <c r="N176" s="127">
        <f t="shared" si="45"/>
        <v>0</v>
      </c>
      <c r="O176" s="127">
        <f t="shared" si="46"/>
        <v>0</v>
      </c>
      <c r="P176" s="127">
        <f t="shared" si="47"/>
        <v>0</v>
      </c>
      <c r="Q176" s="127">
        <f t="shared" si="48"/>
        <v>0</v>
      </c>
      <c r="R176" s="1">
        <v>0</v>
      </c>
      <c r="S176" s="127">
        <f t="shared" si="49"/>
        <v>0</v>
      </c>
      <c r="T176" s="127">
        <f t="shared" si="42"/>
        <v>0</v>
      </c>
      <c r="U176" s="127">
        <f t="shared" si="50"/>
        <v>0</v>
      </c>
      <c r="W176" s="127">
        <f t="shared" si="51"/>
        <v>0</v>
      </c>
      <c r="X176" s="125">
        <f t="shared" si="52"/>
        <v>0</v>
      </c>
      <c r="Y176" s="125" t="str">
        <f t="shared" si="43"/>
        <v>ok</v>
      </c>
      <c r="Z176" s="125" t="str">
        <f t="shared" si="53"/>
        <v>ok</v>
      </c>
      <c r="AA176" s="125" t="str">
        <f t="shared" si="54"/>
        <v>ok</v>
      </c>
      <c r="AB176" s="125" t="str">
        <f t="shared" si="55"/>
        <v>ok</v>
      </c>
      <c r="AC176" s="125" t="str">
        <f t="shared" si="56"/>
        <v>ok</v>
      </c>
    </row>
    <row r="177" spans="1:29" x14ac:dyDescent="0.2">
      <c r="A177" s="132">
        <f t="shared" si="59"/>
        <v>169</v>
      </c>
      <c r="B177" s="6"/>
      <c r="C177" s="3"/>
      <c r="D177" s="3"/>
      <c r="E177" s="3"/>
      <c r="F177" s="5"/>
      <c r="G177" s="5"/>
      <c r="H177" s="2">
        <v>0</v>
      </c>
      <c r="I177" s="1">
        <v>0</v>
      </c>
      <c r="J177" s="1">
        <v>0</v>
      </c>
      <c r="K177" s="127">
        <f t="shared" si="40"/>
        <v>0</v>
      </c>
      <c r="L177" s="127">
        <f t="shared" si="44"/>
        <v>0</v>
      </c>
      <c r="M177" s="127">
        <f t="shared" si="41"/>
        <v>0</v>
      </c>
      <c r="N177" s="127">
        <f t="shared" si="45"/>
        <v>0</v>
      </c>
      <c r="O177" s="127">
        <f t="shared" si="46"/>
        <v>0</v>
      </c>
      <c r="P177" s="127">
        <f t="shared" si="47"/>
        <v>0</v>
      </c>
      <c r="Q177" s="127">
        <f t="shared" si="48"/>
        <v>0</v>
      </c>
      <c r="R177" s="1">
        <v>0</v>
      </c>
      <c r="S177" s="127">
        <f t="shared" si="49"/>
        <v>0</v>
      </c>
      <c r="T177" s="127">
        <f t="shared" si="42"/>
        <v>0</v>
      </c>
      <c r="U177" s="127">
        <f t="shared" si="50"/>
        <v>0</v>
      </c>
      <c r="W177" s="127">
        <f t="shared" si="51"/>
        <v>0</v>
      </c>
      <c r="X177" s="125">
        <f t="shared" si="52"/>
        <v>0</v>
      </c>
      <c r="Y177" s="125" t="str">
        <f t="shared" si="43"/>
        <v>ok</v>
      </c>
      <c r="Z177" s="125" t="str">
        <f t="shared" si="53"/>
        <v>ok</v>
      </c>
      <c r="AA177" s="125" t="str">
        <f t="shared" si="54"/>
        <v>ok</v>
      </c>
      <c r="AB177" s="125" t="str">
        <f t="shared" si="55"/>
        <v>ok</v>
      </c>
      <c r="AC177" s="125" t="str">
        <f t="shared" si="56"/>
        <v>ok</v>
      </c>
    </row>
    <row r="178" spans="1:29" x14ac:dyDescent="0.2">
      <c r="A178" s="132">
        <f t="shared" si="59"/>
        <v>170</v>
      </c>
      <c r="B178" s="6"/>
      <c r="C178" s="3"/>
      <c r="D178" s="3"/>
      <c r="E178" s="3"/>
      <c r="F178" s="5"/>
      <c r="G178" s="5"/>
      <c r="H178" s="2">
        <v>0</v>
      </c>
      <c r="I178" s="1">
        <v>0</v>
      </c>
      <c r="J178" s="1">
        <v>0</v>
      </c>
      <c r="K178" s="127">
        <f t="shared" si="40"/>
        <v>0</v>
      </c>
      <c r="L178" s="127">
        <f t="shared" si="44"/>
        <v>0</v>
      </c>
      <c r="M178" s="127">
        <f t="shared" si="41"/>
        <v>0</v>
      </c>
      <c r="N178" s="127">
        <f t="shared" si="45"/>
        <v>0</v>
      </c>
      <c r="O178" s="127">
        <f t="shared" si="46"/>
        <v>0</v>
      </c>
      <c r="P178" s="127">
        <f t="shared" si="47"/>
        <v>0</v>
      </c>
      <c r="Q178" s="127">
        <f t="shared" si="48"/>
        <v>0</v>
      </c>
      <c r="R178" s="1">
        <v>0</v>
      </c>
      <c r="S178" s="127">
        <f t="shared" si="49"/>
        <v>0</v>
      </c>
      <c r="T178" s="127">
        <f t="shared" si="42"/>
        <v>0</v>
      </c>
      <c r="U178" s="127">
        <f t="shared" si="50"/>
        <v>0</v>
      </c>
      <c r="W178" s="127">
        <f t="shared" si="51"/>
        <v>0</v>
      </c>
      <c r="X178" s="125">
        <f t="shared" si="52"/>
        <v>0</v>
      </c>
      <c r="Y178" s="125" t="str">
        <f t="shared" si="43"/>
        <v>ok</v>
      </c>
      <c r="Z178" s="125" t="str">
        <f t="shared" si="53"/>
        <v>ok</v>
      </c>
      <c r="AA178" s="125" t="str">
        <f t="shared" si="54"/>
        <v>ok</v>
      </c>
      <c r="AB178" s="125" t="str">
        <f t="shared" si="55"/>
        <v>ok</v>
      </c>
      <c r="AC178" s="125" t="str">
        <f t="shared" si="56"/>
        <v>ok</v>
      </c>
    </row>
    <row r="179" spans="1:29" x14ac:dyDescent="0.2">
      <c r="A179" s="132">
        <f t="shared" si="59"/>
        <v>171</v>
      </c>
      <c r="B179" s="6"/>
      <c r="C179" s="3"/>
      <c r="D179" s="3"/>
      <c r="E179" s="3"/>
      <c r="F179" s="5"/>
      <c r="G179" s="5"/>
      <c r="H179" s="2">
        <v>0</v>
      </c>
      <c r="I179" s="1">
        <v>0</v>
      </c>
      <c r="J179" s="1">
        <v>0</v>
      </c>
      <c r="K179" s="127">
        <f t="shared" si="40"/>
        <v>0</v>
      </c>
      <c r="L179" s="127">
        <f t="shared" si="44"/>
        <v>0</v>
      </c>
      <c r="M179" s="127">
        <f t="shared" si="41"/>
        <v>0</v>
      </c>
      <c r="N179" s="127">
        <f t="shared" si="45"/>
        <v>0</v>
      </c>
      <c r="O179" s="127">
        <f t="shared" si="46"/>
        <v>0</v>
      </c>
      <c r="P179" s="127">
        <f t="shared" si="47"/>
        <v>0</v>
      </c>
      <c r="Q179" s="127">
        <f t="shared" si="48"/>
        <v>0</v>
      </c>
      <c r="R179" s="1">
        <v>0</v>
      </c>
      <c r="S179" s="127">
        <f t="shared" si="49"/>
        <v>0</v>
      </c>
      <c r="T179" s="127">
        <f t="shared" si="42"/>
        <v>0</v>
      </c>
      <c r="U179" s="127">
        <f t="shared" si="50"/>
        <v>0</v>
      </c>
      <c r="W179" s="127">
        <f t="shared" si="51"/>
        <v>0</v>
      </c>
      <c r="X179" s="125">
        <f t="shared" si="52"/>
        <v>0</v>
      </c>
      <c r="Y179" s="125" t="str">
        <f t="shared" si="43"/>
        <v>ok</v>
      </c>
      <c r="Z179" s="125" t="str">
        <f t="shared" si="53"/>
        <v>ok</v>
      </c>
      <c r="AA179" s="125" t="str">
        <f t="shared" si="54"/>
        <v>ok</v>
      </c>
      <c r="AB179" s="125" t="str">
        <f t="shared" si="55"/>
        <v>ok</v>
      </c>
      <c r="AC179" s="125" t="str">
        <f t="shared" si="56"/>
        <v>ok</v>
      </c>
    </row>
    <row r="180" spans="1:29" x14ac:dyDescent="0.2">
      <c r="A180" s="132">
        <f t="shared" si="59"/>
        <v>172</v>
      </c>
      <c r="B180" s="6"/>
      <c r="C180" s="3"/>
      <c r="D180" s="3"/>
      <c r="E180" s="3"/>
      <c r="F180" s="5"/>
      <c r="G180" s="5"/>
      <c r="H180" s="2">
        <v>0</v>
      </c>
      <c r="I180" s="1">
        <v>0</v>
      </c>
      <c r="J180" s="1">
        <v>0</v>
      </c>
      <c r="K180" s="127">
        <f t="shared" si="40"/>
        <v>0</v>
      </c>
      <c r="L180" s="127">
        <f t="shared" si="44"/>
        <v>0</v>
      </c>
      <c r="M180" s="127">
        <f t="shared" si="41"/>
        <v>0</v>
      </c>
      <c r="N180" s="127">
        <f t="shared" si="45"/>
        <v>0</v>
      </c>
      <c r="O180" s="127">
        <f t="shared" si="46"/>
        <v>0</v>
      </c>
      <c r="P180" s="127">
        <f t="shared" si="47"/>
        <v>0</v>
      </c>
      <c r="Q180" s="127">
        <f t="shared" si="48"/>
        <v>0</v>
      </c>
      <c r="R180" s="1">
        <v>0</v>
      </c>
      <c r="S180" s="127">
        <f t="shared" si="49"/>
        <v>0</v>
      </c>
      <c r="T180" s="127">
        <f t="shared" si="42"/>
        <v>0</v>
      </c>
      <c r="U180" s="127">
        <f t="shared" si="50"/>
        <v>0</v>
      </c>
      <c r="W180" s="127">
        <f t="shared" si="51"/>
        <v>0</v>
      </c>
      <c r="X180" s="125">
        <f t="shared" si="52"/>
        <v>0</v>
      </c>
      <c r="Y180" s="125" t="str">
        <f t="shared" si="43"/>
        <v>ok</v>
      </c>
      <c r="Z180" s="125" t="str">
        <f t="shared" si="53"/>
        <v>ok</v>
      </c>
      <c r="AA180" s="125" t="str">
        <f t="shared" si="54"/>
        <v>ok</v>
      </c>
      <c r="AB180" s="125" t="str">
        <f t="shared" si="55"/>
        <v>ok</v>
      </c>
      <c r="AC180" s="125" t="str">
        <f t="shared" si="56"/>
        <v>ok</v>
      </c>
    </row>
    <row r="181" spans="1:29" x14ac:dyDescent="0.2">
      <c r="A181" s="132">
        <f t="shared" ref="A181:A201" si="60">+A180+1</f>
        <v>173</v>
      </c>
      <c r="B181" s="6"/>
      <c r="C181" s="3"/>
      <c r="D181" s="3"/>
      <c r="E181" s="3"/>
      <c r="F181" s="5"/>
      <c r="G181" s="5"/>
      <c r="H181" s="2">
        <v>0</v>
      </c>
      <c r="I181" s="1">
        <v>0</v>
      </c>
      <c r="J181" s="1">
        <v>0</v>
      </c>
      <c r="K181" s="127">
        <f t="shared" si="40"/>
        <v>0</v>
      </c>
      <c r="L181" s="127">
        <f t="shared" si="44"/>
        <v>0</v>
      </c>
      <c r="M181" s="127">
        <f t="shared" si="41"/>
        <v>0</v>
      </c>
      <c r="N181" s="127">
        <f t="shared" si="45"/>
        <v>0</v>
      </c>
      <c r="O181" s="127">
        <f t="shared" si="46"/>
        <v>0</v>
      </c>
      <c r="P181" s="127">
        <f t="shared" si="47"/>
        <v>0</v>
      </c>
      <c r="Q181" s="127">
        <f t="shared" si="48"/>
        <v>0</v>
      </c>
      <c r="R181" s="1">
        <v>0</v>
      </c>
      <c r="S181" s="127">
        <f t="shared" si="49"/>
        <v>0</v>
      </c>
      <c r="T181" s="127">
        <f t="shared" si="42"/>
        <v>0</v>
      </c>
      <c r="U181" s="127">
        <f t="shared" si="50"/>
        <v>0</v>
      </c>
      <c r="W181" s="127">
        <f t="shared" si="51"/>
        <v>0</v>
      </c>
      <c r="X181" s="125">
        <f t="shared" si="52"/>
        <v>0</v>
      </c>
      <c r="Y181" s="125" t="str">
        <f t="shared" si="43"/>
        <v>ok</v>
      </c>
      <c r="Z181" s="125" t="str">
        <f t="shared" si="53"/>
        <v>ok</v>
      </c>
      <c r="AA181" s="125" t="str">
        <f t="shared" si="54"/>
        <v>ok</v>
      </c>
      <c r="AB181" s="125" t="str">
        <f t="shared" si="55"/>
        <v>ok</v>
      </c>
      <c r="AC181" s="125" t="str">
        <f t="shared" si="56"/>
        <v>ok</v>
      </c>
    </row>
    <row r="182" spans="1:29" x14ac:dyDescent="0.2">
      <c r="A182" s="132">
        <f t="shared" si="60"/>
        <v>174</v>
      </c>
      <c r="B182" s="6"/>
      <c r="C182" s="3"/>
      <c r="D182" s="3"/>
      <c r="E182" s="3"/>
      <c r="F182" s="5"/>
      <c r="G182" s="5"/>
      <c r="H182" s="2">
        <v>0</v>
      </c>
      <c r="I182" s="1">
        <v>0</v>
      </c>
      <c r="J182" s="1">
        <v>0</v>
      </c>
      <c r="K182" s="127">
        <f t="shared" si="40"/>
        <v>0</v>
      </c>
      <c r="L182" s="127">
        <f t="shared" si="44"/>
        <v>0</v>
      </c>
      <c r="M182" s="127">
        <f t="shared" si="41"/>
        <v>0</v>
      </c>
      <c r="N182" s="127">
        <f t="shared" si="45"/>
        <v>0</v>
      </c>
      <c r="O182" s="127">
        <f t="shared" si="46"/>
        <v>0</v>
      </c>
      <c r="P182" s="127">
        <f t="shared" si="47"/>
        <v>0</v>
      </c>
      <c r="Q182" s="127">
        <f t="shared" si="48"/>
        <v>0</v>
      </c>
      <c r="R182" s="1">
        <v>0</v>
      </c>
      <c r="S182" s="127">
        <f t="shared" si="49"/>
        <v>0</v>
      </c>
      <c r="T182" s="127">
        <f t="shared" si="42"/>
        <v>0</v>
      </c>
      <c r="U182" s="127">
        <f t="shared" si="50"/>
        <v>0</v>
      </c>
      <c r="W182" s="127">
        <f t="shared" si="51"/>
        <v>0</v>
      </c>
      <c r="X182" s="125">
        <f t="shared" si="52"/>
        <v>0</v>
      </c>
      <c r="Y182" s="125" t="str">
        <f t="shared" si="43"/>
        <v>ok</v>
      </c>
      <c r="Z182" s="125" t="str">
        <f t="shared" si="53"/>
        <v>ok</v>
      </c>
      <c r="AA182" s="125" t="str">
        <f t="shared" si="54"/>
        <v>ok</v>
      </c>
      <c r="AB182" s="125" t="str">
        <f t="shared" si="55"/>
        <v>ok</v>
      </c>
      <c r="AC182" s="125" t="str">
        <f t="shared" si="56"/>
        <v>ok</v>
      </c>
    </row>
    <row r="183" spans="1:29" x14ac:dyDescent="0.2">
      <c r="A183" s="132">
        <f t="shared" si="60"/>
        <v>175</v>
      </c>
      <c r="B183" s="6"/>
      <c r="C183" s="3"/>
      <c r="D183" s="3"/>
      <c r="E183" s="3"/>
      <c r="F183" s="5"/>
      <c r="G183" s="5"/>
      <c r="H183" s="2">
        <v>0</v>
      </c>
      <c r="I183" s="1">
        <v>0</v>
      </c>
      <c r="J183" s="1">
        <v>0</v>
      </c>
      <c r="K183" s="127">
        <f t="shared" si="40"/>
        <v>0</v>
      </c>
      <c r="L183" s="127">
        <f t="shared" si="44"/>
        <v>0</v>
      </c>
      <c r="M183" s="127">
        <f t="shared" si="41"/>
        <v>0</v>
      </c>
      <c r="N183" s="127">
        <f t="shared" si="45"/>
        <v>0</v>
      </c>
      <c r="O183" s="127">
        <f t="shared" si="46"/>
        <v>0</v>
      </c>
      <c r="P183" s="127">
        <f t="shared" si="47"/>
        <v>0</v>
      </c>
      <c r="Q183" s="127">
        <f t="shared" si="48"/>
        <v>0</v>
      </c>
      <c r="R183" s="1">
        <v>0</v>
      </c>
      <c r="S183" s="127">
        <f t="shared" si="49"/>
        <v>0</v>
      </c>
      <c r="T183" s="127">
        <f t="shared" si="42"/>
        <v>0</v>
      </c>
      <c r="U183" s="127">
        <f t="shared" si="50"/>
        <v>0</v>
      </c>
      <c r="W183" s="127">
        <f t="shared" si="51"/>
        <v>0</v>
      </c>
      <c r="X183" s="125">
        <f t="shared" si="52"/>
        <v>0</v>
      </c>
      <c r="Y183" s="125" t="str">
        <f t="shared" si="43"/>
        <v>ok</v>
      </c>
      <c r="Z183" s="125" t="str">
        <f t="shared" si="53"/>
        <v>ok</v>
      </c>
      <c r="AA183" s="125" t="str">
        <f t="shared" si="54"/>
        <v>ok</v>
      </c>
      <c r="AB183" s="125" t="str">
        <f t="shared" si="55"/>
        <v>ok</v>
      </c>
      <c r="AC183" s="125" t="str">
        <f t="shared" si="56"/>
        <v>ok</v>
      </c>
    </row>
    <row r="184" spans="1:29" x14ac:dyDescent="0.2">
      <c r="A184" s="132">
        <f t="shared" si="60"/>
        <v>176</v>
      </c>
      <c r="B184" s="6"/>
      <c r="C184" s="3"/>
      <c r="D184" s="3"/>
      <c r="E184" s="3"/>
      <c r="F184" s="5"/>
      <c r="G184" s="5"/>
      <c r="H184" s="2">
        <v>0</v>
      </c>
      <c r="I184" s="1">
        <v>0</v>
      </c>
      <c r="J184" s="1">
        <v>0</v>
      </c>
      <c r="K184" s="127">
        <f t="shared" si="40"/>
        <v>0</v>
      </c>
      <c r="L184" s="127">
        <f t="shared" si="44"/>
        <v>0</v>
      </c>
      <c r="M184" s="127">
        <f t="shared" si="41"/>
        <v>0</v>
      </c>
      <c r="N184" s="127">
        <f t="shared" si="45"/>
        <v>0</v>
      </c>
      <c r="O184" s="127">
        <f t="shared" si="46"/>
        <v>0</v>
      </c>
      <c r="P184" s="127">
        <f t="shared" si="47"/>
        <v>0</v>
      </c>
      <c r="Q184" s="127">
        <f t="shared" si="48"/>
        <v>0</v>
      </c>
      <c r="R184" s="1">
        <v>0</v>
      </c>
      <c r="S184" s="127">
        <f t="shared" si="49"/>
        <v>0</v>
      </c>
      <c r="T184" s="127">
        <f t="shared" si="42"/>
        <v>0</v>
      </c>
      <c r="U184" s="127">
        <f t="shared" si="50"/>
        <v>0</v>
      </c>
      <c r="W184" s="127">
        <f t="shared" si="51"/>
        <v>0</v>
      </c>
      <c r="X184" s="125">
        <f t="shared" si="52"/>
        <v>0</v>
      </c>
      <c r="Y184" s="125" t="str">
        <f t="shared" si="43"/>
        <v>ok</v>
      </c>
      <c r="Z184" s="125" t="str">
        <f t="shared" si="53"/>
        <v>ok</v>
      </c>
      <c r="AA184" s="125" t="str">
        <f t="shared" si="54"/>
        <v>ok</v>
      </c>
      <c r="AB184" s="125" t="str">
        <f t="shared" si="55"/>
        <v>ok</v>
      </c>
      <c r="AC184" s="125" t="str">
        <f t="shared" si="56"/>
        <v>ok</v>
      </c>
    </row>
    <row r="185" spans="1:29" x14ac:dyDescent="0.2">
      <c r="A185" s="132">
        <f t="shared" si="60"/>
        <v>177</v>
      </c>
      <c r="B185" s="6"/>
      <c r="C185" s="3"/>
      <c r="D185" s="3"/>
      <c r="E185" s="3"/>
      <c r="F185" s="5"/>
      <c r="G185" s="5"/>
      <c r="H185" s="2">
        <v>0</v>
      </c>
      <c r="I185" s="1">
        <v>0</v>
      </c>
      <c r="J185" s="1">
        <v>0</v>
      </c>
      <c r="K185" s="127">
        <f t="shared" si="40"/>
        <v>0</v>
      </c>
      <c r="L185" s="127">
        <f t="shared" si="44"/>
        <v>0</v>
      </c>
      <c r="M185" s="127">
        <f t="shared" si="41"/>
        <v>0</v>
      </c>
      <c r="N185" s="127">
        <f t="shared" si="45"/>
        <v>0</v>
      </c>
      <c r="O185" s="127">
        <f t="shared" si="46"/>
        <v>0</v>
      </c>
      <c r="P185" s="127">
        <f t="shared" si="47"/>
        <v>0</v>
      </c>
      <c r="Q185" s="127">
        <f t="shared" si="48"/>
        <v>0</v>
      </c>
      <c r="R185" s="1">
        <v>0</v>
      </c>
      <c r="S185" s="127">
        <f t="shared" si="49"/>
        <v>0</v>
      </c>
      <c r="T185" s="127">
        <f t="shared" si="42"/>
        <v>0</v>
      </c>
      <c r="U185" s="127">
        <f t="shared" si="50"/>
        <v>0</v>
      </c>
      <c r="W185" s="127">
        <f t="shared" si="51"/>
        <v>0</v>
      </c>
      <c r="X185" s="125">
        <f t="shared" si="52"/>
        <v>0</v>
      </c>
      <c r="Y185" s="125" t="str">
        <f t="shared" si="43"/>
        <v>ok</v>
      </c>
      <c r="Z185" s="125" t="str">
        <f t="shared" si="53"/>
        <v>ok</v>
      </c>
      <c r="AA185" s="125" t="str">
        <f t="shared" si="54"/>
        <v>ok</v>
      </c>
      <c r="AB185" s="125" t="str">
        <f t="shared" si="55"/>
        <v>ok</v>
      </c>
      <c r="AC185" s="125" t="str">
        <f t="shared" si="56"/>
        <v>ok</v>
      </c>
    </row>
    <row r="186" spans="1:29" x14ac:dyDescent="0.2">
      <c r="A186" s="132">
        <f t="shared" si="60"/>
        <v>178</v>
      </c>
      <c r="B186" s="6"/>
      <c r="C186" s="3"/>
      <c r="D186" s="3"/>
      <c r="E186" s="3"/>
      <c r="F186" s="5"/>
      <c r="G186" s="5"/>
      <c r="H186" s="2">
        <v>0</v>
      </c>
      <c r="I186" s="1">
        <v>0</v>
      </c>
      <c r="J186" s="1">
        <v>0</v>
      </c>
      <c r="K186" s="127">
        <f t="shared" si="40"/>
        <v>0</v>
      </c>
      <c r="L186" s="127">
        <f t="shared" si="44"/>
        <v>0</v>
      </c>
      <c r="M186" s="127">
        <f t="shared" si="41"/>
        <v>0</v>
      </c>
      <c r="N186" s="127">
        <f t="shared" si="45"/>
        <v>0</v>
      </c>
      <c r="O186" s="127">
        <f t="shared" si="46"/>
        <v>0</v>
      </c>
      <c r="P186" s="127">
        <f t="shared" si="47"/>
        <v>0</v>
      </c>
      <c r="Q186" s="127">
        <f t="shared" si="48"/>
        <v>0</v>
      </c>
      <c r="R186" s="1">
        <v>0</v>
      </c>
      <c r="S186" s="127">
        <f t="shared" si="49"/>
        <v>0</v>
      </c>
      <c r="T186" s="127">
        <f t="shared" si="42"/>
        <v>0</v>
      </c>
      <c r="U186" s="127">
        <f t="shared" si="50"/>
        <v>0</v>
      </c>
      <c r="W186" s="127">
        <f t="shared" si="51"/>
        <v>0</v>
      </c>
      <c r="X186" s="125">
        <f t="shared" si="52"/>
        <v>0</v>
      </c>
      <c r="Y186" s="125" t="str">
        <f t="shared" si="43"/>
        <v>ok</v>
      </c>
      <c r="Z186" s="125" t="str">
        <f t="shared" si="53"/>
        <v>ok</v>
      </c>
      <c r="AA186" s="125" t="str">
        <f t="shared" si="54"/>
        <v>ok</v>
      </c>
      <c r="AB186" s="125" t="str">
        <f t="shared" si="55"/>
        <v>ok</v>
      </c>
      <c r="AC186" s="125" t="str">
        <f t="shared" si="56"/>
        <v>ok</v>
      </c>
    </row>
    <row r="187" spans="1:29" x14ac:dyDescent="0.2">
      <c r="A187" s="132">
        <f t="shared" si="60"/>
        <v>179</v>
      </c>
      <c r="B187" s="6"/>
      <c r="C187" s="3"/>
      <c r="D187" s="3"/>
      <c r="E187" s="3"/>
      <c r="F187" s="5"/>
      <c r="G187" s="5"/>
      <c r="H187" s="2">
        <v>0</v>
      </c>
      <c r="I187" s="1">
        <v>0</v>
      </c>
      <c r="J187" s="1">
        <v>0</v>
      </c>
      <c r="K187" s="127">
        <f t="shared" si="40"/>
        <v>0</v>
      </c>
      <c r="L187" s="127">
        <f t="shared" si="44"/>
        <v>0</v>
      </c>
      <c r="M187" s="127">
        <f t="shared" si="41"/>
        <v>0</v>
      </c>
      <c r="N187" s="127">
        <f t="shared" si="45"/>
        <v>0</v>
      </c>
      <c r="O187" s="127">
        <f t="shared" si="46"/>
        <v>0</v>
      </c>
      <c r="P187" s="127">
        <f t="shared" si="47"/>
        <v>0</v>
      </c>
      <c r="Q187" s="127">
        <f t="shared" si="48"/>
        <v>0</v>
      </c>
      <c r="R187" s="1">
        <v>0</v>
      </c>
      <c r="S187" s="127">
        <f t="shared" si="49"/>
        <v>0</v>
      </c>
      <c r="T187" s="127">
        <f t="shared" si="42"/>
        <v>0</v>
      </c>
      <c r="U187" s="127">
        <f t="shared" si="50"/>
        <v>0</v>
      </c>
      <c r="W187" s="127">
        <f t="shared" si="51"/>
        <v>0</v>
      </c>
      <c r="X187" s="125">
        <f t="shared" si="52"/>
        <v>0</v>
      </c>
      <c r="Y187" s="125" t="str">
        <f t="shared" si="43"/>
        <v>ok</v>
      </c>
      <c r="Z187" s="125" t="str">
        <f t="shared" si="53"/>
        <v>ok</v>
      </c>
      <c r="AA187" s="125" t="str">
        <f t="shared" si="54"/>
        <v>ok</v>
      </c>
      <c r="AB187" s="125" t="str">
        <f t="shared" si="55"/>
        <v>ok</v>
      </c>
      <c r="AC187" s="125" t="str">
        <f t="shared" si="56"/>
        <v>ok</v>
      </c>
    </row>
    <row r="188" spans="1:29" x14ac:dyDescent="0.2">
      <c r="A188" s="132">
        <f t="shared" si="60"/>
        <v>180</v>
      </c>
      <c r="B188" s="6"/>
      <c r="C188" s="3"/>
      <c r="D188" s="3"/>
      <c r="E188" s="3"/>
      <c r="F188" s="5"/>
      <c r="G188" s="5"/>
      <c r="H188" s="2">
        <v>0</v>
      </c>
      <c r="I188" s="1">
        <v>0</v>
      </c>
      <c r="J188" s="1">
        <v>0</v>
      </c>
      <c r="K188" s="127">
        <f t="shared" si="40"/>
        <v>0</v>
      </c>
      <c r="L188" s="127">
        <f t="shared" si="44"/>
        <v>0</v>
      </c>
      <c r="M188" s="127">
        <f t="shared" si="41"/>
        <v>0</v>
      </c>
      <c r="N188" s="127">
        <f t="shared" si="45"/>
        <v>0</v>
      </c>
      <c r="O188" s="127">
        <f t="shared" si="46"/>
        <v>0</v>
      </c>
      <c r="P188" s="127">
        <f t="shared" si="47"/>
        <v>0</v>
      </c>
      <c r="Q188" s="127">
        <f t="shared" si="48"/>
        <v>0</v>
      </c>
      <c r="R188" s="1">
        <v>0</v>
      </c>
      <c r="S188" s="127">
        <f t="shared" si="49"/>
        <v>0</v>
      </c>
      <c r="T188" s="127">
        <f t="shared" si="42"/>
        <v>0</v>
      </c>
      <c r="U188" s="127">
        <f t="shared" si="50"/>
        <v>0</v>
      </c>
      <c r="W188" s="127">
        <f t="shared" si="51"/>
        <v>0</v>
      </c>
      <c r="X188" s="125">
        <f t="shared" si="52"/>
        <v>0</v>
      </c>
      <c r="Y188" s="125" t="str">
        <f t="shared" si="43"/>
        <v>ok</v>
      </c>
      <c r="Z188" s="125" t="str">
        <f t="shared" si="53"/>
        <v>ok</v>
      </c>
      <c r="AA188" s="125" t="str">
        <f t="shared" si="54"/>
        <v>ok</v>
      </c>
      <c r="AB188" s="125" t="str">
        <f t="shared" si="55"/>
        <v>ok</v>
      </c>
      <c r="AC188" s="125" t="str">
        <f t="shared" si="56"/>
        <v>ok</v>
      </c>
    </row>
    <row r="189" spans="1:29" x14ac:dyDescent="0.2">
      <c r="A189" s="132">
        <f t="shared" si="60"/>
        <v>181</v>
      </c>
      <c r="B189" s="6"/>
      <c r="C189" s="3"/>
      <c r="D189" s="3"/>
      <c r="E189" s="3"/>
      <c r="F189" s="5"/>
      <c r="G189" s="5"/>
      <c r="H189" s="2">
        <v>0</v>
      </c>
      <c r="I189" s="1">
        <v>0</v>
      </c>
      <c r="J189" s="1">
        <v>0</v>
      </c>
      <c r="K189" s="127">
        <f t="shared" si="40"/>
        <v>0</v>
      </c>
      <c r="L189" s="127">
        <f t="shared" si="44"/>
        <v>0</v>
      </c>
      <c r="M189" s="127">
        <f t="shared" si="41"/>
        <v>0</v>
      </c>
      <c r="N189" s="127">
        <f t="shared" si="45"/>
        <v>0</v>
      </c>
      <c r="O189" s="127">
        <f t="shared" si="46"/>
        <v>0</v>
      </c>
      <c r="P189" s="127">
        <f t="shared" si="47"/>
        <v>0</v>
      </c>
      <c r="Q189" s="127">
        <f t="shared" si="48"/>
        <v>0</v>
      </c>
      <c r="R189" s="1">
        <v>0</v>
      </c>
      <c r="S189" s="127">
        <f t="shared" si="49"/>
        <v>0</v>
      </c>
      <c r="T189" s="127">
        <f t="shared" si="42"/>
        <v>0</v>
      </c>
      <c r="U189" s="127">
        <f t="shared" si="50"/>
        <v>0</v>
      </c>
      <c r="W189" s="127">
        <f t="shared" si="51"/>
        <v>0</v>
      </c>
      <c r="X189" s="125">
        <f t="shared" si="52"/>
        <v>0</v>
      </c>
      <c r="Y189" s="125" t="str">
        <f t="shared" si="43"/>
        <v>ok</v>
      </c>
      <c r="Z189" s="125" t="str">
        <f t="shared" si="53"/>
        <v>ok</v>
      </c>
      <c r="AA189" s="125" t="str">
        <f t="shared" si="54"/>
        <v>ok</v>
      </c>
      <c r="AB189" s="125" t="str">
        <f t="shared" si="55"/>
        <v>ok</v>
      </c>
      <c r="AC189" s="125" t="str">
        <f t="shared" si="56"/>
        <v>ok</v>
      </c>
    </row>
    <row r="190" spans="1:29" x14ac:dyDescent="0.2">
      <c r="A190" s="132">
        <f t="shared" si="60"/>
        <v>182</v>
      </c>
      <c r="B190" s="6"/>
      <c r="C190" s="3"/>
      <c r="D190" s="3"/>
      <c r="E190" s="3"/>
      <c r="F190" s="5"/>
      <c r="G190" s="5"/>
      <c r="H190" s="2">
        <v>0</v>
      </c>
      <c r="I190" s="1">
        <v>0</v>
      </c>
      <c r="J190" s="1">
        <v>0</v>
      </c>
      <c r="K190" s="127">
        <f t="shared" si="40"/>
        <v>0</v>
      </c>
      <c r="L190" s="127">
        <f t="shared" si="44"/>
        <v>0</v>
      </c>
      <c r="M190" s="127">
        <f t="shared" si="41"/>
        <v>0</v>
      </c>
      <c r="N190" s="127">
        <f t="shared" si="45"/>
        <v>0</v>
      </c>
      <c r="O190" s="127">
        <f t="shared" si="46"/>
        <v>0</v>
      </c>
      <c r="P190" s="127">
        <f t="shared" si="47"/>
        <v>0</v>
      </c>
      <c r="Q190" s="127">
        <f t="shared" si="48"/>
        <v>0</v>
      </c>
      <c r="R190" s="1">
        <v>0</v>
      </c>
      <c r="S190" s="127">
        <f t="shared" si="49"/>
        <v>0</v>
      </c>
      <c r="T190" s="127">
        <f t="shared" si="42"/>
        <v>0</v>
      </c>
      <c r="U190" s="127">
        <f t="shared" si="50"/>
        <v>0</v>
      </c>
      <c r="W190" s="127">
        <f t="shared" si="51"/>
        <v>0</v>
      </c>
      <c r="X190" s="125">
        <f t="shared" si="52"/>
        <v>0</v>
      </c>
      <c r="Y190" s="125" t="str">
        <f t="shared" si="43"/>
        <v>ok</v>
      </c>
      <c r="Z190" s="125" t="str">
        <f t="shared" si="53"/>
        <v>ok</v>
      </c>
      <c r="AA190" s="125" t="str">
        <f t="shared" si="54"/>
        <v>ok</v>
      </c>
      <c r="AB190" s="125" t="str">
        <f t="shared" si="55"/>
        <v>ok</v>
      </c>
      <c r="AC190" s="125" t="str">
        <f t="shared" si="56"/>
        <v>ok</v>
      </c>
    </row>
    <row r="191" spans="1:29" x14ac:dyDescent="0.2">
      <c r="A191" s="132">
        <f t="shared" si="60"/>
        <v>183</v>
      </c>
      <c r="B191" s="6"/>
      <c r="C191" s="3"/>
      <c r="D191" s="3"/>
      <c r="E191" s="3"/>
      <c r="F191" s="5"/>
      <c r="G191" s="5"/>
      <c r="H191" s="2">
        <v>0</v>
      </c>
      <c r="I191" s="1">
        <v>0</v>
      </c>
      <c r="J191" s="1">
        <v>0</v>
      </c>
      <c r="K191" s="127">
        <f t="shared" si="40"/>
        <v>0</v>
      </c>
      <c r="L191" s="127">
        <f t="shared" si="44"/>
        <v>0</v>
      </c>
      <c r="M191" s="127">
        <f t="shared" si="41"/>
        <v>0</v>
      </c>
      <c r="N191" s="127">
        <f t="shared" si="45"/>
        <v>0</v>
      </c>
      <c r="O191" s="127">
        <f t="shared" si="46"/>
        <v>0</v>
      </c>
      <c r="P191" s="127">
        <f t="shared" si="47"/>
        <v>0</v>
      </c>
      <c r="Q191" s="127">
        <f t="shared" si="48"/>
        <v>0</v>
      </c>
      <c r="R191" s="1">
        <v>0</v>
      </c>
      <c r="S191" s="127">
        <f t="shared" si="49"/>
        <v>0</v>
      </c>
      <c r="T191" s="127">
        <f t="shared" si="42"/>
        <v>0</v>
      </c>
      <c r="U191" s="127">
        <f t="shared" si="50"/>
        <v>0</v>
      </c>
      <c r="W191" s="127">
        <f t="shared" si="51"/>
        <v>0</v>
      </c>
      <c r="X191" s="125">
        <f t="shared" si="52"/>
        <v>0</v>
      </c>
      <c r="Y191" s="125" t="str">
        <f t="shared" si="43"/>
        <v>ok</v>
      </c>
      <c r="Z191" s="125" t="str">
        <f t="shared" si="53"/>
        <v>ok</v>
      </c>
      <c r="AA191" s="125" t="str">
        <f t="shared" si="54"/>
        <v>ok</v>
      </c>
      <c r="AB191" s="125" t="str">
        <f t="shared" si="55"/>
        <v>ok</v>
      </c>
      <c r="AC191" s="125" t="str">
        <f t="shared" si="56"/>
        <v>ok</v>
      </c>
    </row>
    <row r="192" spans="1:29" x14ac:dyDescent="0.2">
      <c r="A192" s="132">
        <f t="shared" si="60"/>
        <v>184</v>
      </c>
      <c r="B192" s="6"/>
      <c r="C192" s="3"/>
      <c r="D192" s="3"/>
      <c r="E192" s="3"/>
      <c r="F192" s="5"/>
      <c r="G192" s="5"/>
      <c r="H192" s="2">
        <v>0</v>
      </c>
      <c r="I192" s="1">
        <v>0</v>
      </c>
      <c r="J192" s="1">
        <v>0</v>
      </c>
      <c r="K192" s="127">
        <f t="shared" si="40"/>
        <v>0</v>
      </c>
      <c r="L192" s="127">
        <f t="shared" si="44"/>
        <v>0</v>
      </c>
      <c r="M192" s="127">
        <f t="shared" si="41"/>
        <v>0</v>
      </c>
      <c r="N192" s="127">
        <f t="shared" si="45"/>
        <v>0</v>
      </c>
      <c r="O192" s="127">
        <f t="shared" si="46"/>
        <v>0</v>
      </c>
      <c r="P192" s="127">
        <f t="shared" si="47"/>
        <v>0</v>
      </c>
      <c r="Q192" s="127">
        <f t="shared" si="48"/>
        <v>0</v>
      </c>
      <c r="R192" s="1">
        <v>0</v>
      </c>
      <c r="S192" s="127">
        <f t="shared" si="49"/>
        <v>0</v>
      </c>
      <c r="T192" s="127">
        <f t="shared" si="42"/>
        <v>0</v>
      </c>
      <c r="U192" s="127">
        <f t="shared" si="50"/>
        <v>0</v>
      </c>
      <c r="W192" s="127">
        <f t="shared" si="51"/>
        <v>0</v>
      </c>
      <c r="X192" s="125">
        <f t="shared" si="52"/>
        <v>0</v>
      </c>
      <c r="Y192" s="125" t="str">
        <f t="shared" si="43"/>
        <v>ok</v>
      </c>
      <c r="Z192" s="125" t="str">
        <f t="shared" si="53"/>
        <v>ok</v>
      </c>
      <c r="AA192" s="125" t="str">
        <f t="shared" si="54"/>
        <v>ok</v>
      </c>
      <c r="AB192" s="125" t="str">
        <f t="shared" si="55"/>
        <v>ok</v>
      </c>
      <c r="AC192" s="125" t="str">
        <f t="shared" si="56"/>
        <v>ok</v>
      </c>
    </row>
    <row r="193" spans="1:29" x14ac:dyDescent="0.2">
      <c r="A193" s="132">
        <f t="shared" si="60"/>
        <v>185</v>
      </c>
      <c r="B193" s="6"/>
      <c r="C193" s="3"/>
      <c r="D193" s="3"/>
      <c r="E193" s="3"/>
      <c r="F193" s="5"/>
      <c r="G193" s="5"/>
      <c r="H193" s="2">
        <v>0</v>
      </c>
      <c r="I193" s="1">
        <v>0</v>
      </c>
      <c r="J193" s="1">
        <v>0</v>
      </c>
      <c r="K193" s="127">
        <f t="shared" si="40"/>
        <v>0</v>
      </c>
      <c r="L193" s="127">
        <f t="shared" si="44"/>
        <v>0</v>
      </c>
      <c r="M193" s="127">
        <f t="shared" si="41"/>
        <v>0</v>
      </c>
      <c r="N193" s="127">
        <f t="shared" si="45"/>
        <v>0</v>
      </c>
      <c r="O193" s="127">
        <f t="shared" si="46"/>
        <v>0</v>
      </c>
      <c r="P193" s="127">
        <f t="shared" si="47"/>
        <v>0</v>
      </c>
      <c r="Q193" s="127">
        <f t="shared" si="48"/>
        <v>0</v>
      </c>
      <c r="R193" s="1">
        <v>0</v>
      </c>
      <c r="S193" s="127">
        <f t="shared" si="49"/>
        <v>0</v>
      </c>
      <c r="T193" s="127">
        <f t="shared" si="42"/>
        <v>0</v>
      </c>
      <c r="U193" s="127">
        <f t="shared" si="50"/>
        <v>0</v>
      </c>
      <c r="W193" s="127">
        <f t="shared" si="51"/>
        <v>0</v>
      </c>
      <c r="X193" s="125">
        <f t="shared" si="52"/>
        <v>0</v>
      </c>
      <c r="Y193" s="125" t="str">
        <f t="shared" si="43"/>
        <v>ok</v>
      </c>
      <c r="Z193" s="125" t="str">
        <f t="shared" si="53"/>
        <v>ok</v>
      </c>
      <c r="AA193" s="125" t="str">
        <f t="shared" si="54"/>
        <v>ok</v>
      </c>
      <c r="AB193" s="125" t="str">
        <f t="shared" si="55"/>
        <v>ok</v>
      </c>
      <c r="AC193" s="125" t="str">
        <f t="shared" si="56"/>
        <v>ok</v>
      </c>
    </row>
    <row r="194" spans="1:29" x14ac:dyDescent="0.2">
      <c r="A194" s="132">
        <f t="shared" si="60"/>
        <v>186</v>
      </c>
      <c r="B194" s="6"/>
      <c r="C194" s="3"/>
      <c r="D194" s="3"/>
      <c r="E194" s="3"/>
      <c r="F194" s="5"/>
      <c r="G194" s="5"/>
      <c r="H194" s="2">
        <v>0</v>
      </c>
      <c r="I194" s="1">
        <v>0</v>
      </c>
      <c r="J194" s="1">
        <v>0</v>
      </c>
      <c r="K194" s="127">
        <f t="shared" si="40"/>
        <v>0</v>
      </c>
      <c r="L194" s="127">
        <f t="shared" si="44"/>
        <v>0</v>
      </c>
      <c r="M194" s="127">
        <f t="shared" si="41"/>
        <v>0</v>
      </c>
      <c r="N194" s="127">
        <f t="shared" si="45"/>
        <v>0</v>
      </c>
      <c r="O194" s="127">
        <f t="shared" si="46"/>
        <v>0</v>
      </c>
      <c r="P194" s="127">
        <f t="shared" si="47"/>
        <v>0</v>
      </c>
      <c r="Q194" s="127">
        <f t="shared" si="48"/>
        <v>0</v>
      </c>
      <c r="R194" s="1">
        <v>0</v>
      </c>
      <c r="S194" s="127">
        <f t="shared" si="49"/>
        <v>0</v>
      </c>
      <c r="T194" s="127">
        <f t="shared" si="42"/>
        <v>0</v>
      </c>
      <c r="U194" s="127">
        <f t="shared" si="50"/>
        <v>0</v>
      </c>
      <c r="W194" s="127">
        <f t="shared" si="51"/>
        <v>0</v>
      </c>
      <c r="X194" s="125">
        <f t="shared" si="52"/>
        <v>0</v>
      </c>
      <c r="Y194" s="125" t="str">
        <f t="shared" si="43"/>
        <v>ok</v>
      </c>
      <c r="Z194" s="125" t="str">
        <f t="shared" si="53"/>
        <v>ok</v>
      </c>
      <c r="AA194" s="125" t="str">
        <f t="shared" si="54"/>
        <v>ok</v>
      </c>
      <c r="AB194" s="125" t="str">
        <f t="shared" si="55"/>
        <v>ok</v>
      </c>
      <c r="AC194" s="125" t="str">
        <f t="shared" si="56"/>
        <v>ok</v>
      </c>
    </row>
    <row r="195" spans="1:29" x14ac:dyDescent="0.2">
      <c r="A195" s="132">
        <f t="shared" si="60"/>
        <v>187</v>
      </c>
      <c r="B195" s="6"/>
      <c r="C195" s="3"/>
      <c r="D195" s="3"/>
      <c r="E195" s="3"/>
      <c r="F195" s="5"/>
      <c r="G195" s="5"/>
      <c r="H195" s="2">
        <v>0</v>
      </c>
      <c r="I195" s="1">
        <v>0</v>
      </c>
      <c r="J195" s="1">
        <v>0</v>
      </c>
      <c r="K195" s="127">
        <f t="shared" si="40"/>
        <v>0</v>
      </c>
      <c r="L195" s="127">
        <f t="shared" si="44"/>
        <v>0</v>
      </c>
      <c r="M195" s="127">
        <f t="shared" si="41"/>
        <v>0</v>
      </c>
      <c r="N195" s="127">
        <f t="shared" si="45"/>
        <v>0</v>
      </c>
      <c r="O195" s="127">
        <f t="shared" si="46"/>
        <v>0</v>
      </c>
      <c r="P195" s="127">
        <f t="shared" si="47"/>
        <v>0</v>
      </c>
      <c r="Q195" s="127">
        <f t="shared" si="48"/>
        <v>0</v>
      </c>
      <c r="R195" s="1">
        <v>0</v>
      </c>
      <c r="S195" s="127">
        <f t="shared" si="49"/>
        <v>0</v>
      </c>
      <c r="T195" s="127">
        <f t="shared" si="42"/>
        <v>0</v>
      </c>
      <c r="U195" s="127">
        <f t="shared" si="50"/>
        <v>0</v>
      </c>
      <c r="W195" s="127">
        <f t="shared" si="51"/>
        <v>0</v>
      </c>
      <c r="X195" s="125">
        <f t="shared" si="52"/>
        <v>0</v>
      </c>
      <c r="Y195" s="125" t="str">
        <f t="shared" si="43"/>
        <v>ok</v>
      </c>
      <c r="Z195" s="125" t="str">
        <f t="shared" si="53"/>
        <v>ok</v>
      </c>
      <c r="AA195" s="125" t="str">
        <f t="shared" si="54"/>
        <v>ok</v>
      </c>
      <c r="AB195" s="125" t="str">
        <f t="shared" si="55"/>
        <v>ok</v>
      </c>
      <c r="AC195" s="125" t="str">
        <f t="shared" si="56"/>
        <v>ok</v>
      </c>
    </row>
    <row r="196" spans="1:29" x14ac:dyDescent="0.2">
      <c r="A196" s="132">
        <f t="shared" si="60"/>
        <v>188</v>
      </c>
      <c r="B196" s="6"/>
      <c r="C196" s="3"/>
      <c r="D196" s="3"/>
      <c r="E196" s="3"/>
      <c r="F196" s="5"/>
      <c r="G196" s="5"/>
      <c r="H196" s="2">
        <v>0</v>
      </c>
      <c r="I196" s="1">
        <v>0</v>
      </c>
      <c r="J196" s="1">
        <v>0</v>
      </c>
      <c r="K196" s="127">
        <f t="shared" si="40"/>
        <v>0</v>
      </c>
      <c r="L196" s="127">
        <f t="shared" si="44"/>
        <v>0</v>
      </c>
      <c r="M196" s="127">
        <f t="shared" si="41"/>
        <v>0</v>
      </c>
      <c r="N196" s="127">
        <f t="shared" si="45"/>
        <v>0</v>
      </c>
      <c r="O196" s="127">
        <f t="shared" si="46"/>
        <v>0</v>
      </c>
      <c r="P196" s="127">
        <f t="shared" si="47"/>
        <v>0</v>
      </c>
      <c r="Q196" s="127">
        <f t="shared" si="48"/>
        <v>0</v>
      </c>
      <c r="R196" s="1">
        <v>0</v>
      </c>
      <c r="S196" s="127">
        <f t="shared" si="49"/>
        <v>0</v>
      </c>
      <c r="T196" s="127">
        <f t="shared" si="42"/>
        <v>0</v>
      </c>
      <c r="U196" s="127">
        <f t="shared" si="50"/>
        <v>0</v>
      </c>
      <c r="W196" s="127">
        <f t="shared" si="51"/>
        <v>0</v>
      </c>
      <c r="X196" s="125">
        <f t="shared" si="52"/>
        <v>0</v>
      </c>
      <c r="Y196" s="125" t="str">
        <f t="shared" si="43"/>
        <v>ok</v>
      </c>
      <c r="Z196" s="125" t="str">
        <f t="shared" si="53"/>
        <v>ok</v>
      </c>
      <c r="AA196" s="125" t="str">
        <f t="shared" si="54"/>
        <v>ok</v>
      </c>
      <c r="AB196" s="125" t="str">
        <f t="shared" si="55"/>
        <v>ok</v>
      </c>
      <c r="AC196" s="125" t="str">
        <f t="shared" si="56"/>
        <v>ok</v>
      </c>
    </row>
    <row r="197" spans="1:29" x14ac:dyDescent="0.2">
      <c r="A197" s="132">
        <f t="shared" si="60"/>
        <v>189</v>
      </c>
      <c r="B197" s="6"/>
      <c r="C197" s="3"/>
      <c r="D197" s="3"/>
      <c r="E197" s="3"/>
      <c r="F197" s="5"/>
      <c r="G197" s="5"/>
      <c r="H197" s="2">
        <v>0</v>
      </c>
      <c r="I197" s="1">
        <v>0</v>
      </c>
      <c r="J197" s="1">
        <v>0</v>
      </c>
      <c r="K197" s="127">
        <f t="shared" si="40"/>
        <v>0</v>
      </c>
      <c r="L197" s="127">
        <f t="shared" si="44"/>
        <v>0</v>
      </c>
      <c r="M197" s="127">
        <f t="shared" si="41"/>
        <v>0</v>
      </c>
      <c r="N197" s="127">
        <f t="shared" si="45"/>
        <v>0</v>
      </c>
      <c r="O197" s="127">
        <f t="shared" si="46"/>
        <v>0</v>
      </c>
      <c r="P197" s="127">
        <f t="shared" si="47"/>
        <v>0</v>
      </c>
      <c r="Q197" s="127">
        <f t="shared" si="48"/>
        <v>0</v>
      </c>
      <c r="R197" s="1">
        <v>0</v>
      </c>
      <c r="S197" s="127">
        <f t="shared" si="49"/>
        <v>0</v>
      </c>
      <c r="T197" s="127">
        <f t="shared" si="42"/>
        <v>0</v>
      </c>
      <c r="U197" s="127">
        <f t="shared" si="50"/>
        <v>0</v>
      </c>
      <c r="W197" s="127">
        <f t="shared" si="51"/>
        <v>0</v>
      </c>
      <c r="X197" s="125">
        <f t="shared" si="52"/>
        <v>0</v>
      </c>
      <c r="Y197" s="125" t="str">
        <f t="shared" si="43"/>
        <v>ok</v>
      </c>
      <c r="Z197" s="125" t="str">
        <f t="shared" si="53"/>
        <v>ok</v>
      </c>
      <c r="AA197" s="125" t="str">
        <f t="shared" si="54"/>
        <v>ok</v>
      </c>
      <c r="AB197" s="125" t="str">
        <f t="shared" si="55"/>
        <v>ok</v>
      </c>
      <c r="AC197" s="125" t="str">
        <f t="shared" si="56"/>
        <v>ok</v>
      </c>
    </row>
    <row r="198" spans="1:29" x14ac:dyDescent="0.2">
      <c r="A198" s="132">
        <f t="shared" si="60"/>
        <v>190</v>
      </c>
      <c r="B198" s="6"/>
      <c r="C198" s="3"/>
      <c r="D198" s="3"/>
      <c r="E198" s="3"/>
      <c r="F198" s="5"/>
      <c r="G198" s="5"/>
      <c r="H198" s="2">
        <v>0</v>
      </c>
      <c r="I198" s="1">
        <v>0</v>
      </c>
      <c r="J198" s="1">
        <v>0</v>
      </c>
      <c r="K198" s="127">
        <f t="shared" si="40"/>
        <v>0</v>
      </c>
      <c r="L198" s="127">
        <f t="shared" si="44"/>
        <v>0</v>
      </c>
      <c r="M198" s="127">
        <f t="shared" si="41"/>
        <v>0</v>
      </c>
      <c r="N198" s="127">
        <f t="shared" si="45"/>
        <v>0</v>
      </c>
      <c r="O198" s="127">
        <f t="shared" si="46"/>
        <v>0</v>
      </c>
      <c r="P198" s="127">
        <f t="shared" si="47"/>
        <v>0</v>
      </c>
      <c r="Q198" s="127">
        <f t="shared" si="48"/>
        <v>0</v>
      </c>
      <c r="R198" s="1">
        <v>0</v>
      </c>
      <c r="S198" s="127">
        <f t="shared" si="49"/>
        <v>0</v>
      </c>
      <c r="T198" s="127">
        <f t="shared" si="42"/>
        <v>0</v>
      </c>
      <c r="U198" s="127">
        <f t="shared" si="50"/>
        <v>0</v>
      </c>
      <c r="W198" s="127">
        <f t="shared" si="51"/>
        <v>0</v>
      </c>
      <c r="X198" s="125">
        <f t="shared" si="52"/>
        <v>0</v>
      </c>
      <c r="Y198" s="125" t="str">
        <f t="shared" si="43"/>
        <v>ok</v>
      </c>
      <c r="Z198" s="125" t="str">
        <f t="shared" si="53"/>
        <v>ok</v>
      </c>
      <c r="AA198" s="125" t="str">
        <f t="shared" si="54"/>
        <v>ok</v>
      </c>
      <c r="AB198" s="125" t="str">
        <f t="shared" si="55"/>
        <v>ok</v>
      </c>
      <c r="AC198" s="125" t="str">
        <f t="shared" si="56"/>
        <v>ok</v>
      </c>
    </row>
    <row r="199" spans="1:29" x14ac:dyDescent="0.2">
      <c r="A199" s="132">
        <f t="shared" si="60"/>
        <v>191</v>
      </c>
      <c r="B199" s="6"/>
      <c r="C199" s="3"/>
      <c r="D199" s="3"/>
      <c r="E199" s="3"/>
      <c r="F199" s="5"/>
      <c r="G199" s="5"/>
      <c r="H199" s="2">
        <v>0</v>
      </c>
      <c r="I199" s="1">
        <v>0</v>
      </c>
      <c r="J199" s="1">
        <v>0</v>
      </c>
      <c r="K199" s="127">
        <f t="shared" si="40"/>
        <v>0</v>
      </c>
      <c r="L199" s="127">
        <f t="shared" si="44"/>
        <v>0</v>
      </c>
      <c r="M199" s="127">
        <f t="shared" si="41"/>
        <v>0</v>
      </c>
      <c r="N199" s="127">
        <f t="shared" si="45"/>
        <v>0</v>
      </c>
      <c r="O199" s="127">
        <f t="shared" si="46"/>
        <v>0</v>
      </c>
      <c r="P199" s="127">
        <f t="shared" si="47"/>
        <v>0</v>
      </c>
      <c r="Q199" s="127">
        <f t="shared" si="48"/>
        <v>0</v>
      </c>
      <c r="R199" s="1">
        <v>0</v>
      </c>
      <c r="S199" s="127">
        <f t="shared" si="49"/>
        <v>0</v>
      </c>
      <c r="T199" s="127">
        <f t="shared" si="42"/>
        <v>0</v>
      </c>
      <c r="U199" s="127">
        <f t="shared" si="50"/>
        <v>0</v>
      </c>
      <c r="W199" s="127">
        <f t="shared" si="51"/>
        <v>0</v>
      </c>
      <c r="X199" s="125">
        <f t="shared" si="52"/>
        <v>0</v>
      </c>
      <c r="Y199" s="125" t="str">
        <f t="shared" si="43"/>
        <v>ok</v>
      </c>
      <c r="Z199" s="125" t="str">
        <f t="shared" si="53"/>
        <v>ok</v>
      </c>
      <c r="AA199" s="125" t="str">
        <f t="shared" si="54"/>
        <v>ok</v>
      </c>
      <c r="AB199" s="125" t="str">
        <f t="shared" si="55"/>
        <v>ok</v>
      </c>
      <c r="AC199" s="125" t="str">
        <f t="shared" si="56"/>
        <v>ok</v>
      </c>
    </row>
    <row r="200" spans="1:29" x14ac:dyDescent="0.2">
      <c r="A200" s="132">
        <f t="shared" si="60"/>
        <v>192</v>
      </c>
      <c r="B200" s="6"/>
      <c r="C200" s="3"/>
      <c r="D200" s="3"/>
      <c r="E200" s="3"/>
      <c r="F200" s="5"/>
      <c r="G200" s="5"/>
      <c r="H200" s="2">
        <v>0</v>
      </c>
      <c r="I200" s="1">
        <v>0</v>
      </c>
      <c r="J200" s="1">
        <v>0</v>
      </c>
      <c r="K200" s="127">
        <f t="shared" si="40"/>
        <v>0</v>
      </c>
      <c r="L200" s="127">
        <f t="shared" si="44"/>
        <v>0</v>
      </c>
      <c r="M200" s="127">
        <f t="shared" si="41"/>
        <v>0</v>
      </c>
      <c r="N200" s="127">
        <f t="shared" si="45"/>
        <v>0</v>
      </c>
      <c r="O200" s="127">
        <f t="shared" si="46"/>
        <v>0</v>
      </c>
      <c r="P200" s="127">
        <f t="shared" si="47"/>
        <v>0</v>
      </c>
      <c r="Q200" s="127">
        <f t="shared" si="48"/>
        <v>0</v>
      </c>
      <c r="R200" s="1">
        <v>0</v>
      </c>
      <c r="S200" s="127">
        <f t="shared" si="49"/>
        <v>0</v>
      </c>
      <c r="T200" s="127">
        <f t="shared" si="42"/>
        <v>0</v>
      </c>
      <c r="U200" s="127">
        <f t="shared" si="50"/>
        <v>0</v>
      </c>
      <c r="W200" s="127">
        <f t="shared" si="51"/>
        <v>0</v>
      </c>
      <c r="X200" s="125">
        <f t="shared" si="52"/>
        <v>0</v>
      </c>
      <c r="Y200" s="125" t="str">
        <f t="shared" si="43"/>
        <v>ok</v>
      </c>
      <c r="Z200" s="125" t="str">
        <f t="shared" si="53"/>
        <v>ok</v>
      </c>
      <c r="AA200" s="125" t="str">
        <f t="shared" si="54"/>
        <v>ok</v>
      </c>
      <c r="AB200" s="125" t="str">
        <f t="shared" si="55"/>
        <v>ok</v>
      </c>
      <c r="AC200" s="125" t="str">
        <f t="shared" si="56"/>
        <v>ok</v>
      </c>
    </row>
    <row r="201" spans="1:29" x14ac:dyDescent="0.2">
      <c r="A201" s="132">
        <f t="shared" si="60"/>
        <v>193</v>
      </c>
      <c r="B201" s="6"/>
      <c r="C201" s="3"/>
      <c r="D201" s="3"/>
      <c r="E201" s="3"/>
      <c r="F201" s="5"/>
      <c r="G201" s="5"/>
      <c r="H201" s="2">
        <v>0</v>
      </c>
      <c r="I201" s="1">
        <v>0</v>
      </c>
      <c r="J201" s="1">
        <v>0</v>
      </c>
      <c r="K201" s="127">
        <f t="shared" ref="K201:K264" si="61">+H201*I201*$K$6</f>
        <v>0</v>
      </c>
      <c r="L201" s="127">
        <f t="shared" si="44"/>
        <v>0</v>
      </c>
      <c r="M201" s="127">
        <f t="shared" ref="M201:M264" si="62">+H201*J201*$M$6</f>
        <v>0</v>
      </c>
      <c r="N201" s="127">
        <f t="shared" si="45"/>
        <v>0</v>
      </c>
      <c r="O201" s="127">
        <f t="shared" si="46"/>
        <v>0</v>
      </c>
      <c r="P201" s="127">
        <f t="shared" si="47"/>
        <v>0</v>
      </c>
      <c r="Q201" s="127">
        <f t="shared" si="48"/>
        <v>0</v>
      </c>
      <c r="R201" s="1">
        <v>0</v>
      </c>
      <c r="S201" s="127">
        <f t="shared" si="49"/>
        <v>0</v>
      </c>
      <c r="T201" s="127">
        <f t="shared" ref="T201:T264" si="63">K201-N201-P201+R201</f>
        <v>0</v>
      </c>
      <c r="U201" s="127">
        <f t="shared" si="50"/>
        <v>0</v>
      </c>
      <c r="W201" s="127">
        <f t="shared" si="51"/>
        <v>0</v>
      </c>
      <c r="X201" s="125">
        <f t="shared" si="52"/>
        <v>0</v>
      </c>
      <c r="Y201" s="125" t="str">
        <f t="shared" ref="Y201:Y264" si="64">IF(X201&gt;=H201,"ok","too many days")</f>
        <v>ok</v>
      </c>
      <c r="Z201" s="125" t="str">
        <f t="shared" si="53"/>
        <v>ok</v>
      </c>
      <c r="AA201" s="125" t="str">
        <f t="shared" si="54"/>
        <v>ok</v>
      </c>
      <c r="AB201" s="125" t="str">
        <f t="shared" si="55"/>
        <v>ok</v>
      </c>
      <c r="AC201" s="125" t="str">
        <f t="shared" si="56"/>
        <v>ok</v>
      </c>
    </row>
    <row r="202" spans="1:29" x14ac:dyDescent="0.2">
      <c r="A202" s="132">
        <f t="shared" ref="A202:A210" si="65">+A201+1</f>
        <v>194</v>
      </c>
      <c r="B202" s="6"/>
      <c r="C202" s="3"/>
      <c r="D202" s="3"/>
      <c r="E202" s="3"/>
      <c r="F202" s="5"/>
      <c r="G202" s="5"/>
      <c r="H202" s="2">
        <v>0</v>
      </c>
      <c r="I202" s="1">
        <v>0</v>
      </c>
      <c r="J202" s="1">
        <v>0</v>
      </c>
      <c r="K202" s="127">
        <f t="shared" si="61"/>
        <v>0</v>
      </c>
      <c r="L202" s="127">
        <f t="shared" ref="L202:L265" si="66">+H202*I202*$L$6</f>
        <v>0</v>
      </c>
      <c r="M202" s="127">
        <f t="shared" si="62"/>
        <v>0</v>
      </c>
      <c r="N202" s="127">
        <f t="shared" ref="N202:N265" si="67">$N$6*H202*I202</f>
        <v>0</v>
      </c>
      <c r="O202" s="127">
        <f t="shared" ref="O202:O265" si="68">$O$6*H202*J202</f>
        <v>0</v>
      </c>
      <c r="P202" s="127">
        <f t="shared" ref="P202:P265" si="69">IF(F202=1,+$H202*$P$6*I202,0)</f>
        <v>0</v>
      </c>
      <c r="Q202" s="127">
        <f t="shared" ref="Q202:Q265" si="70">IF(F202=1,+$H202*$Q$6*J202,0)</f>
        <v>0</v>
      </c>
      <c r="R202" s="1">
        <v>0</v>
      </c>
      <c r="S202" s="127">
        <f t="shared" ref="S202:S265" si="71">+K202+L202+M202-N202-O202-P202-Q202+R202</f>
        <v>0</v>
      </c>
      <c r="T202" s="127">
        <f t="shared" si="63"/>
        <v>0</v>
      </c>
      <c r="U202" s="127">
        <f t="shared" ref="U202:U265" si="72">L202+M202-O202-Q202</f>
        <v>0</v>
      </c>
      <c r="W202" s="127">
        <f t="shared" ref="W202:W265" si="73">$W$6*I202*H202+R202</f>
        <v>0</v>
      </c>
      <c r="X202" s="125">
        <f t="shared" ref="X202:X265" si="74">NETWORKDAYS(D202,E202)</f>
        <v>0</v>
      </c>
      <c r="Y202" s="125" t="str">
        <f t="shared" si="64"/>
        <v>ok</v>
      </c>
      <c r="Z202" s="125" t="str">
        <f t="shared" ref="Z202:Z265" si="75">IF((I202+J202)&lt;=1,"ok","adjust FTE")</f>
        <v>ok</v>
      </c>
      <c r="AA202" s="125" t="str">
        <f t="shared" ref="AA202:AA265" si="76">IF($H202=0,"ok",IF(AND((I202+J202)&lt;=1,(I202+J202)&lt;&gt;0),"ok","adjust FTE"))</f>
        <v>ok</v>
      </c>
      <c r="AB202" s="125" t="str">
        <f t="shared" ref="AB202:AB265" si="77">IF($H202=0,"ok",IF((F202+G202)=1,"ok","adjust count"))</f>
        <v>ok</v>
      </c>
      <c r="AC202" s="125" t="str">
        <f t="shared" ref="AC202:AC265" si="78">IF(AND(Y202="ok",Z202="ok",AA202="ok",AB202="ok"),"ok","false")</f>
        <v>ok</v>
      </c>
    </row>
    <row r="203" spans="1:29" x14ac:dyDescent="0.2">
      <c r="A203" s="132">
        <f t="shared" si="65"/>
        <v>195</v>
      </c>
      <c r="B203" s="6"/>
      <c r="C203" s="3"/>
      <c r="D203" s="3"/>
      <c r="E203" s="3"/>
      <c r="F203" s="5"/>
      <c r="G203" s="5"/>
      <c r="H203" s="2">
        <v>0</v>
      </c>
      <c r="I203" s="1">
        <v>0</v>
      </c>
      <c r="J203" s="1">
        <v>0</v>
      </c>
      <c r="K203" s="127">
        <f t="shared" si="61"/>
        <v>0</v>
      </c>
      <c r="L203" s="127">
        <f t="shared" si="66"/>
        <v>0</v>
      </c>
      <c r="M203" s="127">
        <f t="shared" si="62"/>
        <v>0</v>
      </c>
      <c r="N203" s="127">
        <f t="shared" si="67"/>
        <v>0</v>
      </c>
      <c r="O203" s="127">
        <f t="shared" si="68"/>
        <v>0</v>
      </c>
      <c r="P203" s="127">
        <f t="shared" si="69"/>
        <v>0</v>
      </c>
      <c r="Q203" s="127">
        <f t="shared" si="70"/>
        <v>0</v>
      </c>
      <c r="R203" s="1">
        <v>0</v>
      </c>
      <c r="S203" s="127">
        <f t="shared" si="71"/>
        <v>0</v>
      </c>
      <c r="T203" s="127">
        <f t="shared" si="63"/>
        <v>0</v>
      </c>
      <c r="U203" s="127">
        <f t="shared" si="72"/>
        <v>0</v>
      </c>
      <c r="W203" s="127">
        <f t="shared" si="73"/>
        <v>0</v>
      </c>
      <c r="X203" s="125">
        <f t="shared" si="74"/>
        <v>0</v>
      </c>
      <c r="Y203" s="125" t="str">
        <f t="shared" si="64"/>
        <v>ok</v>
      </c>
      <c r="Z203" s="125" t="str">
        <f t="shared" si="75"/>
        <v>ok</v>
      </c>
      <c r="AA203" s="125" t="str">
        <f t="shared" si="76"/>
        <v>ok</v>
      </c>
      <c r="AB203" s="125" t="str">
        <f t="shared" si="77"/>
        <v>ok</v>
      </c>
      <c r="AC203" s="125" t="str">
        <f t="shared" si="78"/>
        <v>ok</v>
      </c>
    </row>
    <row r="204" spans="1:29" x14ac:dyDescent="0.2">
      <c r="A204" s="132">
        <f t="shared" si="65"/>
        <v>196</v>
      </c>
      <c r="B204" s="6"/>
      <c r="C204" s="3"/>
      <c r="D204" s="3"/>
      <c r="E204" s="3"/>
      <c r="F204" s="5"/>
      <c r="G204" s="5"/>
      <c r="H204" s="2">
        <v>0</v>
      </c>
      <c r="I204" s="1">
        <v>0</v>
      </c>
      <c r="J204" s="1">
        <v>0</v>
      </c>
      <c r="K204" s="127">
        <f t="shared" si="61"/>
        <v>0</v>
      </c>
      <c r="L204" s="127">
        <f t="shared" si="66"/>
        <v>0</v>
      </c>
      <c r="M204" s="127">
        <f t="shared" si="62"/>
        <v>0</v>
      </c>
      <c r="N204" s="127">
        <f t="shared" si="67"/>
        <v>0</v>
      </c>
      <c r="O204" s="127">
        <f t="shared" si="68"/>
        <v>0</v>
      </c>
      <c r="P204" s="127">
        <f t="shared" si="69"/>
        <v>0</v>
      </c>
      <c r="Q204" s="127">
        <f t="shared" si="70"/>
        <v>0</v>
      </c>
      <c r="R204" s="1">
        <v>0</v>
      </c>
      <c r="S204" s="127">
        <f t="shared" si="71"/>
        <v>0</v>
      </c>
      <c r="T204" s="127">
        <f t="shared" si="63"/>
        <v>0</v>
      </c>
      <c r="U204" s="127">
        <f t="shared" si="72"/>
        <v>0</v>
      </c>
      <c r="W204" s="127">
        <f t="shared" si="73"/>
        <v>0</v>
      </c>
      <c r="X204" s="125">
        <f t="shared" si="74"/>
        <v>0</v>
      </c>
      <c r="Y204" s="125" t="str">
        <f t="shared" si="64"/>
        <v>ok</v>
      </c>
      <c r="Z204" s="125" t="str">
        <f t="shared" si="75"/>
        <v>ok</v>
      </c>
      <c r="AA204" s="125" t="str">
        <f t="shared" si="76"/>
        <v>ok</v>
      </c>
      <c r="AB204" s="125" t="str">
        <f t="shared" si="77"/>
        <v>ok</v>
      </c>
      <c r="AC204" s="125" t="str">
        <f t="shared" si="78"/>
        <v>ok</v>
      </c>
    </row>
    <row r="205" spans="1:29" x14ac:dyDescent="0.2">
      <c r="A205" s="132">
        <f t="shared" si="65"/>
        <v>197</v>
      </c>
      <c r="B205" s="6"/>
      <c r="C205" s="3"/>
      <c r="D205" s="3"/>
      <c r="E205" s="3"/>
      <c r="F205" s="5"/>
      <c r="G205" s="5"/>
      <c r="H205" s="2">
        <v>0</v>
      </c>
      <c r="I205" s="1">
        <v>0</v>
      </c>
      <c r="J205" s="1">
        <v>0</v>
      </c>
      <c r="K205" s="127">
        <f t="shared" si="61"/>
        <v>0</v>
      </c>
      <c r="L205" s="127">
        <f t="shared" si="66"/>
        <v>0</v>
      </c>
      <c r="M205" s="127">
        <f t="shared" si="62"/>
        <v>0</v>
      </c>
      <c r="N205" s="127">
        <f t="shared" si="67"/>
        <v>0</v>
      </c>
      <c r="O205" s="127">
        <f t="shared" si="68"/>
        <v>0</v>
      </c>
      <c r="P205" s="127">
        <f t="shared" si="69"/>
        <v>0</v>
      </c>
      <c r="Q205" s="127">
        <f t="shared" si="70"/>
        <v>0</v>
      </c>
      <c r="R205" s="1">
        <v>0</v>
      </c>
      <c r="S205" s="127">
        <f t="shared" si="71"/>
        <v>0</v>
      </c>
      <c r="T205" s="127">
        <f t="shared" si="63"/>
        <v>0</v>
      </c>
      <c r="U205" s="127">
        <f t="shared" si="72"/>
        <v>0</v>
      </c>
      <c r="W205" s="127">
        <f t="shared" si="73"/>
        <v>0</v>
      </c>
      <c r="X205" s="125">
        <f t="shared" si="74"/>
        <v>0</v>
      </c>
      <c r="Y205" s="125" t="str">
        <f t="shared" si="64"/>
        <v>ok</v>
      </c>
      <c r="Z205" s="125" t="str">
        <f t="shared" si="75"/>
        <v>ok</v>
      </c>
      <c r="AA205" s="125" t="str">
        <f t="shared" si="76"/>
        <v>ok</v>
      </c>
      <c r="AB205" s="125" t="str">
        <f t="shared" si="77"/>
        <v>ok</v>
      </c>
      <c r="AC205" s="125" t="str">
        <f t="shared" si="78"/>
        <v>ok</v>
      </c>
    </row>
    <row r="206" spans="1:29" x14ac:dyDescent="0.2">
      <c r="A206" s="132">
        <f t="shared" si="65"/>
        <v>198</v>
      </c>
      <c r="B206" s="6"/>
      <c r="C206" s="3"/>
      <c r="D206" s="3"/>
      <c r="E206" s="3"/>
      <c r="F206" s="5"/>
      <c r="G206" s="5"/>
      <c r="H206" s="2">
        <v>0</v>
      </c>
      <c r="I206" s="1">
        <v>0</v>
      </c>
      <c r="J206" s="1">
        <v>0</v>
      </c>
      <c r="K206" s="127">
        <f t="shared" si="61"/>
        <v>0</v>
      </c>
      <c r="L206" s="127">
        <f t="shared" si="66"/>
        <v>0</v>
      </c>
      <c r="M206" s="127">
        <f t="shared" si="62"/>
        <v>0</v>
      </c>
      <c r="N206" s="127">
        <f t="shared" si="67"/>
        <v>0</v>
      </c>
      <c r="O206" s="127">
        <f t="shared" si="68"/>
        <v>0</v>
      </c>
      <c r="P206" s="127">
        <f t="shared" si="69"/>
        <v>0</v>
      </c>
      <c r="Q206" s="127">
        <f t="shared" si="70"/>
        <v>0</v>
      </c>
      <c r="R206" s="1">
        <v>0</v>
      </c>
      <c r="S206" s="127">
        <f t="shared" si="71"/>
        <v>0</v>
      </c>
      <c r="T206" s="127">
        <f t="shared" si="63"/>
        <v>0</v>
      </c>
      <c r="U206" s="127">
        <f t="shared" si="72"/>
        <v>0</v>
      </c>
      <c r="W206" s="127">
        <f t="shared" si="73"/>
        <v>0</v>
      </c>
      <c r="X206" s="125">
        <f t="shared" si="74"/>
        <v>0</v>
      </c>
      <c r="Y206" s="125" t="str">
        <f t="shared" si="64"/>
        <v>ok</v>
      </c>
      <c r="Z206" s="125" t="str">
        <f t="shared" si="75"/>
        <v>ok</v>
      </c>
      <c r="AA206" s="125" t="str">
        <f t="shared" si="76"/>
        <v>ok</v>
      </c>
      <c r="AB206" s="125" t="str">
        <f t="shared" si="77"/>
        <v>ok</v>
      </c>
      <c r="AC206" s="125" t="str">
        <f t="shared" si="78"/>
        <v>ok</v>
      </c>
    </row>
    <row r="207" spans="1:29" x14ac:dyDescent="0.2">
      <c r="A207" s="132">
        <f t="shared" si="65"/>
        <v>199</v>
      </c>
      <c r="B207" s="6"/>
      <c r="C207" s="3"/>
      <c r="D207" s="3"/>
      <c r="E207" s="3"/>
      <c r="F207" s="5"/>
      <c r="G207" s="5"/>
      <c r="H207" s="2">
        <v>0</v>
      </c>
      <c r="I207" s="1">
        <v>0</v>
      </c>
      <c r="J207" s="1">
        <v>0</v>
      </c>
      <c r="K207" s="127">
        <f t="shared" si="61"/>
        <v>0</v>
      </c>
      <c r="L207" s="127">
        <f t="shared" si="66"/>
        <v>0</v>
      </c>
      <c r="M207" s="127">
        <f t="shared" si="62"/>
        <v>0</v>
      </c>
      <c r="N207" s="127">
        <f t="shared" si="67"/>
        <v>0</v>
      </c>
      <c r="O207" s="127">
        <f t="shared" si="68"/>
        <v>0</v>
      </c>
      <c r="P207" s="127">
        <f t="shared" si="69"/>
        <v>0</v>
      </c>
      <c r="Q207" s="127">
        <f t="shared" si="70"/>
        <v>0</v>
      </c>
      <c r="R207" s="1">
        <v>0</v>
      </c>
      <c r="S207" s="127">
        <f t="shared" si="71"/>
        <v>0</v>
      </c>
      <c r="T207" s="127">
        <f t="shared" si="63"/>
        <v>0</v>
      </c>
      <c r="U207" s="127">
        <f t="shared" si="72"/>
        <v>0</v>
      </c>
      <c r="W207" s="127">
        <f t="shared" si="73"/>
        <v>0</v>
      </c>
      <c r="X207" s="125">
        <f t="shared" si="74"/>
        <v>0</v>
      </c>
      <c r="Y207" s="125" t="str">
        <f t="shared" si="64"/>
        <v>ok</v>
      </c>
      <c r="Z207" s="125" t="str">
        <f t="shared" si="75"/>
        <v>ok</v>
      </c>
      <c r="AA207" s="125" t="str">
        <f t="shared" si="76"/>
        <v>ok</v>
      </c>
      <c r="AB207" s="125" t="str">
        <f t="shared" si="77"/>
        <v>ok</v>
      </c>
      <c r="AC207" s="125" t="str">
        <f t="shared" si="78"/>
        <v>ok</v>
      </c>
    </row>
    <row r="208" spans="1:29" x14ac:dyDescent="0.2">
      <c r="A208" s="132">
        <f t="shared" si="65"/>
        <v>200</v>
      </c>
      <c r="B208" s="6"/>
      <c r="C208" s="3"/>
      <c r="D208" s="3"/>
      <c r="E208" s="3"/>
      <c r="F208" s="5"/>
      <c r="G208" s="5"/>
      <c r="H208" s="2">
        <v>0</v>
      </c>
      <c r="I208" s="1">
        <v>0</v>
      </c>
      <c r="J208" s="1">
        <v>0</v>
      </c>
      <c r="K208" s="127">
        <f t="shared" si="61"/>
        <v>0</v>
      </c>
      <c r="L208" s="127">
        <f t="shared" si="66"/>
        <v>0</v>
      </c>
      <c r="M208" s="127">
        <f t="shared" si="62"/>
        <v>0</v>
      </c>
      <c r="N208" s="127">
        <f t="shared" si="67"/>
        <v>0</v>
      </c>
      <c r="O208" s="127">
        <f t="shared" si="68"/>
        <v>0</v>
      </c>
      <c r="P208" s="127">
        <f t="shared" si="69"/>
        <v>0</v>
      </c>
      <c r="Q208" s="127">
        <f t="shared" si="70"/>
        <v>0</v>
      </c>
      <c r="R208" s="1">
        <v>0</v>
      </c>
      <c r="S208" s="127">
        <f t="shared" si="71"/>
        <v>0</v>
      </c>
      <c r="T208" s="127">
        <f t="shared" si="63"/>
        <v>0</v>
      </c>
      <c r="U208" s="127">
        <f t="shared" si="72"/>
        <v>0</v>
      </c>
      <c r="W208" s="127">
        <f t="shared" si="73"/>
        <v>0</v>
      </c>
      <c r="X208" s="125">
        <f t="shared" si="74"/>
        <v>0</v>
      </c>
      <c r="Y208" s="125" t="str">
        <f t="shared" si="64"/>
        <v>ok</v>
      </c>
      <c r="Z208" s="125" t="str">
        <f t="shared" si="75"/>
        <v>ok</v>
      </c>
      <c r="AA208" s="125" t="str">
        <f t="shared" si="76"/>
        <v>ok</v>
      </c>
      <c r="AB208" s="125" t="str">
        <f t="shared" si="77"/>
        <v>ok</v>
      </c>
      <c r="AC208" s="125" t="str">
        <f t="shared" si="78"/>
        <v>ok</v>
      </c>
    </row>
    <row r="209" spans="1:29" x14ac:dyDescent="0.2">
      <c r="A209" s="132">
        <f t="shared" si="65"/>
        <v>201</v>
      </c>
      <c r="B209" s="6"/>
      <c r="C209" s="3"/>
      <c r="D209" s="3"/>
      <c r="E209" s="3"/>
      <c r="F209" s="5"/>
      <c r="G209" s="5"/>
      <c r="H209" s="2">
        <v>0</v>
      </c>
      <c r="I209" s="1">
        <v>0</v>
      </c>
      <c r="J209" s="1">
        <v>0</v>
      </c>
      <c r="K209" s="127">
        <f t="shared" si="61"/>
        <v>0</v>
      </c>
      <c r="L209" s="127">
        <f t="shared" si="66"/>
        <v>0</v>
      </c>
      <c r="M209" s="127">
        <f t="shared" si="62"/>
        <v>0</v>
      </c>
      <c r="N209" s="127">
        <f t="shared" si="67"/>
        <v>0</v>
      </c>
      <c r="O209" s="127">
        <f t="shared" si="68"/>
        <v>0</v>
      </c>
      <c r="P209" s="127">
        <f t="shared" si="69"/>
        <v>0</v>
      </c>
      <c r="Q209" s="127">
        <f t="shared" si="70"/>
        <v>0</v>
      </c>
      <c r="R209" s="1">
        <v>0</v>
      </c>
      <c r="S209" s="127">
        <f t="shared" si="71"/>
        <v>0</v>
      </c>
      <c r="T209" s="127">
        <f t="shared" si="63"/>
        <v>0</v>
      </c>
      <c r="U209" s="127">
        <f t="shared" si="72"/>
        <v>0</v>
      </c>
      <c r="W209" s="127">
        <f t="shared" si="73"/>
        <v>0</v>
      </c>
      <c r="X209" s="125">
        <f t="shared" si="74"/>
        <v>0</v>
      </c>
      <c r="Y209" s="125" t="str">
        <f t="shared" si="64"/>
        <v>ok</v>
      </c>
      <c r="Z209" s="125" t="str">
        <f t="shared" si="75"/>
        <v>ok</v>
      </c>
      <c r="AA209" s="125" t="str">
        <f t="shared" si="76"/>
        <v>ok</v>
      </c>
      <c r="AB209" s="125" t="str">
        <f t="shared" si="77"/>
        <v>ok</v>
      </c>
      <c r="AC209" s="125" t="str">
        <f t="shared" si="78"/>
        <v>ok</v>
      </c>
    </row>
    <row r="210" spans="1:29" x14ac:dyDescent="0.2">
      <c r="A210" s="132">
        <f t="shared" si="65"/>
        <v>202</v>
      </c>
      <c r="B210" s="6"/>
      <c r="C210" s="3"/>
      <c r="D210" s="3"/>
      <c r="E210" s="3"/>
      <c r="F210" s="5"/>
      <c r="G210" s="5"/>
      <c r="H210" s="2">
        <v>0</v>
      </c>
      <c r="I210" s="1">
        <v>0</v>
      </c>
      <c r="J210" s="1">
        <v>0</v>
      </c>
      <c r="K210" s="127">
        <f t="shared" si="61"/>
        <v>0</v>
      </c>
      <c r="L210" s="127">
        <f t="shared" si="66"/>
        <v>0</v>
      </c>
      <c r="M210" s="127">
        <f t="shared" si="62"/>
        <v>0</v>
      </c>
      <c r="N210" s="127">
        <f t="shared" si="67"/>
        <v>0</v>
      </c>
      <c r="O210" s="127">
        <f t="shared" si="68"/>
        <v>0</v>
      </c>
      <c r="P210" s="127">
        <f t="shared" si="69"/>
        <v>0</v>
      </c>
      <c r="Q210" s="127">
        <f t="shared" si="70"/>
        <v>0</v>
      </c>
      <c r="R210" s="1">
        <v>0</v>
      </c>
      <c r="S210" s="127">
        <f t="shared" si="71"/>
        <v>0</v>
      </c>
      <c r="T210" s="127">
        <f t="shared" si="63"/>
        <v>0</v>
      </c>
      <c r="U210" s="127">
        <f t="shared" si="72"/>
        <v>0</v>
      </c>
      <c r="W210" s="127">
        <f t="shared" si="73"/>
        <v>0</v>
      </c>
      <c r="X210" s="125">
        <f t="shared" si="74"/>
        <v>0</v>
      </c>
      <c r="Y210" s="125" t="str">
        <f t="shared" si="64"/>
        <v>ok</v>
      </c>
      <c r="Z210" s="125" t="str">
        <f t="shared" si="75"/>
        <v>ok</v>
      </c>
      <c r="AA210" s="125" t="str">
        <f t="shared" si="76"/>
        <v>ok</v>
      </c>
      <c r="AB210" s="125" t="str">
        <f t="shared" si="77"/>
        <v>ok</v>
      </c>
      <c r="AC210" s="125" t="str">
        <f t="shared" si="78"/>
        <v>ok</v>
      </c>
    </row>
    <row r="211" spans="1:29" x14ac:dyDescent="0.2">
      <c r="A211" s="132">
        <f t="shared" ref="A211:A219" si="79">+A210+1</f>
        <v>203</v>
      </c>
      <c r="B211" s="6"/>
      <c r="C211" s="3"/>
      <c r="D211" s="3"/>
      <c r="E211" s="3"/>
      <c r="F211" s="5"/>
      <c r="G211" s="5"/>
      <c r="H211" s="2">
        <v>0</v>
      </c>
      <c r="I211" s="1">
        <v>0</v>
      </c>
      <c r="J211" s="1">
        <v>0</v>
      </c>
      <c r="K211" s="127">
        <f t="shared" si="61"/>
        <v>0</v>
      </c>
      <c r="L211" s="127">
        <f t="shared" si="66"/>
        <v>0</v>
      </c>
      <c r="M211" s="127">
        <f t="shared" si="62"/>
        <v>0</v>
      </c>
      <c r="N211" s="127">
        <f t="shared" si="67"/>
        <v>0</v>
      </c>
      <c r="O211" s="127">
        <f t="shared" si="68"/>
        <v>0</v>
      </c>
      <c r="P211" s="127">
        <f t="shared" si="69"/>
        <v>0</v>
      </c>
      <c r="Q211" s="127">
        <f t="shared" si="70"/>
        <v>0</v>
      </c>
      <c r="R211" s="1">
        <v>0</v>
      </c>
      <c r="S211" s="127">
        <f t="shared" si="71"/>
        <v>0</v>
      </c>
      <c r="T211" s="127">
        <f t="shared" si="63"/>
        <v>0</v>
      </c>
      <c r="U211" s="127">
        <f t="shared" si="72"/>
        <v>0</v>
      </c>
      <c r="W211" s="127">
        <f t="shared" si="73"/>
        <v>0</v>
      </c>
      <c r="X211" s="125">
        <f t="shared" si="74"/>
        <v>0</v>
      </c>
      <c r="Y211" s="125" t="str">
        <f t="shared" si="64"/>
        <v>ok</v>
      </c>
      <c r="Z211" s="125" t="str">
        <f t="shared" si="75"/>
        <v>ok</v>
      </c>
      <c r="AA211" s="125" t="str">
        <f t="shared" si="76"/>
        <v>ok</v>
      </c>
      <c r="AB211" s="125" t="str">
        <f t="shared" si="77"/>
        <v>ok</v>
      </c>
      <c r="AC211" s="125" t="str">
        <f t="shared" si="78"/>
        <v>ok</v>
      </c>
    </row>
    <row r="212" spans="1:29" x14ac:dyDescent="0.2">
      <c r="A212" s="132">
        <f t="shared" si="79"/>
        <v>204</v>
      </c>
      <c r="B212" s="6"/>
      <c r="C212" s="3"/>
      <c r="D212" s="3"/>
      <c r="E212" s="3"/>
      <c r="F212" s="5"/>
      <c r="G212" s="5"/>
      <c r="H212" s="2">
        <v>0</v>
      </c>
      <c r="I212" s="1">
        <v>0</v>
      </c>
      <c r="J212" s="1">
        <v>0</v>
      </c>
      <c r="K212" s="127">
        <f t="shared" si="61"/>
        <v>0</v>
      </c>
      <c r="L212" s="127">
        <f t="shared" si="66"/>
        <v>0</v>
      </c>
      <c r="M212" s="127">
        <f t="shared" si="62"/>
        <v>0</v>
      </c>
      <c r="N212" s="127">
        <f t="shared" si="67"/>
        <v>0</v>
      </c>
      <c r="O212" s="127">
        <f t="shared" si="68"/>
        <v>0</v>
      </c>
      <c r="P212" s="127">
        <f t="shared" si="69"/>
        <v>0</v>
      </c>
      <c r="Q212" s="127">
        <f t="shared" si="70"/>
        <v>0</v>
      </c>
      <c r="R212" s="1">
        <v>0</v>
      </c>
      <c r="S212" s="127">
        <f t="shared" si="71"/>
        <v>0</v>
      </c>
      <c r="T212" s="127">
        <f t="shared" si="63"/>
        <v>0</v>
      </c>
      <c r="U212" s="127">
        <f t="shared" si="72"/>
        <v>0</v>
      </c>
      <c r="W212" s="127">
        <f t="shared" si="73"/>
        <v>0</v>
      </c>
      <c r="X212" s="125">
        <f t="shared" si="74"/>
        <v>0</v>
      </c>
      <c r="Y212" s="125" t="str">
        <f t="shared" si="64"/>
        <v>ok</v>
      </c>
      <c r="Z212" s="125" t="str">
        <f t="shared" si="75"/>
        <v>ok</v>
      </c>
      <c r="AA212" s="125" t="str">
        <f t="shared" si="76"/>
        <v>ok</v>
      </c>
      <c r="AB212" s="125" t="str">
        <f t="shared" si="77"/>
        <v>ok</v>
      </c>
      <c r="AC212" s="125" t="str">
        <f t="shared" si="78"/>
        <v>ok</v>
      </c>
    </row>
    <row r="213" spans="1:29" x14ac:dyDescent="0.2">
      <c r="A213" s="132">
        <f t="shared" si="79"/>
        <v>205</v>
      </c>
      <c r="B213" s="6"/>
      <c r="C213" s="3"/>
      <c r="D213" s="3"/>
      <c r="E213" s="3"/>
      <c r="F213" s="5"/>
      <c r="G213" s="5"/>
      <c r="H213" s="2">
        <v>0</v>
      </c>
      <c r="I213" s="1">
        <v>0</v>
      </c>
      <c r="J213" s="1">
        <v>0</v>
      </c>
      <c r="K213" s="127">
        <f t="shared" si="61"/>
        <v>0</v>
      </c>
      <c r="L213" s="127">
        <f t="shared" si="66"/>
        <v>0</v>
      </c>
      <c r="M213" s="127">
        <f t="shared" si="62"/>
        <v>0</v>
      </c>
      <c r="N213" s="127">
        <f t="shared" si="67"/>
        <v>0</v>
      </c>
      <c r="O213" s="127">
        <f t="shared" si="68"/>
        <v>0</v>
      </c>
      <c r="P213" s="127">
        <f t="shared" si="69"/>
        <v>0</v>
      </c>
      <c r="Q213" s="127">
        <f t="shared" si="70"/>
        <v>0</v>
      </c>
      <c r="R213" s="1">
        <v>0</v>
      </c>
      <c r="S213" s="127">
        <f t="shared" si="71"/>
        <v>0</v>
      </c>
      <c r="T213" s="127">
        <f t="shared" si="63"/>
        <v>0</v>
      </c>
      <c r="U213" s="127">
        <f t="shared" si="72"/>
        <v>0</v>
      </c>
      <c r="W213" s="127">
        <f t="shared" si="73"/>
        <v>0</v>
      </c>
      <c r="X213" s="125">
        <f t="shared" si="74"/>
        <v>0</v>
      </c>
      <c r="Y213" s="125" t="str">
        <f t="shared" si="64"/>
        <v>ok</v>
      </c>
      <c r="Z213" s="125" t="str">
        <f t="shared" si="75"/>
        <v>ok</v>
      </c>
      <c r="AA213" s="125" t="str">
        <f t="shared" si="76"/>
        <v>ok</v>
      </c>
      <c r="AB213" s="125" t="str">
        <f t="shared" si="77"/>
        <v>ok</v>
      </c>
      <c r="AC213" s="125" t="str">
        <f t="shared" si="78"/>
        <v>ok</v>
      </c>
    </row>
    <row r="214" spans="1:29" x14ac:dyDescent="0.2">
      <c r="A214" s="132">
        <f t="shared" si="79"/>
        <v>206</v>
      </c>
      <c r="B214" s="6"/>
      <c r="C214" s="3"/>
      <c r="D214" s="3"/>
      <c r="E214" s="3"/>
      <c r="F214" s="5"/>
      <c r="G214" s="5"/>
      <c r="H214" s="2">
        <v>0</v>
      </c>
      <c r="I214" s="1">
        <v>0</v>
      </c>
      <c r="J214" s="1">
        <v>0</v>
      </c>
      <c r="K214" s="127">
        <f t="shared" si="61"/>
        <v>0</v>
      </c>
      <c r="L214" s="127">
        <f t="shared" si="66"/>
        <v>0</v>
      </c>
      <c r="M214" s="127">
        <f t="shared" si="62"/>
        <v>0</v>
      </c>
      <c r="N214" s="127">
        <f t="shared" si="67"/>
        <v>0</v>
      </c>
      <c r="O214" s="127">
        <f t="shared" si="68"/>
        <v>0</v>
      </c>
      <c r="P214" s="127">
        <f t="shared" si="69"/>
        <v>0</v>
      </c>
      <c r="Q214" s="127">
        <f t="shared" si="70"/>
        <v>0</v>
      </c>
      <c r="R214" s="1">
        <v>0</v>
      </c>
      <c r="S214" s="127">
        <f t="shared" si="71"/>
        <v>0</v>
      </c>
      <c r="T214" s="127">
        <f t="shared" si="63"/>
        <v>0</v>
      </c>
      <c r="U214" s="127">
        <f t="shared" si="72"/>
        <v>0</v>
      </c>
      <c r="W214" s="127">
        <f t="shared" si="73"/>
        <v>0</v>
      </c>
      <c r="X214" s="125">
        <f t="shared" si="74"/>
        <v>0</v>
      </c>
      <c r="Y214" s="125" t="str">
        <f t="shared" si="64"/>
        <v>ok</v>
      </c>
      <c r="Z214" s="125" t="str">
        <f t="shared" si="75"/>
        <v>ok</v>
      </c>
      <c r="AA214" s="125" t="str">
        <f t="shared" si="76"/>
        <v>ok</v>
      </c>
      <c r="AB214" s="125" t="str">
        <f t="shared" si="77"/>
        <v>ok</v>
      </c>
      <c r="AC214" s="125" t="str">
        <f t="shared" si="78"/>
        <v>ok</v>
      </c>
    </row>
    <row r="215" spans="1:29" x14ac:dyDescent="0.2">
      <c r="A215" s="132">
        <f t="shared" si="79"/>
        <v>207</v>
      </c>
      <c r="B215" s="6"/>
      <c r="C215" s="3"/>
      <c r="D215" s="3"/>
      <c r="E215" s="3"/>
      <c r="F215" s="5"/>
      <c r="G215" s="5"/>
      <c r="H215" s="2">
        <v>0</v>
      </c>
      <c r="I215" s="1">
        <v>0</v>
      </c>
      <c r="J215" s="1">
        <v>0</v>
      </c>
      <c r="K215" s="127">
        <f t="shared" si="61"/>
        <v>0</v>
      </c>
      <c r="L215" s="127">
        <f t="shared" si="66"/>
        <v>0</v>
      </c>
      <c r="M215" s="127">
        <f t="shared" si="62"/>
        <v>0</v>
      </c>
      <c r="N215" s="127">
        <f t="shared" si="67"/>
        <v>0</v>
      </c>
      <c r="O215" s="127">
        <f t="shared" si="68"/>
        <v>0</v>
      </c>
      <c r="P215" s="127">
        <f t="shared" si="69"/>
        <v>0</v>
      </c>
      <c r="Q215" s="127">
        <f t="shared" si="70"/>
        <v>0</v>
      </c>
      <c r="R215" s="1">
        <v>0</v>
      </c>
      <c r="S215" s="127">
        <f t="shared" si="71"/>
        <v>0</v>
      </c>
      <c r="T215" s="127">
        <f t="shared" si="63"/>
        <v>0</v>
      </c>
      <c r="U215" s="127">
        <f t="shared" si="72"/>
        <v>0</v>
      </c>
      <c r="W215" s="127">
        <f t="shared" si="73"/>
        <v>0</v>
      </c>
      <c r="X215" s="125">
        <f t="shared" si="74"/>
        <v>0</v>
      </c>
      <c r="Y215" s="125" t="str">
        <f t="shared" si="64"/>
        <v>ok</v>
      </c>
      <c r="Z215" s="125" t="str">
        <f t="shared" si="75"/>
        <v>ok</v>
      </c>
      <c r="AA215" s="125" t="str">
        <f t="shared" si="76"/>
        <v>ok</v>
      </c>
      <c r="AB215" s="125" t="str">
        <f t="shared" si="77"/>
        <v>ok</v>
      </c>
      <c r="AC215" s="125" t="str">
        <f t="shared" si="78"/>
        <v>ok</v>
      </c>
    </row>
    <row r="216" spans="1:29" x14ac:dyDescent="0.2">
      <c r="A216" s="132">
        <f t="shared" si="79"/>
        <v>208</v>
      </c>
      <c r="B216" s="6"/>
      <c r="C216" s="3"/>
      <c r="D216" s="3"/>
      <c r="E216" s="3"/>
      <c r="F216" s="5"/>
      <c r="G216" s="5"/>
      <c r="H216" s="2">
        <v>0</v>
      </c>
      <c r="I216" s="1">
        <v>0</v>
      </c>
      <c r="J216" s="1">
        <v>0</v>
      </c>
      <c r="K216" s="127">
        <f t="shared" si="61"/>
        <v>0</v>
      </c>
      <c r="L216" s="127">
        <f t="shared" si="66"/>
        <v>0</v>
      </c>
      <c r="M216" s="127">
        <f t="shared" si="62"/>
        <v>0</v>
      </c>
      <c r="N216" s="127">
        <f t="shared" si="67"/>
        <v>0</v>
      </c>
      <c r="O216" s="127">
        <f t="shared" si="68"/>
        <v>0</v>
      </c>
      <c r="P216" s="127">
        <f t="shared" si="69"/>
        <v>0</v>
      </c>
      <c r="Q216" s="127">
        <f t="shared" si="70"/>
        <v>0</v>
      </c>
      <c r="R216" s="1">
        <v>0</v>
      </c>
      <c r="S216" s="127">
        <f t="shared" si="71"/>
        <v>0</v>
      </c>
      <c r="T216" s="127">
        <f t="shared" si="63"/>
        <v>0</v>
      </c>
      <c r="U216" s="127">
        <f t="shared" si="72"/>
        <v>0</v>
      </c>
      <c r="W216" s="127">
        <f t="shared" si="73"/>
        <v>0</v>
      </c>
      <c r="X216" s="125">
        <f t="shared" si="74"/>
        <v>0</v>
      </c>
      <c r="Y216" s="125" t="str">
        <f t="shared" si="64"/>
        <v>ok</v>
      </c>
      <c r="Z216" s="125" t="str">
        <f t="shared" si="75"/>
        <v>ok</v>
      </c>
      <c r="AA216" s="125" t="str">
        <f t="shared" si="76"/>
        <v>ok</v>
      </c>
      <c r="AB216" s="125" t="str">
        <f t="shared" si="77"/>
        <v>ok</v>
      </c>
      <c r="AC216" s="125" t="str">
        <f t="shared" si="78"/>
        <v>ok</v>
      </c>
    </row>
    <row r="217" spans="1:29" x14ac:dyDescent="0.2">
      <c r="A217" s="132">
        <f t="shared" si="79"/>
        <v>209</v>
      </c>
      <c r="B217" s="6"/>
      <c r="C217" s="3"/>
      <c r="D217" s="3"/>
      <c r="E217" s="3"/>
      <c r="F217" s="5"/>
      <c r="G217" s="5"/>
      <c r="H217" s="2">
        <v>0</v>
      </c>
      <c r="I217" s="1">
        <v>0</v>
      </c>
      <c r="J217" s="1">
        <v>0</v>
      </c>
      <c r="K217" s="127">
        <f t="shared" si="61"/>
        <v>0</v>
      </c>
      <c r="L217" s="127">
        <f t="shared" si="66"/>
        <v>0</v>
      </c>
      <c r="M217" s="127">
        <f t="shared" si="62"/>
        <v>0</v>
      </c>
      <c r="N217" s="127">
        <f t="shared" si="67"/>
        <v>0</v>
      </c>
      <c r="O217" s="127">
        <f t="shared" si="68"/>
        <v>0</v>
      </c>
      <c r="P217" s="127">
        <f t="shared" si="69"/>
        <v>0</v>
      </c>
      <c r="Q217" s="127">
        <f t="shared" si="70"/>
        <v>0</v>
      </c>
      <c r="R217" s="1">
        <v>0</v>
      </c>
      <c r="S217" s="127">
        <f t="shared" si="71"/>
        <v>0</v>
      </c>
      <c r="T217" s="127">
        <f t="shared" si="63"/>
        <v>0</v>
      </c>
      <c r="U217" s="127">
        <f t="shared" si="72"/>
        <v>0</v>
      </c>
      <c r="W217" s="127">
        <f t="shared" si="73"/>
        <v>0</v>
      </c>
      <c r="X217" s="125">
        <f t="shared" si="74"/>
        <v>0</v>
      </c>
      <c r="Y217" s="125" t="str">
        <f t="shared" si="64"/>
        <v>ok</v>
      </c>
      <c r="Z217" s="125" t="str">
        <f t="shared" si="75"/>
        <v>ok</v>
      </c>
      <c r="AA217" s="125" t="str">
        <f t="shared" si="76"/>
        <v>ok</v>
      </c>
      <c r="AB217" s="125" t="str">
        <f t="shared" si="77"/>
        <v>ok</v>
      </c>
      <c r="AC217" s="125" t="str">
        <f t="shared" si="78"/>
        <v>ok</v>
      </c>
    </row>
    <row r="218" spans="1:29" x14ac:dyDescent="0.2">
      <c r="A218" s="132">
        <f t="shared" si="79"/>
        <v>210</v>
      </c>
      <c r="B218" s="6"/>
      <c r="C218" s="3"/>
      <c r="D218" s="3"/>
      <c r="E218" s="3"/>
      <c r="F218" s="5"/>
      <c r="G218" s="5"/>
      <c r="H218" s="2">
        <v>0</v>
      </c>
      <c r="I218" s="1">
        <v>0</v>
      </c>
      <c r="J218" s="1">
        <v>0</v>
      </c>
      <c r="K218" s="127">
        <f t="shared" si="61"/>
        <v>0</v>
      </c>
      <c r="L218" s="127">
        <f t="shared" si="66"/>
        <v>0</v>
      </c>
      <c r="M218" s="127">
        <f t="shared" si="62"/>
        <v>0</v>
      </c>
      <c r="N218" s="127">
        <f t="shared" si="67"/>
        <v>0</v>
      </c>
      <c r="O218" s="127">
        <f t="shared" si="68"/>
        <v>0</v>
      </c>
      <c r="P218" s="127">
        <f t="shared" si="69"/>
        <v>0</v>
      </c>
      <c r="Q218" s="127">
        <f t="shared" si="70"/>
        <v>0</v>
      </c>
      <c r="R218" s="1">
        <v>0</v>
      </c>
      <c r="S218" s="127">
        <f t="shared" si="71"/>
        <v>0</v>
      </c>
      <c r="T218" s="127">
        <f t="shared" si="63"/>
        <v>0</v>
      </c>
      <c r="U218" s="127">
        <f t="shared" si="72"/>
        <v>0</v>
      </c>
      <c r="W218" s="127">
        <f t="shared" si="73"/>
        <v>0</v>
      </c>
      <c r="X218" s="125">
        <f t="shared" si="74"/>
        <v>0</v>
      </c>
      <c r="Y218" s="125" t="str">
        <f t="shared" si="64"/>
        <v>ok</v>
      </c>
      <c r="Z218" s="125" t="str">
        <f t="shared" si="75"/>
        <v>ok</v>
      </c>
      <c r="AA218" s="125" t="str">
        <f t="shared" si="76"/>
        <v>ok</v>
      </c>
      <c r="AB218" s="125" t="str">
        <f t="shared" si="77"/>
        <v>ok</v>
      </c>
      <c r="AC218" s="125" t="str">
        <f t="shared" si="78"/>
        <v>ok</v>
      </c>
    </row>
    <row r="219" spans="1:29" x14ac:dyDescent="0.2">
      <c r="A219" s="132">
        <f t="shared" si="79"/>
        <v>211</v>
      </c>
      <c r="B219" s="6"/>
      <c r="C219" s="3"/>
      <c r="D219" s="3"/>
      <c r="E219" s="3"/>
      <c r="F219" s="5"/>
      <c r="G219" s="5"/>
      <c r="H219" s="2">
        <v>0</v>
      </c>
      <c r="I219" s="1">
        <v>0</v>
      </c>
      <c r="J219" s="1">
        <v>0</v>
      </c>
      <c r="K219" s="127">
        <f t="shared" si="61"/>
        <v>0</v>
      </c>
      <c r="L219" s="127">
        <f t="shared" si="66"/>
        <v>0</v>
      </c>
      <c r="M219" s="127">
        <f t="shared" si="62"/>
        <v>0</v>
      </c>
      <c r="N219" s="127">
        <f t="shared" si="67"/>
        <v>0</v>
      </c>
      <c r="O219" s="127">
        <f t="shared" si="68"/>
        <v>0</v>
      </c>
      <c r="P219" s="127">
        <f t="shared" si="69"/>
        <v>0</v>
      </c>
      <c r="Q219" s="127">
        <f t="shared" si="70"/>
        <v>0</v>
      </c>
      <c r="R219" s="1">
        <v>0</v>
      </c>
      <c r="S219" s="127">
        <f t="shared" si="71"/>
        <v>0</v>
      </c>
      <c r="T219" s="127">
        <f t="shared" si="63"/>
        <v>0</v>
      </c>
      <c r="U219" s="127">
        <f t="shared" si="72"/>
        <v>0</v>
      </c>
      <c r="W219" s="127">
        <f t="shared" si="73"/>
        <v>0</v>
      </c>
      <c r="X219" s="125">
        <f t="shared" si="74"/>
        <v>0</v>
      </c>
      <c r="Y219" s="125" t="str">
        <f t="shared" si="64"/>
        <v>ok</v>
      </c>
      <c r="Z219" s="125" t="str">
        <f t="shared" si="75"/>
        <v>ok</v>
      </c>
      <c r="AA219" s="125" t="str">
        <f t="shared" si="76"/>
        <v>ok</v>
      </c>
      <c r="AB219" s="125" t="str">
        <f t="shared" si="77"/>
        <v>ok</v>
      </c>
      <c r="AC219" s="125" t="str">
        <f t="shared" si="78"/>
        <v>ok</v>
      </c>
    </row>
    <row r="220" spans="1:29" x14ac:dyDescent="0.2">
      <c r="A220" s="132">
        <f>+A219+1</f>
        <v>212</v>
      </c>
      <c r="B220" s="6"/>
      <c r="C220" s="3"/>
      <c r="D220" s="3"/>
      <c r="E220" s="3"/>
      <c r="F220" s="5"/>
      <c r="G220" s="5"/>
      <c r="H220" s="2">
        <v>0</v>
      </c>
      <c r="I220" s="1">
        <v>0</v>
      </c>
      <c r="J220" s="1">
        <v>0</v>
      </c>
      <c r="K220" s="127">
        <f t="shared" si="61"/>
        <v>0</v>
      </c>
      <c r="L220" s="127">
        <f t="shared" si="66"/>
        <v>0</v>
      </c>
      <c r="M220" s="127">
        <f t="shared" si="62"/>
        <v>0</v>
      </c>
      <c r="N220" s="127">
        <f t="shared" si="67"/>
        <v>0</v>
      </c>
      <c r="O220" s="127">
        <f t="shared" si="68"/>
        <v>0</v>
      </c>
      <c r="P220" s="127">
        <f t="shared" si="69"/>
        <v>0</v>
      </c>
      <c r="Q220" s="127">
        <f t="shared" si="70"/>
        <v>0</v>
      </c>
      <c r="R220" s="1">
        <v>0</v>
      </c>
      <c r="S220" s="127">
        <f t="shared" si="71"/>
        <v>0</v>
      </c>
      <c r="T220" s="127">
        <f t="shared" si="63"/>
        <v>0</v>
      </c>
      <c r="U220" s="127">
        <f t="shared" si="72"/>
        <v>0</v>
      </c>
      <c r="W220" s="127">
        <f t="shared" si="73"/>
        <v>0</v>
      </c>
      <c r="X220" s="125">
        <f t="shared" si="74"/>
        <v>0</v>
      </c>
      <c r="Y220" s="125" t="str">
        <f t="shared" si="64"/>
        <v>ok</v>
      </c>
      <c r="Z220" s="125" t="str">
        <f t="shared" si="75"/>
        <v>ok</v>
      </c>
      <c r="AA220" s="125" t="str">
        <f t="shared" si="76"/>
        <v>ok</v>
      </c>
      <c r="AB220" s="125" t="str">
        <f t="shared" si="77"/>
        <v>ok</v>
      </c>
      <c r="AC220" s="125" t="str">
        <f t="shared" si="78"/>
        <v>ok</v>
      </c>
    </row>
    <row r="221" spans="1:29" x14ac:dyDescent="0.2">
      <c r="A221" s="132">
        <f>+A220+1</f>
        <v>213</v>
      </c>
      <c r="B221" s="6"/>
      <c r="C221" s="3"/>
      <c r="D221" s="3"/>
      <c r="E221" s="3"/>
      <c r="F221" s="5"/>
      <c r="G221" s="5"/>
      <c r="H221" s="2">
        <v>0</v>
      </c>
      <c r="I221" s="1">
        <v>0</v>
      </c>
      <c r="J221" s="1">
        <v>0</v>
      </c>
      <c r="K221" s="127">
        <f t="shared" si="61"/>
        <v>0</v>
      </c>
      <c r="L221" s="127">
        <f t="shared" si="66"/>
        <v>0</v>
      </c>
      <c r="M221" s="127">
        <f t="shared" si="62"/>
        <v>0</v>
      </c>
      <c r="N221" s="127">
        <f t="shared" si="67"/>
        <v>0</v>
      </c>
      <c r="O221" s="127">
        <f t="shared" si="68"/>
        <v>0</v>
      </c>
      <c r="P221" s="127">
        <f t="shared" si="69"/>
        <v>0</v>
      </c>
      <c r="Q221" s="127">
        <f t="shared" si="70"/>
        <v>0</v>
      </c>
      <c r="R221" s="1">
        <v>0</v>
      </c>
      <c r="S221" s="127">
        <f t="shared" si="71"/>
        <v>0</v>
      </c>
      <c r="T221" s="127">
        <f t="shared" si="63"/>
        <v>0</v>
      </c>
      <c r="U221" s="127">
        <f t="shared" si="72"/>
        <v>0</v>
      </c>
      <c r="W221" s="127">
        <f t="shared" si="73"/>
        <v>0</v>
      </c>
      <c r="X221" s="125">
        <f t="shared" si="74"/>
        <v>0</v>
      </c>
      <c r="Y221" s="125" t="str">
        <f t="shared" si="64"/>
        <v>ok</v>
      </c>
      <c r="Z221" s="125" t="str">
        <f t="shared" si="75"/>
        <v>ok</v>
      </c>
      <c r="AA221" s="125" t="str">
        <f t="shared" si="76"/>
        <v>ok</v>
      </c>
      <c r="AB221" s="125" t="str">
        <f t="shared" si="77"/>
        <v>ok</v>
      </c>
      <c r="AC221" s="125" t="str">
        <f t="shared" si="78"/>
        <v>ok</v>
      </c>
    </row>
    <row r="222" spans="1:29" x14ac:dyDescent="0.2">
      <c r="A222" s="132">
        <f>+A221+1</f>
        <v>214</v>
      </c>
      <c r="B222" s="6"/>
      <c r="C222" s="3"/>
      <c r="D222" s="3"/>
      <c r="E222" s="3"/>
      <c r="F222" s="5"/>
      <c r="G222" s="5"/>
      <c r="H222" s="2">
        <v>0</v>
      </c>
      <c r="I222" s="1">
        <v>0</v>
      </c>
      <c r="J222" s="1">
        <v>0</v>
      </c>
      <c r="K222" s="127">
        <f t="shared" si="61"/>
        <v>0</v>
      </c>
      <c r="L222" s="127">
        <f t="shared" si="66"/>
        <v>0</v>
      </c>
      <c r="M222" s="127">
        <f t="shared" si="62"/>
        <v>0</v>
      </c>
      <c r="N222" s="127">
        <f t="shared" si="67"/>
        <v>0</v>
      </c>
      <c r="O222" s="127">
        <f t="shared" si="68"/>
        <v>0</v>
      </c>
      <c r="P222" s="127">
        <f t="shared" si="69"/>
        <v>0</v>
      </c>
      <c r="Q222" s="127">
        <f t="shared" si="70"/>
        <v>0</v>
      </c>
      <c r="R222" s="1">
        <v>0</v>
      </c>
      <c r="S222" s="127">
        <f t="shared" si="71"/>
        <v>0</v>
      </c>
      <c r="T222" s="127">
        <f t="shared" si="63"/>
        <v>0</v>
      </c>
      <c r="U222" s="127">
        <f t="shared" si="72"/>
        <v>0</v>
      </c>
      <c r="W222" s="127">
        <f t="shared" si="73"/>
        <v>0</v>
      </c>
      <c r="X222" s="125">
        <f t="shared" si="74"/>
        <v>0</v>
      </c>
      <c r="Y222" s="125" t="str">
        <f t="shared" si="64"/>
        <v>ok</v>
      </c>
      <c r="Z222" s="125" t="str">
        <f t="shared" si="75"/>
        <v>ok</v>
      </c>
      <c r="AA222" s="125" t="str">
        <f t="shared" si="76"/>
        <v>ok</v>
      </c>
      <c r="AB222" s="125" t="str">
        <f t="shared" si="77"/>
        <v>ok</v>
      </c>
      <c r="AC222" s="125" t="str">
        <f t="shared" si="78"/>
        <v>ok</v>
      </c>
    </row>
    <row r="223" spans="1:29" x14ac:dyDescent="0.2">
      <c r="A223" s="132">
        <f t="shared" ref="A223:A286" si="80">+A222+1</f>
        <v>215</v>
      </c>
      <c r="B223" s="6"/>
      <c r="C223" s="3"/>
      <c r="D223" s="3"/>
      <c r="E223" s="3"/>
      <c r="F223" s="5"/>
      <c r="G223" s="5"/>
      <c r="H223" s="2">
        <v>0</v>
      </c>
      <c r="I223" s="1">
        <v>0</v>
      </c>
      <c r="J223" s="1">
        <v>0</v>
      </c>
      <c r="K223" s="127">
        <f t="shared" si="61"/>
        <v>0</v>
      </c>
      <c r="L223" s="127">
        <f t="shared" si="66"/>
        <v>0</v>
      </c>
      <c r="M223" s="127">
        <f t="shared" si="62"/>
        <v>0</v>
      </c>
      <c r="N223" s="127">
        <f t="shared" si="67"/>
        <v>0</v>
      </c>
      <c r="O223" s="127">
        <f t="shared" si="68"/>
        <v>0</v>
      </c>
      <c r="P223" s="127">
        <f t="shared" si="69"/>
        <v>0</v>
      </c>
      <c r="Q223" s="127">
        <f t="shared" si="70"/>
        <v>0</v>
      </c>
      <c r="R223" s="1">
        <v>0</v>
      </c>
      <c r="S223" s="127">
        <f t="shared" si="71"/>
        <v>0</v>
      </c>
      <c r="T223" s="127">
        <f t="shared" si="63"/>
        <v>0</v>
      </c>
      <c r="U223" s="127">
        <f t="shared" si="72"/>
        <v>0</v>
      </c>
      <c r="W223" s="127">
        <f t="shared" si="73"/>
        <v>0</v>
      </c>
      <c r="X223" s="125">
        <f t="shared" si="74"/>
        <v>0</v>
      </c>
      <c r="Y223" s="125" t="str">
        <f t="shared" si="64"/>
        <v>ok</v>
      </c>
      <c r="Z223" s="125" t="str">
        <f t="shared" si="75"/>
        <v>ok</v>
      </c>
      <c r="AA223" s="125" t="str">
        <f t="shared" si="76"/>
        <v>ok</v>
      </c>
      <c r="AB223" s="125" t="str">
        <f t="shared" si="77"/>
        <v>ok</v>
      </c>
      <c r="AC223" s="125" t="str">
        <f t="shared" si="78"/>
        <v>ok</v>
      </c>
    </row>
    <row r="224" spans="1:29" x14ac:dyDescent="0.2">
      <c r="A224" s="132">
        <f t="shared" si="80"/>
        <v>216</v>
      </c>
      <c r="B224" s="6"/>
      <c r="C224" s="3"/>
      <c r="D224" s="3"/>
      <c r="E224" s="3"/>
      <c r="F224" s="5"/>
      <c r="G224" s="5"/>
      <c r="H224" s="2">
        <v>0</v>
      </c>
      <c r="I224" s="1">
        <v>0</v>
      </c>
      <c r="J224" s="1">
        <v>0</v>
      </c>
      <c r="K224" s="127">
        <f t="shared" si="61"/>
        <v>0</v>
      </c>
      <c r="L224" s="127">
        <f t="shared" si="66"/>
        <v>0</v>
      </c>
      <c r="M224" s="127">
        <f t="shared" si="62"/>
        <v>0</v>
      </c>
      <c r="N224" s="127">
        <f t="shared" si="67"/>
        <v>0</v>
      </c>
      <c r="O224" s="127">
        <f t="shared" si="68"/>
        <v>0</v>
      </c>
      <c r="P224" s="127">
        <f t="shared" si="69"/>
        <v>0</v>
      </c>
      <c r="Q224" s="127">
        <f t="shared" si="70"/>
        <v>0</v>
      </c>
      <c r="R224" s="1">
        <v>0</v>
      </c>
      <c r="S224" s="127">
        <f t="shared" si="71"/>
        <v>0</v>
      </c>
      <c r="T224" s="127">
        <f t="shared" si="63"/>
        <v>0</v>
      </c>
      <c r="U224" s="127">
        <f t="shared" si="72"/>
        <v>0</v>
      </c>
      <c r="W224" s="127">
        <f t="shared" si="73"/>
        <v>0</v>
      </c>
      <c r="X224" s="125">
        <f t="shared" si="74"/>
        <v>0</v>
      </c>
      <c r="Y224" s="125" t="str">
        <f t="shared" si="64"/>
        <v>ok</v>
      </c>
      <c r="Z224" s="125" t="str">
        <f t="shared" si="75"/>
        <v>ok</v>
      </c>
      <c r="AA224" s="125" t="str">
        <f t="shared" si="76"/>
        <v>ok</v>
      </c>
      <c r="AB224" s="125" t="str">
        <f t="shared" si="77"/>
        <v>ok</v>
      </c>
      <c r="AC224" s="125" t="str">
        <f t="shared" si="78"/>
        <v>ok</v>
      </c>
    </row>
    <row r="225" spans="1:29" x14ac:dyDescent="0.2">
      <c r="A225" s="132">
        <f t="shared" si="80"/>
        <v>217</v>
      </c>
      <c r="B225" s="6"/>
      <c r="C225" s="3"/>
      <c r="D225" s="3"/>
      <c r="E225" s="3"/>
      <c r="F225" s="5"/>
      <c r="G225" s="5"/>
      <c r="H225" s="2">
        <v>0</v>
      </c>
      <c r="I225" s="1">
        <v>0</v>
      </c>
      <c r="J225" s="1">
        <v>0</v>
      </c>
      <c r="K225" s="127">
        <f t="shared" si="61"/>
        <v>0</v>
      </c>
      <c r="L225" s="127">
        <f t="shared" si="66"/>
        <v>0</v>
      </c>
      <c r="M225" s="127">
        <f t="shared" si="62"/>
        <v>0</v>
      </c>
      <c r="N225" s="127">
        <f t="shared" si="67"/>
        <v>0</v>
      </c>
      <c r="O225" s="127">
        <f t="shared" si="68"/>
        <v>0</v>
      </c>
      <c r="P225" s="127">
        <f t="shared" si="69"/>
        <v>0</v>
      </c>
      <c r="Q225" s="127">
        <f t="shared" si="70"/>
        <v>0</v>
      </c>
      <c r="R225" s="1">
        <v>0</v>
      </c>
      <c r="S225" s="127">
        <f t="shared" si="71"/>
        <v>0</v>
      </c>
      <c r="T225" s="127">
        <f t="shared" si="63"/>
        <v>0</v>
      </c>
      <c r="U225" s="127">
        <f t="shared" si="72"/>
        <v>0</v>
      </c>
      <c r="W225" s="127">
        <f t="shared" si="73"/>
        <v>0</v>
      </c>
      <c r="X225" s="125">
        <f t="shared" si="74"/>
        <v>0</v>
      </c>
      <c r="Y225" s="125" t="str">
        <f t="shared" si="64"/>
        <v>ok</v>
      </c>
      <c r="Z225" s="125" t="str">
        <f t="shared" si="75"/>
        <v>ok</v>
      </c>
      <c r="AA225" s="125" t="str">
        <f t="shared" si="76"/>
        <v>ok</v>
      </c>
      <c r="AB225" s="125" t="str">
        <f t="shared" si="77"/>
        <v>ok</v>
      </c>
      <c r="AC225" s="125" t="str">
        <f t="shared" si="78"/>
        <v>ok</v>
      </c>
    </row>
    <row r="226" spans="1:29" s="28" customFormat="1" x14ac:dyDescent="0.2">
      <c r="A226" s="132">
        <f t="shared" si="80"/>
        <v>218</v>
      </c>
      <c r="B226" s="6"/>
      <c r="C226" s="3"/>
      <c r="D226" s="3"/>
      <c r="E226" s="3"/>
      <c r="F226" s="5"/>
      <c r="G226" s="5"/>
      <c r="H226" s="2">
        <v>0</v>
      </c>
      <c r="I226" s="1">
        <v>0</v>
      </c>
      <c r="J226" s="1">
        <v>0</v>
      </c>
      <c r="K226" s="127">
        <f t="shared" si="61"/>
        <v>0</v>
      </c>
      <c r="L226" s="127">
        <f t="shared" si="66"/>
        <v>0</v>
      </c>
      <c r="M226" s="127">
        <f t="shared" si="62"/>
        <v>0</v>
      </c>
      <c r="N226" s="127">
        <f t="shared" si="67"/>
        <v>0</v>
      </c>
      <c r="O226" s="127">
        <f t="shared" si="68"/>
        <v>0</v>
      </c>
      <c r="P226" s="127">
        <f t="shared" si="69"/>
        <v>0</v>
      </c>
      <c r="Q226" s="127">
        <f t="shared" si="70"/>
        <v>0</v>
      </c>
      <c r="R226" s="1">
        <v>0</v>
      </c>
      <c r="S226" s="127">
        <f t="shared" si="71"/>
        <v>0</v>
      </c>
      <c r="T226" s="127">
        <f t="shared" si="63"/>
        <v>0</v>
      </c>
      <c r="U226" s="127">
        <f t="shared" si="72"/>
        <v>0</v>
      </c>
      <c r="V226" s="12"/>
      <c r="W226" s="127">
        <f t="shared" si="73"/>
        <v>0</v>
      </c>
      <c r="X226" s="125">
        <f t="shared" si="74"/>
        <v>0</v>
      </c>
      <c r="Y226" s="125" t="str">
        <f t="shared" si="64"/>
        <v>ok</v>
      </c>
      <c r="Z226" s="125" t="str">
        <f t="shared" si="75"/>
        <v>ok</v>
      </c>
      <c r="AA226" s="125" t="str">
        <f t="shared" si="76"/>
        <v>ok</v>
      </c>
      <c r="AB226" s="125" t="str">
        <f t="shared" si="77"/>
        <v>ok</v>
      </c>
      <c r="AC226" s="125" t="str">
        <f t="shared" si="78"/>
        <v>ok</v>
      </c>
    </row>
    <row r="227" spans="1:29" s="28" customFormat="1" x14ac:dyDescent="0.2">
      <c r="A227" s="132">
        <f t="shared" si="80"/>
        <v>219</v>
      </c>
      <c r="B227" s="6"/>
      <c r="C227" s="3"/>
      <c r="D227" s="3"/>
      <c r="E227" s="3"/>
      <c r="F227" s="5"/>
      <c r="G227" s="5"/>
      <c r="H227" s="2">
        <v>0</v>
      </c>
      <c r="I227" s="1">
        <v>0</v>
      </c>
      <c r="J227" s="1">
        <v>0</v>
      </c>
      <c r="K227" s="127">
        <f t="shared" si="61"/>
        <v>0</v>
      </c>
      <c r="L227" s="127">
        <f t="shared" si="66"/>
        <v>0</v>
      </c>
      <c r="M227" s="127">
        <f t="shared" si="62"/>
        <v>0</v>
      </c>
      <c r="N227" s="127">
        <f t="shared" si="67"/>
        <v>0</v>
      </c>
      <c r="O227" s="127">
        <f t="shared" si="68"/>
        <v>0</v>
      </c>
      <c r="P227" s="127">
        <f t="shared" si="69"/>
        <v>0</v>
      </c>
      <c r="Q227" s="127">
        <f t="shared" si="70"/>
        <v>0</v>
      </c>
      <c r="R227" s="1">
        <v>0</v>
      </c>
      <c r="S227" s="127">
        <f t="shared" si="71"/>
        <v>0</v>
      </c>
      <c r="T227" s="127">
        <f t="shared" si="63"/>
        <v>0</v>
      </c>
      <c r="U227" s="127">
        <f t="shared" si="72"/>
        <v>0</v>
      </c>
      <c r="V227" s="12"/>
      <c r="W227" s="127">
        <f t="shared" si="73"/>
        <v>0</v>
      </c>
      <c r="X227" s="125">
        <f t="shared" si="74"/>
        <v>0</v>
      </c>
      <c r="Y227" s="125" t="str">
        <f t="shared" si="64"/>
        <v>ok</v>
      </c>
      <c r="Z227" s="125" t="str">
        <f t="shared" si="75"/>
        <v>ok</v>
      </c>
      <c r="AA227" s="125" t="str">
        <f t="shared" si="76"/>
        <v>ok</v>
      </c>
      <c r="AB227" s="125" t="str">
        <f t="shared" si="77"/>
        <v>ok</v>
      </c>
      <c r="AC227" s="125" t="str">
        <f t="shared" si="78"/>
        <v>ok</v>
      </c>
    </row>
    <row r="228" spans="1:29" s="28" customFormat="1" x14ac:dyDescent="0.2">
      <c r="A228" s="132">
        <f t="shared" si="80"/>
        <v>220</v>
      </c>
      <c r="B228" s="6"/>
      <c r="C228" s="3"/>
      <c r="D228" s="3"/>
      <c r="E228" s="3"/>
      <c r="F228" s="5"/>
      <c r="G228" s="5"/>
      <c r="H228" s="2">
        <v>0</v>
      </c>
      <c r="I228" s="1">
        <v>0</v>
      </c>
      <c r="J228" s="1">
        <v>0</v>
      </c>
      <c r="K228" s="127">
        <f t="shared" si="61"/>
        <v>0</v>
      </c>
      <c r="L228" s="127">
        <f t="shared" si="66"/>
        <v>0</v>
      </c>
      <c r="M228" s="127">
        <f t="shared" si="62"/>
        <v>0</v>
      </c>
      <c r="N228" s="127">
        <f t="shared" si="67"/>
        <v>0</v>
      </c>
      <c r="O228" s="127">
        <f t="shared" si="68"/>
        <v>0</v>
      </c>
      <c r="P228" s="127">
        <f t="shared" si="69"/>
        <v>0</v>
      </c>
      <c r="Q228" s="127">
        <f t="shared" si="70"/>
        <v>0</v>
      </c>
      <c r="R228" s="1">
        <v>0</v>
      </c>
      <c r="S228" s="127">
        <f t="shared" si="71"/>
        <v>0</v>
      </c>
      <c r="T228" s="127">
        <f t="shared" si="63"/>
        <v>0</v>
      </c>
      <c r="U228" s="127">
        <f t="shared" si="72"/>
        <v>0</v>
      </c>
      <c r="V228" s="8"/>
      <c r="W228" s="127">
        <f t="shared" si="73"/>
        <v>0</v>
      </c>
      <c r="X228" s="125">
        <f t="shared" si="74"/>
        <v>0</v>
      </c>
      <c r="Y228" s="125" t="str">
        <f t="shared" si="64"/>
        <v>ok</v>
      </c>
      <c r="Z228" s="125" t="str">
        <f t="shared" si="75"/>
        <v>ok</v>
      </c>
      <c r="AA228" s="125" t="str">
        <f t="shared" si="76"/>
        <v>ok</v>
      </c>
      <c r="AB228" s="125" t="str">
        <f t="shared" si="77"/>
        <v>ok</v>
      </c>
      <c r="AC228" s="125" t="str">
        <f t="shared" si="78"/>
        <v>ok</v>
      </c>
    </row>
    <row r="229" spans="1:29" x14ac:dyDescent="0.2">
      <c r="A229" s="132">
        <f t="shared" si="80"/>
        <v>221</v>
      </c>
      <c r="B229" s="6"/>
      <c r="C229" s="3"/>
      <c r="D229" s="3"/>
      <c r="E229" s="3"/>
      <c r="F229" s="5"/>
      <c r="G229" s="5"/>
      <c r="H229" s="2">
        <v>0</v>
      </c>
      <c r="I229" s="1">
        <v>0</v>
      </c>
      <c r="J229" s="1">
        <v>0</v>
      </c>
      <c r="K229" s="127">
        <f t="shared" si="61"/>
        <v>0</v>
      </c>
      <c r="L229" s="127">
        <f t="shared" si="66"/>
        <v>0</v>
      </c>
      <c r="M229" s="127">
        <f t="shared" si="62"/>
        <v>0</v>
      </c>
      <c r="N229" s="127">
        <f t="shared" si="67"/>
        <v>0</v>
      </c>
      <c r="O229" s="127">
        <f t="shared" si="68"/>
        <v>0</v>
      </c>
      <c r="P229" s="127">
        <f t="shared" si="69"/>
        <v>0</v>
      </c>
      <c r="Q229" s="127">
        <f t="shared" si="70"/>
        <v>0</v>
      </c>
      <c r="R229" s="1">
        <v>0</v>
      </c>
      <c r="S229" s="127">
        <f t="shared" si="71"/>
        <v>0</v>
      </c>
      <c r="T229" s="127">
        <f t="shared" si="63"/>
        <v>0</v>
      </c>
      <c r="U229" s="127">
        <f t="shared" si="72"/>
        <v>0</v>
      </c>
      <c r="V229" s="7"/>
      <c r="W229" s="127">
        <f t="shared" si="73"/>
        <v>0</v>
      </c>
      <c r="X229" s="125">
        <f t="shared" si="74"/>
        <v>0</v>
      </c>
      <c r="Y229" s="125" t="str">
        <f t="shared" si="64"/>
        <v>ok</v>
      </c>
      <c r="Z229" s="125" t="str">
        <f t="shared" si="75"/>
        <v>ok</v>
      </c>
      <c r="AA229" s="125" t="str">
        <f t="shared" si="76"/>
        <v>ok</v>
      </c>
      <c r="AB229" s="125" t="str">
        <f t="shared" si="77"/>
        <v>ok</v>
      </c>
      <c r="AC229" s="125" t="str">
        <f t="shared" si="78"/>
        <v>ok</v>
      </c>
    </row>
    <row r="230" spans="1:29" x14ac:dyDescent="0.2">
      <c r="A230" s="132">
        <f t="shared" si="80"/>
        <v>222</v>
      </c>
      <c r="B230" s="6"/>
      <c r="C230" s="3"/>
      <c r="D230" s="3"/>
      <c r="E230" s="3"/>
      <c r="F230" s="5"/>
      <c r="G230" s="5"/>
      <c r="H230" s="2">
        <v>0</v>
      </c>
      <c r="I230" s="1">
        <v>0</v>
      </c>
      <c r="J230" s="1">
        <v>0</v>
      </c>
      <c r="K230" s="127">
        <f t="shared" si="61"/>
        <v>0</v>
      </c>
      <c r="L230" s="127">
        <f t="shared" si="66"/>
        <v>0</v>
      </c>
      <c r="M230" s="127">
        <f t="shared" si="62"/>
        <v>0</v>
      </c>
      <c r="N230" s="127">
        <f t="shared" si="67"/>
        <v>0</v>
      </c>
      <c r="O230" s="127">
        <f t="shared" si="68"/>
        <v>0</v>
      </c>
      <c r="P230" s="127">
        <f t="shared" si="69"/>
        <v>0</v>
      </c>
      <c r="Q230" s="127">
        <f t="shared" si="70"/>
        <v>0</v>
      </c>
      <c r="R230" s="1">
        <v>0</v>
      </c>
      <c r="S230" s="127">
        <f t="shared" si="71"/>
        <v>0</v>
      </c>
      <c r="T230" s="127">
        <f t="shared" si="63"/>
        <v>0</v>
      </c>
      <c r="U230" s="127">
        <f t="shared" si="72"/>
        <v>0</v>
      </c>
      <c r="V230" s="7"/>
      <c r="W230" s="127">
        <f t="shared" si="73"/>
        <v>0</v>
      </c>
      <c r="X230" s="125">
        <f t="shared" si="74"/>
        <v>0</v>
      </c>
      <c r="Y230" s="125" t="str">
        <f t="shared" si="64"/>
        <v>ok</v>
      </c>
      <c r="Z230" s="125" t="str">
        <f t="shared" si="75"/>
        <v>ok</v>
      </c>
      <c r="AA230" s="125" t="str">
        <f t="shared" si="76"/>
        <v>ok</v>
      </c>
      <c r="AB230" s="125" t="str">
        <f t="shared" si="77"/>
        <v>ok</v>
      </c>
      <c r="AC230" s="125" t="str">
        <f t="shared" si="78"/>
        <v>ok</v>
      </c>
    </row>
    <row r="231" spans="1:29" x14ac:dyDescent="0.2">
      <c r="A231" s="132">
        <f t="shared" si="80"/>
        <v>223</v>
      </c>
      <c r="B231" s="6"/>
      <c r="C231" s="3"/>
      <c r="D231" s="3"/>
      <c r="E231" s="3"/>
      <c r="F231" s="5"/>
      <c r="G231" s="5"/>
      <c r="H231" s="2">
        <v>0</v>
      </c>
      <c r="I231" s="1">
        <v>0</v>
      </c>
      <c r="J231" s="1">
        <v>0</v>
      </c>
      <c r="K231" s="127">
        <f t="shared" si="61"/>
        <v>0</v>
      </c>
      <c r="L231" s="127">
        <f t="shared" si="66"/>
        <v>0</v>
      </c>
      <c r="M231" s="127">
        <f t="shared" si="62"/>
        <v>0</v>
      </c>
      <c r="N231" s="127">
        <f t="shared" si="67"/>
        <v>0</v>
      </c>
      <c r="O231" s="127">
        <f t="shared" si="68"/>
        <v>0</v>
      </c>
      <c r="P231" s="127">
        <f t="shared" si="69"/>
        <v>0</v>
      </c>
      <c r="Q231" s="127">
        <f t="shared" si="70"/>
        <v>0</v>
      </c>
      <c r="R231" s="1">
        <v>0</v>
      </c>
      <c r="S231" s="127">
        <f t="shared" si="71"/>
        <v>0</v>
      </c>
      <c r="T231" s="127">
        <f t="shared" si="63"/>
        <v>0</v>
      </c>
      <c r="U231" s="127">
        <f t="shared" si="72"/>
        <v>0</v>
      </c>
      <c r="V231" s="7"/>
      <c r="W231" s="127">
        <f t="shared" si="73"/>
        <v>0</v>
      </c>
      <c r="X231" s="125">
        <f t="shared" si="74"/>
        <v>0</v>
      </c>
      <c r="Y231" s="125" t="str">
        <f t="shared" si="64"/>
        <v>ok</v>
      </c>
      <c r="Z231" s="125" t="str">
        <f t="shared" si="75"/>
        <v>ok</v>
      </c>
      <c r="AA231" s="125" t="str">
        <f t="shared" si="76"/>
        <v>ok</v>
      </c>
      <c r="AB231" s="125" t="str">
        <f t="shared" si="77"/>
        <v>ok</v>
      </c>
      <c r="AC231" s="125" t="str">
        <f t="shared" si="78"/>
        <v>ok</v>
      </c>
    </row>
    <row r="232" spans="1:29" x14ac:dyDescent="0.2">
      <c r="A232" s="132">
        <f t="shared" si="80"/>
        <v>224</v>
      </c>
      <c r="B232" s="6"/>
      <c r="C232" s="3"/>
      <c r="D232" s="3"/>
      <c r="E232" s="3"/>
      <c r="F232" s="5"/>
      <c r="G232" s="5"/>
      <c r="H232" s="2">
        <v>0</v>
      </c>
      <c r="I232" s="1">
        <v>0</v>
      </c>
      <c r="J232" s="1">
        <v>0</v>
      </c>
      <c r="K232" s="127">
        <f t="shared" si="61"/>
        <v>0</v>
      </c>
      <c r="L232" s="127">
        <f t="shared" si="66"/>
        <v>0</v>
      </c>
      <c r="M232" s="127">
        <f t="shared" si="62"/>
        <v>0</v>
      </c>
      <c r="N232" s="127">
        <f t="shared" si="67"/>
        <v>0</v>
      </c>
      <c r="O232" s="127">
        <f t="shared" si="68"/>
        <v>0</v>
      </c>
      <c r="P232" s="127">
        <f t="shared" si="69"/>
        <v>0</v>
      </c>
      <c r="Q232" s="127">
        <f t="shared" si="70"/>
        <v>0</v>
      </c>
      <c r="R232" s="1">
        <v>0</v>
      </c>
      <c r="S232" s="127">
        <f t="shared" si="71"/>
        <v>0</v>
      </c>
      <c r="T232" s="127">
        <f t="shared" si="63"/>
        <v>0</v>
      </c>
      <c r="U232" s="127">
        <f t="shared" si="72"/>
        <v>0</v>
      </c>
      <c r="V232" s="7"/>
      <c r="W232" s="127">
        <f t="shared" si="73"/>
        <v>0</v>
      </c>
      <c r="X232" s="125">
        <f t="shared" si="74"/>
        <v>0</v>
      </c>
      <c r="Y232" s="125" t="str">
        <f t="shared" si="64"/>
        <v>ok</v>
      </c>
      <c r="Z232" s="125" t="str">
        <f t="shared" si="75"/>
        <v>ok</v>
      </c>
      <c r="AA232" s="125" t="str">
        <f t="shared" si="76"/>
        <v>ok</v>
      </c>
      <c r="AB232" s="125" t="str">
        <f t="shared" si="77"/>
        <v>ok</v>
      </c>
      <c r="AC232" s="125" t="str">
        <f t="shared" si="78"/>
        <v>ok</v>
      </c>
    </row>
    <row r="233" spans="1:29" x14ac:dyDescent="0.2">
      <c r="A233" s="132">
        <f t="shared" si="80"/>
        <v>225</v>
      </c>
      <c r="B233" s="6"/>
      <c r="C233" s="3"/>
      <c r="D233" s="3"/>
      <c r="E233" s="3"/>
      <c r="F233" s="5"/>
      <c r="G233" s="5"/>
      <c r="H233" s="2">
        <v>0</v>
      </c>
      <c r="I233" s="1">
        <v>0</v>
      </c>
      <c r="J233" s="1">
        <v>0</v>
      </c>
      <c r="K233" s="127">
        <f t="shared" si="61"/>
        <v>0</v>
      </c>
      <c r="L233" s="127">
        <f t="shared" si="66"/>
        <v>0</v>
      </c>
      <c r="M233" s="127">
        <f t="shared" si="62"/>
        <v>0</v>
      </c>
      <c r="N233" s="127">
        <f t="shared" si="67"/>
        <v>0</v>
      </c>
      <c r="O233" s="127">
        <f t="shared" si="68"/>
        <v>0</v>
      </c>
      <c r="P233" s="127">
        <f t="shared" si="69"/>
        <v>0</v>
      </c>
      <c r="Q233" s="127">
        <f t="shared" si="70"/>
        <v>0</v>
      </c>
      <c r="R233" s="1">
        <v>0</v>
      </c>
      <c r="S233" s="127">
        <f t="shared" si="71"/>
        <v>0</v>
      </c>
      <c r="T233" s="127">
        <f t="shared" si="63"/>
        <v>0</v>
      </c>
      <c r="U233" s="127">
        <f t="shared" si="72"/>
        <v>0</v>
      </c>
      <c r="V233" s="7"/>
      <c r="W233" s="127">
        <f t="shared" si="73"/>
        <v>0</v>
      </c>
      <c r="X233" s="125">
        <f t="shared" si="74"/>
        <v>0</v>
      </c>
      <c r="Y233" s="125" t="str">
        <f t="shared" si="64"/>
        <v>ok</v>
      </c>
      <c r="Z233" s="125" t="str">
        <f t="shared" si="75"/>
        <v>ok</v>
      </c>
      <c r="AA233" s="125" t="str">
        <f t="shared" si="76"/>
        <v>ok</v>
      </c>
      <c r="AB233" s="125" t="str">
        <f t="shared" si="77"/>
        <v>ok</v>
      </c>
      <c r="AC233" s="125" t="str">
        <f t="shared" si="78"/>
        <v>ok</v>
      </c>
    </row>
    <row r="234" spans="1:29" x14ac:dyDescent="0.2">
      <c r="A234" s="132">
        <f t="shared" si="80"/>
        <v>226</v>
      </c>
      <c r="B234" s="6"/>
      <c r="C234" s="3"/>
      <c r="D234" s="3"/>
      <c r="E234" s="3"/>
      <c r="F234" s="5"/>
      <c r="G234" s="5"/>
      <c r="H234" s="2">
        <v>0</v>
      </c>
      <c r="I234" s="1">
        <v>0</v>
      </c>
      <c r="J234" s="1">
        <v>0</v>
      </c>
      <c r="K234" s="127">
        <f t="shared" si="61"/>
        <v>0</v>
      </c>
      <c r="L234" s="127">
        <f t="shared" si="66"/>
        <v>0</v>
      </c>
      <c r="M234" s="127">
        <f t="shared" si="62"/>
        <v>0</v>
      </c>
      <c r="N234" s="127">
        <f t="shared" si="67"/>
        <v>0</v>
      </c>
      <c r="O234" s="127">
        <f t="shared" si="68"/>
        <v>0</v>
      </c>
      <c r="P234" s="127">
        <f t="shared" si="69"/>
        <v>0</v>
      </c>
      <c r="Q234" s="127">
        <f t="shared" si="70"/>
        <v>0</v>
      </c>
      <c r="R234" s="1">
        <v>0</v>
      </c>
      <c r="S234" s="127">
        <f t="shared" si="71"/>
        <v>0</v>
      </c>
      <c r="T234" s="127">
        <f t="shared" si="63"/>
        <v>0</v>
      </c>
      <c r="U234" s="127">
        <f t="shared" si="72"/>
        <v>0</v>
      </c>
      <c r="V234" s="7"/>
      <c r="W234" s="127">
        <f t="shared" si="73"/>
        <v>0</v>
      </c>
      <c r="X234" s="125">
        <f t="shared" si="74"/>
        <v>0</v>
      </c>
      <c r="Y234" s="125" t="str">
        <f t="shared" si="64"/>
        <v>ok</v>
      </c>
      <c r="Z234" s="125" t="str">
        <f t="shared" si="75"/>
        <v>ok</v>
      </c>
      <c r="AA234" s="125" t="str">
        <f t="shared" si="76"/>
        <v>ok</v>
      </c>
      <c r="AB234" s="125" t="str">
        <f t="shared" si="77"/>
        <v>ok</v>
      </c>
      <c r="AC234" s="125" t="str">
        <f t="shared" si="78"/>
        <v>ok</v>
      </c>
    </row>
    <row r="235" spans="1:29" x14ac:dyDescent="0.2">
      <c r="A235" s="132">
        <f t="shared" si="80"/>
        <v>227</v>
      </c>
      <c r="B235" s="6"/>
      <c r="C235" s="3"/>
      <c r="D235" s="3"/>
      <c r="E235" s="3"/>
      <c r="F235" s="5"/>
      <c r="G235" s="5"/>
      <c r="H235" s="2">
        <v>0</v>
      </c>
      <c r="I235" s="1">
        <v>0</v>
      </c>
      <c r="J235" s="1">
        <v>0</v>
      </c>
      <c r="K235" s="127">
        <f t="shared" si="61"/>
        <v>0</v>
      </c>
      <c r="L235" s="127">
        <f t="shared" si="66"/>
        <v>0</v>
      </c>
      <c r="M235" s="127">
        <f t="shared" si="62"/>
        <v>0</v>
      </c>
      <c r="N235" s="127">
        <f t="shared" si="67"/>
        <v>0</v>
      </c>
      <c r="O235" s="127">
        <f t="shared" si="68"/>
        <v>0</v>
      </c>
      <c r="P235" s="127">
        <f t="shared" si="69"/>
        <v>0</v>
      </c>
      <c r="Q235" s="127">
        <f t="shared" si="70"/>
        <v>0</v>
      </c>
      <c r="R235" s="1">
        <v>0</v>
      </c>
      <c r="S235" s="127">
        <f t="shared" si="71"/>
        <v>0</v>
      </c>
      <c r="T235" s="127">
        <f t="shared" si="63"/>
        <v>0</v>
      </c>
      <c r="U235" s="127">
        <f t="shared" si="72"/>
        <v>0</v>
      </c>
      <c r="V235" s="7"/>
      <c r="W235" s="127">
        <f t="shared" si="73"/>
        <v>0</v>
      </c>
      <c r="X235" s="125">
        <f t="shared" si="74"/>
        <v>0</v>
      </c>
      <c r="Y235" s="125" t="str">
        <f t="shared" si="64"/>
        <v>ok</v>
      </c>
      <c r="Z235" s="125" t="str">
        <f t="shared" si="75"/>
        <v>ok</v>
      </c>
      <c r="AA235" s="125" t="str">
        <f t="shared" si="76"/>
        <v>ok</v>
      </c>
      <c r="AB235" s="125" t="str">
        <f t="shared" si="77"/>
        <v>ok</v>
      </c>
      <c r="AC235" s="125" t="str">
        <f t="shared" si="78"/>
        <v>ok</v>
      </c>
    </row>
    <row r="236" spans="1:29" x14ac:dyDescent="0.2">
      <c r="A236" s="132">
        <f t="shared" si="80"/>
        <v>228</v>
      </c>
      <c r="B236" s="6"/>
      <c r="C236" s="3"/>
      <c r="D236" s="3"/>
      <c r="E236" s="3"/>
      <c r="F236" s="5"/>
      <c r="G236" s="5"/>
      <c r="H236" s="2">
        <v>0</v>
      </c>
      <c r="I236" s="1">
        <v>0</v>
      </c>
      <c r="J236" s="1">
        <v>0</v>
      </c>
      <c r="K236" s="127">
        <f t="shared" si="61"/>
        <v>0</v>
      </c>
      <c r="L236" s="127">
        <f t="shared" si="66"/>
        <v>0</v>
      </c>
      <c r="M236" s="127">
        <f t="shared" si="62"/>
        <v>0</v>
      </c>
      <c r="N236" s="127">
        <f t="shared" si="67"/>
        <v>0</v>
      </c>
      <c r="O236" s="127">
        <f t="shared" si="68"/>
        <v>0</v>
      </c>
      <c r="P236" s="127">
        <f t="shared" si="69"/>
        <v>0</v>
      </c>
      <c r="Q236" s="127">
        <f t="shared" si="70"/>
        <v>0</v>
      </c>
      <c r="R236" s="1">
        <v>0</v>
      </c>
      <c r="S236" s="127">
        <f t="shared" si="71"/>
        <v>0</v>
      </c>
      <c r="T236" s="127">
        <f t="shared" si="63"/>
        <v>0</v>
      </c>
      <c r="U236" s="127">
        <f t="shared" si="72"/>
        <v>0</v>
      </c>
      <c r="V236" s="7"/>
      <c r="W236" s="127">
        <f t="shared" si="73"/>
        <v>0</v>
      </c>
      <c r="X236" s="125">
        <f t="shared" si="74"/>
        <v>0</v>
      </c>
      <c r="Y236" s="125" t="str">
        <f t="shared" si="64"/>
        <v>ok</v>
      </c>
      <c r="Z236" s="125" t="str">
        <f t="shared" si="75"/>
        <v>ok</v>
      </c>
      <c r="AA236" s="125" t="str">
        <f t="shared" si="76"/>
        <v>ok</v>
      </c>
      <c r="AB236" s="125" t="str">
        <f t="shared" si="77"/>
        <v>ok</v>
      </c>
      <c r="AC236" s="125" t="str">
        <f t="shared" si="78"/>
        <v>ok</v>
      </c>
    </row>
    <row r="237" spans="1:29" x14ac:dyDescent="0.2">
      <c r="A237" s="132">
        <f t="shared" si="80"/>
        <v>229</v>
      </c>
      <c r="B237" s="6"/>
      <c r="C237" s="3"/>
      <c r="D237" s="3"/>
      <c r="E237" s="3"/>
      <c r="F237" s="5"/>
      <c r="G237" s="5"/>
      <c r="H237" s="2">
        <v>0</v>
      </c>
      <c r="I237" s="1">
        <v>0</v>
      </c>
      <c r="J237" s="1">
        <v>0</v>
      </c>
      <c r="K237" s="127">
        <f t="shared" si="61"/>
        <v>0</v>
      </c>
      <c r="L237" s="127">
        <f t="shared" si="66"/>
        <v>0</v>
      </c>
      <c r="M237" s="127">
        <f t="shared" si="62"/>
        <v>0</v>
      </c>
      <c r="N237" s="127">
        <f t="shared" si="67"/>
        <v>0</v>
      </c>
      <c r="O237" s="127">
        <f t="shared" si="68"/>
        <v>0</v>
      </c>
      <c r="P237" s="127">
        <f t="shared" si="69"/>
        <v>0</v>
      </c>
      <c r="Q237" s="127">
        <f t="shared" si="70"/>
        <v>0</v>
      </c>
      <c r="R237" s="1">
        <v>0</v>
      </c>
      <c r="S237" s="127">
        <f t="shared" si="71"/>
        <v>0</v>
      </c>
      <c r="T237" s="127">
        <f t="shared" si="63"/>
        <v>0</v>
      </c>
      <c r="U237" s="127">
        <f t="shared" si="72"/>
        <v>0</v>
      </c>
      <c r="V237" s="7"/>
      <c r="W237" s="127">
        <f t="shared" si="73"/>
        <v>0</v>
      </c>
      <c r="X237" s="125">
        <f t="shared" si="74"/>
        <v>0</v>
      </c>
      <c r="Y237" s="125" t="str">
        <f t="shared" si="64"/>
        <v>ok</v>
      </c>
      <c r="Z237" s="125" t="str">
        <f t="shared" si="75"/>
        <v>ok</v>
      </c>
      <c r="AA237" s="125" t="str">
        <f t="shared" si="76"/>
        <v>ok</v>
      </c>
      <c r="AB237" s="125" t="str">
        <f t="shared" si="77"/>
        <v>ok</v>
      </c>
      <c r="AC237" s="125" t="str">
        <f t="shared" si="78"/>
        <v>ok</v>
      </c>
    </row>
    <row r="238" spans="1:29" ht="12.75" customHeight="1" x14ac:dyDescent="0.2">
      <c r="A238" s="132">
        <f t="shared" si="80"/>
        <v>230</v>
      </c>
      <c r="B238" s="6"/>
      <c r="C238" s="3"/>
      <c r="D238" s="3"/>
      <c r="E238" s="3"/>
      <c r="F238" s="5"/>
      <c r="G238" s="5"/>
      <c r="H238" s="2">
        <v>0</v>
      </c>
      <c r="I238" s="1">
        <v>0</v>
      </c>
      <c r="J238" s="1">
        <v>0</v>
      </c>
      <c r="K238" s="127">
        <f t="shared" si="61"/>
        <v>0</v>
      </c>
      <c r="L238" s="127">
        <f t="shared" si="66"/>
        <v>0</v>
      </c>
      <c r="M238" s="127">
        <f t="shared" si="62"/>
        <v>0</v>
      </c>
      <c r="N238" s="127">
        <f t="shared" si="67"/>
        <v>0</v>
      </c>
      <c r="O238" s="127">
        <f t="shared" si="68"/>
        <v>0</v>
      </c>
      <c r="P238" s="127">
        <f t="shared" si="69"/>
        <v>0</v>
      </c>
      <c r="Q238" s="127">
        <f t="shared" si="70"/>
        <v>0</v>
      </c>
      <c r="R238" s="1">
        <v>0</v>
      </c>
      <c r="S238" s="127">
        <f t="shared" si="71"/>
        <v>0</v>
      </c>
      <c r="T238" s="127">
        <f t="shared" si="63"/>
        <v>0</v>
      </c>
      <c r="U238" s="127">
        <f t="shared" si="72"/>
        <v>0</v>
      </c>
      <c r="V238" s="7"/>
      <c r="W238" s="127">
        <f t="shared" si="73"/>
        <v>0</v>
      </c>
      <c r="X238" s="125">
        <f t="shared" si="74"/>
        <v>0</v>
      </c>
      <c r="Y238" s="125" t="str">
        <f t="shared" si="64"/>
        <v>ok</v>
      </c>
      <c r="Z238" s="125" t="str">
        <f t="shared" si="75"/>
        <v>ok</v>
      </c>
      <c r="AA238" s="125" t="str">
        <f t="shared" si="76"/>
        <v>ok</v>
      </c>
      <c r="AB238" s="125" t="str">
        <f t="shared" si="77"/>
        <v>ok</v>
      </c>
      <c r="AC238" s="125" t="str">
        <f t="shared" si="78"/>
        <v>ok</v>
      </c>
    </row>
    <row r="239" spans="1:29" x14ac:dyDescent="0.2">
      <c r="A239" s="132">
        <f t="shared" si="80"/>
        <v>231</v>
      </c>
      <c r="B239" s="6"/>
      <c r="C239" s="3"/>
      <c r="D239" s="3"/>
      <c r="E239" s="3"/>
      <c r="F239" s="5"/>
      <c r="G239" s="5"/>
      <c r="H239" s="2">
        <v>0</v>
      </c>
      <c r="I239" s="1">
        <v>0</v>
      </c>
      <c r="J239" s="1">
        <v>0</v>
      </c>
      <c r="K239" s="127">
        <f t="shared" si="61"/>
        <v>0</v>
      </c>
      <c r="L239" s="127">
        <f t="shared" si="66"/>
        <v>0</v>
      </c>
      <c r="M239" s="127">
        <f t="shared" si="62"/>
        <v>0</v>
      </c>
      <c r="N239" s="127">
        <f t="shared" si="67"/>
        <v>0</v>
      </c>
      <c r="O239" s="127">
        <f t="shared" si="68"/>
        <v>0</v>
      </c>
      <c r="P239" s="127">
        <f t="shared" si="69"/>
        <v>0</v>
      </c>
      <c r="Q239" s="127">
        <f t="shared" si="70"/>
        <v>0</v>
      </c>
      <c r="R239" s="1">
        <v>0</v>
      </c>
      <c r="S239" s="127">
        <f t="shared" si="71"/>
        <v>0</v>
      </c>
      <c r="T239" s="127">
        <f t="shared" si="63"/>
        <v>0</v>
      </c>
      <c r="U239" s="127">
        <f t="shared" si="72"/>
        <v>0</v>
      </c>
      <c r="V239" s="7"/>
      <c r="W239" s="127">
        <f t="shared" si="73"/>
        <v>0</v>
      </c>
      <c r="X239" s="125">
        <f t="shared" si="74"/>
        <v>0</v>
      </c>
      <c r="Y239" s="125" t="str">
        <f t="shared" si="64"/>
        <v>ok</v>
      </c>
      <c r="Z239" s="125" t="str">
        <f t="shared" si="75"/>
        <v>ok</v>
      </c>
      <c r="AA239" s="125" t="str">
        <f t="shared" si="76"/>
        <v>ok</v>
      </c>
      <c r="AB239" s="125" t="str">
        <f t="shared" si="77"/>
        <v>ok</v>
      </c>
      <c r="AC239" s="125" t="str">
        <f t="shared" si="78"/>
        <v>ok</v>
      </c>
    </row>
    <row r="240" spans="1:29" s="28" customFormat="1" x14ac:dyDescent="0.2">
      <c r="A240" s="132">
        <f t="shared" si="80"/>
        <v>232</v>
      </c>
      <c r="B240" s="6"/>
      <c r="C240" s="3"/>
      <c r="D240" s="3"/>
      <c r="E240" s="3"/>
      <c r="F240" s="5"/>
      <c r="G240" s="5"/>
      <c r="H240" s="2">
        <v>0</v>
      </c>
      <c r="I240" s="1">
        <v>0</v>
      </c>
      <c r="J240" s="1">
        <v>0</v>
      </c>
      <c r="K240" s="127">
        <f t="shared" si="61"/>
        <v>0</v>
      </c>
      <c r="L240" s="127">
        <f t="shared" si="66"/>
        <v>0</v>
      </c>
      <c r="M240" s="127">
        <f t="shared" si="62"/>
        <v>0</v>
      </c>
      <c r="N240" s="127">
        <f t="shared" si="67"/>
        <v>0</v>
      </c>
      <c r="O240" s="127">
        <f t="shared" si="68"/>
        <v>0</v>
      </c>
      <c r="P240" s="127">
        <f t="shared" si="69"/>
        <v>0</v>
      </c>
      <c r="Q240" s="127">
        <f t="shared" si="70"/>
        <v>0</v>
      </c>
      <c r="R240" s="1">
        <v>0</v>
      </c>
      <c r="S240" s="127">
        <f t="shared" si="71"/>
        <v>0</v>
      </c>
      <c r="T240" s="127">
        <f t="shared" si="63"/>
        <v>0</v>
      </c>
      <c r="U240" s="127">
        <f t="shared" si="72"/>
        <v>0</v>
      </c>
      <c r="V240" s="8"/>
      <c r="W240" s="127">
        <f t="shared" si="73"/>
        <v>0</v>
      </c>
      <c r="X240" s="125">
        <f t="shared" si="74"/>
        <v>0</v>
      </c>
      <c r="Y240" s="125" t="str">
        <f t="shared" si="64"/>
        <v>ok</v>
      </c>
      <c r="Z240" s="125" t="str">
        <f t="shared" si="75"/>
        <v>ok</v>
      </c>
      <c r="AA240" s="125" t="str">
        <f t="shared" si="76"/>
        <v>ok</v>
      </c>
      <c r="AB240" s="125" t="str">
        <f t="shared" si="77"/>
        <v>ok</v>
      </c>
      <c r="AC240" s="125" t="str">
        <f t="shared" si="78"/>
        <v>ok</v>
      </c>
    </row>
    <row r="241" spans="1:29" ht="12.75" customHeight="1" x14ac:dyDescent="0.2">
      <c r="A241" s="132">
        <f t="shared" si="80"/>
        <v>233</v>
      </c>
      <c r="B241" s="6"/>
      <c r="C241" s="3"/>
      <c r="D241" s="3"/>
      <c r="E241" s="3"/>
      <c r="F241" s="5"/>
      <c r="G241" s="5"/>
      <c r="H241" s="2">
        <v>0</v>
      </c>
      <c r="I241" s="1">
        <v>0</v>
      </c>
      <c r="J241" s="1">
        <v>0</v>
      </c>
      <c r="K241" s="127">
        <f t="shared" si="61"/>
        <v>0</v>
      </c>
      <c r="L241" s="127">
        <f t="shared" si="66"/>
        <v>0</v>
      </c>
      <c r="M241" s="127">
        <f t="shared" si="62"/>
        <v>0</v>
      </c>
      <c r="N241" s="127">
        <f t="shared" si="67"/>
        <v>0</v>
      </c>
      <c r="O241" s="127">
        <f t="shared" si="68"/>
        <v>0</v>
      </c>
      <c r="P241" s="127">
        <f t="shared" si="69"/>
        <v>0</v>
      </c>
      <c r="Q241" s="127">
        <f t="shared" si="70"/>
        <v>0</v>
      </c>
      <c r="R241" s="1">
        <v>0</v>
      </c>
      <c r="S241" s="127">
        <f t="shared" si="71"/>
        <v>0</v>
      </c>
      <c r="T241" s="127">
        <f t="shared" si="63"/>
        <v>0</v>
      </c>
      <c r="U241" s="127">
        <f t="shared" si="72"/>
        <v>0</v>
      </c>
      <c r="V241" s="7"/>
      <c r="W241" s="127">
        <f t="shared" si="73"/>
        <v>0</v>
      </c>
      <c r="X241" s="125">
        <f t="shared" si="74"/>
        <v>0</v>
      </c>
      <c r="Y241" s="125" t="str">
        <f t="shared" si="64"/>
        <v>ok</v>
      </c>
      <c r="Z241" s="125" t="str">
        <f t="shared" si="75"/>
        <v>ok</v>
      </c>
      <c r="AA241" s="125" t="str">
        <f t="shared" si="76"/>
        <v>ok</v>
      </c>
      <c r="AB241" s="125" t="str">
        <f t="shared" si="77"/>
        <v>ok</v>
      </c>
      <c r="AC241" s="125" t="str">
        <f t="shared" si="78"/>
        <v>ok</v>
      </c>
    </row>
    <row r="242" spans="1:29" x14ac:dyDescent="0.2">
      <c r="A242" s="132">
        <f t="shared" si="80"/>
        <v>234</v>
      </c>
      <c r="B242" s="6"/>
      <c r="C242" s="3"/>
      <c r="D242" s="3"/>
      <c r="E242" s="3"/>
      <c r="F242" s="5"/>
      <c r="G242" s="5"/>
      <c r="H242" s="2">
        <v>0</v>
      </c>
      <c r="I242" s="1">
        <v>0</v>
      </c>
      <c r="J242" s="1">
        <v>0</v>
      </c>
      <c r="K242" s="127">
        <f t="shared" si="61"/>
        <v>0</v>
      </c>
      <c r="L242" s="127">
        <f t="shared" si="66"/>
        <v>0</v>
      </c>
      <c r="M242" s="127">
        <f t="shared" si="62"/>
        <v>0</v>
      </c>
      <c r="N242" s="127">
        <f t="shared" si="67"/>
        <v>0</v>
      </c>
      <c r="O242" s="127">
        <f t="shared" si="68"/>
        <v>0</v>
      </c>
      <c r="P242" s="127">
        <f t="shared" si="69"/>
        <v>0</v>
      </c>
      <c r="Q242" s="127">
        <f t="shared" si="70"/>
        <v>0</v>
      </c>
      <c r="R242" s="1">
        <v>0</v>
      </c>
      <c r="S242" s="127">
        <f t="shared" si="71"/>
        <v>0</v>
      </c>
      <c r="T242" s="127">
        <f t="shared" si="63"/>
        <v>0</v>
      </c>
      <c r="U242" s="127">
        <f t="shared" si="72"/>
        <v>0</v>
      </c>
      <c r="V242" s="7"/>
      <c r="W242" s="127">
        <f t="shared" si="73"/>
        <v>0</v>
      </c>
      <c r="X242" s="125">
        <f t="shared" si="74"/>
        <v>0</v>
      </c>
      <c r="Y242" s="125" t="str">
        <f t="shared" si="64"/>
        <v>ok</v>
      </c>
      <c r="Z242" s="125" t="str">
        <f t="shared" si="75"/>
        <v>ok</v>
      </c>
      <c r="AA242" s="125" t="str">
        <f t="shared" si="76"/>
        <v>ok</v>
      </c>
      <c r="AB242" s="125" t="str">
        <f t="shared" si="77"/>
        <v>ok</v>
      </c>
      <c r="AC242" s="125" t="str">
        <f t="shared" si="78"/>
        <v>ok</v>
      </c>
    </row>
    <row r="243" spans="1:29" x14ac:dyDescent="0.2">
      <c r="A243" s="132">
        <f t="shared" si="80"/>
        <v>235</v>
      </c>
      <c r="B243" s="6"/>
      <c r="C243" s="3"/>
      <c r="D243" s="3"/>
      <c r="E243" s="3"/>
      <c r="F243" s="5"/>
      <c r="G243" s="5"/>
      <c r="H243" s="2">
        <v>0</v>
      </c>
      <c r="I243" s="1">
        <v>0</v>
      </c>
      <c r="J243" s="1">
        <v>0</v>
      </c>
      <c r="K243" s="127">
        <f t="shared" si="61"/>
        <v>0</v>
      </c>
      <c r="L243" s="127">
        <f t="shared" si="66"/>
        <v>0</v>
      </c>
      <c r="M243" s="127">
        <f t="shared" si="62"/>
        <v>0</v>
      </c>
      <c r="N243" s="127">
        <f t="shared" si="67"/>
        <v>0</v>
      </c>
      <c r="O243" s="127">
        <f t="shared" si="68"/>
        <v>0</v>
      </c>
      <c r="P243" s="127">
        <f t="shared" si="69"/>
        <v>0</v>
      </c>
      <c r="Q243" s="127">
        <f t="shared" si="70"/>
        <v>0</v>
      </c>
      <c r="R243" s="1">
        <v>0</v>
      </c>
      <c r="S243" s="127">
        <f t="shared" si="71"/>
        <v>0</v>
      </c>
      <c r="T243" s="127">
        <f t="shared" si="63"/>
        <v>0</v>
      </c>
      <c r="U243" s="127">
        <f t="shared" si="72"/>
        <v>0</v>
      </c>
      <c r="V243" s="7"/>
      <c r="W243" s="127">
        <f t="shared" si="73"/>
        <v>0</v>
      </c>
      <c r="X243" s="125">
        <f t="shared" si="74"/>
        <v>0</v>
      </c>
      <c r="Y243" s="125" t="str">
        <f t="shared" si="64"/>
        <v>ok</v>
      </c>
      <c r="Z243" s="125" t="str">
        <f t="shared" si="75"/>
        <v>ok</v>
      </c>
      <c r="AA243" s="125" t="str">
        <f t="shared" si="76"/>
        <v>ok</v>
      </c>
      <c r="AB243" s="125" t="str">
        <f t="shared" si="77"/>
        <v>ok</v>
      </c>
      <c r="AC243" s="125" t="str">
        <f t="shared" si="78"/>
        <v>ok</v>
      </c>
    </row>
    <row r="244" spans="1:29" ht="13.5" customHeight="1" x14ac:dyDescent="0.2">
      <c r="A244" s="132">
        <f t="shared" si="80"/>
        <v>236</v>
      </c>
      <c r="B244" s="6"/>
      <c r="C244" s="3"/>
      <c r="D244" s="3"/>
      <c r="E244" s="3"/>
      <c r="F244" s="5"/>
      <c r="G244" s="5"/>
      <c r="H244" s="2">
        <v>0</v>
      </c>
      <c r="I244" s="1">
        <v>0</v>
      </c>
      <c r="J244" s="1">
        <v>0</v>
      </c>
      <c r="K244" s="127">
        <f t="shared" si="61"/>
        <v>0</v>
      </c>
      <c r="L244" s="127">
        <f t="shared" si="66"/>
        <v>0</v>
      </c>
      <c r="M244" s="127">
        <f t="shared" si="62"/>
        <v>0</v>
      </c>
      <c r="N244" s="127">
        <f t="shared" si="67"/>
        <v>0</v>
      </c>
      <c r="O244" s="127">
        <f t="shared" si="68"/>
        <v>0</v>
      </c>
      <c r="P244" s="127">
        <f t="shared" si="69"/>
        <v>0</v>
      </c>
      <c r="Q244" s="127">
        <f t="shared" si="70"/>
        <v>0</v>
      </c>
      <c r="R244" s="1">
        <v>0</v>
      </c>
      <c r="S244" s="127">
        <f t="shared" si="71"/>
        <v>0</v>
      </c>
      <c r="T244" s="127">
        <f t="shared" si="63"/>
        <v>0</v>
      </c>
      <c r="U244" s="127">
        <f t="shared" si="72"/>
        <v>0</v>
      </c>
      <c r="V244" s="7"/>
      <c r="W244" s="127">
        <f t="shared" si="73"/>
        <v>0</v>
      </c>
      <c r="X244" s="125">
        <f t="shared" si="74"/>
        <v>0</v>
      </c>
      <c r="Y244" s="125" t="str">
        <f t="shared" si="64"/>
        <v>ok</v>
      </c>
      <c r="Z244" s="125" t="str">
        <f t="shared" si="75"/>
        <v>ok</v>
      </c>
      <c r="AA244" s="125" t="str">
        <f t="shared" si="76"/>
        <v>ok</v>
      </c>
      <c r="AB244" s="125" t="str">
        <f t="shared" si="77"/>
        <v>ok</v>
      </c>
      <c r="AC244" s="125" t="str">
        <f t="shared" si="78"/>
        <v>ok</v>
      </c>
    </row>
    <row r="245" spans="1:29" ht="12.75" customHeight="1" x14ac:dyDescent="0.2">
      <c r="A245" s="132">
        <f t="shared" si="80"/>
        <v>237</v>
      </c>
      <c r="B245" s="6"/>
      <c r="C245" s="3"/>
      <c r="D245" s="3"/>
      <c r="E245" s="3"/>
      <c r="F245" s="5"/>
      <c r="G245" s="5"/>
      <c r="H245" s="2">
        <v>0</v>
      </c>
      <c r="I245" s="1">
        <v>0</v>
      </c>
      <c r="J245" s="1">
        <v>0</v>
      </c>
      <c r="K245" s="127">
        <f t="shared" si="61"/>
        <v>0</v>
      </c>
      <c r="L245" s="127">
        <f t="shared" si="66"/>
        <v>0</v>
      </c>
      <c r="M245" s="127">
        <f t="shared" si="62"/>
        <v>0</v>
      </c>
      <c r="N245" s="127">
        <f t="shared" si="67"/>
        <v>0</v>
      </c>
      <c r="O245" s="127">
        <f t="shared" si="68"/>
        <v>0</v>
      </c>
      <c r="P245" s="127">
        <f t="shared" si="69"/>
        <v>0</v>
      </c>
      <c r="Q245" s="127">
        <f t="shared" si="70"/>
        <v>0</v>
      </c>
      <c r="R245" s="1">
        <v>0</v>
      </c>
      <c r="S245" s="127">
        <f t="shared" si="71"/>
        <v>0</v>
      </c>
      <c r="T245" s="127">
        <f t="shared" si="63"/>
        <v>0</v>
      </c>
      <c r="U245" s="127">
        <f t="shared" si="72"/>
        <v>0</v>
      </c>
      <c r="V245" s="7"/>
      <c r="W245" s="127">
        <f t="shared" si="73"/>
        <v>0</v>
      </c>
      <c r="X245" s="125">
        <f t="shared" si="74"/>
        <v>0</v>
      </c>
      <c r="Y245" s="125" t="str">
        <f t="shared" si="64"/>
        <v>ok</v>
      </c>
      <c r="Z245" s="125" t="str">
        <f t="shared" si="75"/>
        <v>ok</v>
      </c>
      <c r="AA245" s="125" t="str">
        <f t="shared" si="76"/>
        <v>ok</v>
      </c>
      <c r="AB245" s="125" t="str">
        <f t="shared" si="77"/>
        <v>ok</v>
      </c>
      <c r="AC245" s="125" t="str">
        <f t="shared" si="78"/>
        <v>ok</v>
      </c>
    </row>
    <row r="246" spans="1:29" x14ac:dyDescent="0.2">
      <c r="A246" s="132">
        <f t="shared" si="80"/>
        <v>238</v>
      </c>
      <c r="B246" s="6"/>
      <c r="C246" s="3"/>
      <c r="D246" s="3"/>
      <c r="E246" s="3"/>
      <c r="F246" s="5"/>
      <c r="G246" s="5"/>
      <c r="H246" s="2">
        <v>0</v>
      </c>
      <c r="I246" s="1">
        <v>0</v>
      </c>
      <c r="J246" s="1">
        <v>0</v>
      </c>
      <c r="K246" s="127">
        <f t="shared" si="61"/>
        <v>0</v>
      </c>
      <c r="L246" s="127">
        <f t="shared" si="66"/>
        <v>0</v>
      </c>
      <c r="M246" s="127">
        <f t="shared" si="62"/>
        <v>0</v>
      </c>
      <c r="N246" s="127">
        <f t="shared" si="67"/>
        <v>0</v>
      </c>
      <c r="O246" s="127">
        <f t="shared" si="68"/>
        <v>0</v>
      </c>
      <c r="P246" s="127">
        <f t="shared" si="69"/>
        <v>0</v>
      </c>
      <c r="Q246" s="127">
        <f t="shared" si="70"/>
        <v>0</v>
      </c>
      <c r="R246" s="1">
        <v>0</v>
      </c>
      <c r="S246" s="127">
        <f t="shared" si="71"/>
        <v>0</v>
      </c>
      <c r="T246" s="127">
        <f t="shared" si="63"/>
        <v>0</v>
      </c>
      <c r="U246" s="127">
        <f t="shared" si="72"/>
        <v>0</v>
      </c>
      <c r="V246" s="7"/>
      <c r="W246" s="127">
        <f t="shared" si="73"/>
        <v>0</v>
      </c>
      <c r="X246" s="125">
        <f t="shared" si="74"/>
        <v>0</v>
      </c>
      <c r="Y246" s="125" t="str">
        <f t="shared" si="64"/>
        <v>ok</v>
      </c>
      <c r="Z246" s="125" t="str">
        <f t="shared" si="75"/>
        <v>ok</v>
      </c>
      <c r="AA246" s="125" t="str">
        <f t="shared" si="76"/>
        <v>ok</v>
      </c>
      <c r="AB246" s="125" t="str">
        <f t="shared" si="77"/>
        <v>ok</v>
      </c>
      <c r="AC246" s="125" t="str">
        <f t="shared" si="78"/>
        <v>ok</v>
      </c>
    </row>
    <row r="247" spans="1:29" ht="13.5" customHeight="1" x14ac:dyDescent="0.2">
      <c r="A247" s="132">
        <f t="shared" si="80"/>
        <v>239</v>
      </c>
      <c r="B247" s="6"/>
      <c r="C247" s="3"/>
      <c r="D247" s="3"/>
      <c r="E247" s="3"/>
      <c r="F247" s="5"/>
      <c r="G247" s="5"/>
      <c r="H247" s="2">
        <v>0</v>
      </c>
      <c r="I247" s="1">
        <v>0</v>
      </c>
      <c r="J247" s="1">
        <v>0</v>
      </c>
      <c r="K247" s="127">
        <f t="shared" si="61"/>
        <v>0</v>
      </c>
      <c r="L247" s="127">
        <f t="shared" si="66"/>
        <v>0</v>
      </c>
      <c r="M247" s="127">
        <f t="shared" si="62"/>
        <v>0</v>
      </c>
      <c r="N247" s="127">
        <f t="shared" si="67"/>
        <v>0</v>
      </c>
      <c r="O247" s="127">
        <f t="shared" si="68"/>
        <v>0</v>
      </c>
      <c r="P247" s="127">
        <f t="shared" si="69"/>
        <v>0</v>
      </c>
      <c r="Q247" s="127">
        <f t="shared" si="70"/>
        <v>0</v>
      </c>
      <c r="R247" s="1">
        <v>0</v>
      </c>
      <c r="S247" s="127">
        <f t="shared" si="71"/>
        <v>0</v>
      </c>
      <c r="T247" s="127">
        <f t="shared" si="63"/>
        <v>0</v>
      </c>
      <c r="U247" s="127">
        <f t="shared" si="72"/>
        <v>0</v>
      </c>
      <c r="V247" s="7"/>
      <c r="W247" s="127">
        <f t="shared" si="73"/>
        <v>0</v>
      </c>
      <c r="X247" s="125">
        <f t="shared" si="74"/>
        <v>0</v>
      </c>
      <c r="Y247" s="125" t="str">
        <f t="shared" si="64"/>
        <v>ok</v>
      </c>
      <c r="Z247" s="125" t="str">
        <f t="shared" si="75"/>
        <v>ok</v>
      </c>
      <c r="AA247" s="125" t="str">
        <f t="shared" si="76"/>
        <v>ok</v>
      </c>
      <c r="AB247" s="125" t="str">
        <f t="shared" si="77"/>
        <v>ok</v>
      </c>
      <c r="AC247" s="125" t="str">
        <f t="shared" si="78"/>
        <v>ok</v>
      </c>
    </row>
    <row r="248" spans="1:29" x14ac:dyDescent="0.2">
      <c r="A248" s="132">
        <f t="shared" si="80"/>
        <v>240</v>
      </c>
      <c r="B248" s="6"/>
      <c r="C248" s="3"/>
      <c r="D248" s="3"/>
      <c r="E248" s="3"/>
      <c r="F248" s="5"/>
      <c r="G248" s="5"/>
      <c r="H248" s="2">
        <v>0</v>
      </c>
      <c r="I248" s="1">
        <v>0</v>
      </c>
      <c r="J248" s="1">
        <v>0</v>
      </c>
      <c r="K248" s="127">
        <f t="shared" si="61"/>
        <v>0</v>
      </c>
      <c r="L248" s="127">
        <f t="shared" si="66"/>
        <v>0</v>
      </c>
      <c r="M248" s="127">
        <f t="shared" si="62"/>
        <v>0</v>
      </c>
      <c r="N248" s="127">
        <f t="shared" si="67"/>
        <v>0</v>
      </c>
      <c r="O248" s="127">
        <f t="shared" si="68"/>
        <v>0</v>
      </c>
      <c r="P248" s="127">
        <f t="shared" si="69"/>
        <v>0</v>
      </c>
      <c r="Q248" s="127">
        <f t="shared" si="70"/>
        <v>0</v>
      </c>
      <c r="R248" s="1">
        <v>0</v>
      </c>
      <c r="S248" s="127">
        <f t="shared" si="71"/>
        <v>0</v>
      </c>
      <c r="T248" s="127">
        <f t="shared" si="63"/>
        <v>0</v>
      </c>
      <c r="U248" s="127">
        <f t="shared" si="72"/>
        <v>0</v>
      </c>
      <c r="V248" s="7"/>
      <c r="W248" s="127">
        <f t="shared" si="73"/>
        <v>0</v>
      </c>
      <c r="X248" s="125">
        <f t="shared" si="74"/>
        <v>0</v>
      </c>
      <c r="Y248" s="125" t="str">
        <f t="shared" si="64"/>
        <v>ok</v>
      </c>
      <c r="Z248" s="125" t="str">
        <f t="shared" si="75"/>
        <v>ok</v>
      </c>
      <c r="AA248" s="125" t="str">
        <f t="shared" si="76"/>
        <v>ok</v>
      </c>
      <c r="AB248" s="125" t="str">
        <f t="shared" si="77"/>
        <v>ok</v>
      </c>
      <c r="AC248" s="125" t="str">
        <f t="shared" si="78"/>
        <v>ok</v>
      </c>
    </row>
    <row r="249" spans="1:29" x14ac:dyDescent="0.2">
      <c r="A249" s="132">
        <f t="shared" si="80"/>
        <v>241</v>
      </c>
      <c r="B249" s="6"/>
      <c r="C249" s="3"/>
      <c r="D249" s="3"/>
      <c r="E249" s="3"/>
      <c r="F249" s="5"/>
      <c r="G249" s="5"/>
      <c r="H249" s="2">
        <v>0</v>
      </c>
      <c r="I249" s="1">
        <v>0</v>
      </c>
      <c r="J249" s="1">
        <v>0</v>
      </c>
      <c r="K249" s="127">
        <f t="shared" si="61"/>
        <v>0</v>
      </c>
      <c r="L249" s="127">
        <f t="shared" si="66"/>
        <v>0</v>
      </c>
      <c r="M249" s="127">
        <f t="shared" si="62"/>
        <v>0</v>
      </c>
      <c r="N249" s="127">
        <f t="shared" si="67"/>
        <v>0</v>
      </c>
      <c r="O249" s="127">
        <f t="shared" si="68"/>
        <v>0</v>
      </c>
      <c r="P249" s="127">
        <f t="shared" si="69"/>
        <v>0</v>
      </c>
      <c r="Q249" s="127">
        <f t="shared" si="70"/>
        <v>0</v>
      </c>
      <c r="R249" s="1">
        <v>0</v>
      </c>
      <c r="S249" s="127">
        <f t="shared" si="71"/>
        <v>0</v>
      </c>
      <c r="T249" s="127">
        <f t="shared" si="63"/>
        <v>0</v>
      </c>
      <c r="U249" s="127">
        <f t="shared" si="72"/>
        <v>0</v>
      </c>
      <c r="V249" s="7"/>
      <c r="W249" s="127">
        <f t="shared" si="73"/>
        <v>0</v>
      </c>
      <c r="X249" s="125">
        <f t="shared" si="74"/>
        <v>0</v>
      </c>
      <c r="Y249" s="125" t="str">
        <f t="shared" si="64"/>
        <v>ok</v>
      </c>
      <c r="Z249" s="125" t="str">
        <f t="shared" si="75"/>
        <v>ok</v>
      </c>
      <c r="AA249" s="125" t="str">
        <f t="shared" si="76"/>
        <v>ok</v>
      </c>
      <c r="AB249" s="125" t="str">
        <f t="shared" si="77"/>
        <v>ok</v>
      </c>
      <c r="AC249" s="125" t="str">
        <f t="shared" si="78"/>
        <v>ok</v>
      </c>
    </row>
    <row r="250" spans="1:29" x14ac:dyDescent="0.2">
      <c r="A250" s="132">
        <f t="shared" si="80"/>
        <v>242</v>
      </c>
      <c r="B250" s="6"/>
      <c r="C250" s="3"/>
      <c r="D250" s="3"/>
      <c r="E250" s="3"/>
      <c r="F250" s="5"/>
      <c r="G250" s="5"/>
      <c r="H250" s="2">
        <v>0</v>
      </c>
      <c r="I250" s="1">
        <v>0</v>
      </c>
      <c r="J250" s="1">
        <v>0</v>
      </c>
      <c r="K250" s="127">
        <f t="shared" si="61"/>
        <v>0</v>
      </c>
      <c r="L250" s="127">
        <f t="shared" si="66"/>
        <v>0</v>
      </c>
      <c r="M250" s="127">
        <f t="shared" si="62"/>
        <v>0</v>
      </c>
      <c r="N250" s="127">
        <f t="shared" si="67"/>
        <v>0</v>
      </c>
      <c r="O250" s="127">
        <f t="shared" si="68"/>
        <v>0</v>
      </c>
      <c r="P250" s="127">
        <f t="shared" si="69"/>
        <v>0</v>
      </c>
      <c r="Q250" s="127">
        <f t="shared" si="70"/>
        <v>0</v>
      </c>
      <c r="R250" s="1">
        <v>0</v>
      </c>
      <c r="S250" s="127">
        <f t="shared" si="71"/>
        <v>0</v>
      </c>
      <c r="T250" s="127">
        <f t="shared" si="63"/>
        <v>0</v>
      </c>
      <c r="U250" s="127">
        <f t="shared" si="72"/>
        <v>0</v>
      </c>
      <c r="V250" s="7"/>
      <c r="W250" s="127">
        <f t="shared" si="73"/>
        <v>0</v>
      </c>
      <c r="X250" s="125">
        <f t="shared" si="74"/>
        <v>0</v>
      </c>
      <c r="Y250" s="125" t="str">
        <f t="shared" si="64"/>
        <v>ok</v>
      </c>
      <c r="Z250" s="125" t="str">
        <f t="shared" si="75"/>
        <v>ok</v>
      </c>
      <c r="AA250" s="125" t="str">
        <f t="shared" si="76"/>
        <v>ok</v>
      </c>
      <c r="AB250" s="125" t="str">
        <f t="shared" si="77"/>
        <v>ok</v>
      </c>
      <c r="AC250" s="125" t="str">
        <f t="shared" si="78"/>
        <v>ok</v>
      </c>
    </row>
    <row r="251" spans="1:29" x14ac:dyDescent="0.2">
      <c r="A251" s="132">
        <f t="shared" si="80"/>
        <v>243</v>
      </c>
      <c r="B251" s="6"/>
      <c r="C251" s="3"/>
      <c r="D251" s="3"/>
      <c r="E251" s="3"/>
      <c r="F251" s="5"/>
      <c r="G251" s="5"/>
      <c r="H251" s="2">
        <v>0</v>
      </c>
      <c r="I251" s="1">
        <v>0</v>
      </c>
      <c r="J251" s="1">
        <v>0</v>
      </c>
      <c r="K251" s="127">
        <f t="shared" si="61"/>
        <v>0</v>
      </c>
      <c r="L251" s="127">
        <f t="shared" si="66"/>
        <v>0</v>
      </c>
      <c r="M251" s="127">
        <f t="shared" si="62"/>
        <v>0</v>
      </c>
      <c r="N251" s="127">
        <f t="shared" si="67"/>
        <v>0</v>
      </c>
      <c r="O251" s="127">
        <f t="shared" si="68"/>
        <v>0</v>
      </c>
      <c r="P251" s="127">
        <f t="shared" si="69"/>
        <v>0</v>
      </c>
      <c r="Q251" s="127">
        <f t="shared" si="70"/>
        <v>0</v>
      </c>
      <c r="R251" s="1">
        <v>0</v>
      </c>
      <c r="S251" s="127">
        <f t="shared" si="71"/>
        <v>0</v>
      </c>
      <c r="T251" s="127">
        <f t="shared" si="63"/>
        <v>0</v>
      </c>
      <c r="U251" s="127">
        <f t="shared" si="72"/>
        <v>0</v>
      </c>
      <c r="V251" s="7"/>
      <c r="W251" s="127">
        <f t="shared" si="73"/>
        <v>0</v>
      </c>
      <c r="X251" s="125">
        <f t="shared" si="74"/>
        <v>0</v>
      </c>
      <c r="Y251" s="125" t="str">
        <f t="shared" si="64"/>
        <v>ok</v>
      </c>
      <c r="Z251" s="125" t="str">
        <f t="shared" si="75"/>
        <v>ok</v>
      </c>
      <c r="AA251" s="125" t="str">
        <f t="shared" si="76"/>
        <v>ok</v>
      </c>
      <c r="AB251" s="125" t="str">
        <f t="shared" si="77"/>
        <v>ok</v>
      </c>
      <c r="AC251" s="125" t="str">
        <f t="shared" si="78"/>
        <v>ok</v>
      </c>
    </row>
    <row r="252" spans="1:29" x14ac:dyDescent="0.2">
      <c r="A252" s="132">
        <f t="shared" si="80"/>
        <v>244</v>
      </c>
      <c r="B252" s="6"/>
      <c r="C252" s="3"/>
      <c r="D252" s="3"/>
      <c r="E252" s="3"/>
      <c r="F252" s="5"/>
      <c r="G252" s="5"/>
      <c r="H252" s="2">
        <v>0</v>
      </c>
      <c r="I252" s="1">
        <v>0</v>
      </c>
      <c r="J252" s="1">
        <v>0</v>
      </c>
      <c r="K252" s="127">
        <f t="shared" si="61"/>
        <v>0</v>
      </c>
      <c r="L252" s="127">
        <f t="shared" si="66"/>
        <v>0</v>
      </c>
      <c r="M252" s="127">
        <f t="shared" si="62"/>
        <v>0</v>
      </c>
      <c r="N252" s="127">
        <f t="shared" si="67"/>
        <v>0</v>
      </c>
      <c r="O252" s="127">
        <f t="shared" si="68"/>
        <v>0</v>
      </c>
      <c r="P252" s="127">
        <f t="shared" si="69"/>
        <v>0</v>
      </c>
      <c r="Q252" s="127">
        <f t="shared" si="70"/>
        <v>0</v>
      </c>
      <c r="R252" s="1">
        <v>0</v>
      </c>
      <c r="S252" s="127">
        <f t="shared" si="71"/>
        <v>0</v>
      </c>
      <c r="T252" s="127">
        <f t="shared" si="63"/>
        <v>0</v>
      </c>
      <c r="U252" s="127">
        <f t="shared" si="72"/>
        <v>0</v>
      </c>
      <c r="V252" s="7"/>
      <c r="W252" s="127">
        <f t="shared" si="73"/>
        <v>0</v>
      </c>
      <c r="X252" s="125">
        <f t="shared" si="74"/>
        <v>0</v>
      </c>
      <c r="Y252" s="125" t="str">
        <f t="shared" si="64"/>
        <v>ok</v>
      </c>
      <c r="Z252" s="125" t="str">
        <f t="shared" si="75"/>
        <v>ok</v>
      </c>
      <c r="AA252" s="125" t="str">
        <f t="shared" si="76"/>
        <v>ok</v>
      </c>
      <c r="AB252" s="125" t="str">
        <f t="shared" si="77"/>
        <v>ok</v>
      </c>
      <c r="AC252" s="125" t="str">
        <f t="shared" si="78"/>
        <v>ok</v>
      </c>
    </row>
    <row r="253" spans="1:29" x14ac:dyDescent="0.2">
      <c r="A253" s="132">
        <f t="shared" si="80"/>
        <v>245</v>
      </c>
      <c r="B253" s="6"/>
      <c r="C253" s="3"/>
      <c r="D253" s="3"/>
      <c r="E253" s="3"/>
      <c r="F253" s="5"/>
      <c r="G253" s="5"/>
      <c r="H253" s="2">
        <v>0</v>
      </c>
      <c r="I253" s="1">
        <v>0</v>
      </c>
      <c r="J253" s="1">
        <v>0</v>
      </c>
      <c r="K253" s="127">
        <f t="shared" si="61"/>
        <v>0</v>
      </c>
      <c r="L253" s="127">
        <f t="shared" si="66"/>
        <v>0</v>
      </c>
      <c r="M253" s="127">
        <f t="shared" si="62"/>
        <v>0</v>
      </c>
      <c r="N253" s="127">
        <f t="shared" si="67"/>
        <v>0</v>
      </c>
      <c r="O253" s="127">
        <f t="shared" si="68"/>
        <v>0</v>
      </c>
      <c r="P253" s="127">
        <f t="shared" si="69"/>
        <v>0</v>
      </c>
      <c r="Q253" s="127">
        <f t="shared" si="70"/>
        <v>0</v>
      </c>
      <c r="R253" s="1">
        <v>0</v>
      </c>
      <c r="S253" s="127">
        <f t="shared" si="71"/>
        <v>0</v>
      </c>
      <c r="T253" s="127">
        <f t="shared" si="63"/>
        <v>0</v>
      </c>
      <c r="U253" s="127">
        <f t="shared" si="72"/>
        <v>0</v>
      </c>
      <c r="V253" s="7"/>
      <c r="W253" s="127">
        <f t="shared" si="73"/>
        <v>0</v>
      </c>
      <c r="X253" s="125">
        <f t="shared" si="74"/>
        <v>0</v>
      </c>
      <c r="Y253" s="125" t="str">
        <f t="shared" si="64"/>
        <v>ok</v>
      </c>
      <c r="Z253" s="125" t="str">
        <f t="shared" si="75"/>
        <v>ok</v>
      </c>
      <c r="AA253" s="125" t="str">
        <f t="shared" si="76"/>
        <v>ok</v>
      </c>
      <c r="AB253" s="125" t="str">
        <f t="shared" si="77"/>
        <v>ok</v>
      </c>
      <c r="AC253" s="125" t="str">
        <f t="shared" si="78"/>
        <v>ok</v>
      </c>
    </row>
    <row r="254" spans="1:29" x14ac:dyDescent="0.2">
      <c r="A254" s="132">
        <f t="shared" si="80"/>
        <v>246</v>
      </c>
      <c r="B254" s="6"/>
      <c r="C254" s="3"/>
      <c r="D254" s="3"/>
      <c r="E254" s="3"/>
      <c r="F254" s="5"/>
      <c r="G254" s="5"/>
      <c r="H254" s="2">
        <v>0</v>
      </c>
      <c r="I254" s="1">
        <v>0</v>
      </c>
      <c r="J254" s="1">
        <v>0</v>
      </c>
      <c r="K254" s="127">
        <f t="shared" si="61"/>
        <v>0</v>
      </c>
      <c r="L254" s="127">
        <f t="shared" si="66"/>
        <v>0</v>
      </c>
      <c r="M254" s="127">
        <f t="shared" si="62"/>
        <v>0</v>
      </c>
      <c r="N254" s="127">
        <f t="shared" si="67"/>
        <v>0</v>
      </c>
      <c r="O254" s="127">
        <f t="shared" si="68"/>
        <v>0</v>
      </c>
      <c r="P254" s="127">
        <f t="shared" si="69"/>
        <v>0</v>
      </c>
      <c r="Q254" s="127">
        <f t="shared" si="70"/>
        <v>0</v>
      </c>
      <c r="R254" s="1">
        <v>0</v>
      </c>
      <c r="S254" s="127">
        <f t="shared" si="71"/>
        <v>0</v>
      </c>
      <c r="T254" s="127">
        <f t="shared" si="63"/>
        <v>0</v>
      </c>
      <c r="U254" s="127">
        <f t="shared" si="72"/>
        <v>0</v>
      </c>
      <c r="V254" s="7"/>
      <c r="W254" s="127">
        <f t="shared" si="73"/>
        <v>0</v>
      </c>
      <c r="X254" s="125">
        <f t="shared" si="74"/>
        <v>0</v>
      </c>
      <c r="Y254" s="125" t="str">
        <f t="shared" si="64"/>
        <v>ok</v>
      </c>
      <c r="Z254" s="125" t="str">
        <f t="shared" si="75"/>
        <v>ok</v>
      </c>
      <c r="AA254" s="125" t="str">
        <f t="shared" si="76"/>
        <v>ok</v>
      </c>
      <c r="AB254" s="125" t="str">
        <f t="shared" si="77"/>
        <v>ok</v>
      </c>
      <c r="AC254" s="125" t="str">
        <f t="shared" si="78"/>
        <v>ok</v>
      </c>
    </row>
    <row r="255" spans="1:29" x14ac:dyDescent="0.2">
      <c r="A255" s="132">
        <f t="shared" si="80"/>
        <v>247</v>
      </c>
      <c r="B255" s="6"/>
      <c r="C255" s="3"/>
      <c r="D255" s="3"/>
      <c r="E255" s="3"/>
      <c r="F255" s="5"/>
      <c r="G255" s="5"/>
      <c r="H255" s="2">
        <v>0</v>
      </c>
      <c r="I255" s="1">
        <v>0</v>
      </c>
      <c r="J255" s="1">
        <v>0</v>
      </c>
      <c r="K255" s="127">
        <f t="shared" si="61"/>
        <v>0</v>
      </c>
      <c r="L255" s="127">
        <f t="shared" si="66"/>
        <v>0</v>
      </c>
      <c r="M255" s="127">
        <f t="shared" si="62"/>
        <v>0</v>
      </c>
      <c r="N255" s="127">
        <f t="shared" si="67"/>
        <v>0</v>
      </c>
      <c r="O255" s="127">
        <f t="shared" si="68"/>
        <v>0</v>
      </c>
      <c r="P255" s="127">
        <f t="shared" si="69"/>
        <v>0</v>
      </c>
      <c r="Q255" s="127">
        <f t="shared" si="70"/>
        <v>0</v>
      </c>
      <c r="R255" s="1">
        <v>0</v>
      </c>
      <c r="S255" s="127">
        <f t="shared" si="71"/>
        <v>0</v>
      </c>
      <c r="T255" s="127">
        <f t="shared" si="63"/>
        <v>0</v>
      </c>
      <c r="U255" s="127">
        <f t="shared" si="72"/>
        <v>0</v>
      </c>
      <c r="V255" s="7"/>
      <c r="W255" s="127">
        <f t="shared" si="73"/>
        <v>0</v>
      </c>
      <c r="X255" s="125">
        <f t="shared" si="74"/>
        <v>0</v>
      </c>
      <c r="Y255" s="125" t="str">
        <f t="shared" si="64"/>
        <v>ok</v>
      </c>
      <c r="Z255" s="125" t="str">
        <f t="shared" si="75"/>
        <v>ok</v>
      </c>
      <c r="AA255" s="125" t="str">
        <f t="shared" si="76"/>
        <v>ok</v>
      </c>
      <c r="AB255" s="125" t="str">
        <f t="shared" si="77"/>
        <v>ok</v>
      </c>
      <c r="AC255" s="125" t="str">
        <f t="shared" si="78"/>
        <v>ok</v>
      </c>
    </row>
    <row r="256" spans="1:29" x14ac:dyDescent="0.2">
      <c r="A256" s="132">
        <f t="shared" si="80"/>
        <v>248</v>
      </c>
      <c r="B256" s="6"/>
      <c r="C256" s="3"/>
      <c r="D256" s="3"/>
      <c r="E256" s="3"/>
      <c r="F256" s="5"/>
      <c r="G256" s="5"/>
      <c r="H256" s="2">
        <v>0</v>
      </c>
      <c r="I256" s="1">
        <v>0</v>
      </c>
      <c r="J256" s="1">
        <v>0</v>
      </c>
      <c r="K256" s="127">
        <f t="shared" si="61"/>
        <v>0</v>
      </c>
      <c r="L256" s="127">
        <f t="shared" si="66"/>
        <v>0</v>
      </c>
      <c r="M256" s="127">
        <f t="shared" si="62"/>
        <v>0</v>
      </c>
      <c r="N256" s="127">
        <f t="shared" si="67"/>
        <v>0</v>
      </c>
      <c r="O256" s="127">
        <f t="shared" si="68"/>
        <v>0</v>
      </c>
      <c r="P256" s="127">
        <f t="shared" si="69"/>
        <v>0</v>
      </c>
      <c r="Q256" s="127">
        <f t="shared" si="70"/>
        <v>0</v>
      </c>
      <c r="R256" s="1">
        <v>0</v>
      </c>
      <c r="S256" s="127">
        <f t="shared" si="71"/>
        <v>0</v>
      </c>
      <c r="T256" s="127">
        <f t="shared" si="63"/>
        <v>0</v>
      </c>
      <c r="U256" s="127">
        <f t="shared" si="72"/>
        <v>0</v>
      </c>
      <c r="V256" s="7"/>
      <c r="W256" s="127">
        <f t="shared" si="73"/>
        <v>0</v>
      </c>
      <c r="X256" s="125">
        <f t="shared" si="74"/>
        <v>0</v>
      </c>
      <c r="Y256" s="125" t="str">
        <f t="shared" si="64"/>
        <v>ok</v>
      </c>
      <c r="Z256" s="125" t="str">
        <f t="shared" si="75"/>
        <v>ok</v>
      </c>
      <c r="AA256" s="125" t="str">
        <f t="shared" si="76"/>
        <v>ok</v>
      </c>
      <c r="AB256" s="125" t="str">
        <f t="shared" si="77"/>
        <v>ok</v>
      </c>
      <c r="AC256" s="125" t="str">
        <f t="shared" si="78"/>
        <v>ok</v>
      </c>
    </row>
    <row r="257" spans="1:29" x14ac:dyDescent="0.2">
      <c r="A257" s="132">
        <f t="shared" si="80"/>
        <v>249</v>
      </c>
      <c r="B257" s="6"/>
      <c r="C257" s="3"/>
      <c r="D257" s="3"/>
      <c r="E257" s="3"/>
      <c r="F257" s="5"/>
      <c r="G257" s="5"/>
      <c r="H257" s="2">
        <v>0</v>
      </c>
      <c r="I257" s="1">
        <v>0</v>
      </c>
      <c r="J257" s="1">
        <v>0</v>
      </c>
      <c r="K257" s="127">
        <f t="shared" si="61"/>
        <v>0</v>
      </c>
      <c r="L257" s="127">
        <f t="shared" si="66"/>
        <v>0</v>
      </c>
      <c r="M257" s="127">
        <f t="shared" si="62"/>
        <v>0</v>
      </c>
      <c r="N257" s="127">
        <f t="shared" si="67"/>
        <v>0</v>
      </c>
      <c r="O257" s="127">
        <f t="shared" si="68"/>
        <v>0</v>
      </c>
      <c r="P257" s="127">
        <f t="shared" si="69"/>
        <v>0</v>
      </c>
      <c r="Q257" s="127">
        <f t="shared" si="70"/>
        <v>0</v>
      </c>
      <c r="R257" s="1">
        <v>0</v>
      </c>
      <c r="S257" s="127">
        <f t="shared" si="71"/>
        <v>0</v>
      </c>
      <c r="T257" s="127">
        <f t="shared" si="63"/>
        <v>0</v>
      </c>
      <c r="U257" s="127">
        <f t="shared" si="72"/>
        <v>0</v>
      </c>
      <c r="V257" s="7"/>
      <c r="W257" s="127">
        <f t="shared" si="73"/>
        <v>0</v>
      </c>
      <c r="X257" s="125">
        <f t="shared" si="74"/>
        <v>0</v>
      </c>
      <c r="Y257" s="125" t="str">
        <f t="shared" si="64"/>
        <v>ok</v>
      </c>
      <c r="Z257" s="125" t="str">
        <f t="shared" si="75"/>
        <v>ok</v>
      </c>
      <c r="AA257" s="125" t="str">
        <f t="shared" si="76"/>
        <v>ok</v>
      </c>
      <c r="AB257" s="125" t="str">
        <f t="shared" si="77"/>
        <v>ok</v>
      </c>
      <c r="AC257" s="125" t="str">
        <f t="shared" si="78"/>
        <v>ok</v>
      </c>
    </row>
    <row r="258" spans="1:29" x14ac:dyDescent="0.2">
      <c r="A258" s="132">
        <f t="shared" si="80"/>
        <v>250</v>
      </c>
      <c r="B258" s="6"/>
      <c r="C258" s="3"/>
      <c r="D258" s="3"/>
      <c r="E258" s="3"/>
      <c r="F258" s="5"/>
      <c r="G258" s="5"/>
      <c r="H258" s="2">
        <v>0</v>
      </c>
      <c r="I258" s="1">
        <v>0</v>
      </c>
      <c r="J258" s="1">
        <v>0</v>
      </c>
      <c r="K258" s="127">
        <f t="shared" si="61"/>
        <v>0</v>
      </c>
      <c r="L258" s="127">
        <f t="shared" si="66"/>
        <v>0</v>
      </c>
      <c r="M258" s="127">
        <f t="shared" si="62"/>
        <v>0</v>
      </c>
      <c r="N258" s="127">
        <f t="shared" si="67"/>
        <v>0</v>
      </c>
      <c r="O258" s="127">
        <f t="shared" si="68"/>
        <v>0</v>
      </c>
      <c r="P258" s="127">
        <f t="shared" si="69"/>
        <v>0</v>
      </c>
      <c r="Q258" s="127">
        <f t="shared" si="70"/>
        <v>0</v>
      </c>
      <c r="R258" s="1">
        <v>0</v>
      </c>
      <c r="S258" s="127">
        <f t="shared" si="71"/>
        <v>0</v>
      </c>
      <c r="T258" s="127">
        <f t="shared" si="63"/>
        <v>0</v>
      </c>
      <c r="U258" s="127">
        <f t="shared" si="72"/>
        <v>0</v>
      </c>
      <c r="V258" s="7"/>
      <c r="W258" s="127">
        <f t="shared" si="73"/>
        <v>0</v>
      </c>
      <c r="X258" s="125">
        <f t="shared" si="74"/>
        <v>0</v>
      </c>
      <c r="Y258" s="125" t="str">
        <f t="shared" si="64"/>
        <v>ok</v>
      </c>
      <c r="Z258" s="125" t="str">
        <f t="shared" si="75"/>
        <v>ok</v>
      </c>
      <c r="AA258" s="125" t="str">
        <f t="shared" si="76"/>
        <v>ok</v>
      </c>
      <c r="AB258" s="125" t="str">
        <f t="shared" si="77"/>
        <v>ok</v>
      </c>
      <c r="AC258" s="125" t="str">
        <f t="shared" si="78"/>
        <v>ok</v>
      </c>
    </row>
    <row r="259" spans="1:29" x14ac:dyDescent="0.2">
      <c r="A259" s="132">
        <f t="shared" si="80"/>
        <v>251</v>
      </c>
      <c r="B259" s="6"/>
      <c r="C259" s="3"/>
      <c r="D259" s="3"/>
      <c r="E259" s="3"/>
      <c r="F259" s="5"/>
      <c r="G259" s="5"/>
      <c r="H259" s="2">
        <v>0</v>
      </c>
      <c r="I259" s="1">
        <v>0</v>
      </c>
      <c r="J259" s="1">
        <v>0</v>
      </c>
      <c r="K259" s="127">
        <f t="shared" si="61"/>
        <v>0</v>
      </c>
      <c r="L259" s="127">
        <f t="shared" si="66"/>
        <v>0</v>
      </c>
      <c r="M259" s="127">
        <f t="shared" si="62"/>
        <v>0</v>
      </c>
      <c r="N259" s="127">
        <f t="shared" si="67"/>
        <v>0</v>
      </c>
      <c r="O259" s="127">
        <f t="shared" si="68"/>
        <v>0</v>
      </c>
      <c r="P259" s="127">
        <f t="shared" si="69"/>
        <v>0</v>
      </c>
      <c r="Q259" s="127">
        <f t="shared" si="70"/>
        <v>0</v>
      </c>
      <c r="R259" s="1">
        <v>0</v>
      </c>
      <c r="S259" s="127">
        <f t="shared" si="71"/>
        <v>0</v>
      </c>
      <c r="T259" s="127">
        <f t="shared" si="63"/>
        <v>0</v>
      </c>
      <c r="U259" s="127">
        <f t="shared" si="72"/>
        <v>0</v>
      </c>
      <c r="V259" s="7"/>
      <c r="W259" s="127">
        <f t="shared" si="73"/>
        <v>0</v>
      </c>
      <c r="X259" s="125">
        <f t="shared" si="74"/>
        <v>0</v>
      </c>
      <c r="Y259" s="125" t="str">
        <f t="shared" si="64"/>
        <v>ok</v>
      </c>
      <c r="Z259" s="125" t="str">
        <f t="shared" si="75"/>
        <v>ok</v>
      </c>
      <c r="AA259" s="125" t="str">
        <f t="shared" si="76"/>
        <v>ok</v>
      </c>
      <c r="AB259" s="125" t="str">
        <f t="shared" si="77"/>
        <v>ok</v>
      </c>
      <c r="AC259" s="125" t="str">
        <f t="shared" si="78"/>
        <v>ok</v>
      </c>
    </row>
    <row r="260" spans="1:29" x14ac:dyDescent="0.2">
      <c r="A260" s="132">
        <f t="shared" si="80"/>
        <v>252</v>
      </c>
      <c r="B260" s="6"/>
      <c r="C260" s="3"/>
      <c r="D260" s="3"/>
      <c r="E260" s="3"/>
      <c r="F260" s="5"/>
      <c r="G260" s="5"/>
      <c r="H260" s="2">
        <v>0</v>
      </c>
      <c r="I260" s="1">
        <v>0</v>
      </c>
      <c r="J260" s="1">
        <v>0</v>
      </c>
      <c r="K260" s="127">
        <f t="shared" si="61"/>
        <v>0</v>
      </c>
      <c r="L260" s="127">
        <f t="shared" si="66"/>
        <v>0</v>
      </c>
      <c r="M260" s="127">
        <f t="shared" si="62"/>
        <v>0</v>
      </c>
      <c r="N260" s="127">
        <f t="shared" si="67"/>
        <v>0</v>
      </c>
      <c r="O260" s="127">
        <f t="shared" si="68"/>
        <v>0</v>
      </c>
      <c r="P260" s="127">
        <f t="shared" si="69"/>
        <v>0</v>
      </c>
      <c r="Q260" s="127">
        <f t="shared" si="70"/>
        <v>0</v>
      </c>
      <c r="R260" s="1">
        <v>0</v>
      </c>
      <c r="S260" s="127">
        <f t="shared" si="71"/>
        <v>0</v>
      </c>
      <c r="T260" s="127">
        <f t="shared" si="63"/>
        <v>0</v>
      </c>
      <c r="U260" s="127">
        <f t="shared" si="72"/>
        <v>0</v>
      </c>
      <c r="V260" s="7"/>
      <c r="W260" s="127">
        <f t="shared" si="73"/>
        <v>0</v>
      </c>
      <c r="X260" s="125">
        <f t="shared" si="74"/>
        <v>0</v>
      </c>
      <c r="Y260" s="125" t="str">
        <f t="shared" si="64"/>
        <v>ok</v>
      </c>
      <c r="Z260" s="125" t="str">
        <f t="shared" si="75"/>
        <v>ok</v>
      </c>
      <c r="AA260" s="125" t="str">
        <f t="shared" si="76"/>
        <v>ok</v>
      </c>
      <c r="AB260" s="125" t="str">
        <f t="shared" si="77"/>
        <v>ok</v>
      </c>
      <c r="AC260" s="125" t="str">
        <f t="shared" si="78"/>
        <v>ok</v>
      </c>
    </row>
    <row r="261" spans="1:29" x14ac:dyDescent="0.2">
      <c r="A261" s="132">
        <f t="shared" si="80"/>
        <v>253</v>
      </c>
      <c r="B261" s="6"/>
      <c r="C261" s="3"/>
      <c r="D261" s="3"/>
      <c r="E261" s="3"/>
      <c r="F261" s="5"/>
      <c r="G261" s="5"/>
      <c r="H261" s="2">
        <v>0</v>
      </c>
      <c r="I261" s="1">
        <v>0</v>
      </c>
      <c r="J261" s="1">
        <v>0</v>
      </c>
      <c r="K261" s="127">
        <f t="shared" si="61"/>
        <v>0</v>
      </c>
      <c r="L261" s="127">
        <f t="shared" si="66"/>
        <v>0</v>
      </c>
      <c r="M261" s="127">
        <f t="shared" si="62"/>
        <v>0</v>
      </c>
      <c r="N261" s="127">
        <f t="shared" si="67"/>
        <v>0</v>
      </c>
      <c r="O261" s="127">
        <f t="shared" si="68"/>
        <v>0</v>
      </c>
      <c r="P261" s="127">
        <f t="shared" si="69"/>
        <v>0</v>
      </c>
      <c r="Q261" s="127">
        <f t="shared" si="70"/>
        <v>0</v>
      </c>
      <c r="R261" s="1">
        <v>0</v>
      </c>
      <c r="S261" s="127">
        <f t="shared" si="71"/>
        <v>0</v>
      </c>
      <c r="T261" s="127">
        <f t="shared" si="63"/>
        <v>0</v>
      </c>
      <c r="U261" s="127">
        <f t="shared" si="72"/>
        <v>0</v>
      </c>
      <c r="V261" s="7"/>
      <c r="W261" s="127">
        <f t="shared" si="73"/>
        <v>0</v>
      </c>
      <c r="X261" s="125">
        <f t="shared" si="74"/>
        <v>0</v>
      </c>
      <c r="Y261" s="125" t="str">
        <f t="shared" si="64"/>
        <v>ok</v>
      </c>
      <c r="Z261" s="125" t="str">
        <f t="shared" si="75"/>
        <v>ok</v>
      </c>
      <c r="AA261" s="125" t="str">
        <f t="shared" si="76"/>
        <v>ok</v>
      </c>
      <c r="AB261" s="125" t="str">
        <f t="shared" si="77"/>
        <v>ok</v>
      </c>
      <c r="AC261" s="125" t="str">
        <f t="shared" si="78"/>
        <v>ok</v>
      </c>
    </row>
    <row r="262" spans="1:29" x14ac:dyDescent="0.2">
      <c r="A262" s="132">
        <f t="shared" si="80"/>
        <v>254</v>
      </c>
      <c r="B262" s="6"/>
      <c r="C262" s="3"/>
      <c r="D262" s="3"/>
      <c r="E262" s="3"/>
      <c r="F262" s="5"/>
      <c r="G262" s="5"/>
      <c r="H262" s="2">
        <v>0</v>
      </c>
      <c r="I262" s="1">
        <v>0</v>
      </c>
      <c r="J262" s="1">
        <v>0</v>
      </c>
      <c r="K262" s="127">
        <f t="shared" si="61"/>
        <v>0</v>
      </c>
      <c r="L262" s="127">
        <f t="shared" si="66"/>
        <v>0</v>
      </c>
      <c r="M262" s="127">
        <f t="shared" si="62"/>
        <v>0</v>
      </c>
      <c r="N262" s="127">
        <f t="shared" si="67"/>
        <v>0</v>
      </c>
      <c r="O262" s="127">
        <f t="shared" si="68"/>
        <v>0</v>
      </c>
      <c r="P262" s="127">
        <f t="shared" si="69"/>
        <v>0</v>
      </c>
      <c r="Q262" s="127">
        <f t="shared" si="70"/>
        <v>0</v>
      </c>
      <c r="R262" s="1">
        <v>0</v>
      </c>
      <c r="S262" s="127">
        <f t="shared" si="71"/>
        <v>0</v>
      </c>
      <c r="T262" s="127">
        <f t="shared" si="63"/>
        <v>0</v>
      </c>
      <c r="U262" s="127">
        <f t="shared" si="72"/>
        <v>0</v>
      </c>
      <c r="V262" s="7"/>
      <c r="W262" s="127">
        <f t="shared" si="73"/>
        <v>0</v>
      </c>
      <c r="X262" s="125">
        <f t="shared" si="74"/>
        <v>0</v>
      </c>
      <c r="Y262" s="125" t="str">
        <f t="shared" si="64"/>
        <v>ok</v>
      </c>
      <c r="Z262" s="125" t="str">
        <f t="shared" si="75"/>
        <v>ok</v>
      </c>
      <c r="AA262" s="125" t="str">
        <f t="shared" si="76"/>
        <v>ok</v>
      </c>
      <c r="AB262" s="125" t="str">
        <f t="shared" si="77"/>
        <v>ok</v>
      </c>
      <c r="AC262" s="125" t="str">
        <f t="shared" si="78"/>
        <v>ok</v>
      </c>
    </row>
    <row r="263" spans="1:29" x14ac:dyDescent="0.2">
      <c r="A263" s="132">
        <f t="shared" si="80"/>
        <v>255</v>
      </c>
      <c r="B263" s="6"/>
      <c r="C263" s="3"/>
      <c r="D263" s="3"/>
      <c r="E263" s="3"/>
      <c r="F263" s="5"/>
      <c r="G263" s="5"/>
      <c r="H263" s="2">
        <v>0</v>
      </c>
      <c r="I263" s="1">
        <v>0</v>
      </c>
      <c r="J263" s="1">
        <v>0</v>
      </c>
      <c r="K263" s="127">
        <f t="shared" si="61"/>
        <v>0</v>
      </c>
      <c r="L263" s="127">
        <f t="shared" si="66"/>
        <v>0</v>
      </c>
      <c r="M263" s="127">
        <f t="shared" si="62"/>
        <v>0</v>
      </c>
      <c r="N263" s="127">
        <f t="shared" si="67"/>
        <v>0</v>
      </c>
      <c r="O263" s="127">
        <f t="shared" si="68"/>
        <v>0</v>
      </c>
      <c r="P263" s="127">
        <f t="shared" si="69"/>
        <v>0</v>
      </c>
      <c r="Q263" s="127">
        <f t="shared" si="70"/>
        <v>0</v>
      </c>
      <c r="R263" s="1">
        <v>0</v>
      </c>
      <c r="S263" s="127">
        <f t="shared" si="71"/>
        <v>0</v>
      </c>
      <c r="T263" s="127">
        <f t="shared" si="63"/>
        <v>0</v>
      </c>
      <c r="U263" s="127">
        <f t="shared" si="72"/>
        <v>0</v>
      </c>
      <c r="V263" s="7"/>
      <c r="W263" s="127">
        <f t="shared" si="73"/>
        <v>0</v>
      </c>
      <c r="X263" s="125">
        <f t="shared" si="74"/>
        <v>0</v>
      </c>
      <c r="Y263" s="125" t="str">
        <f t="shared" si="64"/>
        <v>ok</v>
      </c>
      <c r="Z263" s="125" t="str">
        <f t="shared" si="75"/>
        <v>ok</v>
      </c>
      <c r="AA263" s="125" t="str">
        <f t="shared" si="76"/>
        <v>ok</v>
      </c>
      <c r="AB263" s="125" t="str">
        <f t="shared" si="77"/>
        <v>ok</v>
      </c>
      <c r="AC263" s="125" t="str">
        <f t="shared" si="78"/>
        <v>ok</v>
      </c>
    </row>
    <row r="264" spans="1:29" x14ac:dyDescent="0.2">
      <c r="A264" s="132">
        <f t="shared" si="80"/>
        <v>256</v>
      </c>
      <c r="B264" s="6"/>
      <c r="C264" s="3"/>
      <c r="D264" s="3"/>
      <c r="E264" s="3"/>
      <c r="F264" s="5"/>
      <c r="G264" s="5"/>
      <c r="H264" s="2">
        <v>0</v>
      </c>
      <c r="I264" s="1">
        <v>0</v>
      </c>
      <c r="J264" s="1">
        <v>0</v>
      </c>
      <c r="K264" s="127">
        <f t="shared" si="61"/>
        <v>0</v>
      </c>
      <c r="L264" s="127">
        <f t="shared" si="66"/>
        <v>0</v>
      </c>
      <c r="M264" s="127">
        <f t="shared" si="62"/>
        <v>0</v>
      </c>
      <c r="N264" s="127">
        <f t="shared" si="67"/>
        <v>0</v>
      </c>
      <c r="O264" s="127">
        <f t="shared" si="68"/>
        <v>0</v>
      </c>
      <c r="P264" s="127">
        <f t="shared" si="69"/>
        <v>0</v>
      </c>
      <c r="Q264" s="127">
        <f t="shared" si="70"/>
        <v>0</v>
      </c>
      <c r="R264" s="1">
        <v>0</v>
      </c>
      <c r="S264" s="127">
        <f t="shared" si="71"/>
        <v>0</v>
      </c>
      <c r="T264" s="127">
        <f t="shared" si="63"/>
        <v>0</v>
      </c>
      <c r="U264" s="127">
        <f t="shared" si="72"/>
        <v>0</v>
      </c>
      <c r="V264" s="7"/>
      <c r="W264" s="127">
        <f t="shared" si="73"/>
        <v>0</v>
      </c>
      <c r="X264" s="125">
        <f t="shared" si="74"/>
        <v>0</v>
      </c>
      <c r="Y264" s="125" t="str">
        <f t="shared" si="64"/>
        <v>ok</v>
      </c>
      <c r="Z264" s="125" t="str">
        <f t="shared" si="75"/>
        <v>ok</v>
      </c>
      <c r="AA264" s="125" t="str">
        <f t="shared" si="76"/>
        <v>ok</v>
      </c>
      <c r="AB264" s="125" t="str">
        <f t="shared" si="77"/>
        <v>ok</v>
      </c>
      <c r="AC264" s="125" t="str">
        <f t="shared" si="78"/>
        <v>ok</v>
      </c>
    </row>
    <row r="265" spans="1:29" x14ac:dyDescent="0.2">
      <c r="A265" s="132">
        <f t="shared" si="80"/>
        <v>257</v>
      </c>
      <c r="B265" s="6"/>
      <c r="C265" s="3"/>
      <c r="D265" s="3"/>
      <c r="E265" s="3"/>
      <c r="F265" s="5"/>
      <c r="G265" s="5"/>
      <c r="H265" s="2">
        <v>0</v>
      </c>
      <c r="I265" s="1">
        <v>0</v>
      </c>
      <c r="J265" s="1">
        <v>0</v>
      </c>
      <c r="K265" s="127">
        <f t="shared" ref="K265:K328" si="81">+H265*I265*$K$6</f>
        <v>0</v>
      </c>
      <c r="L265" s="127">
        <f t="shared" si="66"/>
        <v>0</v>
      </c>
      <c r="M265" s="127">
        <f t="shared" ref="M265:M328" si="82">+H265*J265*$M$6</f>
        <v>0</v>
      </c>
      <c r="N265" s="127">
        <f t="shared" si="67"/>
        <v>0</v>
      </c>
      <c r="O265" s="127">
        <f t="shared" si="68"/>
        <v>0</v>
      </c>
      <c r="P265" s="127">
        <f t="shared" si="69"/>
        <v>0</v>
      </c>
      <c r="Q265" s="127">
        <f t="shared" si="70"/>
        <v>0</v>
      </c>
      <c r="R265" s="1">
        <v>0</v>
      </c>
      <c r="S265" s="127">
        <f t="shared" si="71"/>
        <v>0</v>
      </c>
      <c r="T265" s="127">
        <f t="shared" ref="T265:T328" si="83">K265-N265-P265+R265</f>
        <v>0</v>
      </c>
      <c r="U265" s="127">
        <f t="shared" si="72"/>
        <v>0</v>
      </c>
      <c r="V265" s="7"/>
      <c r="W265" s="127">
        <f t="shared" si="73"/>
        <v>0</v>
      </c>
      <c r="X265" s="125">
        <f t="shared" si="74"/>
        <v>0</v>
      </c>
      <c r="Y265" s="125" t="str">
        <f t="shared" ref="Y265:Y328" si="84">IF(X265&gt;=H265,"ok","too many days")</f>
        <v>ok</v>
      </c>
      <c r="Z265" s="125" t="str">
        <f t="shared" si="75"/>
        <v>ok</v>
      </c>
      <c r="AA265" s="125" t="str">
        <f t="shared" si="76"/>
        <v>ok</v>
      </c>
      <c r="AB265" s="125" t="str">
        <f t="shared" si="77"/>
        <v>ok</v>
      </c>
      <c r="AC265" s="125" t="str">
        <f t="shared" si="78"/>
        <v>ok</v>
      </c>
    </row>
    <row r="266" spans="1:29" x14ac:dyDescent="0.2">
      <c r="A266" s="132">
        <f t="shared" si="80"/>
        <v>258</v>
      </c>
      <c r="B266" s="6"/>
      <c r="C266" s="3"/>
      <c r="D266" s="3"/>
      <c r="E266" s="3"/>
      <c r="F266" s="5"/>
      <c r="G266" s="5"/>
      <c r="H266" s="2">
        <v>0</v>
      </c>
      <c r="I266" s="1">
        <v>0</v>
      </c>
      <c r="J266" s="1">
        <v>0</v>
      </c>
      <c r="K266" s="127">
        <f t="shared" si="81"/>
        <v>0</v>
      </c>
      <c r="L266" s="127">
        <f t="shared" ref="L266:L329" si="85">+H266*I266*$L$6</f>
        <v>0</v>
      </c>
      <c r="M266" s="127">
        <f t="shared" si="82"/>
        <v>0</v>
      </c>
      <c r="N266" s="127">
        <f t="shared" ref="N266:N329" si="86">$N$6*H266*I266</f>
        <v>0</v>
      </c>
      <c r="O266" s="127">
        <f t="shared" ref="O266:O329" si="87">$O$6*H266*J266</f>
        <v>0</v>
      </c>
      <c r="P266" s="127">
        <f t="shared" ref="P266:P329" si="88">IF(F266=1,+$H266*$P$6*I266,0)</f>
        <v>0</v>
      </c>
      <c r="Q266" s="127">
        <f t="shared" ref="Q266:Q329" si="89">IF(F266=1,+$H266*$Q$6*J266,0)</f>
        <v>0</v>
      </c>
      <c r="R266" s="1">
        <v>0</v>
      </c>
      <c r="S266" s="127">
        <f t="shared" ref="S266:S329" si="90">+K266+L266+M266-N266-O266-P266-Q266+R266</f>
        <v>0</v>
      </c>
      <c r="T266" s="127">
        <f t="shared" si="83"/>
        <v>0</v>
      </c>
      <c r="U266" s="127">
        <f t="shared" ref="U266:U329" si="91">L266+M266-O266-Q266</f>
        <v>0</v>
      </c>
      <c r="V266" s="7"/>
      <c r="W266" s="127">
        <f t="shared" ref="W266:W329" si="92">$W$6*I266*H266+R266</f>
        <v>0</v>
      </c>
      <c r="X266" s="125">
        <f t="shared" ref="X266:X329" si="93">NETWORKDAYS(D266,E266)</f>
        <v>0</v>
      </c>
      <c r="Y266" s="125" t="str">
        <f t="shared" si="84"/>
        <v>ok</v>
      </c>
      <c r="Z266" s="125" t="str">
        <f t="shared" ref="Z266:Z329" si="94">IF((I266+J266)&lt;=1,"ok","adjust FTE")</f>
        <v>ok</v>
      </c>
      <c r="AA266" s="125" t="str">
        <f t="shared" ref="AA266:AA329" si="95">IF($H266=0,"ok",IF(AND((I266+J266)&lt;=1,(I266+J266)&lt;&gt;0),"ok","adjust FTE"))</f>
        <v>ok</v>
      </c>
      <c r="AB266" s="125" t="str">
        <f t="shared" ref="AB266:AB329" si="96">IF($H266=0,"ok",IF((F266+G266)=1,"ok","adjust count"))</f>
        <v>ok</v>
      </c>
      <c r="AC266" s="125" t="str">
        <f t="shared" ref="AC266:AC329" si="97">IF(AND(Y266="ok",Z266="ok",AA266="ok",AB266="ok"),"ok","false")</f>
        <v>ok</v>
      </c>
    </row>
    <row r="267" spans="1:29" x14ac:dyDescent="0.2">
      <c r="A267" s="132">
        <f t="shared" si="80"/>
        <v>259</v>
      </c>
      <c r="B267" s="6"/>
      <c r="C267" s="3"/>
      <c r="D267" s="3"/>
      <c r="E267" s="3"/>
      <c r="F267" s="5"/>
      <c r="G267" s="5"/>
      <c r="H267" s="2">
        <v>0</v>
      </c>
      <c r="I267" s="1">
        <v>0</v>
      </c>
      <c r="J267" s="1">
        <v>0</v>
      </c>
      <c r="K267" s="127">
        <f t="shared" si="81"/>
        <v>0</v>
      </c>
      <c r="L267" s="127">
        <f t="shared" si="85"/>
        <v>0</v>
      </c>
      <c r="M267" s="127">
        <f t="shared" si="82"/>
        <v>0</v>
      </c>
      <c r="N267" s="127">
        <f t="shared" si="86"/>
        <v>0</v>
      </c>
      <c r="O267" s="127">
        <f t="shared" si="87"/>
        <v>0</v>
      </c>
      <c r="P267" s="127">
        <f t="shared" si="88"/>
        <v>0</v>
      </c>
      <c r="Q267" s="127">
        <f t="shared" si="89"/>
        <v>0</v>
      </c>
      <c r="R267" s="1">
        <v>0</v>
      </c>
      <c r="S267" s="127">
        <f t="shared" si="90"/>
        <v>0</v>
      </c>
      <c r="T267" s="127">
        <f t="shared" si="83"/>
        <v>0</v>
      </c>
      <c r="U267" s="127">
        <f t="shared" si="91"/>
        <v>0</v>
      </c>
      <c r="V267" s="7"/>
      <c r="W267" s="127">
        <f t="shared" si="92"/>
        <v>0</v>
      </c>
      <c r="X267" s="125">
        <f t="shared" si="93"/>
        <v>0</v>
      </c>
      <c r="Y267" s="125" t="str">
        <f t="shared" si="84"/>
        <v>ok</v>
      </c>
      <c r="Z267" s="125" t="str">
        <f t="shared" si="94"/>
        <v>ok</v>
      </c>
      <c r="AA267" s="125" t="str">
        <f t="shared" si="95"/>
        <v>ok</v>
      </c>
      <c r="AB267" s="125" t="str">
        <f t="shared" si="96"/>
        <v>ok</v>
      </c>
      <c r="AC267" s="125" t="str">
        <f t="shared" si="97"/>
        <v>ok</v>
      </c>
    </row>
    <row r="268" spans="1:29" x14ac:dyDescent="0.2">
      <c r="A268" s="132">
        <f t="shared" si="80"/>
        <v>260</v>
      </c>
      <c r="B268" s="6"/>
      <c r="C268" s="3"/>
      <c r="D268" s="3"/>
      <c r="E268" s="3"/>
      <c r="F268" s="5"/>
      <c r="G268" s="5"/>
      <c r="H268" s="2">
        <v>0</v>
      </c>
      <c r="I268" s="1">
        <v>0</v>
      </c>
      <c r="J268" s="1">
        <v>0</v>
      </c>
      <c r="K268" s="127">
        <f t="shared" si="81"/>
        <v>0</v>
      </c>
      <c r="L268" s="127">
        <f t="shared" si="85"/>
        <v>0</v>
      </c>
      <c r="M268" s="127">
        <f t="shared" si="82"/>
        <v>0</v>
      </c>
      <c r="N268" s="127">
        <f t="shared" si="86"/>
        <v>0</v>
      </c>
      <c r="O268" s="127">
        <f t="shared" si="87"/>
        <v>0</v>
      </c>
      <c r="P268" s="127">
        <f t="shared" si="88"/>
        <v>0</v>
      </c>
      <c r="Q268" s="127">
        <f t="shared" si="89"/>
        <v>0</v>
      </c>
      <c r="R268" s="1">
        <v>0</v>
      </c>
      <c r="S268" s="127">
        <f t="shared" si="90"/>
        <v>0</v>
      </c>
      <c r="T268" s="127">
        <f t="shared" si="83"/>
        <v>0</v>
      </c>
      <c r="U268" s="127">
        <f t="shared" si="91"/>
        <v>0</v>
      </c>
      <c r="V268" s="7"/>
      <c r="W268" s="127">
        <f t="shared" si="92"/>
        <v>0</v>
      </c>
      <c r="X268" s="125">
        <f t="shared" si="93"/>
        <v>0</v>
      </c>
      <c r="Y268" s="125" t="str">
        <f t="shared" si="84"/>
        <v>ok</v>
      </c>
      <c r="Z268" s="125" t="str">
        <f t="shared" si="94"/>
        <v>ok</v>
      </c>
      <c r="AA268" s="125" t="str">
        <f t="shared" si="95"/>
        <v>ok</v>
      </c>
      <c r="AB268" s="125" t="str">
        <f t="shared" si="96"/>
        <v>ok</v>
      </c>
      <c r="AC268" s="125" t="str">
        <f t="shared" si="97"/>
        <v>ok</v>
      </c>
    </row>
    <row r="269" spans="1:29" x14ac:dyDescent="0.2">
      <c r="A269" s="132">
        <f t="shared" si="80"/>
        <v>261</v>
      </c>
      <c r="B269" s="6"/>
      <c r="C269" s="3"/>
      <c r="D269" s="3"/>
      <c r="E269" s="3"/>
      <c r="F269" s="5"/>
      <c r="G269" s="5"/>
      <c r="H269" s="2">
        <v>0</v>
      </c>
      <c r="I269" s="1">
        <v>0</v>
      </c>
      <c r="J269" s="1">
        <v>0</v>
      </c>
      <c r="K269" s="127">
        <f t="shared" si="81"/>
        <v>0</v>
      </c>
      <c r="L269" s="127">
        <f t="shared" si="85"/>
        <v>0</v>
      </c>
      <c r="M269" s="127">
        <f t="shared" si="82"/>
        <v>0</v>
      </c>
      <c r="N269" s="127">
        <f t="shared" si="86"/>
        <v>0</v>
      </c>
      <c r="O269" s="127">
        <f t="shared" si="87"/>
        <v>0</v>
      </c>
      <c r="P269" s="127">
        <f t="shared" si="88"/>
        <v>0</v>
      </c>
      <c r="Q269" s="127">
        <f t="shared" si="89"/>
        <v>0</v>
      </c>
      <c r="R269" s="1">
        <v>0</v>
      </c>
      <c r="S269" s="127">
        <f t="shared" si="90"/>
        <v>0</v>
      </c>
      <c r="T269" s="127">
        <f t="shared" si="83"/>
        <v>0</v>
      </c>
      <c r="U269" s="127">
        <f t="shared" si="91"/>
        <v>0</v>
      </c>
      <c r="V269" s="7"/>
      <c r="W269" s="127">
        <f t="shared" si="92"/>
        <v>0</v>
      </c>
      <c r="X269" s="125">
        <f t="shared" si="93"/>
        <v>0</v>
      </c>
      <c r="Y269" s="125" t="str">
        <f t="shared" si="84"/>
        <v>ok</v>
      </c>
      <c r="Z269" s="125" t="str">
        <f t="shared" si="94"/>
        <v>ok</v>
      </c>
      <c r="AA269" s="125" t="str">
        <f t="shared" si="95"/>
        <v>ok</v>
      </c>
      <c r="AB269" s="125" t="str">
        <f t="shared" si="96"/>
        <v>ok</v>
      </c>
      <c r="AC269" s="125" t="str">
        <f t="shared" si="97"/>
        <v>ok</v>
      </c>
    </row>
    <row r="270" spans="1:29" x14ac:dyDescent="0.2">
      <c r="A270" s="132">
        <f t="shared" si="80"/>
        <v>262</v>
      </c>
      <c r="B270" s="6"/>
      <c r="C270" s="3"/>
      <c r="D270" s="3"/>
      <c r="E270" s="3"/>
      <c r="F270" s="5"/>
      <c r="G270" s="5"/>
      <c r="H270" s="2">
        <v>0</v>
      </c>
      <c r="I270" s="1">
        <v>0</v>
      </c>
      <c r="J270" s="1">
        <v>0</v>
      </c>
      <c r="K270" s="127">
        <f t="shared" si="81"/>
        <v>0</v>
      </c>
      <c r="L270" s="127">
        <f t="shared" si="85"/>
        <v>0</v>
      </c>
      <c r="M270" s="127">
        <f t="shared" si="82"/>
        <v>0</v>
      </c>
      <c r="N270" s="127">
        <f t="shared" si="86"/>
        <v>0</v>
      </c>
      <c r="O270" s="127">
        <f t="shared" si="87"/>
        <v>0</v>
      </c>
      <c r="P270" s="127">
        <f t="shared" si="88"/>
        <v>0</v>
      </c>
      <c r="Q270" s="127">
        <f t="shared" si="89"/>
        <v>0</v>
      </c>
      <c r="R270" s="1">
        <v>0</v>
      </c>
      <c r="S270" s="127">
        <f t="shared" si="90"/>
        <v>0</v>
      </c>
      <c r="T270" s="127">
        <f t="shared" si="83"/>
        <v>0</v>
      </c>
      <c r="U270" s="127">
        <f t="shared" si="91"/>
        <v>0</v>
      </c>
      <c r="V270" s="7"/>
      <c r="W270" s="127">
        <f t="shared" si="92"/>
        <v>0</v>
      </c>
      <c r="X270" s="125">
        <f t="shared" si="93"/>
        <v>0</v>
      </c>
      <c r="Y270" s="125" t="str">
        <f t="shared" si="84"/>
        <v>ok</v>
      </c>
      <c r="Z270" s="125" t="str">
        <f t="shared" si="94"/>
        <v>ok</v>
      </c>
      <c r="AA270" s="125" t="str">
        <f t="shared" si="95"/>
        <v>ok</v>
      </c>
      <c r="AB270" s="125" t="str">
        <f t="shared" si="96"/>
        <v>ok</v>
      </c>
      <c r="AC270" s="125" t="str">
        <f t="shared" si="97"/>
        <v>ok</v>
      </c>
    </row>
    <row r="271" spans="1:29" x14ac:dyDescent="0.2">
      <c r="A271" s="132">
        <f t="shared" si="80"/>
        <v>263</v>
      </c>
      <c r="B271" s="6"/>
      <c r="C271" s="3"/>
      <c r="D271" s="3"/>
      <c r="E271" s="3"/>
      <c r="F271" s="5"/>
      <c r="G271" s="5"/>
      <c r="H271" s="2">
        <v>0</v>
      </c>
      <c r="I271" s="1">
        <v>0</v>
      </c>
      <c r="J271" s="1">
        <v>0</v>
      </c>
      <c r="K271" s="127">
        <f t="shared" si="81"/>
        <v>0</v>
      </c>
      <c r="L271" s="127">
        <f t="shared" si="85"/>
        <v>0</v>
      </c>
      <c r="M271" s="127">
        <f t="shared" si="82"/>
        <v>0</v>
      </c>
      <c r="N271" s="127">
        <f t="shared" si="86"/>
        <v>0</v>
      </c>
      <c r="O271" s="127">
        <f t="shared" si="87"/>
        <v>0</v>
      </c>
      <c r="P271" s="127">
        <f t="shared" si="88"/>
        <v>0</v>
      </c>
      <c r="Q271" s="127">
        <f t="shared" si="89"/>
        <v>0</v>
      </c>
      <c r="R271" s="1">
        <v>0</v>
      </c>
      <c r="S271" s="127">
        <f t="shared" si="90"/>
        <v>0</v>
      </c>
      <c r="T271" s="127">
        <f t="shared" si="83"/>
        <v>0</v>
      </c>
      <c r="U271" s="127">
        <f t="shared" si="91"/>
        <v>0</v>
      </c>
      <c r="V271" s="7"/>
      <c r="W271" s="127">
        <f t="shared" si="92"/>
        <v>0</v>
      </c>
      <c r="X271" s="125">
        <f t="shared" si="93"/>
        <v>0</v>
      </c>
      <c r="Y271" s="125" t="str">
        <f t="shared" si="84"/>
        <v>ok</v>
      </c>
      <c r="Z271" s="125" t="str">
        <f t="shared" si="94"/>
        <v>ok</v>
      </c>
      <c r="AA271" s="125" t="str">
        <f t="shared" si="95"/>
        <v>ok</v>
      </c>
      <c r="AB271" s="125" t="str">
        <f t="shared" si="96"/>
        <v>ok</v>
      </c>
      <c r="AC271" s="125" t="str">
        <f t="shared" si="97"/>
        <v>ok</v>
      </c>
    </row>
    <row r="272" spans="1:29" x14ac:dyDescent="0.2">
      <c r="A272" s="132">
        <f t="shared" si="80"/>
        <v>264</v>
      </c>
      <c r="B272" s="6"/>
      <c r="C272" s="3"/>
      <c r="D272" s="3"/>
      <c r="E272" s="3"/>
      <c r="F272" s="5"/>
      <c r="G272" s="5"/>
      <c r="H272" s="2">
        <v>0</v>
      </c>
      <c r="I272" s="1">
        <v>0</v>
      </c>
      <c r="J272" s="1">
        <v>0</v>
      </c>
      <c r="K272" s="127">
        <f t="shared" si="81"/>
        <v>0</v>
      </c>
      <c r="L272" s="127">
        <f t="shared" si="85"/>
        <v>0</v>
      </c>
      <c r="M272" s="127">
        <f t="shared" si="82"/>
        <v>0</v>
      </c>
      <c r="N272" s="127">
        <f t="shared" si="86"/>
        <v>0</v>
      </c>
      <c r="O272" s="127">
        <f t="shared" si="87"/>
        <v>0</v>
      </c>
      <c r="P272" s="127">
        <f t="shared" si="88"/>
        <v>0</v>
      </c>
      <c r="Q272" s="127">
        <f t="shared" si="89"/>
        <v>0</v>
      </c>
      <c r="R272" s="1">
        <v>0</v>
      </c>
      <c r="S272" s="127">
        <f t="shared" si="90"/>
        <v>0</v>
      </c>
      <c r="T272" s="127">
        <f t="shared" si="83"/>
        <v>0</v>
      </c>
      <c r="U272" s="127">
        <f t="shared" si="91"/>
        <v>0</v>
      </c>
      <c r="V272" s="7"/>
      <c r="W272" s="127">
        <f t="shared" si="92"/>
        <v>0</v>
      </c>
      <c r="X272" s="125">
        <f t="shared" si="93"/>
        <v>0</v>
      </c>
      <c r="Y272" s="125" t="str">
        <f t="shared" si="84"/>
        <v>ok</v>
      </c>
      <c r="Z272" s="125" t="str">
        <f t="shared" si="94"/>
        <v>ok</v>
      </c>
      <c r="AA272" s="125" t="str">
        <f t="shared" si="95"/>
        <v>ok</v>
      </c>
      <c r="AB272" s="125" t="str">
        <f t="shared" si="96"/>
        <v>ok</v>
      </c>
      <c r="AC272" s="125" t="str">
        <f t="shared" si="97"/>
        <v>ok</v>
      </c>
    </row>
    <row r="273" spans="1:29" x14ac:dyDescent="0.2">
      <c r="A273" s="132">
        <f t="shared" si="80"/>
        <v>265</v>
      </c>
      <c r="B273" s="6"/>
      <c r="C273" s="3"/>
      <c r="D273" s="3"/>
      <c r="E273" s="3"/>
      <c r="F273" s="5"/>
      <c r="G273" s="5"/>
      <c r="H273" s="2">
        <v>0</v>
      </c>
      <c r="I273" s="1">
        <v>0</v>
      </c>
      <c r="J273" s="1">
        <v>0</v>
      </c>
      <c r="K273" s="127">
        <f t="shared" si="81"/>
        <v>0</v>
      </c>
      <c r="L273" s="127">
        <f t="shared" si="85"/>
        <v>0</v>
      </c>
      <c r="M273" s="127">
        <f t="shared" si="82"/>
        <v>0</v>
      </c>
      <c r="N273" s="127">
        <f t="shared" si="86"/>
        <v>0</v>
      </c>
      <c r="O273" s="127">
        <f t="shared" si="87"/>
        <v>0</v>
      </c>
      <c r="P273" s="127">
        <f t="shared" si="88"/>
        <v>0</v>
      </c>
      <c r="Q273" s="127">
        <f t="shared" si="89"/>
        <v>0</v>
      </c>
      <c r="R273" s="1">
        <v>0</v>
      </c>
      <c r="S273" s="127">
        <f t="shared" si="90"/>
        <v>0</v>
      </c>
      <c r="T273" s="127">
        <f t="shared" si="83"/>
        <v>0</v>
      </c>
      <c r="U273" s="127">
        <f t="shared" si="91"/>
        <v>0</v>
      </c>
      <c r="V273" s="7"/>
      <c r="W273" s="127">
        <f t="shared" si="92"/>
        <v>0</v>
      </c>
      <c r="X273" s="125">
        <f t="shared" si="93"/>
        <v>0</v>
      </c>
      <c r="Y273" s="125" t="str">
        <f t="shared" si="84"/>
        <v>ok</v>
      </c>
      <c r="Z273" s="125" t="str">
        <f t="shared" si="94"/>
        <v>ok</v>
      </c>
      <c r="AA273" s="125" t="str">
        <f t="shared" si="95"/>
        <v>ok</v>
      </c>
      <c r="AB273" s="125" t="str">
        <f t="shared" si="96"/>
        <v>ok</v>
      </c>
      <c r="AC273" s="125" t="str">
        <f t="shared" si="97"/>
        <v>ok</v>
      </c>
    </row>
    <row r="274" spans="1:29" x14ac:dyDescent="0.2">
      <c r="A274" s="132">
        <f t="shared" si="80"/>
        <v>266</v>
      </c>
      <c r="B274" s="6"/>
      <c r="C274" s="3"/>
      <c r="D274" s="3"/>
      <c r="E274" s="3"/>
      <c r="F274" s="5"/>
      <c r="G274" s="5"/>
      <c r="H274" s="2">
        <v>0</v>
      </c>
      <c r="I274" s="1">
        <v>0</v>
      </c>
      <c r="J274" s="1">
        <v>0</v>
      </c>
      <c r="K274" s="127">
        <f t="shared" si="81"/>
        <v>0</v>
      </c>
      <c r="L274" s="127">
        <f t="shared" si="85"/>
        <v>0</v>
      </c>
      <c r="M274" s="127">
        <f t="shared" si="82"/>
        <v>0</v>
      </c>
      <c r="N274" s="127">
        <f t="shared" si="86"/>
        <v>0</v>
      </c>
      <c r="O274" s="127">
        <f t="shared" si="87"/>
        <v>0</v>
      </c>
      <c r="P274" s="127">
        <f t="shared" si="88"/>
        <v>0</v>
      </c>
      <c r="Q274" s="127">
        <f t="shared" si="89"/>
        <v>0</v>
      </c>
      <c r="R274" s="1">
        <v>0</v>
      </c>
      <c r="S274" s="127">
        <f t="shared" si="90"/>
        <v>0</v>
      </c>
      <c r="T274" s="127">
        <f t="shared" si="83"/>
        <v>0</v>
      </c>
      <c r="U274" s="127">
        <f t="shared" si="91"/>
        <v>0</v>
      </c>
      <c r="V274" s="7"/>
      <c r="W274" s="127">
        <f t="shared" si="92"/>
        <v>0</v>
      </c>
      <c r="X274" s="125">
        <f t="shared" si="93"/>
        <v>0</v>
      </c>
      <c r="Y274" s="125" t="str">
        <f t="shared" si="84"/>
        <v>ok</v>
      </c>
      <c r="Z274" s="125" t="str">
        <f t="shared" si="94"/>
        <v>ok</v>
      </c>
      <c r="AA274" s="125" t="str">
        <f t="shared" si="95"/>
        <v>ok</v>
      </c>
      <c r="AB274" s="125" t="str">
        <f t="shared" si="96"/>
        <v>ok</v>
      </c>
      <c r="AC274" s="125" t="str">
        <f t="shared" si="97"/>
        <v>ok</v>
      </c>
    </row>
    <row r="275" spans="1:29" x14ac:dyDescent="0.2">
      <c r="A275" s="132">
        <f t="shared" si="80"/>
        <v>267</v>
      </c>
      <c r="B275" s="6"/>
      <c r="C275" s="3"/>
      <c r="D275" s="3"/>
      <c r="E275" s="3"/>
      <c r="F275" s="5"/>
      <c r="G275" s="5"/>
      <c r="H275" s="2">
        <v>0</v>
      </c>
      <c r="I275" s="1">
        <v>0</v>
      </c>
      <c r="J275" s="1">
        <v>0</v>
      </c>
      <c r="K275" s="127">
        <f t="shared" si="81"/>
        <v>0</v>
      </c>
      <c r="L275" s="127">
        <f t="shared" si="85"/>
        <v>0</v>
      </c>
      <c r="M275" s="127">
        <f t="shared" si="82"/>
        <v>0</v>
      </c>
      <c r="N275" s="127">
        <f t="shared" si="86"/>
        <v>0</v>
      </c>
      <c r="O275" s="127">
        <f t="shared" si="87"/>
        <v>0</v>
      </c>
      <c r="P275" s="127">
        <f t="shared" si="88"/>
        <v>0</v>
      </c>
      <c r="Q275" s="127">
        <f t="shared" si="89"/>
        <v>0</v>
      </c>
      <c r="R275" s="1">
        <v>0</v>
      </c>
      <c r="S275" s="127">
        <f t="shared" si="90"/>
        <v>0</v>
      </c>
      <c r="T275" s="127">
        <f t="shared" si="83"/>
        <v>0</v>
      </c>
      <c r="U275" s="127">
        <f t="shared" si="91"/>
        <v>0</v>
      </c>
      <c r="V275" s="7"/>
      <c r="W275" s="127">
        <f t="shared" si="92"/>
        <v>0</v>
      </c>
      <c r="X275" s="125">
        <f t="shared" si="93"/>
        <v>0</v>
      </c>
      <c r="Y275" s="125" t="str">
        <f t="shared" si="84"/>
        <v>ok</v>
      </c>
      <c r="Z275" s="125" t="str">
        <f t="shared" si="94"/>
        <v>ok</v>
      </c>
      <c r="AA275" s="125" t="str">
        <f t="shared" si="95"/>
        <v>ok</v>
      </c>
      <c r="AB275" s="125" t="str">
        <f t="shared" si="96"/>
        <v>ok</v>
      </c>
      <c r="AC275" s="125" t="str">
        <f t="shared" si="97"/>
        <v>ok</v>
      </c>
    </row>
    <row r="276" spans="1:29" x14ac:dyDescent="0.2">
      <c r="A276" s="132">
        <f t="shared" si="80"/>
        <v>268</v>
      </c>
      <c r="B276" s="6"/>
      <c r="C276" s="3"/>
      <c r="D276" s="3"/>
      <c r="E276" s="3"/>
      <c r="F276" s="5"/>
      <c r="G276" s="5"/>
      <c r="H276" s="2">
        <v>0</v>
      </c>
      <c r="I276" s="1">
        <v>0</v>
      </c>
      <c r="J276" s="1">
        <v>0</v>
      </c>
      <c r="K276" s="127">
        <f t="shared" si="81"/>
        <v>0</v>
      </c>
      <c r="L276" s="127">
        <f t="shared" si="85"/>
        <v>0</v>
      </c>
      <c r="M276" s="127">
        <f t="shared" si="82"/>
        <v>0</v>
      </c>
      <c r="N276" s="127">
        <f t="shared" si="86"/>
        <v>0</v>
      </c>
      <c r="O276" s="127">
        <f t="shared" si="87"/>
        <v>0</v>
      </c>
      <c r="P276" s="127">
        <f t="shared" si="88"/>
        <v>0</v>
      </c>
      <c r="Q276" s="127">
        <f t="shared" si="89"/>
        <v>0</v>
      </c>
      <c r="R276" s="1">
        <v>0</v>
      </c>
      <c r="S276" s="127">
        <f t="shared" si="90"/>
        <v>0</v>
      </c>
      <c r="T276" s="127">
        <f t="shared" si="83"/>
        <v>0</v>
      </c>
      <c r="U276" s="127">
        <f t="shared" si="91"/>
        <v>0</v>
      </c>
      <c r="V276" s="7"/>
      <c r="W276" s="127">
        <f t="shared" si="92"/>
        <v>0</v>
      </c>
      <c r="X276" s="125">
        <f t="shared" si="93"/>
        <v>0</v>
      </c>
      <c r="Y276" s="125" t="str">
        <f t="shared" si="84"/>
        <v>ok</v>
      </c>
      <c r="Z276" s="125" t="str">
        <f t="shared" si="94"/>
        <v>ok</v>
      </c>
      <c r="AA276" s="125" t="str">
        <f t="shared" si="95"/>
        <v>ok</v>
      </c>
      <c r="AB276" s="125" t="str">
        <f t="shared" si="96"/>
        <v>ok</v>
      </c>
      <c r="AC276" s="125" t="str">
        <f t="shared" si="97"/>
        <v>ok</v>
      </c>
    </row>
    <row r="277" spans="1:29" x14ac:dyDescent="0.2">
      <c r="A277" s="132">
        <f t="shared" si="80"/>
        <v>269</v>
      </c>
      <c r="B277" s="6"/>
      <c r="C277" s="3"/>
      <c r="D277" s="3"/>
      <c r="E277" s="3"/>
      <c r="F277" s="5"/>
      <c r="G277" s="5"/>
      <c r="H277" s="2">
        <v>0</v>
      </c>
      <c r="I277" s="1">
        <v>0</v>
      </c>
      <c r="J277" s="1">
        <v>0</v>
      </c>
      <c r="K277" s="127">
        <f t="shared" si="81"/>
        <v>0</v>
      </c>
      <c r="L277" s="127">
        <f t="shared" si="85"/>
        <v>0</v>
      </c>
      <c r="M277" s="127">
        <f t="shared" si="82"/>
        <v>0</v>
      </c>
      <c r="N277" s="127">
        <f t="shared" si="86"/>
        <v>0</v>
      </c>
      <c r="O277" s="127">
        <f t="shared" si="87"/>
        <v>0</v>
      </c>
      <c r="P277" s="127">
        <f t="shared" si="88"/>
        <v>0</v>
      </c>
      <c r="Q277" s="127">
        <f t="shared" si="89"/>
        <v>0</v>
      </c>
      <c r="R277" s="1">
        <v>0</v>
      </c>
      <c r="S277" s="127">
        <f t="shared" si="90"/>
        <v>0</v>
      </c>
      <c r="T277" s="127">
        <f t="shared" si="83"/>
        <v>0</v>
      </c>
      <c r="U277" s="127">
        <f t="shared" si="91"/>
        <v>0</v>
      </c>
      <c r="V277" s="7"/>
      <c r="W277" s="127">
        <f t="shared" si="92"/>
        <v>0</v>
      </c>
      <c r="X277" s="125">
        <f t="shared" si="93"/>
        <v>0</v>
      </c>
      <c r="Y277" s="125" t="str">
        <f t="shared" si="84"/>
        <v>ok</v>
      </c>
      <c r="Z277" s="125" t="str">
        <f t="shared" si="94"/>
        <v>ok</v>
      </c>
      <c r="AA277" s="125" t="str">
        <f t="shared" si="95"/>
        <v>ok</v>
      </c>
      <c r="AB277" s="125" t="str">
        <f t="shared" si="96"/>
        <v>ok</v>
      </c>
      <c r="AC277" s="125" t="str">
        <f t="shared" si="97"/>
        <v>ok</v>
      </c>
    </row>
    <row r="278" spans="1:29" x14ac:dyDescent="0.2">
      <c r="A278" s="132">
        <f t="shared" si="80"/>
        <v>270</v>
      </c>
      <c r="B278" s="6"/>
      <c r="C278" s="3"/>
      <c r="D278" s="3"/>
      <c r="E278" s="3"/>
      <c r="F278" s="5"/>
      <c r="G278" s="5"/>
      <c r="H278" s="2">
        <v>0</v>
      </c>
      <c r="I278" s="1">
        <v>0</v>
      </c>
      <c r="J278" s="1">
        <v>0</v>
      </c>
      <c r="K278" s="127">
        <f t="shared" si="81"/>
        <v>0</v>
      </c>
      <c r="L278" s="127">
        <f t="shared" si="85"/>
        <v>0</v>
      </c>
      <c r="M278" s="127">
        <f t="shared" si="82"/>
        <v>0</v>
      </c>
      <c r="N278" s="127">
        <f t="shared" si="86"/>
        <v>0</v>
      </c>
      <c r="O278" s="127">
        <f t="shared" si="87"/>
        <v>0</v>
      </c>
      <c r="P278" s="127">
        <f t="shared" si="88"/>
        <v>0</v>
      </c>
      <c r="Q278" s="127">
        <f t="shared" si="89"/>
        <v>0</v>
      </c>
      <c r="R278" s="1">
        <v>0</v>
      </c>
      <c r="S278" s="127">
        <f t="shared" si="90"/>
        <v>0</v>
      </c>
      <c r="T278" s="127">
        <f t="shared" si="83"/>
        <v>0</v>
      </c>
      <c r="U278" s="127">
        <f t="shared" si="91"/>
        <v>0</v>
      </c>
      <c r="V278" s="7"/>
      <c r="W278" s="127">
        <f t="shared" si="92"/>
        <v>0</v>
      </c>
      <c r="X278" s="125">
        <f t="shared" si="93"/>
        <v>0</v>
      </c>
      <c r="Y278" s="125" t="str">
        <f t="shared" si="84"/>
        <v>ok</v>
      </c>
      <c r="Z278" s="125" t="str">
        <f t="shared" si="94"/>
        <v>ok</v>
      </c>
      <c r="AA278" s="125" t="str">
        <f t="shared" si="95"/>
        <v>ok</v>
      </c>
      <c r="AB278" s="125" t="str">
        <f t="shared" si="96"/>
        <v>ok</v>
      </c>
      <c r="AC278" s="125" t="str">
        <f t="shared" si="97"/>
        <v>ok</v>
      </c>
    </row>
    <row r="279" spans="1:29" x14ac:dyDescent="0.2">
      <c r="A279" s="132">
        <f t="shared" si="80"/>
        <v>271</v>
      </c>
      <c r="B279" s="6"/>
      <c r="C279" s="3"/>
      <c r="D279" s="3"/>
      <c r="E279" s="3"/>
      <c r="F279" s="5"/>
      <c r="G279" s="5"/>
      <c r="H279" s="2">
        <v>0</v>
      </c>
      <c r="I279" s="1">
        <v>0</v>
      </c>
      <c r="J279" s="1">
        <v>0</v>
      </c>
      <c r="K279" s="127">
        <f t="shared" si="81"/>
        <v>0</v>
      </c>
      <c r="L279" s="127">
        <f t="shared" si="85"/>
        <v>0</v>
      </c>
      <c r="M279" s="127">
        <f t="shared" si="82"/>
        <v>0</v>
      </c>
      <c r="N279" s="127">
        <f t="shared" si="86"/>
        <v>0</v>
      </c>
      <c r="O279" s="127">
        <f t="shared" si="87"/>
        <v>0</v>
      </c>
      <c r="P279" s="127">
        <f t="shared" si="88"/>
        <v>0</v>
      </c>
      <c r="Q279" s="127">
        <f t="shared" si="89"/>
        <v>0</v>
      </c>
      <c r="R279" s="1">
        <v>0</v>
      </c>
      <c r="S279" s="127">
        <f t="shared" si="90"/>
        <v>0</v>
      </c>
      <c r="T279" s="127">
        <f t="shared" si="83"/>
        <v>0</v>
      </c>
      <c r="U279" s="127">
        <f t="shared" si="91"/>
        <v>0</v>
      </c>
      <c r="V279" s="7"/>
      <c r="W279" s="127">
        <f t="shared" si="92"/>
        <v>0</v>
      </c>
      <c r="X279" s="125">
        <f t="shared" si="93"/>
        <v>0</v>
      </c>
      <c r="Y279" s="125" t="str">
        <f t="shared" si="84"/>
        <v>ok</v>
      </c>
      <c r="Z279" s="125" t="str">
        <f t="shared" si="94"/>
        <v>ok</v>
      </c>
      <c r="AA279" s="125" t="str">
        <f t="shared" si="95"/>
        <v>ok</v>
      </c>
      <c r="AB279" s="125" t="str">
        <f t="shared" si="96"/>
        <v>ok</v>
      </c>
      <c r="AC279" s="125" t="str">
        <f t="shared" si="97"/>
        <v>ok</v>
      </c>
    </row>
    <row r="280" spans="1:29" x14ac:dyDescent="0.2">
      <c r="A280" s="132">
        <f t="shared" si="80"/>
        <v>272</v>
      </c>
      <c r="B280" s="6"/>
      <c r="C280" s="3"/>
      <c r="D280" s="3"/>
      <c r="E280" s="3"/>
      <c r="F280" s="5"/>
      <c r="G280" s="5"/>
      <c r="H280" s="2">
        <v>0</v>
      </c>
      <c r="I280" s="1">
        <v>0</v>
      </c>
      <c r="J280" s="1">
        <v>0</v>
      </c>
      <c r="K280" s="127">
        <f t="shared" si="81"/>
        <v>0</v>
      </c>
      <c r="L280" s="127">
        <f t="shared" si="85"/>
        <v>0</v>
      </c>
      <c r="M280" s="127">
        <f t="shared" si="82"/>
        <v>0</v>
      </c>
      <c r="N280" s="127">
        <f t="shared" si="86"/>
        <v>0</v>
      </c>
      <c r="O280" s="127">
        <f t="shared" si="87"/>
        <v>0</v>
      </c>
      <c r="P280" s="127">
        <f t="shared" si="88"/>
        <v>0</v>
      </c>
      <c r="Q280" s="127">
        <f t="shared" si="89"/>
        <v>0</v>
      </c>
      <c r="R280" s="1">
        <v>0</v>
      </c>
      <c r="S280" s="127">
        <f t="shared" si="90"/>
        <v>0</v>
      </c>
      <c r="T280" s="127">
        <f t="shared" si="83"/>
        <v>0</v>
      </c>
      <c r="U280" s="127">
        <f t="shared" si="91"/>
        <v>0</v>
      </c>
      <c r="V280" s="7"/>
      <c r="W280" s="127">
        <f t="shared" si="92"/>
        <v>0</v>
      </c>
      <c r="X280" s="125">
        <f t="shared" si="93"/>
        <v>0</v>
      </c>
      <c r="Y280" s="125" t="str">
        <f t="shared" si="84"/>
        <v>ok</v>
      </c>
      <c r="Z280" s="125" t="str">
        <f t="shared" si="94"/>
        <v>ok</v>
      </c>
      <c r="AA280" s="125" t="str">
        <f t="shared" si="95"/>
        <v>ok</v>
      </c>
      <c r="AB280" s="125" t="str">
        <f t="shared" si="96"/>
        <v>ok</v>
      </c>
      <c r="AC280" s="125" t="str">
        <f t="shared" si="97"/>
        <v>ok</v>
      </c>
    </row>
    <row r="281" spans="1:29" x14ac:dyDescent="0.2">
      <c r="A281" s="132">
        <f t="shared" si="80"/>
        <v>273</v>
      </c>
      <c r="B281" s="6"/>
      <c r="C281" s="3"/>
      <c r="D281" s="3"/>
      <c r="E281" s="3"/>
      <c r="F281" s="5"/>
      <c r="G281" s="5"/>
      <c r="H281" s="2">
        <v>0</v>
      </c>
      <c r="I281" s="1">
        <v>0</v>
      </c>
      <c r="J281" s="1">
        <v>0</v>
      </c>
      <c r="K281" s="127">
        <f t="shared" si="81"/>
        <v>0</v>
      </c>
      <c r="L281" s="127">
        <f t="shared" si="85"/>
        <v>0</v>
      </c>
      <c r="M281" s="127">
        <f t="shared" si="82"/>
        <v>0</v>
      </c>
      <c r="N281" s="127">
        <f t="shared" si="86"/>
        <v>0</v>
      </c>
      <c r="O281" s="127">
        <f t="shared" si="87"/>
        <v>0</v>
      </c>
      <c r="P281" s="127">
        <f t="shared" si="88"/>
        <v>0</v>
      </c>
      <c r="Q281" s="127">
        <f t="shared" si="89"/>
        <v>0</v>
      </c>
      <c r="R281" s="1">
        <v>0</v>
      </c>
      <c r="S281" s="127">
        <f t="shared" si="90"/>
        <v>0</v>
      </c>
      <c r="T281" s="127">
        <f t="shared" si="83"/>
        <v>0</v>
      </c>
      <c r="U281" s="127">
        <f t="shared" si="91"/>
        <v>0</v>
      </c>
      <c r="V281" s="7"/>
      <c r="W281" s="127">
        <f t="shared" si="92"/>
        <v>0</v>
      </c>
      <c r="X281" s="125">
        <f t="shared" si="93"/>
        <v>0</v>
      </c>
      <c r="Y281" s="125" t="str">
        <f t="shared" si="84"/>
        <v>ok</v>
      </c>
      <c r="Z281" s="125" t="str">
        <f t="shared" si="94"/>
        <v>ok</v>
      </c>
      <c r="AA281" s="125" t="str">
        <f t="shared" si="95"/>
        <v>ok</v>
      </c>
      <c r="AB281" s="125" t="str">
        <f t="shared" si="96"/>
        <v>ok</v>
      </c>
      <c r="AC281" s="125" t="str">
        <f t="shared" si="97"/>
        <v>ok</v>
      </c>
    </row>
    <row r="282" spans="1:29" x14ac:dyDescent="0.2">
      <c r="A282" s="132">
        <f t="shared" si="80"/>
        <v>274</v>
      </c>
      <c r="B282" s="6"/>
      <c r="C282" s="3"/>
      <c r="D282" s="3"/>
      <c r="E282" s="3"/>
      <c r="F282" s="5"/>
      <c r="G282" s="5"/>
      <c r="H282" s="2">
        <v>0</v>
      </c>
      <c r="I282" s="1">
        <v>0</v>
      </c>
      <c r="J282" s="1">
        <v>0</v>
      </c>
      <c r="K282" s="127">
        <f t="shared" si="81"/>
        <v>0</v>
      </c>
      <c r="L282" s="127">
        <f t="shared" si="85"/>
        <v>0</v>
      </c>
      <c r="M282" s="127">
        <f t="shared" si="82"/>
        <v>0</v>
      </c>
      <c r="N282" s="127">
        <f t="shared" si="86"/>
        <v>0</v>
      </c>
      <c r="O282" s="127">
        <f t="shared" si="87"/>
        <v>0</v>
      </c>
      <c r="P282" s="127">
        <f t="shared" si="88"/>
        <v>0</v>
      </c>
      <c r="Q282" s="127">
        <f t="shared" si="89"/>
        <v>0</v>
      </c>
      <c r="R282" s="1">
        <v>0</v>
      </c>
      <c r="S282" s="127">
        <f t="shared" si="90"/>
        <v>0</v>
      </c>
      <c r="T282" s="127">
        <f t="shared" si="83"/>
        <v>0</v>
      </c>
      <c r="U282" s="127">
        <f t="shared" si="91"/>
        <v>0</v>
      </c>
      <c r="V282" s="7"/>
      <c r="W282" s="127">
        <f t="shared" si="92"/>
        <v>0</v>
      </c>
      <c r="X282" s="125">
        <f t="shared" si="93"/>
        <v>0</v>
      </c>
      <c r="Y282" s="125" t="str">
        <f t="shared" si="84"/>
        <v>ok</v>
      </c>
      <c r="Z282" s="125" t="str">
        <f t="shared" si="94"/>
        <v>ok</v>
      </c>
      <c r="AA282" s="125" t="str">
        <f t="shared" si="95"/>
        <v>ok</v>
      </c>
      <c r="AB282" s="125" t="str">
        <f t="shared" si="96"/>
        <v>ok</v>
      </c>
      <c r="AC282" s="125" t="str">
        <f t="shared" si="97"/>
        <v>ok</v>
      </c>
    </row>
    <row r="283" spans="1:29" x14ac:dyDescent="0.2">
      <c r="A283" s="132">
        <f t="shared" si="80"/>
        <v>275</v>
      </c>
      <c r="B283" s="6"/>
      <c r="C283" s="3"/>
      <c r="D283" s="3"/>
      <c r="E283" s="3"/>
      <c r="F283" s="5"/>
      <c r="G283" s="5"/>
      <c r="H283" s="2">
        <v>0</v>
      </c>
      <c r="I283" s="1">
        <v>0</v>
      </c>
      <c r="J283" s="1">
        <v>0</v>
      </c>
      <c r="K283" s="127">
        <f t="shared" si="81"/>
        <v>0</v>
      </c>
      <c r="L283" s="127">
        <f t="shared" si="85"/>
        <v>0</v>
      </c>
      <c r="M283" s="127">
        <f t="shared" si="82"/>
        <v>0</v>
      </c>
      <c r="N283" s="127">
        <f t="shared" si="86"/>
        <v>0</v>
      </c>
      <c r="O283" s="127">
        <f t="shared" si="87"/>
        <v>0</v>
      </c>
      <c r="P283" s="127">
        <f t="shared" si="88"/>
        <v>0</v>
      </c>
      <c r="Q283" s="127">
        <f t="shared" si="89"/>
        <v>0</v>
      </c>
      <c r="R283" s="1">
        <v>0</v>
      </c>
      <c r="S283" s="127">
        <f t="shared" si="90"/>
        <v>0</v>
      </c>
      <c r="T283" s="127">
        <f t="shared" si="83"/>
        <v>0</v>
      </c>
      <c r="U283" s="127">
        <f t="shared" si="91"/>
        <v>0</v>
      </c>
      <c r="V283" s="7"/>
      <c r="W283" s="127">
        <f t="shared" si="92"/>
        <v>0</v>
      </c>
      <c r="X283" s="125">
        <f t="shared" si="93"/>
        <v>0</v>
      </c>
      <c r="Y283" s="125" t="str">
        <f t="shared" si="84"/>
        <v>ok</v>
      </c>
      <c r="Z283" s="125" t="str">
        <f t="shared" si="94"/>
        <v>ok</v>
      </c>
      <c r="AA283" s="125" t="str">
        <f t="shared" si="95"/>
        <v>ok</v>
      </c>
      <c r="AB283" s="125" t="str">
        <f t="shared" si="96"/>
        <v>ok</v>
      </c>
      <c r="AC283" s="125" t="str">
        <f t="shared" si="97"/>
        <v>ok</v>
      </c>
    </row>
    <row r="284" spans="1:29" x14ac:dyDescent="0.2">
      <c r="A284" s="132">
        <f t="shared" si="80"/>
        <v>276</v>
      </c>
      <c r="B284" s="6"/>
      <c r="C284" s="3"/>
      <c r="D284" s="3"/>
      <c r="E284" s="3"/>
      <c r="F284" s="5"/>
      <c r="G284" s="5"/>
      <c r="H284" s="2">
        <v>0</v>
      </c>
      <c r="I284" s="1">
        <v>0</v>
      </c>
      <c r="J284" s="1">
        <v>0</v>
      </c>
      <c r="K284" s="127">
        <f t="shared" si="81"/>
        <v>0</v>
      </c>
      <c r="L284" s="127">
        <f t="shared" si="85"/>
        <v>0</v>
      </c>
      <c r="M284" s="127">
        <f t="shared" si="82"/>
        <v>0</v>
      </c>
      <c r="N284" s="127">
        <f t="shared" si="86"/>
        <v>0</v>
      </c>
      <c r="O284" s="127">
        <f t="shared" si="87"/>
        <v>0</v>
      </c>
      <c r="P284" s="127">
        <f t="shared" si="88"/>
        <v>0</v>
      </c>
      <c r="Q284" s="127">
        <f t="shared" si="89"/>
        <v>0</v>
      </c>
      <c r="R284" s="1">
        <v>0</v>
      </c>
      <c r="S284" s="127">
        <f t="shared" si="90"/>
        <v>0</v>
      </c>
      <c r="T284" s="127">
        <f t="shared" si="83"/>
        <v>0</v>
      </c>
      <c r="U284" s="127">
        <f t="shared" si="91"/>
        <v>0</v>
      </c>
      <c r="V284" s="7"/>
      <c r="W284" s="127">
        <f t="shared" si="92"/>
        <v>0</v>
      </c>
      <c r="X284" s="125">
        <f t="shared" si="93"/>
        <v>0</v>
      </c>
      <c r="Y284" s="125" t="str">
        <f t="shared" si="84"/>
        <v>ok</v>
      </c>
      <c r="Z284" s="125" t="str">
        <f t="shared" si="94"/>
        <v>ok</v>
      </c>
      <c r="AA284" s="125" t="str">
        <f t="shared" si="95"/>
        <v>ok</v>
      </c>
      <c r="AB284" s="125" t="str">
        <f t="shared" si="96"/>
        <v>ok</v>
      </c>
      <c r="AC284" s="125" t="str">
        <f t="shared" si="97"/>
        <v>ok</v>
      </c>
    </row>
    <row r="285" spans="1:29" x14ac:dyDescent="0.2">
      <c r="A285" s="132">
        <f t="shared" si="80"/>
        <v>277</v>
      </c>
      <c r="B285" s="6"/>
      <c r="C285" s="3"/>
      <c r="D285" s="3"/>
      <c r="E285" s="3"/>
      <c r="F285" s="5"/>
      <c r="G285" s="5"/>
      <c r="H285" s="2">
        <v>0</v>
      </c>
      <c r="I285" s="1">
        <v>0</v>
      </c>
      <c r="J285" s="1">
        <v>0</v>
      </c>
      <c r="K285" s="127">
        <f t="shared" si="81"/>
        <v>0</v>
      </c>
      <c r="L285" s="127">
        <f t="shared" si="85"/>
        <v>0</v>
      </c>
      <c r="M285" s="127">
        <f t="shared" si="82"/>
        <v>0</v>
      </c>
      <c r="N285" s="127">
        <f t="shared" si="86"/>
        <v>0</v>
      </c>
      <c r="O285" s="127">
        <f t="shared" si="87"/>
        <v>0</v>
      </c>
      <c r="P285" s="127">
        <f t="shared" si="88"/>
        <v>0</v>
      </c>
      <c r="Q285" s="127">
        <f t="shared" si="89"/>
        <v>0</v>
      </c>
      <c r="R285" s="1">
        <v>0</v>
      </c>
      <c r="S285" s="127">
        <f t="shared" si="90"/>
        <v>0</v>
      </c>
      <c r="T285" s="127">
        <f t="shared" si="83"/>
        <v>0</v>
      </c>
      <c r="U285" s="127">
        <f t="shared" si="91"/>
        <v>0</v>
      </c>
      <c r="V285" s="7"/>
      <c r="W285" s="127">
        <f t="shared" si="92"/>
        <v>0</v>
      </c>
      <c r="X285" s="125">
        <f t="shared" si="93"/>
        <v>0</v>
      </c>
      <c r="Y285" s="125" t="str">
        <f t="shared" si="84"/>
        <v>ok</v>
      </c>
      <c r="Z285" s="125" t="str">
        <f t="shared" si="94"/>
        <v>ok</v>
      </c>
      <c r="AA285" s="125" t="str">
        <f t="shared" si="95"/>
        <v>ok</v>
      </c>
      <c r="AB285" s="125" t="str">
        <f t="shared" si="96"/>
        <v>ok</v>
      </c>
      <c r="AC285" s="125" t="str">
        <f t="shared" si="97"/>
        <v>ok</v>
      </c>
    </row>
    <row r="286" spans="1:29" x14ac:dyDescent="0.2">
      <c r="A286" s="132">
        <f t="shared" si="80"/>
        <v>278</v>
      </c>
      <c r="B286" s="6"/>
      <c r="C286" s="3"/>
      <c r="D286" s="3"/>
      <c r="E286" s="3"/>
      <c r="F286" s="5"/>
      <c r="G286" s="5"/>
      <c r="H286" s="2">
        <v>0</v>
      </c>
      <c r="I286" s="1">
        <v>0</v>
      </c>
      <c r="J286" s="1">
        <v>0</v>
      </c>
      <c r="K286" s="127">
        <f t="shared" si="81"/>
        <v>0</v>
      </c>
      <c r="L286" s="127">
        <f t="shared" si="85"/>
        <v>0</v>
      </c>
      <c r="M286" s="127">
        <f t="shared" si="82"/>
        <v>0</v>
      </c>
      <c r="N286" s="127">
        <f t="shared" si="86"/>
        <v>0</v>
      </c>
      <c r="O286" s="127">
        <f t="shared" si="87"/>
        <v>0</v>
      </c>
      <c r="P286" s="127">
        <f t="shared" si="88"/>
        <v>0</v>
      </c>
      <c r="Q286" s="127">
        <f t="shared" si="89"/>
        <v>0</v>
      </c>
      <c r="R286" s="1">
        <v>0</v>
      </c>
      <c r="S286" s="127">
        <f t="shared" si="90"/>
        <v>0</v>
      </c>
      <c r="T286" s="127">
        <f t="shared" si="83"/>
        <v>0</v>
      </c>
      <c r="U286" s="127">
        <f t="shared" si="91"/>
        <v>0</v>
      </c>
      <c r="V286" s="7"/>
      <c r="W286" s="127">
        <f t="shared" si="92"/>
        <v>0</v>
      </c>
      <c r="X286" s="125">
        <f t="shared" si="93"/>
        <v>0</v>
      </c>
      <c r="Y286" s="125" t="str">
        <f t="shared" si="84"/>
        <v>ok</v>
      </c>
      <c r="Z286" s="125" t="str">
        <f t="shared" si="94"/>
        <v>ok</v>
      </c>
      <c r="AA286" s="125" t="str">
        <f t="shared" si="95"/>
        <v>ok</v>
      </c>
      <c r="AB286" s="125" t="str">
        <f t="shared" si="96"/>
        <v>ok</v>
      </c>
      <c r="AC286" s="125" t="str">
        <f t="shared" si="97"/>
        <v>ok</v>
      </c>
    </row>
    <row r="287" spans="1:29" x14ac:dyDescent="0.2">
      <c r="A287" s="132">
        <f t="shared" ref="A287:A350" si="98">+A286+1</f>
        <v>279</v>
      </c>
      <c r="B287" s="6"/>
      <c r="C287" s="3"/>
      <c r="D287" s="3"/>
      <c r="E287" s="3"/>
      <c r="F287" s="5"/>
      <c r="G287" s="5"/>
      <c r="H287" s="2">
        <v>0</v>
      </c>
      <c r="I287" s="1">
        <v>0</v>
      </c>
      <c r="J287" s="1">
        <v>0</v>
      </c>
      <c r="K287" s="127">
        <f t="shared" si="81"/>
        <v>0</v>
      </c>
      <c r="L287" s="127">
        <f t="shared" si="85"/>
        <v>0</v>
      </c>
      <c r="M287" s="127">
        <f t="shared" si="82"/>
        <v>0</v>
      </c>
      <c r="N287" s="127">
        <f t="shared" si="86"/>
        <v>0</v>
      </c>
      <c r="O287" s="127">
        <f t="shared" si="87"/>
        <v>0</v>
      </c>
      <c r="P287" s="127">
        <f t="shared" si="88"/>
        <v>0</v>
      </c>
      <c r="Q287" s="127">
        <f t="shared" si="89"/>
        <v>0</v>
      </c>
      <c r="R287" s="1">
        <v>0</v>
      </c>
      <c r="S287" s="127">
        <f t="shared" si="90"/>
        <v>0</v>
      </c>
      <c r="T287" s="127">
        <f t="shared" si="83"/>
        <v>0</v>
      </c>
      <c r="U287" s="127">
        <f t="shared" si="91"/>
        <v>0</v>
      </c>
      <c r="V287" s="7"/>
      <c r="W287" s="127">
        <f t="shared" si="92"/>
        <v>0</v>
      </c>
      <c r="X287" s="125">
        <f t="shared" si="93"/>
        <v>0</v>
      </c>
      <c r="Y287" s="125" t="str">
        <f t="shared" si="84"/>
        <v>ok</v>
      </c>
      <c r="Z287" s="125" t="str">
        <f t="shared" si="94"/>
        <v>ok</v>
      </c>
      <c r="AA287" s="125" t="str">
        <f t="shared" si="95"/>
        <v>ok</v>
      </c>
      <c r="AB287" s="125" t="str">
        <f t="shared" si="96"/>
        <v>ok</v>
      </c>
      <c r="AC287" s="125" t="str">
        <f t="shared" si="97"/>
        <v>ok</v>
      </c>
    </row>
    <row r="288" spans="1:29" x14ac:dyDescent="0.2">
      <c r="A288" s="132">
        <f t="shared" si="98"/>
        <v>280</v>
      </c>
      <c r="B288" s="6"/>
      <c r="C288" s="3"/>
      <c r="D288" s="3"/>
      <c r="E288" s="3"/>
      <c r="F288" s="5"/>
      <c r="G288" s="5"/>
      <c r="H288" s="2">
        <v>0</v>
      </c>
      <c r="I288" s="1">
        <v>0</v>
      </c>
      <c r="J288" s="1">
        <v>0</v>
      </c>
      <c r="K288" s="127">
        <f t="shared" si="81"/>
        <v>0</v>
      </c>
      <c r="L288" s="127">
        <f t="shared" si="85"/>
        <v>0</v>
      </c>
      <c r="M288" s="127">
        <f t="shared" si="82"/>
        <v>0</v>
      </c>
      <c r="N288" s="127">
        <f t="shared" si="86"/>
        <v>0</v>
      </c>
      <c r="O288" s="127">
        <f t="shared" si="87"/>
        <v>0</v>
      </c>
      <c r="P288" s="127">
        <f t="shared" si="88"/>
        <v>0</v>
      </c>
      <c r="Q288" s="127">
        <f t="shared" si="89"/>
        <v>0</v>
      </c>
      <c r="R288" s="1">
        <v>0</v>
      </c>
      <c r="S288" s="127">
        <f t="shared" si="90"/>
        <v>0</v>
      </c>
      <c r="T288" s="127">
        <f t="shared" si="83"/>
        <v>0</v>
      </c>
      <c r="U288" s="127">
        <f t="shared" si="91"/>
        <v>0</v>
      </c>
      <c r="V288" s="7"/>
      <c r="W288" s="127">
        <f t="shared" si="92"/>
        <v>0</v>
      </c>
      <c r="X288" s="125">
        <f t="shared" si="93"/>
        <v>0</v>
      </c>
      <c r="Y288" s="125" t="str">
        <f t="shared" si="84"/>
        <v>ok</v>
      </c>
      <c r="Z288" s="125" t="str">
        <f t="shared" si="94"/>
        <v>ok</v>
      </c>
      <c r="AA288" s="125" t="str">
        <f t="shared" si="95"/>
        <v>ok</v>
      </c>
      <c r="AB288" s="125" t="str">
        <f t="shared" si="96"/>
        <v>ok</v>
      </c>
      <c r="AC288" s="125" t="str">
        <f t="shared" si="97"/>
        <v>ok</v>
      </c>
    </row>
    <row r="289" spans="1:29" x14ac:dyDescent="0.2">
      <c r="A289" s="132">
        <f t="shared" si="98"/>
        <v>281</v>
      </c>
      <c r="B289" s="6"/>
      <c r="C289" s="3"/>
      <c r="D289" s="3"/>
      <c r="E289" s="3"/>
      <c r="F289" s="5"/>
      <c r="G289" s="5"/>
      <c r="H289" s="2">
        <v>0</v>
      </c>
      <c r="I289" s="1">
        <v>0</v>
      </c>
      <c r="J289" s="1">
        <v>0</v>
      </c>
      <c r="K289" s="127">
        <f t="shared" si="81"/>
        <v>0</v>
      </c>
      <c r="L289" s="127">
        <f t="shared" si="85"/>
        <v>0</v>
      </c>
      <c r="M289" s="127">
        <f t="shared" si="82"/>
        <v>0</v>
      </c>
      <c r="N289" s="127">
        <f t="shared" si="86"/>
        <v>0</v>
      </c>
      <c r="O289" s="127">
        <f t="shared" si="87"/>
        <v>0</v>
      </c>
      <c r="P289" s="127">
        <f t="shared" si="88"/>
        <v>0</v>
      </c>
      <c r="Q289" s="127">
        <f t="shared" si="89"/>
        <v>0</v>
      </c>
      <c r="R289" s="1">
        <v>0</v>
      </c>
      <c r="S289" s="127">
        <f t="shared" si="90"/>
        <v>0</v>
      </c>
      <c r="T289" s="127">
        <f t="shared" si="83"/>
        <v>0</v>
      </c>
      <c r="U289" s="127">
        <f t="shared" si="91"/>
        <v>0</v>
      </c>
      <c r="V289" s="7"/>
      <c r="W289" s="127">
        <f t="shared" si="92"/>
        <v>0</v>
      </c>
      <c r="X289" s="125">
        <f t="shared" si="93"/>
        <v>0</v>
      </c>
      <c r="Y289" s="125" t="str">
        <f t="shared" si="84"/>
        <v>ok</v>
      </c>
      <c r="Z289" s="125" t="str">
        <f t="shared" si="94"/>
        <v>ok</v>
      </c>
      <c r="AA289" s="125" t="str">
        <f t="shared" si="95"/>
        <v>ok</v>
      </c>
      <c r="AB289" s="125" t="str">
        <f t="shared" si="96"/>
        <v>ok</v>
      </c>
      <c r="AC289" s="125" t="str">
        <f t="shared" si="97"/>
        <v>ok</v>
      </c>
    </row>
    <row r="290" spans="1:29" x14ac:dyDescent="0.2">
      <c r="A290" s="132">
        <f t="shared" si="98"/>
        <v>282</v>
      </c>
      <c r="B290" s="6"/>
      <c r="C290" s="3"/>
      <c r="D290" s="3"/>
      <c r="E290" s="3"/>
      <c r="F290" s="5"/>
      <c r="G290" s="5"/>
      <c r="H290" s="2">
        <v>0</v>
      </c>
      <c r="I290" s="1">
        <v>0</v>
      </c>
      <c r="J290" s="1">
        <v>0</v>
      </c>
      <c r="K290" s="127">
        <f t="shared" si="81"/>
        <v>0</v>
      </c>
      <c r="L290" s="127">
        <f t="shared" si="85"/>
        <v>0</v>
      </c>
      <c r="M290" s="127">
        <f t="shared" si="82"/>
        <v>0</v>
      </c>
      <c r="N290" s="127">
        <f t="shared" si="86"/>
        <v>0</v>
      </c>
      <c r="O290" s="127">
        <f t="shared" si="87"/>
        <v>0</v>
      </c>
      <c r="P290" s="127">
        <f t="shared" si="88"/>
        <v>0</v>
      </c>
      <c r="Q290" s="127">
        <f t="shared" si="89"/>
        <v>0</v>
      </c>
      <c r="R290" s="1">
        <v>0</v>
      </c>
      <c r="S290" s="127">
        <f t="shared" si="90"/>
        <v>0</v>
      </c>
      <c r="T290" s="127">
        <f t="shared" si="83"/>
        <v>0</v>
      </c>
      <c r="U290" s="127">
        <f t="shared" si="91"/>
        <v>0</v>
      </c>
      <c r="V290" s="7"/>
      <c r="W290" s="127">
        <f t="shared" si="92"/>
        <v>0</v>
      </c>
      <c r="X290" s="125">
        <f t="shared" si="93"/>
        <v>0</v>
      </c>
      <c r="Y290" s="125" t="str">
        <f t="shared" si="84"/>
        <v>ok</v>
      </c>
      <c r="Z290" s="125" t="str">
        <f t="shared" si="94"/>
        <v>ok</v>
      </c>
      <c r="AA290" s="125" t="str">
        <f t="shared" si="95"/>
        <v>ok</v>
      </c>
      <c r="AB290" s="125" t="str">
        <f t="shared" si="96"/>
        <v>ok</v>
      </c>
      <c r="AC290" s="125" t="str">
        <f t="shared" si="97"/>
        <v>ok</v>
      </c>
    </row>
    <row r="291" spans="1:29" x14ac:dyDescent="0.2">
      <c r="A291" s="132">
        <f t="shared" si="98"/>
        <v>283</v>
      </c>
      <c r="B291" s="6"/>
      <c r="C291" s="3"/>
      <c r="D291" s="3"/>
      <c r="E291" s="3"/>
      <c r="F291" s="5"/>
      <c r="G291" s="5"/>
      <c r="H291" s="2">
        <v>0</v>
      </c>
      <c r="I291" s="1">
        <v>0</v>
      </c>
      <c r="J291" s="1">
        <v>0</v>
      </c>
      <c r="K291" s="127">
        <f t="shared" si="81"/>
        <v>0</v>
      </c>
      <c r="L291" s="127">
        <f t="shared" si="85"/>
        <v>0</v>
      </c>
      <c r="M291" s="127">
        <f t="shared" si="82"/>
        <v>0</v>
      </c>
      <c r="N291" s="127">
        <f t="shared" si="86"/>
        <v>0</v>
      </c>
      <c r="O291" s="127">
        <f t="shared" si="87"/>
        <v>0</v>
      </c>
      <c r="P291" s="127">
        <f t="shared" si="88"/>
        <v>0</v>
      </c>
      <c r="Q291" s="127">
        <f t="shared" si="89"/>
        <v>0</v>
      </c>
      <c r="R291" s="1">
        <v>0</v>
      </c>
      <c r="S291" s="127">
        <f t="shared" si="90"/>
        <v>0</v>
      </c>
      <c r="T291" s="127">
        <f t="shared" si="83"/>
        <v>0</v>
      </c>
      <c r="U291" s="127">
        <f t="shared" si="91"/>
        <v>0</v>
      </c>
      <c r="V291" s="7"/>
      <c r="W291" s="127">
        <f t="shared" si="92"/>
        <v>0</v>
      </c>
      <c r="X291" s="125">
        <f t="shared" si="93"/>
        <v>0</v>
      </c>
      <c r="Y291" s="125" t="str">
        <f t="shared" si="84"/>
        <v>ok</v>
      </c>
      <c r="Z291" s="125" t="str">
        <f t="shared" si="94"/>
        <v>ok</v>
      </c>
      <c r="AA291" s="125" t="str">
        <f t="shared" si="95"/>
        <v>ok</v>
      </c>
      <c r="AB291" s="125" t="str">
        <f t="shared" si="96"/>
        <v>ok</v>
      </c>
      <c r="AC291" s="125" t="str">
        <f t="shared" si="97"/>
        <v>ok</v>
      </c>
    </row>
    <row r="292" spans="1:29" x14ac:dyDescent="0.2">
      <c r="A292" s="132">
        <f t="shared" si="98"/>
        <v>284</v>
      </c>
      <c r="B292" s="6"/>
      <c r="C292" s="3"/>
      <c r="D292" s="3"/>
      <c r="E292" s="3"/>
      <c r="F292" s="5"/>
      <c r="G292" s="5"/>
      <c r="H292" s="2">
        <v>0</v>
      </c>
      <c r="I292" s="1">
        <v>0</v>
      </c>
      <c r="J292" s="1">
        <v>0</v>
      </c>
      <c r="K292" s="127">
        <f t="shared" si="81"/>
        <v>0</v>
      </c>
      <c r="L292" s="127">
        <f t="shared" si="85"/>
        <v>0</v>
      </c>
      <c r="M292" s="127">
        <f t="shared" si="82"/>
        <v>0</v>
      </c>
      <c r="N292" s="127">
        <f t="shared" si="86"/>
        <v>0</v>
      </c>
      <c r="O292" s="127">
        <f t="shared" si="87"/>
        <v>0</v>
      </c>
      <c r="P292" s="127">
        <f t="shared" si="88"/>
        <v>0</v>
      </c>
      <c r="Q292" s="127">
        <f t="shared" si="89"/>
        <v>0</v>
      </c>
      <c r="R292" s="1">
        <v>0</v>
      </c>
      <c r="S292" s="127">
        <f t="shared" si="90"/>
        <v>0</v>
      </c>
      <c r="T292" s="127">
        <f t="shared" si="83"/>
        <v>0</v>
      </c>
      <c r="U292" s="127">
        <f t="shared" si="91"/>
        <v>0</v>
      </c>
      <c r="V292" s="7"/>
      <c r="W292" s="127">
        <f t="shared" si="92"/>
        <v>0</v>
      </c>
      <c r="X292" s="125">
        <f t="shared" si="93"/>
        <v>0</v>
      </c>
      <c r="Y292" s="125" t="str">
        <f t="shared" si="84"/>
        <v>ok</v>
      </c>
      <c r="Z292" s="125" t="str">
        <f t="shared" si="94"/>
        <v>ok</v>
      </c>
      <c r="AA292" s="125" t="str">
        <f t="shared" si="95"/>
        <v>ok</v>
      </c>
      <c r="AB292" s="125" t="str">
        <f t="shared" si="96"/>
        <v>ok</v>
      </c>
      <c r="AC292" s="125" t="str">
        <f t="shared" si="97"/>
        <v>ok</v>
      </c>
    </row>
    <row r="293" spans="1:29" x14ac:dyDescent="0.2">
      <c r="A293" s="132">
        <f t="shared" si="98"/>
        <v>285</v>
      </c>
      <c r="B293" s="6"/>
      <c r="C293" s="3"/>
      <c r="D293" s="3"/>
      <c r="E293" s="3"/>
      <c r="F293" s="5"/>
      <c r="G293" s="5"/>
      <c r="H293" s="2">
        <v>0</v>
      </c>
      <c r="I293" s="1">
        <v>0</v>
      </c>
      <c r="J293" s="1">
        <v>0</v>
      </c>
      <c r="K293" s="127">
        <f t="shared" si="81"/>
        <v>0</v>
      </c>
      <c r="L293" s="127">
        <f t="shared" si="85"/>
        <v>0</v>
      </c>
      <c r="M293" s="127">
        <f t="shared" si="82"/>
        <v>0</v>
      </c>
      <c r="N293" s="127">
        <f t="shared" si="86"/>
        <v>0</v>
      </c>
      <c r="O293" s="127">
        <f t="shared" si="87"/>
        <v>0</v>
      </c>
      <c r="P293" s="127">
        <f t="shared" si="88"/>
        <v>0</v>
      </c>
      <c r="Q293" s="127">
        <f t="shared" si="89"/>
        <v>0</v>
      </c>
      <c r="R293" s="1">
        <v>0</v>
      </c>
      <c r="S293" s="127">
        <f t="shared" si="90"/>
        <v>0</v>
      </c>
      <c r="T293" s="127">
        <f t="shared" si="83"/>
        <v>0</v>
      </c>
      <c r="U293" s="127">
        <f t="shared" si="91"/>
        <v>0</v>
      </c>
      <c r="V293" s="7"/>
      <c r="W293" s="127">
        <f t="shared" si="92"/>
        <v>0</v>
      </c>
      <c r="X293" s="125">
        <f t="shared" si="93"/>
        <v>0</v>
      </c>
      <c r="Y293" s="125" t="str">
        <f t="shared" si="84"/>
        <v>ok</v>
      </c>
      <c r="Z293" s="125" t="str">
        <f t="shared" si="94"/>
        <v>ok</v>
      </c>
      <c r="AA293" s="125" t="str">
        <f t="shared" si="95"/>
        <v>ok</v>
      </c>
      <c r="AB293" s="125" t="str">
        <f t="shared" si="96"/>
        <v>ok</v>
      </c>
      <c r="AC293" s="125" t="str">
        <f t="shared" si="97"/>
        <v>ok</v>
      </c>
    </row>
    <row r="294" spans="1:29" x14ac:dyDescent="0.2">
      <c r="A294" s="132">
        <f t="shared" si="98"/>
        <v>286</v>
      </c>
      <c r="B294" s="6"/>
      <c r="C294" s="3"/>
      <c r="D294" s="3"/>
      <c r="E294" s="3"/>
      <c r="F294" s="5"/>
      <c r="G294" s="5"/>
      <c r="H294" s="2">
        <v>0</v>
      </c>
      <c r="I294" s="1">
        <v>0</v>
      </c>
      <c r="J294" s="1">
        <v>0</v>
      </c>
      <c r="K294" s="127">
        <f t="shared" si="81"/>
        <v>0</v>
      </c>
      <c r="L294" s="127">
        <f t="shared" si="85"/>
        <v>0</v>
      </c>
      <c r="M294" s="127">
        <f t="shared" si="82"/>
        <v>0</v>
      </c>
      <c r="N294" s="127">
        <f t="shared" si="86"/>
        <v>0</v>
      </c>
      <c r="O294" s="127">
        <f t="shared" si="87"/>
        <v>0</v>
      </c>
      <c r="P294" s="127">
        <f t="shared" si="88"/>
        <v>0</v>
      </c>
      <c r="Q294" s="127">
        <f t="shared" si="89"/>
        <v>0</v>
      </c>
      <c r="R294" s="1">
        <v>0</v>
      </c>
      <c r="S294" s="127">
        <f t="shared" si="90"/>
        <v>0</v>
      </c>
      <c r="T294" s="127">
        <f t="shared" si="83"/>
        <v>0</v>
      </c>
      <c r="U294" s="127">
        <f t="shared" si="91"/>
        <v>0</v>
      </c>
      <c r="V294" s="7"/>
      <c r="W294" s="127">
        <f t="shared" si="92"/>
        <v>0</v>
      </c>
      <c r="X294" s="125">
        <f t="shared" si="93"/>
        <v>0</v>
      </c>
      <c r="Y294" s="125" t="str">
        <f t="shared" si="84"/>
        <v>ok</v>
      </c>
      <c r="Z294" s="125" t="str">
        <f t="shared" si="94"/>
        <v>ok</v>
      </c>
      <c r="AA294" s="125" t="str">
        <f t="shared" si="95"/>
        <v>ok</v>
      </c>
      <c r="AB294" s="125" t="str">
        <f t="shared" si="96"/>
        <v>ok</v>
      </c>
      <c r="AC294" s="125" t="str">
        <f t="shared" si="97"/>
        <v>ok</v>
      </c>
    </row>
    <row r="295" spans="1:29" x14ac:dyDescent="0.2">
      <c r="A295" s="132">
        <f t="shared" si="98"/>
        <v>287</v>
      </c>
      <c r="B295" s="6"/>
      <c r="C295" s="3"/>
      <c r="D295" s="3"/>
      <c r="E295" s="3"/>
      <c r="F295" s="5"/>
      <c r="G295" s="5"/>
      <c r="H295" s="2">
        <v>0</v>
      </c>
      <c r="I295" s="1">
        <v>0</v>
      </c>
      <c r="J295" s="1">
        <v>0</v>
      </c>
      <c r="K295" s="127">
        <f t="shared" si="81"/>
        <v>0</v>
      </c>
      <c r="L295" s="127">
        <f t="shared" si="85"/>
        <v>0</v>
      </c>
      <c r="M295" s="127">
        <f t="shared" si="82"/>
        <v>0</v>
      </c>
      <c r="N295" s="127">
        <f t="shared" si="86"/>
        <v>0</v>
      </c>
      <c r="O295" s="127">
        <f t="shared" si="87"/>
        <v>0</v>
      </c>
      <c r="P295" s="127">
        <f t="shared" si="88"/>
        <v>0</v>
      </c>
      <c r="Q295" s="127">
        <f t="shared" si="89"/>
        <v>0</v>
      </c>
      <c r="R295" s="1">
        <v>0</v>
      </c>
      <c r="S295" s="127">
        <f t="shared" si="90"/>
        <v>0</v>
      </c>
      <c r="T295" s="127">
        <f t="shared" si="83"/>
        <v>0</v>
      </c>
      <c r="U295" s="127">
        <f t="shared" si="91"/>
        <v>0</v>
      </c>
      <c r="V295" s="7"/>
      <c r="W295" s="127">
        <f t="shared" si="92"/>
        <v>0</v>
      </c>
      <c r="X295" s="125">
        <f t="shared" si="93"/>
        <v>0</v>
      </c>
      <c r="Y295" s="125" t="str">
        <f t="shared" si="84"/>
        <v>ok</v>
      </c>
      <c r="Z295" s="125" t="str">
        <f t="shared" si="94"/>
        <v>ok</v>
      </c>
      <c r="AA295" s="125" t="str">
        <f t="shared" si="95"/>
        <v>ok</v>
      </c>
      <c r="AB295" s="125" t="str">
        <f t="shared" si="96"/>
        <v>ok</v>
      </c>
      <c r="AC295" s="125" t="str">
        <f t="shared" si="97"/>
        <v>ok</v>
      </c>
    </row>
    <row r="296" spans="1:29" x14ac:dyDescent="0.2">
      <c r="A296" s="132">
        <f t="shared" si="98"/>
        <v>288</v>
      </c>
      <c r="B296" s="6"/>
      <c r="C296" s="3"/>
      <c r="D296" s="3"/>
      <c r="E296" s="3"/>
      <c r="F296" s="5"/>
      <c r="G296" s="5"/>
      <c r="H296" s="2">
        <v>0</v>
      </c>
      <c r="I296" s="1">
        <v>0</v>
      </c>
      <c r="J296" s="1">
        <v>0</v>
      </c>
      <c r="K296" s="127">
        <f t="shared" si="81"/>
        <v>0</v>
      </c>
      <c r="L296" s="127">
        <f t="shared" si="85"/>
        <v>0</v>
      </c>
      <c r="M296" s="127">
        <f t="shared" si="82"/>
        <v>0</v>
      </c>
      <c r="N296" s="127">
        <f t="shared" si="86"/>
        <v>0</v>
      </c>
      <c r="O296" s="127">
        <f t="shared" si="87"/>
        <v>0</v>
      </c>
      <c r="P296" s="127">
        <f t="shared" si="88"/>
        <v>0</v>
      </c>
      <c r="Q296" s="127">
        <f t="shared" si="89"/>
        <v>0</v>
      </c>
      <c r="R296" s="1">
        <v>0</v>
      </c>
      <c r="S296" s="127">
        <f t="shared" si="90"/>
        <v>0</v>
      </c>
      <c r="T296" s="127">
        <f t="shared" si="83"/>
        <v>0</v>
      </c>
      <c r="U296" s="127">
        <f t="shared" si="91"/>
        <v>0</v>
      </c>
      <c r="V296" s="7"/>
      <c r="W296" s="127">
        <f t="shared" si="92"/>
        <v>0</v>
      </c>
      <c r="X296" s="125">
        <f t="shared" si="93"/>
        <v>0</v>
      </c>
      <c r="Y296" s="125" t="str">
        <f t="shared" si="84"/>
        <v>ok</v>
      </c>
      <c r="Z296" s="125" t="str">
        <f t="shared" si="94"/>
        <v>ok</v>
      </c>
      <c r="AA296" s="125" t="str">
        <f t="shared" si="95"/>
        <v>ok</v>
      </c>
      <c r="AB296" s="125" t="str">
        <f t="shared" si="96"/>
        <v>ok</v>
      </c>
      <c r="AC296" s="125" t="str">
        <f t="shared" si="97"/>
        <v>ok</v>
      </c>
    </row>
    <row r="297" spans="1:29" x14ac:dyDescent="0.2">
      <c r="A297" s="132">
        <f t="shared" si="98"/>
        <v>289</v>
      </c>
      <c r="B297" s="6"/>
      <c r="C297" s="3"/>
      <c r="D297" s="3"/>
      <c r="E297" s="3"/>
      <c r="F297" s="5"/>
      <c r="G297" s="5"/>
      <c r="H297" s="2">
        <v>0</v>
      </c>
      <c r="I297" s="1">
        <v>0</v>
      </c>
      <c r="J297" s="1">
        <v>0</v>
      </c>
      <c r="K297" s="127">
        <f t="shared" si="81"/>
        <v>0</v>
      </c>
      <c r="L297" s="127">
        <f t="shared" si="85"/>
        <v>0</v>
      </c>
      <c r="M297" s="127">
        <f t="shared" si="82"/>
        <v>0</v>
      </c>
      <c r="N297" s="127">
        <f t="shared" si="86"/>
        <v>0</v>
      </c>
      <c r="O297" s="127">
        <f t="shared" si="87"/>
        <v>0</v>
      </c>
      <c r="P297" s="127">
        <f t="shared" si="88"/>
        <v>0</v>
      </c>
      <c r="Q297" s="127">
        <f t="shared" si="89"/>
        <v>0</v>
      </c>
      <c r="R297" s="1">
        <v>0</v>
      </c>
      <c r="S297" s="127">
        <f t="shared" si="90"/>
        <v>0</v>
      </c>
      <c r="T297" s="127">
        <f t="shared" si="83"/>
        <v>0</v>
      </c>
      <c r="U297" s="127">
        <f t="shared" si="91"/>
        <v>0</v>
      </c>
      <c r="V297" s="7"/>
      <c r="W297" s="127">
        <f t="shared" si="92"/>
        <v>0</v>
      </c>
      <c r="X297" s="125">
        <f t="shared" si="93"/>
        <v>0</v>
      </c>
      <c r="Y297" s="125" t="str">
        <f t="shared" si="84"/>
        <v>ok</v>
      </c>
      <c r="Z297" s="125" t="str">
        <f t="shared" si="94"/>
        <v>ok</v>
      </c>
      <c r="AA297" s="125" t="str">
        <f t="shared" si="95"/>
        <v>ok</v>
      </c>
      <c r="AB297" s="125" t="str">
        <f t="shared" si="96"/>
        <v>ok</v>
      </c>
      <c r="AC297" s="125" t="str">
        <f t="shared" si="97"/>
        <v>ok</v>
      </c>
    </row>
    <row r="298" spans="1:29" x14ac:dyDescent="0.2">
      <c r="A298" s="132">
        <f t="shared" si="98"/>
        <v>290</v>
      </c>
      <c r="B298" s="6"/>
      <c r="C298" s="3"/>
      <c r="D298" s="3"/>
      <c r="E298" s="3"/>
      <c r="F298" s="5"/>
      <c r="G298" s="5"/>
      <c r="H298" s="2">
        <v>0</v>
      </c>
      <c r="I298" s="1">
        <v>0</v>
      </c>
      <c r="J298" s="1">
        <v>0</v>
      </c>
      <c r="K298" s="127">
        <f t="shared" si="81"/>
        <v>0</v>
      </c>
      <c r="L298" s="127">
        <f t="shared" si="85"/>
        <v>0</v>
      </c>
      <c r="M298" s="127">
        <f t="shared" si="82"/>
        <v>0</v>
      </c>
      <c r="N298" s="127">
        <f t="shared" si="86"/>
        <v>0</v>
      </c>
      <c r="O298" s="127">
        <f t="shared" si="87"/>
        <v>0</v>
      </c>
      <c r="P298" s="127">
        <f t="shared" si="88"/>
        <v>0</v>
      </c>
      <c r="Q298" s="127">
        <f t="shared" si="89"/>
        <v>0</v>
      </c>
      <c r="R298" s="1">
        <v>0</v>
      </c>
      <c r="S298" s="127">
        <f t="shared" si="90"/>
        <v>0</v>
      </c>
      <c r="T298" s="127">
        <f t="shared" si="83"/>
        <v>0</v>
      </c>
      <c r="U298" s="127">
        <f t="shared" si="91"/>
        <v>0</v>
      </c>
      <c r="V298" s="7"/>
      <c r="W298" s="127">
        <f t="shared" si="92"/>
        <v>0</v>
      </c>
      <c r="X298" s="125">
        <f t="shared" si="93"/>
        <v>0</v>
      </c>
      <c r="Y298" s="125" t="str">
        <f t="shared" si="84"/>
        <v>ok</v>
      </c>
      <c r="Z298" s="125" t="str">
        <f t="shared" si="94"/>
        <v>ok</v>
      </c>
      <c r="AA298" s="125" t="str">
        <f t="shared" si="95"/>
        <v>ok</v>
      </c>
      <c r="AB298" s="125" t="str">
        <f t="shared" si="96"/>
        <v>ok</v>
      </c>
      <c r="AC298" s="125" t="str">
        <f t="shared" si="97"/>
        <v>ok</v>
      </c>
    </row>
    <row r="299" spans="1:29" x14ac:dyDescent="0.2">
      <c r="A299" s="132">
        <f t="shared" si="98"/>
        <v>291</v>
      </c>
      <c r="B299" s="6"/>
      <c r="C299" s="3"/>
      <c r="D299" s="3"/>
      <c r="E299" s="3"/>
      <c r="F299" s="5"/>
      <c r="G299" s="5"/>
      <c r="H299" s="2">
        <v>0</v>
      </c>
      <c r="I299" s="1">
        <v>0</v>
      </c>
      <c r="J299" s="1">
        <v>0</v>
      </c>
      <c r="K299" s="127">
        <f t="shared" si="81"/>
        <v>0</v>
      </c>
      <c r="L299" s="127">
        <f t="shared" si="85"/>
        <v>0</v>
      </c>
      <c r="M299" s="127">
        <f t="shared" si="82"/>
        <v>0</v>
      </c>
      <c r="N299" s="127">
        <f t="shared" si="86"/>
        <v>0</v>
      </c>
      <c r="O299" s="127">
        <f t="shared" si="87"/>
        <v>0</v>
      </c>
      <c r="P299" s="127">
        <f t="shared" si="88"/>
        <v>0</v>
      </c>
      <c r="Q299" s="127">
        <f t="shared" si="89"/>
        <v>0</v>
      </c>
      <c r="R299" s="1">
        <v>0</v>
      </c>
      <c r="S299" s="127">
        <f t="shared" si="90"/>
        <v>0</v>
      </c>
      <c r="T299" s="127">
        <f t="shared" si="83"/>
        <v>0</v>
      </c>
      <c r="U299" s="127">
        <f t="shared" si="91"/>
        <v>0</v>
      </c>
      <c r="V299" s="7"/>
      <c r="W299" s="127">
        <f t="shared" si="92"/>
        <v>0</v>
      </c>
      <c r="X299" s="125">
        <f t="shared" si="93"/>
        <v>0</v>
      </c>
      <c r="Y299" s="125" t="str">
        <f t="shared" si="84"/>
        <v>ok</v>
      </c>
      <c r="Z299" s="125" t="str">
        <f t="shared" si="94"/>
        <v>ok</v>
      </c>
      <c r="AA299" s="125" t="str">
        <f t="shared" si="95"/>
        <v>ok</v>
      </c>
      <c r="AB299" s="125" t="str">
        <f t="shared" si="96"/>
        <v>ok</v>
      </c>
      <c r="AC299" s="125" t="str">
        <f t="shared" si="97"/>
        <v>ok</v>
      </c>
    </row>
    <row r="300" spans="1:29" x14ac:dyDescent="0.2">
      <c r="A300" s="132">
        <f t="shared" si="98"/>
        <v>292</v>
      </c>
      <c r="B300" s="6"/>
      <c r="C300" s="3"/>
      <c r="D300" s="3"/>
      <c r="E300" s="3"/>
      <c r="F300" s="5"/>
      <c r="G300" s="5"/>
      <c r="H300" s="2">
        <v>0</v>
      </c>
      <c r="I300" s="1">
        <v>0</v>
      </c>
      <c r="J300" s="1">
        <v>0</v>
      </c>
      <c r="K300" s="127">
        <f t="shared" si="81"/>
        <v>0</v>
      </c>
      <c r="L300" s="127">
        <f t="shared" si="85"/>
        <v>0</v>
      </c>
      <c r="M300" s="127">
        <f t="shared" si="82"/>
        <v>0</v>
      </c>
      <c r="N300" s="127">
        <f t="shared" si="86"/>
        <v>0</v>
      </c>
      <c r="O300" s="127">
        <f t="shared" si="87"/>
        <v>0</v>
      </c>
      <c r="P300" s="127">
        <f t="shared" si="88"/>
        <v>0</v>
      </c>
      <c r="Q300" s="127">
        <f t="shared" si="89"/>
        <v>0</v>
      </c>
      <c r="R300" s="1">
        <v>0</v>
      </c>
      <c r="S300" s="127">
        <f t="shared" si="90"/>
        <v>0</v>
      </c>
      <c r="T300" s="127">
        <f t="shared" si="83"/>
        <v>0</v>
      </c>
      <c r="U300" s="127">
        <f t="shared" si="91"/>
        <v>0</v>
      </c>
      <c r="V300" s="7"/>
      <c r="W300" s="127">
        <f t="shared" si="92"/>
        <v>0</v>
      </c>
      <c r="X300" s="125">
        <f t="shared" si="93"/>
        <v>0</v>
      </c>
      <c r="Y300" s="125" t="str">
        <f t="shared" si="84"/>
        <v>ok</v>
      </c>
      <c r="Z300" s="125" t="str">
        <f t="shared" si="94"/>
        <v>ok</v>
      </c>
      <c r="AA300" s="125" t="str">
        <f t="shared" si="95"/>
        <v>ok</v>
      </c>
      <c r="AB300" s="125" t="str">
        <f t="shared" si="96"/>
        <v>ok</v>
      </c>
      <c r="AC300" s="125" t="str">
        <f t="shared" si="97"/>
        <v>ok</v>
      </c>
    </row>
    <row r="301" spans="1:29" x14ac:dyDescent="0.2">
      <c r="A301" s="132">
        <f t="shared" si="98"/>
        <v>293</v>
      </c>
      <c r="B301" s="6"/>
      <c r="C301" s="3"/>
      <c r="D301" s="3"/>
      <c r="E301" s="3"/>
      <c r="F301" s="5"/>
      <c r="G301" s="5"/>
      <c r="H301" s="2">
        <v>0</v>
      </c>
      <c r="I301" s="1">
        <v>0</v>
      </c>
      <c r="J301" s="1">
        <v>0</v>
      </c>
      <c r="K301" s="127">
        <f t="shared" si="81"/>
        <v>0</v>
      </c>
      <c r="L301" s="127">
        <f t="shared" si="85"/>
        <v>0</v>
      </c>
      <c r="M301" s="127">
        <f t="shared" si="82"/>
        <v>0</v>
      </c>
      <c r="N301" s="127">
        <f t="shared" si="86"/>
        <v>0</v>
      </c>
      <c r="O301" s="127">
        <f t="shared" si="87"/>
        <v>0</v>
      </c>
      <c r="P301" s="127">
        <f t="shared" si="88"/>
        <v>0</v>
      </c>
      <c r="Q301" s="127">
        <f t="shared" si="89"/>
        <v>0</v>
      </c>
      <c r="R301" s="1">
        <v>0</v>
      </c>
      <c r="S301" s="127">
        <f t="shared" si="90"/>
        <v>0</v>
      </c>
      <c r="T301" s="127">
        <f t="shared" si="83"/>
        <v>0</v>
      </c>
      <c r="U301" s="127">
        <f t="shared" si="91"/>
        <v>0</v>
      </c>
      <c r="V301" s="7"/>
      <c r="W301" s="127">
        <f t="shared" si="92"/>
        <v>0</v>
      </c>
      <c r="X301" s="125">
        <f t="shared" si="93"/>
        <v>0</v>
      </c>
      <c r="Y301" s="125" t="str">
        <f t="shared" si="84"/>
        <v>ok</v>
      </c>
      <c r="Z301" s="125" t="str">
        <f t="shared" si="94"/>
        <v>ok</v>
      </c>
      <c r="AA301" s="125" t="str">
        <f t="shared" si="95"/>
        <v>ok</v>
      </c>
      <c r="AB301" s="125" t="str">
        <f t="shared" si="96"/>
        <v>ok</v>
      </c>
      <c r="AC301" s="125" t="str">
        <f t="shared" si="97"/>
        <v>ok</v>
      </c>
    </row>
    <row r="302" spans="1:29" x14ac:dyDescent="0.2">
      <c r="A302" s="132">
        <f t="shared" si="98"/>
        <v>294</v>
      </c>
      <c r="B302" s="6"/>
      <c r="C302" s="3"/>
      <c r="D302" s="3"/>
      <c r="E302" s="3"/>
      <c r="F302" s="5"/>
      <c r="G302" s="5"/>
      <c r="H302" s="2">
        <v>0</v>
      </c>
      <c r="I302" s="1">
        <v>0</v>
      </c>
      <c r="J302" s="1">
        <v>0</v>
      </c>
      <c r="K302" s="127">
        <f t="shared" si="81"/>
        <v>0</v>
      </c>
      <c r="L302" s="127">
        <f t="shared" si="85"/>
        <v>0</v>
      </c>
      <c r="M302" s="127">
        <f t="shared" si="82"/>
        <v>0</v>
      </c>
      <c r="N302" s="127">
        <f t="shared" si="86"/>
        <v>0</v>
      </c>
      <c r="O302" s="127">
        <f t="shared" si="87"/>
        <v>0</v>
      </c>
      <c r="P302" s="127">
        <f t="shared" si="88"/>
        <v>0</v>
      </c>
      <c r="Q302" s="127">
        <f t="shared" si="89"/>
        <v>0</v>
      </c>
      <c r="R302" s="1">
        <v>0</v>
      </c>
      <c r="S302" s="127">
        <f t="shared" si="90"/>
        <v>0</v>
      </c>
      <c r="T302" s="127">
        <f t="shared" si="83"/>
        <v>0</v>
      </c>
      <c r="U302" s="127">
        <f t="shared" si="91"/>
        <v>0</v>
      </c>
      <c r="V302" s="7"/>
      <c r="W302" s="127">
        <f t="shared" si="92"/>
        <v>0</v>
      </c>
      <c r="X302" s="125">
        <f t="shared" si="93"/>
        <v>0</v>
      </c>
      <c r="Y302" s="125" t="str">
        <f t="shared" si="84"/>
        <v>ok</v>
      </c>
      <c r="Z302" s="125" t="str">
        <f t="shared" si="94"/>
        <v>ok</v>
      </c>
      <c r="AA302" s="125" t="str">
        <f t="shared" si="95"/>
        <v>ok</v>
      </c>
      <c r="AB302" s="125" t="str">
        <f t="shared" si="96"/>
        <v>ok</v>
      </c>
      <c r="AC302" s="125" t="str">
        <f t="shared" si="97"/>
        <v>ok</v>
      </c>
    </row>
    <row r="303" spans="1:29" x14ac:dyDescent="0.2">
      <c r="A303" s="132">
        <f t="shared" si="98"/>
        <v>295</v>
      </c>
      <c r="B303" s="6"/>
      <c r="C303" s="3"/>
      <c r="D303" s="3"/>
      <c r="E303" s="3"/>
      <c r="F303" s="5"/>
      <c r="G303" s="5"/>
      <c r="H303" s="2">
        <v>0</v>
      </c>
      <c r="I303" s="1">
        <v>0</v>
      </c>
      <c r="J303" s="1">
        <v>0</v>
      </c>
      <c r="K303" s="127">
        <f t="shared" si="81"/>
        <v>0</v>
      </c>
      <c r="L303" s="127">
        <f t="shared" si="85"/>
        <v>0</v>
      </c>
      <c r="M303" s="127">
        <f t="shared" si="82"/>
        <v>0</v>
      </c>
      <c r="N303" s="127">
        <f t="shared" si="86"/>
        <v>0</v>
      </c>
      <c r="O303" s="127">
        <f t="shared" si="87"/>
        <v>0</v>
      </c>
      <c r="P303" s="127">
        <f t="shared" si="88"/>
        <v>0</v>
      </c>
      <c r="Q303" s="127">
        <f t="shared" si="89"/>
        <v>0</v>
      </c>
      <c r="R303" s="1">
        <v>0</v>
      </c>
      <c r="S303" s="127">
        <f t="shared" si="90"/>
        <v>0</v>
      </c>
      <c r="T303" s="127">
        <f t="shared" si="83"/>
        <v>0</v>
      </c>
      <c r="U303" s="127">
        <f t="shared" si="91"/>
        <v>0</v>
      </c>
      <c r="V303" s="7"/>
      <c r="W303" s="127">
        <f t="shared" si="92"/>
        <v>0</v>
      </c>
      <c r="X303" s="125">
        <f t="shared" si="93"/>
        <v>0</v>
      </c>
      <c r="Y303" s="125" t="str">
        <f t="shared" si="84"/>
        <v>ok</v>
      </c>
      <c r="Z303" s="125" t="str">
        <f t="shared" si="94"/>
        <v>ok</v>
      </c>
      <c r="AA303" s="125" t="str">
        <f t="shared" si="95"/>
        <v>ok</v>
      </c>
      <c r="AB303" s="125" t="str">
        <f t="shared" si="96"/>
        <v>ok</v>
      </c>
      <c r="AC303" s="125" t="str">
        <f t="shared" si="97"/>
        <v>ok</v>
      </c>
    </row>
    <row r="304" spans="1:29" x14ac:dyDescent="0.2">
      <c r="A304" s="132">
        <f t="shared" si="98"/>
        <v>296</v>
      </c>
      <c r="B304" s="6"/>
      <c r="C304" s="3"/>
      <c r="D304" s="3"/>
      <c r="E304" s="3"/>
      <c r="F304" s="5"/>
      <c r="G304" s="5"/>
      <c r="H304" s="2">
        <v>0</v>
      </c>
      <c r="I304" s="1">
        <v>0</v>
      </c>
      <c r="J304" s="1">
        <v>0</v>
      </c>
      <c r="K304" s="127">
        <f t="shared" si="81"/>
        <v>0</v>
      </c>
      <c r="L304" s="127">
        <f t="shared" si="85"/>
        <v>0</v>
      </c>
      <c r="M304" s="127">
        <f t="shared" si="82"/>
        <v>0</v>
      </c>
      <c r="N304" s="127">
        <f t="shared" si="86"/>
        <v>0</v>
      </c>
      <c r="O304" s="127">
        <f t="shared" si="87"/>
        <v>0</v>
      </c>
      <c r="P304" s="127">
        <f t="shared" si="88"/>
        <v>0</v>
      </c>
      <c r="Q304" s="127">
        <f t="shared" si="89"/>
        <v>0</v>
      </c>
      <c r="R304" s="1">
        <v>0</v>
      </c>
      <c r="S304" s="127">
        <f t="shared" si="90"/>
        <v>0</v>
      </c>
      <c r="T304" s="127">
        <f t="shared" si="83"/>
        <v>0</v>
      </c>
      <c r="U304" s="127">
        <f t="shared" si="91"/>
        <v>0</v>
      </c>
      <c r="W304" s="127">
        <f t="shared" si="92"/>
        <v>0</v>
      </c>
      <c r="X304" s="125">
        <f t="shared" si="93"/>
        <v>0</v>
      </c>
      <c r="Y304" s="125" t="str">
        <f t="shared" si="84"/>
        <v>ok</v>
      </c>
      <c r="Z304" s="125" t="str">
        <f t="shared" si="94"/>
        <v>ok</v>
      </c>
      <c r="AA304" s="125" t="str">
        <f t="shared" si="95"/>
        <v>ok</v>
      </c>
      <c r="AB304" s="125" t="str">
        <f t="shared" si="96"/>
        <v>ok</v>
      </c>
      <c r="AC304" s="125" t="str">
        <f t="shared" si="97"/>
        <v>ok</v>
      </c>
    </row>
    <row r="305" spans="1:29" x14ac:dyDescent="0.2">
      <c r="A305" s="132">
        <f t="shared" si="98"/>
        <v>297</v>
      </c>
      <c r="B305" s="6"/>
      <c r="C305" s="3"/>
      <c r="D305" s="3"/>
      <c r="E305" s="3"/>
      <c r="F305" s="5"/>
      <c r="G305" s="5"/>
      <c r="H305" s="2">
        <v>0</v>
      </c>
      <c r="I305" s="1">
        <v>0</v>
      </c>
      <c r="J305" s="1">
        <v>0</v>
      </c>
      <c r="K305" s="127">
        <f t="shared" si="81"/>
        <v>0</v>
      </c>
      <c r="L305" s="127">
        <f t="shared" si="85"/>
        <v>0</v>
      </c>
      <c r="M305" s="127">
        <f t="shared" si="82"/>
        <v>0</v>
      </c>
      <c r="N305" s="127">
        <f t="shared" si="86"/>
        <v>0</v>
      </c>
      <c r="O305" s="127">
        <f t="shared" si="87"/>
        <v>0</v>
      </c>
      <c r="P305" s="127">
        <f t="shared" si="88"/>
        <v>0</v>
      </c>
      <c r="Q305" s="127">
        <f t="shared" si="89"/>
        <v>0</v>
      </c>
      <c r="R305" s="1">
        <v>0</v>
      </c>
      <c r="S305" s="127">
        <f t="shared" si="90"/>
        <v>0</v>
      </c>
      <c r="T305" s="127">
        <f t="shared" si="83"/>
        <v>0</v>
      </c>
      <c r="U305" s="127">
        <f t="shared" si="91"/>
        <v>0</v>
      </c>
      <c r="W305" s="127">
        <f t="shared" si="92"/>
        <v>0</v>
      </c>
      <c r="X305" s="125">
        <f t="shared" si="93"/>
        <v>0</v>
      </c>
      <c r="Y305" s="125" t="str">
        <f t="shared" si="84"/>
        <v>ok</v>
      </c>
      <c r="Z305" s="125" t="str">
        <f t="shared" si="94"/>
        <v>ok</v>
      </c>
      <c r="AA305" s="125" t="str">
        <f t="shared" si="95"/>
        <v>ok</v>
      </c>
      <c r="AB305" s="125" t="str">
        <f t="shared" si="96"/>
        <v>ok</v>
      </c>
      <c r="AC305" s="125" t="str">
        <f t="shared" si="97"/>
        <v>ok</v>
      </c>
    </row>
    <row r="306" spans="1:29" x14ac:dyDescent="0.2">
      <c r="A306" s="132">
        <f t="shared" si="98"/>
        <v>298</v>
      </c>
      <c r="B306" s="6"/>
      <c r="C306" s="3"/>
      <c r="D306" s="3"/>
      <c r="E306" s="3"/>
      <c r="F306" s="5"/>
      <c r="G306" s="5"/>
      <c r="H306" s="2">
        <v>0</v>
      </c>
      <c r="I306" s="1">
        <v>0</v>
      </c>
      <c r="J306" s="1">
        <v>0</v>
      </c>
      <c r="K306" s="127">
        <f t="shared" si="81"/>
        <v>0</v>
      </c>
      <c r="L306" s="127">
        <f t="shared" si="85"/>
        <v>0</v>
      </c>
      <c r="M306" s="127">
        <f t="shared" si="82"/>
        <v>0</v>
      </c>
      <c r="N306" s="127">
        <f t="shared" si="86"/>
        <v>0</v>
      </c>
      <c r="O306" s="127">
        <f t="shared" si="87"/>
        <v>0</v>
      </c>
      <c r="P306" s="127">
        <f t="shared" si="88"/>
        <v>0</v>
      </c>
      <c r="Q306" s="127">
        <f t="shared" si="89"/>
        <v>0</v>
      </c>
      <c r="R306" s="1">
        <v>0</v>
      </c>
      <c r="S306" s="127">
        <f t="shared" si="90"/>
        <v>0</v>
      </c>
      <c r="T306" s="127">
        <f t="shared" si="83"/>
        <v>0</v>
      </c>
      <c r="U306" s="127">
        <f t="shared" si="91"/>
        <v>0</v>
      </c>
      <c r="W306" s="127">
        <f t="shared" si="92"/>
        <v>0</v>
      </c>
      <c r="X306" s="125">
        <f t="shared" si="93"/>
        <v>0</v>
      </c>
      <c r="Y306" s="125" t="str">
        <f t="shared" si="84"/>
        <v>ok</v>
      </c>
      <c r="Z306" s="125" t="str">
        <f t="shared" si="94"/>
        <v>ok</v>
      </c>
      <c r="AA306" s="125" t="str">
        <f t="shared" si="95"/>
        <v>ok</v>
      </c>
      <c r="AB306" s="125" t="str">
        <f t="shared" si="96"/>
        <v>ok</v>
      </c>
      <c r="AC306" s="125" t="str">
        <f t="shared" si="97"/>
        <v>ok</v>
      </c>
    </row>
    <row r="307" spans="1:29" x14ac:dyDescent="0.2">
      <c r="A307" s="132">
        <f t="shared" si="98"/>
        <v>299</v>
      </c>
      <c r="B307" s="6"/>
      <c r="C307" s="3"/>
      <c r="D307" s="3"/>
      <c r="E307" s="3"/>
      <c r="F307" s="5"/>
      <c r="G307" s="5"/>
      <c r="H307" s="2">
        <v>0</v>
      </c>
      <c r="I307" s="1">
        <v>0</v>
      </c>
      <c r="J307" s="1">
        <v>0</v>
      </c>
      <c r="K307" s="127">
        <f t="shared" si="81"/>
        <v>0</v>
      </c>
      <c r="L307" s="127">
        <f t="shared" si="85"/>
        <v>0</v>
      </c>
      <c r="M307" s="127">
        <f t="shared" si="82"/>
        <v>0</v>
      </c>
      <c r="N307" s="127">
        <f t="shared" si="86"/>
        <v>0</v>
      </c>
      <c r="O307" s="127">
        <f t="shared" si="87"/>
        <v>0</v>
      </c>
      <c r="P307" s="127">
        <f t="shared" si="88"/>
        <v>0</v>
      </c>
      <c r="Q307" s="127">
        <f t="shared" si="89"/>
        <v>0</v>
      </c>
      <c r="R307" s="1">
        <v>0</v>
      </c>
      <c r="S307" s="127">
        <f t="shared" si="90"/>
        <v>0</v>
      </c>
      <c r="T307" s="127">
        <f t="shared" si="83"/>
        <v>0</v>
      </c>
      <c r="U307" s="127">
        <f t="shared" si="91"/>
        <v>0</v>
      </c>
      <c r="W307" s="127">
        <f t="shared" si="92"/>
        <v>0</v>
      </c>
      <c r="X307" s="125">
        <f t="shared" si="93"/>
        <v>0</v>
      </c>
      <c r="Y307" s="125" t="str">
        <f t="shared" si="84"/>
        <v>ok</v>
      </c>
      <c r="Z307" s="125" t="str">
        <f t="shared" si="94"/>
        <v>ok</v>
      </c>
      <c r="AA307" s="125" t="str">
        <f t="shared" si="95"/>
        <v>ok</v>
      </c>
      <c r="AB307" s="125" t="str">
        <f t="shared" si="96"/>
        <v>ok</v>
      </c>
      <c r="AC307" s="125" t="str">
        <f t="shared" si="97"/>
        <v>ok</v>
      </c>
    </row>
    <row r="308" spans="1:29" x14ac:dyDescent="0.2">
      <c r="A308" s="132">
        <f t="shared" si="98"/>
        <v>300</v>
      </c>
      <c r="B308" s="6"/>
      <c r="C308" s="3"/>
      <c r="D308" s="3"/>
      <c r="E308" s="3"/>
      <c r="F308" s="5"/>
      <c r="G308" s="5"/>
      <c r="H308" s="2">
        <v>0</v>
      </c>
      <c r="I308" s="1">
        <v>0</v>
      </c>
      <c r="J308" s="1">
        <v>0</v>
      </c>
      <c r="K308" s="127">
        <f t="shared" si="81"/>
        <v>0</v>
      </c>
      <c r="L308" s="127">
        <f t="shared" si="85"/>
        <v>0</v>
      </c>
      <c r="M308" s="127">
        <f t="shared" si="82"/>
        <v>0</v>
      </c>
      <c r="N308" s="127">
        <f t="shared" si="86"/>
        <v>0</v>
      </c>
      <c r="O308" s="127">
        <f t="shared" si="87"/>
        <v>0</v>
      </c>
      <c r="P308" s="127">
        <f t="shared" si="88"/>
        <v>0</v>
      </c>
      <c r="Q308" s="127">
        <f t="shared" si="89"/>
        <v>0</v>
      </c>
      <c r="R308" s="1">
        <v>0</v>
      </c>
      <c r="S308" s="127">
        <f t="shared" si="90"/>
        <v>0</v>
      </c>
      <c r="T308" s="127">
        <f t="shared" si="83"/>
        <v>0</v>
      </c>
      <c r="U308" s="127">
        <f t="shared" si="91"/>
        <v>0</v>
      </c>
      <c r="W308" s="127">
        <f t="shared" si="92"/>
        <v>0</v>
      </c>
      <c r="X308" s="125">
        <f t="shared" si="93"/>
        <v>0</v>
      </c>
      <c r="Y308" s="125" t="str">
        <f t="shared" si="84"/>
        <v>ok</v>
      </c>
      <c r="Z308" s="125" t="str">
        <f t="shared" si="94"/>
        <v>ok</v>
      </c>
      <c r="AA308" s="125" t="str">
        <f t="shared" si="95"/>
        <v>ok</v>
      </c>
      <c r="AB308" s="125" t="str">
        <f t="shared" si="96"/>
        <v>ok</v>
      </c>
      <c r="AC308" s="125" t="str">
        <f t="shared" si="97"/>
        <v>ok</v>
      </c>
    </row>
    <row r="309" spans="1:29" x14ac:dyDescent="0.2">
      <c r="A309" s="132">
        <f t="shared" si="98"/>
        <v>301</v>
      </c>
      <c r="B309" s="6"/>
      <c r="C309" s="3"/>
      <c r="D309" s="3"/>
      <c r="E309" s="3"/>
      <c r="F309" s="5"/>
      <c r="G309" s="5"/>
      <c r="H309" s="2">
        <v>0</v>
      </c>
      <c r="I309" s="1">
        <v>0</v>
      </c>
      <c r="J309" s="1">
        <v>0</v>
      </c>
      <c r="K309" s="127">
        <f t="shared" si="81"/>
        <v>0</v>
      </c>
      <c r="L309" s="127">
        <f t="shared" si="85"/>
        <v>0</v>
      </c>
      <c r="M309" s="127">
        <f t="shared" si="82"/>
        <v>0</v>
      </c>
      <c r="N309" s="127">
        <f t="shared" si="86"/>
        <v>0</v>
      </c>
      <c r="O309" s="127">
        <f t="shared" si="87"/>
        <v>0</v>
      </c>
      <c r="P309" s="127">
        <f t="shared" si="88"/>
        <v>0</v>
      </c>
      <c r="Q309" s="127">
        <f t="shared" si="89"/>
        <v>0</v>
      </c>
      <c r="R309" s="1">
        <v>0</v>
      </c>
      <c r="S309" s="127">
        <f t="shared" si="90"/>
        <v>0</v>
      </c>
      <c r="T309" s="127">
        <f t="shared" si="83"/>
        <v>0</v>
      </c>
      <c r="U309" s="127">
        <f t="shared" si="91"/>
        <v>0</v>
      </c>
      <c r="W309" s="127">
        <f t="shared" si="92"/>
        <v>0</v>
      </c>
      <c r="X309" s="125">
        <f t="shared" si="93"/>
        <v>0</v>
      </c>
      <c r="Y309" s="125" t="str">
        <f t="shared" si="84"/>
        <v>ok</v>
      </c>
      <c r="Z309" s="125" t="str">
        <f t="shared" si="94"/>
        <v>ok</v>
      </c>
      <c r="AA309" s="125" t="str">
        <f t="shared" si="95"/>
        <v>ok</v>
      </c>
      <c r="AB309" s="125" t="str">
        <f t="shared" si="96"/>
        <v>ok</v>
      </c>
      <c r="AC309" s="125" t="str">
        <f t="shared" si="97"/>
        <v>ok</v>
      </c>
    </row>
    <row r="310" spans="1:29" x14ac:dyDescent="0.2">
      <c r="A310" s="132">
        <f t="shared" si="98"/>
        <v>302</v>
      </c>
      <c r="B310" s="6"/>
      <c r="C310" s="3"/>
      <c r="D310" s="3"/>
      <c r="E310" s="3"/>
      <c r="F310" s="5"/>
      <c r="G310" s="5"/>
      <c r="H310" s="2">
        <v>0</v>
      </c>
      <c r="I310" s="1">
        <v>0</v>
      </c>
      <c r="J310" s="1">
        <v>0</v>
      </c>
      <c r="K310" s="127">
        <f t="shared" si="81"/>
        <v>0</v>
      </c>
      <c r="L310" s="127">
        <f t="shared" si="85"/>
        <v>0</v>
      </c>
      <c r="M310" s="127">
        <f t="shared" si="82"/>
        <v>0</v>
      </c>
      <c r="N310" s="127">
        <f t="shared" si="86"/>
        <v>0</v>
      </c>
      <c r="O310" s="127">
        <f t="shared" si="87"/>
        <v>0</v>
      </c>
      <c r="P310" s="127">
        <f t="shared" si="88"/>
        <v>0</v>
      </c>
      <c r="Q310" s="127">
        <f t="shared" si="89"/>
        <v>0</v>
      </c>
      <c r="R310" s="1">
        <v>0</v>
      </c>
      <c r="S310" s="127">
        <f t="shared" si="90"/>
        <v>0</v>
      </c>
      <c r="T310" s="127">
        <f t="shared" si="83"/>
        <v>0</v>
      </c>
      <c r="U310" s="127">
        <f t="shared" si="91"/>
        <v>0</v>
      </c>
      <c r="W310" s="127">
        <f t="shared" si="92"/>
        <v>0</v>
      </c>
      <c r="X310" s="125">
        <f t="shared" si="93"/>
        <v>0</v>
      </c>
      <c r="Y310" s="125" t="str">
        <f t="shared" si="84"/>
        <v>ok</v>
      </c>
      <c r="Z310" s="125" t="str">
        <f t="shared" si="94"/>
        <v>ok</v>
      </c>
      <c r="AA310" s="125" t="str">
        <f t="shared" si="95"/>
        <v>ok</v>
      </c>
      <c r="AB310" s="125" t="str">
        <f t="shared" si="96"/>
        <v>ok</v>
      </c>
      <c r="AC310" s="125" t="str">
        <f t="shared" si="97"/>
        <v>ok</v>
      </c>
    </row>
    <row r="311" spans="1:29" x14ac:dyDescent="0.2">
      <c r="A311" s="132">
        <f t="shared" si="98"/>
        <v>303</v>
      </c>
      <c r="B311" s="6"/>
      <c r="C311" s="3"/>
      <c r="D311" s="3"/>
      <c r="E311" s="3"/>
      <c r="F311" s="5"/>
      <c r="G311" s="5"/>
      <c r="H311" s="2">
        <v>0</v>
      </c>
      <c r="I311" s="1">
        <v>0</v>
      </c>
      <c r="J311" s="1">
        <v>0</v>
      </c>
      <c r="K311" s="127">
        <f t="shared" si="81"/>
        <v>0</v>
      </c>
      <c r="L311" s="127">
        <f t="shared" si="85"/>
        <v>0</v>
      </c>
      <c r="M311" s="127">
        <f t="shared" si="82"/>
        <v>0</v>
      </c>
      <c r="N311" s="127">
        <f t="shared" si="86"/>
        <v>0</v>
      </c>
      <c r="O311" s="127">
        <f t="shared" si="87"/>
        <v>0</v>
      </c>
      <c r="P311" s="127">
        <f t="shared" si="88"/>
        <v>0</v>
      </c>
      <c r="Q311" s="127">
        <f t="shared" si="89"/>
        <v>0</v>
      </c>
      <c r="R311" s="1">
        <v>0</v>
      </c>
      <c r="S311" s="127">
        <f t="shared" si="90"/>
        <v>0</v>
      </c>
      <c r="T311" s="127">
        <f t="shared" si="83"/>
        <v>0</v>
      </c>
      <c r="U311" s="127">
        <f t="shared" si="91"/>
        <v>0</v>
      </c>
      <c r="W311" s="127">
        <f t="shared" si="92"/>
        <v>0</v>
      </c>
      <c r="X311" s="125">
        <f t="shared" si="93"/>
        <v>0</v>
      </c>
      <c r="Y311" s="125" t="str">
        <f t="shared" si="84"/>
        <v>ok</v>
      </c>
      <c r="Z311" s="125" t="str">
        <f t="shared" si="94"/>
        <v>ok</v>
      </c>
      <c r="AA311" s="125" t="str">
        <f t="shared" si="95"/>
        <v>ok</v>
      </c>
      <c r="AB311" s="125" t="str">
        <f t="shared" si="96"/>
        <v>ok</v>
      </c>
      <c r="AC311" s="125" t="str">
        <f t="shared" si="97"/>
        <v>ok</v>
      </c>
    </row>
    <row r="312" spans="1:29" x14ac:dyDescent="0.2">
      <c r="A312" s="132">
        <f t="shared" si="98"/>
        <v>304</v>
      </c>
      <c r="B312" s="6"/>
      <c r="C312" s="3"/>
      <c r="D312" s="3"/>
      <c r="E312" s="3"/>
      <c r="F312" s="5"/>
      <c r="G312" s="5"/>
      <c r="H312" s="2">
        <v>0</v>
      </c>
      <c r="I312" s="1">
        <v>0</v>
      </c>
      <c r="J312" s="1">
        <v>0</v>
      </c>
      <c r="K312" s="127">
        <f t="shared" si="81"/>
        <v>0</v>
      </c>
      <c r="L312" s="127">
        <f t="shared" si="85"/>
        <v>0</v>
      </c>
      <c r="M312" s="127">
        <f t="shared" si="82"/>
        <v>0</v>
      </c>
      <c r="N312" s="127">
        <f t="shared" si="86"/>
        <v>0</v>
      </c>
      <c r="O312" s="127">
        <f t="shared" si="87"/>
        <v>0</v>
      </c>
      <c r="P312" s="127">
        <f t="shared" si="88"/>
        <v>0</v>
      </c>
      <c r="Q312" s="127">
        <f t="shared" si="89"/>
        <v>0</v>
      </c>
      <c r="R312" s="1">
        <v>0</v>
      </c>
      <c r="S312" s="127">
        <f t="shared" si="90"/>
        <v>0</v>
      </c>
      <c r="T312" s="127">
        <f t="shared" si="83"/>
        <v>0</v>
      </c>
      <c r="U312" s="127">
        <f t="shared" si="91"/>
        <v>0</v>
      </c>
      <c r="W312" s="127">
        <f t="shared" si="92"/>
        <v>0</v>
      </c>
      <c r="X312" s="125">
        <f t="shared" si="93"/>
        <v>0</v>
      </c>
      <c r="Y312" s="125" t="str">
        <f t="shared" si="84"/>
        <v>ok</v>
      </c>
      <c r="Z312" s="125" t="str">
        <f t="shared" si="94"/>
        <v>ok</v>
      </c>
      <c r="AA312" s="125" t="str">
        <f t="shared" si="95"/>
        <v>ok</v>
      </c>
      <c r="AB312" s="125" t="str">
        <f t="shared" si="96"/>
        <v>ok</v>
      </c>
      <c r="AC312" s="125" t="str">
        <f t="shared" si="97"/>
        <v>ok</v>
      </c>
    </row>
    <row r="313" spans="1:29" x14ac:dyDescent="0.2">
      <c r="A313" s="132">
        <f t="shared" si="98"/>
        <v>305</v>
      </c>
      <c r="B313" s="6"/>
      <c r="C313" s="3"/>
      <c r="D313" s="3"/>
      <c r="E313" s="3"/>
      <c r="F313" s="5"/>
      <c r="G313" s="5"/>
      <c r="H313" s="2">
        <v>0</v>
      </c>
      <c r="I313" s="1">
        <v>0</v>
      </c>
      <c r="J313" s="1">
        <v>0</v>
      </c>
      <c r="K313" s="127">
        <f t="shared" si="81"/>
        <v>0</v>
      </c>
      <c r="L313" s="127">
        <f t="shared" si="85"/>
        <v>0</v>
      </c>
      <c r="M313" s="127">
        <f t="shared" si="82"/>
        <v>0</v>
      </c>
      <c r="N313" s="127">
        <f t="shared" si="86"/>
        <v>0</v>
      </c>
      <c r="O313" s="127">
        <f t="shared" si="87"/>
        <v>0</v>
      </c>
      <c r="P313" s="127">
        <f t="shared" si="88"/>
        <v>0</v>
      </c>
      <c r="Q313" s="127">
        <f t="shared" si="89"/>
        <v>0</v>
      </c>
      <c r="R313" s="1">
        <v>0</v>
      </c>
      <c r="S313" s="127">
        <f t="shared" si="90"/>
        <v>0</v>
      </c>
      <c r="T313" s="127">
        <f t="shared" si="83"/>
        <v>0</v>
      </c>
      <c r="U313" s="127">
        <f t="shared" si="91"/>
        <v>0</v>
      </c>
      <c r="W313" s="127">
        <f t="shared" si="92"/>
        <v>0</v>
      </c>
      <c r="X313" s="125">
        <f t="shared" si="93"/>
        <v>0</v>
      </c>
      <c r="Y313" s="125" t="str">
        <f t="shared" si="84"/>
        <v>ok</v>
      </c>
      <c r="Z313" s="125" t="str">
        <f t="shared" si="94"/>
        <v>ok</v>
      </c>
      <c r="AA313" s="125" t="str">
        <f t="shared" si="95"/>
        <v>ok</v>
      </c>
      <c r="AB313" s="125" t="str">
        <f t="shared" si="96"/>
        <v>ok</v>
      </c>
      <c r="AC313" s="125" t="str">
        <f t="shared" si="97"/>
        <v>ok</v>
      </c>
    </row>
    <row r="314" spans="1:29" x14ac:dyDescent="0.2">
      <c r="A314" s="132">
        <f t="shared" si="98"/>
        <v>306</v>
      </c>
      <c r="B314" s="6"/>
      <c r="C314" s="3"/>
      <c r="D314" s="3"/>
      <c r="E314" s="3"/>
      <c r="F314" s="5"/>
      <c r="G314" s="5"/>
      <c r="H314" s="2">
        <v>0</v>
      </c>
      <c r="I314" s="1">
        <v>0</v>
      </c>
      <c r="J314" s="1">
        <v>0</v>
      </c>
      <c r="K314" s="127">
        <f t="shared" si="81"/>
        <v>0</v>
      </c>
      <c r="L314" s="127">
        <f t="shared" si="85"/>
        <v>0</v>
      </c>
      <c r="M314" s="127">
        <f t="shared" si="82"/>
        <v>0</v>
      </c>
      <c r="N314" s="127">
        <f t="shared" si="86"/>
        <v>0</v>
      </c>
      <c r="O314" s="127">
        <f t="shared" si="87"/>
        <v>0</v>
      </c>
      <c r="P314" s="127">
        <f t="shared" si="88"/>
        <v>0</v>
      </c>
      <c r="Q314" s="127">
        <f t="shared" si="89"/>
        <v>0</v>
      </c>
      <c r="R314" s="1">
        <v>0</v>
      </c>
      <c r="S314" s="127">
        <f t="shared" si="90"/>
        <v>0</v>
      </c>
      <c r="T314" s="127">
        <f t="shared" si="83"/>
        <v>0</v>
      </c>
      <c r="U314" s="127">
        <f t="shared" si="91"/>
        <v>0</v>
      </c>
      <c r="W314" s="127">
        <f t="shared" si="92"/>
        <v>0</v>
      </c>
      <c r="X314" s="125">
        <f t="shared" si="93"/>
        <v>0</v>
      </c>
      <c r="Y314" s="125" t="str">
        <f t="shared" si="84"/>
        <v>ok</v>
      </c>
      <c r="Z314" s="125" t="str">
        <f t="shared" si="94"/>
        <v>ok</v>
      </c>
      <c r="AA314" s="125" t="str">
        <f t="shared" si="95"/>
        <v>ok</v>
      </c>
      <c r="AB314" s="125" t="str">
        <f t="shared" si="96"/>
        <v>ok</v>
      </c>
      <c r="AC314" s="125" t="str">
        <f t="shared" si="97"/>
        <v>ok</v>
      </c>
    </row>
    <row r="315" spans="1:29" x14ac:dyDescent="0.2">
      <c r="A315" s="132">
        <f t="shared" si="98"/>
        <v>307</v>
      </c>
      <c r="B315" s="6"/>
      <c r="C315" s="3"/>
      <c r="D315" s="3"/>
      <c r="E315" s="3"/>
      <c r="F315" s="5"/>
      <c r="G315" s="5"/>
      <c r="H315" s="2">
        <v>0</v>
      </c>
      <c r="I315" s="1">
        <v>0</v>
      </c>
      <c r="J315" s="1">
        <v>0</v>
      </c>
      <c r="K315" s="127">
        <f t="shared" si="81"/>
        <v>0</v>
      </c>
      <c r="L315" s="127">
        <f t="shared" si="85"/>
        <v>0</v>
      </c>
      <c r="M315" s="127">
        <f t="shared" si="82"/>
        <v>0</v>
      </c>
      <c r="N315" s="127">
        <f t="shared" si="86"/>
        <v>0</v>
      </c>
      <c r="O315" s="127">
        <f t="shared" si="87"/>
        <v>0</v>
      </c>
      <c r="P315" s="127">
        <f t="shared" si="88"/>
        <v>0</v>
      </c>
      <c r="Q315" s="127">
        <f t="shared" si="89"/>
        <v>0</v>
      </c>
      <c r="R315" s="1">
        <v>0</v>
      </c>
      <c r="S315" s="127">
        <f t="shared" si="90"/>
        <v>0</v>
      </c>
      <c r="T315" s="127">
        <f t="shared" si="83"/>
        <v>0</v>
      </c>
      <c r="U315" s="127">
        <f t="shared" si="91"/>
        <v>0</v>
      </c>
      <c r="W315" s="127">
        <f t="shared" si="92"/>
        <v>0</v>
      </c>
      <c r="X315" s="125">
        <f t="shared" si="93"/>
        <v>0</v>
      </c>
      <c r="Y315" s="125" t="str">
        <f t="shared" si="84"/>
        <v>ok</v>
      </c>
      <c r="Z315" s="125" t="str">
        <f t="shared" si="94"/>
        <v>ok</v>
      </c>
      <c r="AA315" s="125" t="str">
        <f t="shared" si="95"/>
        <v>ok</v>
      </c>
      <c r="AB315" s="125" t="str">
        <f t="shared" si="96"/>
        <v>ok</v>
      </c>
      <c r="AC315" s="125" t="str">
        <f t="shared" si="97"/>
        <v>ok</v>
      </c>
    </row>
    <row r="316" spans="1:29" x14ac:dyDescent="0.2">
      <c r="A316" s="132">
        <f t="shared" si="98"/>
        <v>308</v>
      </c>
      <c r="B316" s="6"/>
      <c r="C316" s="3"/>
      <c r="D316" s="3"/>
      <c r="E316" s="3"/>
      <c r="F316" s="5"/>
      <c r="G316" s="5"/>
      <c r="H316" s="2">
        <v>0</v>
      </c>
      <c r="I316" s="1">
        <v>0</v>
      </c>
      <c r="J316" s="1">
        <v>0</v>
      </c>
      <c r="K316" s="127">
        <f t="shared" si="81"/>
        <v>0</v>
      </c>
      <c r="L316" s="127">
        <f t="shared" si="85"/>
        <v>0</v>
      </c>
      <c r="M316" s="127">
        <f t="shared" si="82"/>
        <v>0</v>
      </c>
      <c r="N316" s="127">
        <f t="shared" si="86"/>
        <v>0</v>
      </c>
      <c r="O316" s="127">
        <f t="shared" si="87"/>
        <v>0</v>
      </c>
      <c r="P316" s="127">
        <f t="shared" si="88"/>
        <v>0</v>
      </c>
      <c r="Q316" s="127">
        <f t="shared" si="89"/>
        <v>0</v>
      </c>
      <c r="R316" s="1">
        <v>0</v>
      </c>
      <c r="S316" s="127">
        <f t="shared" si="90"/>
        <v>0</v>
      </c>
      <c r="T316" s="127">
        <f t="shared" si="83"/>
        <v>0</v>
      </c>
      <c r="U316" s="127">
        <f t="shared" si="91"/>
        <v>0</v>
      </c>
      <c r="W316" s="127">
        <f t="shared" si="92"/>
        <v>0</v>
      </c>
      <c r="X316" s="125">
        <f t="shared" si="93"/>
        <v>0</v>
      </c>
      <c r="Y316" s="125" t="str">
        <f t="shared" si="84"/>
        <v>ok</v>
      </c>
      <c r="Z316" s="125" t="str">
        <f t="shared" si="94"/>
        <v>ok</v>
      </c>
      <c r="AA316" s="125" t="str">
        <f t="shared" si="95"/>
        <v>ok</v>
      </c>
      <c r="AB316" s="125" t="str">
        <f t="shared" si="96"/>
        <v>ok</v>
      </c>
      <c r="AC316" s="125" t="str">
        <f t="shared" si="97"/>
        <v>ok</v>
      </c>
    </row>
    <row r="317" spans="1:29" x14ac:dyDescent="0.2">
      <c r="A317" s="132">
        <f t="shared" si="98"/>
        <v>309</v>
      </c>
      <c r="B317" s="6"/>
      <c r="C317" s="3"/>
      <c r="D317" s="3"/>
      <c r="E317" s="3"/>
      <c r="F317" s="5"/>
      <c r="G317" s="5"/>
      <c r="H317" s="2">
        <v>0</v>
      </c>
      <c r="I317" s="1">
        <v>0</v>
      </c>
      <c r="J317" s="1">
        <v>0</v>
      </c>
      <c r="K317" s="127">
        <f t="shared" si="81"/>
        <v>0</v>
      </c>
      <c r="L317" s="127">
        <f t="shared" si="85"/>
        <v>0</v>
      </c>
      <c r="M317" s="127">
        <f t="shared" si="82"/>
        <v>0</v>
      </c>
      <c r="N317" s="127">
        <f t="shared" si="86"/>
        <v>0</v>
      </c>
      <c r="O317" s="127">
        <f t="shared" si="87"/>
        <v>0</v>
      </c>
      <c r="P317" s="127">
        <f t="shared" si="88"/>
        <v>0</v>
      </c>
      <c r="Q317" s="127">
        <f t="shared" si="89"/>
        <v>0</v>
      </c>
      <c r="R317" s="1">
        <v>0</v>
      </c>
      <c r="S317" s="127">
        <f t="shared" si="90"/>
        <v>0</v>
      </c>
      <c r="T317" s="127">
        <f t="shared" si="83"/>
        <v>0</v>
      </c>
      <c r="U317" s="127">
        <f t="shared" si="91"/>
        <v>0</v>
      </c>
      <c r="W317" s="127">
        <f t="shared" si="92"/>
        <v>0</v>
      </c>
      <c r="X317" s="125">
        <f t="shared" si="93"/>
        <v>0</v>
      </c>
      <c r="Y317" s="125" t="str">
        <f t="shared" si="84"/>
        <v>ok</v>
      </c>
      <c r="Z317" s="125" t="str">
        <f t="shared" si="94"/>
        <v>ok</v>
      </c>
      <c r="AA317" s="125" t="str">
        <f t="shared" si="95"/>
        <v>ok</v>
      </c>
      <c r="AB317" s="125" t="str">
        <f t="shared" si="96"/>
        <v>ok</v>
      </c>
      <c r="AC317" s="125" t="str">
        <f t="shared" si="97"/>
        <v>ok</v>
      </c>
    </row>
    <row r="318" spans="1:29" x14ac:dyDescent="0.2">
      <c r="A318" s="132">
        <f t="shared" si="98"/>
        <v>310</v>
      </c>
      <c r="B318" s="6"/>
      <c r="C318" s="3"/>
      <c r="D318" s="3"/>
      <c r="E318" s="3"/>
      <c r="F318" s="5"/>
      <c r="G318" s="5"/>
      <c r="H318" s="2">
        <v>0</v>
      </c>
      <c r="I318" s="1">
        <v>0</v>
      </c>
      <c r="J318" s="1">
        <v>0</v>
      </c>
      <c r="K318" s="127">
        <f t="shared" si="81"/>
        <v>0</v>
      </c>
      <c r="L318" s="127">
        <f t="shared" si="85"/>
        <v>0</v>
      </c>
      <c r="M318" s="127">
        <f t="shared" si="82"/>
        <v>0</v>
      </c>
      <c r="N318" s="127">
        <f t="shared" si="86"/>
        <v>0</v>
      </c>
      <c r="O318" s="127">
        <f t="shared" si="87"/>
        <v>0</v>
      </c>
      <c r="P318" s="127">
        <f t="shared" si="88"/>
        <v>0</v>
      </c>
      <c r="Q318" s="127">
        <f t="shared" si="89"/>
        <v>0</v>
      </c>
      <c r="R318" s="1">
        <v>0</v>
      </c>
      <c r="S318" s="127">
        <f t="shared" si="90"/>
        <v>0</v>
      </c>
      <c r="T318" s="127">
        <f t="shared" si="83"/>
        <v>0</v>
      </c>
      <c r="U318" s="127">
        <f t="shared" si="91"/>
        <v>0</v>
      </c>
      <c r="W318" s="127">
        <f t="shared" si="92"/>
        <v>0</v>
      </c>
      <c r="X318" s="125">
        <f t="shared" si="93"/>
        <v>0</v>
      </c>
      <c r="Y318" s="125" t="str">
        <f t="shared" si="84"/>
        <v>ok</v>
      </c>
      <c r="Z318" s="125" t="str">
        <f t="shared" si="94"/>
        <v>ok</v>
      </c>
      <c r="AA318" s="125" t="str">
        <f t="shared" si="95"/>
        <v>ok</v>
      </c>
      <c r="AB318" s="125" t="str">
        <f t="shared" si="96"/>
        <v>ok</v>
      </c>
      <c r="AC318" s="125" t="str">
        <f t="shared" si="97"/>
        <v>ok</v>
      </c>
    </row>
    <row r="319" spans="1:29" x14ac:dyDescent="0.2">
      <c r="A319" s="132">
        <f t="shared" si="98"/>
        <v>311</v>
      </c>
      <c r="B319" s="6"/>
      <c r="C319" s="3"/>
      <c r="D319" s="3"/>
      <c r="E319" s="3"/>
      <c r="F319" s="5"/>
      <c r="G319" s="5"/>
      <c r="H319" s="2">
        <v>0</v>
      </c>
      <c r="I319" s="1">
        <v>0</v>
      </c>
      <c r="J319" s="1">
        <v>0</v>
      </c>
      <c r="K319" s="127">
        <f t="shared" si="81"/>
        <v>0</v>
      </c>
      <c r="L319" s="127">
        <f t="shared" si="85"/>
        <v>0</v>
      </c>
      <c r="M319" s="127">
        <f t="shared" si="82"/>
        <v>0</v>
      </c>
      <c r="N319" s="127">
        <f t="shared" si="86"/>
        <v>0</v>
      </c>
      <c r="O319" s="127">
        <f t="shared" si="87"/>
        <v>0</v>
      </c>
      <c r="P319" s="127">
        <f t="shared" si="88"/>
        <v>0</v>
      </c>
      <c r="Q319" s="127">
        <f t="shared" si="89"/>
        <v>0</v>
      </c>
      <c r="R319" s="1">
        <v>0</v>
      </c>
      <c r="S319" s="127">
        <f t="shared" si="90"/>
        <v>0</v>
      </c>
      <c r="T319" s="127">
        <f t="shared" si="83"/>
        <v>0</v>
      </c>
      <c r="U319" s="127">
        <f t="shared" si="91"/>
        <v>0</v>
      </c>
      <c r="W319" s="127">
        <f t="shared" si="92"/>
        <v>0</v>
      </c>
      <c r="X319" s="125">
        <f t="shared" si="93"/>
        <v>0</v>
      </c>
      <c r="Y319" s="125" t="str">
        <f t="shared" si="84"/>
        <v>ok</v>
      </c>
      <c r="Z319" s="125" t="str">
        <f t="shared" si="94"/>
        <v>ok</v>
      </c>
      <c r="AA319" s="125" t="str">
        <f t="shared" si="95"/>
        <v>ok</v>
      </c>
      <c r="AB319" s="125" t="str">
        <f t="shared" si="96"/>
        <v>ok</v>
      </c>
      <c r="AC319" s="125" t="str">
        <f t="shared" si="97"/>
        <v>ok</v>
      </c>
    </row>
    <row r="320" spans="1:29" x14ac:dyDescent="0.2">
      <c r="A320" s="132">
        <f t="shared" si="98"/>
        <v>312</v>
      </c>
      <c r="B320" s="6"/>
      <c r="C320" s="3"/>
      <c r="D320" s="3"/>
      <c r="E320" s="3"/>
      <c r="F320" s="5"/>
      <c r="G320" s="5"/>
      <c r="H320" s="2">
        <v>0</v>
      </c>
      <c r="I320" s="1">
        <v>0</v>
      </c>
      <c r="J320" s="1">
        <v>0</v>
      </c>
      <c r="K320" s="127">
        <f t="shared" si="81"/>
        <v>0</v>
      </c>
      <c r="L320" s="127">
        <f t="shared" si="85"/>
        <v>0</v>
      </c>
      <c r="M320" s="127">
        <f t="shared" si="82"/>
        <v>0</v>
      </c>
      <c r="N320" s="127">
        <f t="shared" si="86"/>
        <v>0</v>
      </c>
      <c r="O320" s="127">
        <f t="shared" si="87"/>
        <v>0</v>
      </c>
      <c r="P320" s="127">
        <f t="shared" si="88"/>
        <v>0</v>
      </c>
      <c r="Q320" s="127">
        <f t="shared" si="89"/>
        <v>0</v>
      </c>
      <c r="R320" s="1">
        <v>0</v>
      </c>
      <c r="S320" s="127">
        <f t="shared" si="90"/>
        <v>0</v>
      </c>
      <c r="T320" s="127">
        <f t="shared" si="83"/>
        <v>0</v>
      </c>
      <c r="U320" s="127">
        <f t="shared" si="91"/>
        <v>0</v>
      </c>
      <c r="W320" s="127">
        <f t="shared" si="92"/>
        <v>0</v>
      </c>
      <c r="X320" s="125">
        <f t="shared" si="93"/>
        <v>0</v>
      </c>
      <c r="Y320" s="125" t="str">
        <f t="shared" si="84"/>
        <v>ok</v>
      </c>
      <c r="Z320" s="125" t="str">
        <f t="shared" si="94"/>
        <v>ok</v>
      </c>
      <c r="AA320" s="125" t="str">
        <f t="shared" si="95"/>
        <v>ok</v>
      </c>
      <c r="AB320" s="125" t="str">
        <f t="shared" si="96"/>
        <v>ok</v>
      </c>
      <c r="AC320" s="125" t="str">
        <f t="shared" si="97"/>
        <v>ok</v>
      </c>
    </row>
    <row r="321" spans="1:29" x14ac:dyDescent="0.2">
      <c r="A321" s="132">
        <f t="shared" si="98"/>
        <v>313</v>
      </c>
      <c r="B321" s="6"/>
      <c r="C321" s="3"/>
      <c r="D321" s="3"/>
      <c r="E321" s="3"/>
      <c r="F321" s="5"/>
      <c r="G321" s="5"/>
      <c r="H321" s="2">
        <v>0</v>
      </c>
      <c r="I321" s="1">
        <v>0</v>
      </c>
      <c r="J321" s="1">
        <v>0</v>
      </c>
      <c r="K321" s="127">
        <f t="shared" si="81"/>
        <v>0</v>
      </c>
      <c r="L321" s="127">
        <f t="shared" si="85"/>
        <v>0</v>
      </c>
      <c r="M321" s="127">
        <f t="shared" si="82"/>
        <v>0</v>
      </c>
      <c r="N321" s="127">
        <f t="shared" si="86"/>
        <v>0</v>
      </c>
      <c r="O321" s="127">
        <f t="shared" si="87"/>
        <v>0</v>
      </c>
      <c r="P321" s="127">
        <f t="shared" si="88"/>
        <v>0</v>
      </c>
      <c r="Q321" s="127">
        <f t="shared" si="89"/>
        <v>0</v>
      </c>
      <c r="R321" s="1">
        <v>0</v>
      </c>
      <c r="S321" s="127">
        <f t="shared" si="90"/>
        <v>0</v>
      </c>
      <c r="T321" s="127">
        <f t="shared" si="83"/>
        <v>0</v>
      </c>
      <c r="U321" s="127">
        <f t="shared" si="91"/>
        <v>0</v>
      </c>
      <c r="W321" s="127">
        <f t="shared" si="92"/>
        <v>0</v>
      </c>
      <c r="X321" s="125">
        <f t="shared" si="93"/>
        <v>0</v>
      </c>
      <c r="Y321" s="125" t="str">
        <f t="shared" si="84"/>
        <v>ok</v>
      </c>
      <c r="Z321" s="125" t="str">
        <f t="shared" si="94"/>
        <v>ok</v>
      </c>
      <c r="AA321" s="125" t="str">
        <f t="shared" si="95"/>
        <v>ok</v>
      </c>
      <c r="AB321" s="125" t="str">
        <f t="shared" si="96"/>
        <v>ok</v>
      </c>
      <c r="AC321" s="125" t="str">
        <f t="shared" si="97"/>
        <v>ok</v>
      </c>
    </row>
    <row r="322" spans="1:29" x14ac:dyDescent="0.2">
      <c r="A322" s="132">
        <f t="shared" si="98"/>
        <v>314</v>
      </c>
      <c r="B322" s="6"/>
      <c r="C322" s="3"/>
      <c r="D322" s="3"/>
      <c r="E322" s="3"/>
      <c r="F322" s="5"/>
      <c r="G322" s="5"/>
      <c r="H322" s="2">
        <v>0</v>
      </c>
      <c r="I322" s="1">
        <v>0</v>
      </c>
      <c r="J322" s="1">
        <v>0</v>
      </c>
      <c r="K322" s="127">
        <f t="shared" si="81"/>
        <v>0</v>
      </c>
      <c r="L322" s="127">
        <f t="shared" si="85"/>
        <v>0</v>
      </c>
      <c r="M322" s="127">
        <f t="shared" si="82"/>
        <v>0</v>
      </c>
      <c r="N322" s="127">
        <f t="shared" si="86"/>
        <v>0</v>
      </c>
      <c r="O322" s="127">
        <f t="shared" si="87"/>
        <v>0</v>
      </c>
      <c r="P322" s="127">
        <f t="shared" si="88"/>
        <v>0</v>
      </c>
      <c r="Q322" s="127">
        <f t="shared" si="89"/>
        <v>0</v>
      </c>
      <c r="R322" s="1">
        <v>0</v>
      </c>
      <c r="S322" s="127">
        <f t="shared" si="90"/>
        <v>0</v>
      </c>
      <c r="T322" s="127">
        <f t="shared" si="83"/>
        <v>0</v>
      </c>
      <c r="U322" s="127">
        <f t="shared" si="91"/>
        <v>0</v>
      </c>
      <c r="W322" s="127">
        <f t="shared" si="92"/>
        <v>0</v>
      </c>
      <c r="X322" s="125">
        <f t="shared" si="93"/>
        <v>0</v>
      </c>
      <c r="Y322" s="125" t="str">
        <f t="shared" si="84"/>
        <v>ok</v>
      </c>
      <c r="Z322" s="125" t="str">
        <f t="shared" si="94"/>
        <v>ok</v>
      </c>
      <c r="AA322" s="125" t="str">
        <f t="shared" si="95"/>
        <v>ok</v>
      </c>
      <c r="AB322" s="125" t="str">
        <f t="shared" si="96"/>
        <v>ok</v>
      </c>
      <c r="AC322" s="125" t="str">
        <f t="shared" si="97"/>
        <v>ok</v>
      </c>
    </row>
    <row r="323" spans="1:29" x14ac:dyDescent="0.2">
      <c r="A323" s="132">
        <f t="shared" si="98"/>
        <v>315</v>
      </c>
      <c r="B323" s="6"/>
      <c r="C323" s="3"/>
      <c r="D323" s="3"/>
      <c r="E323" s="3"/>
      <c r="F323" s="5"/>
      <c r="G323" s="5"/>
      <c r="H323" s="2">
        <v>0</v>
      </c>
      <c r="I323" s="1">
        <v>0</v>
      </c>
      <c r="J323" s="1">
        <v>0</v>
      </c>
      <c r="K323" s="127">
        <f t="shared" si="81"/>
        <v>0</v>
      </c>
      <c r="L323" s="127">
        <f t="shared" si="85"/>
        <v>0</v>
      </c>
      <c r="M323" s="127">
        <f t="shared" si="82"/>
        <v>0</v>
      </c>
      <c r="N323" s="127">
        <f t="shared" si="86"/>
        <v>0</v>
      </c>
      <c r="O323" s="127">
        <f t="shared" si="87"/>
        <v>0</v>
      </c>
      <c r="P323" s="127">
        <f t="shared" si="88"/>
        <v>0</v>
      </c>
      <c r="Q323" s="127">
        <f t="shared" si="89"/>
        <v>0</v>
      </c>
      <c r="R323" s="1">
        <v>0</v>
      </c>
      <c r="S323" s="127">
        <f t="shared" si="90"/>
        <v>0</v>
      </c>
      <c r="T323" s="127">
        <f t="shared" si="83"/>
        <v>0</v>
      </c>
      <c r="U323" s="127">
        <f t="shared" si="91"/>
        <v>0</v>
      </c>
      <c r="W323" s="127">
        <f t="shared" si="92"/>
        <v>0</v>
      </c>
      <c r="X323" s="125">
        <f t="shared" si="93"/>
        <v>0</v>
      </c>
      <c r="Y323" s="125" t="str">
        <f t="shared" si="84"/>
        <v>ok</v>
      </c>
      <c r="Z323" s="125" t="str">
        <f t="shared" si="94"/>
        <v>ok</v>
      </c>
      <c r="AA323" s="125" t="str">
        <f t="shared" si="95"/>
        <v>ok</v>
      </c>
      <c r="AB323" s="125" t="str">
        <f t="shared" si="96"/>
        <v>ok</v>
      </c>
      <c r="AC323" s="125" t="str">
        <f t="shared" si="97"/>
        <v>ok</v>
      </c>
    </row>
    <row r="324" spans="1:29" x14ac:dyDescent="0.2">
      <c r="A324" s="132">
        <f t="shared" si="98"/>
        <v>316</v>
      </c>
      <c r="B324" s="6"/>
      <c r="C324" s="3"/>
      <c r="D324" s="3"/>
      <c r="E324" s="3"/>
      <c r="F324" s="5"/>
      <c r="G324" s="5"/>
      <c r="H324" s="2">
        <v>0</v>
      </c>
      <c r="I324" s="1">
        <v>0</v>
      </c>
      <c r="J324" s="1">
        <v>0</v>
      </c>
      <c r="K324" s="127">
        <f t="shared" si="81"/>
        <v>0</v>
      </c>
      <c r="L324" s="127">
        <f t="shared" si="85"/>
        <v>0</v>
      </c>
      <c r="M324" s="127">
        <f t="shared" si="82"/>
        <v>0</v>
      </c>
      <c r="N324" s="127">
        <f t="shared" si="86"/>
        <v>0</v>
      </c>
      <c r="O324" s="127">
        <f t="shared" si="87"/>
        <v>0</v>
      </c>
      <c r="P324" s="127">
        <f t="shared" si="88"/>
        <v>0</v>
      </c>
      <c r="Q324" s="127">
        <f t="shared" si="89"/>
        <v>0</v>
      </c>
      <c r="R324" s="1">
        <v>0</v>
      </c>
      <c r="S324" s="127">
        <f t="shared" si="90"/>
        <v>0</v>
      </c>
      <c r="T324" s="127">
        <f t="shared" si="83"/>
        <v>0</v>
      </c>
      <c r="U324" s="127">
        <f t="shared" si="91"/>
        <v>0</v>
      </c>
      <c r="W324" s="127">
        <f t="shared" si="92"/>
        <v>0</v>
      </c>
      <c r="X324" s="125">
        <f t="shared" si="93"/>
        <v>0</v>
      </c>
      <c r="Y324" s="125" t="str">
        <f t="shared" si="84"/>
        <v>ok</v>
      </c>
      <c r="Z324" s="125" t="str">
        <f t="shared" si="94"/>
        <v>ok</v>
      </c>
      <c r="AA324" s="125" t="str">
        <f t="shared" si="95"/>
        <v>ok</v>
      </c>
      <c r="AB324" s="125" t="str">
        <f t="shared" si="96"/>
        <v>ok</v>
      </c>
      <c r="AC324" s="125" t="str">
        <f t="shared" si="97"/>
        <v>ok</v>
      </c>
    </row>
    <row r="325" spans="1:29" x14ac:dyDescent="0.2">
      <c r="A325" s="132">
        <f t="shared" si="98"/>
        <v>317</v>
      </c>
      <c r="B325" s="6"/>
      <c r="C325" s="3"/>
      <c r="D325" s="3"/>
      <c r="E325" s="3"/>
      <c r="F325" s="5"/>
      <c r="G325" s="5"/>
      <c r="H325" s="2">
        <v>0</v>
      </c>
      <c r="I325" s="1">
        <v>0</v>
      </c>
      <c r="J325" s="1">
        <v>0</v>
      </c>
      <c r="K325" s="127">
        <f t="shared" si="81"/>
        <v>0</v>
      </c>
      <c r="L325" s="127">
        <f t="shared" si="85"/>
        <v>0</v>
      </c>
      <c r="M325" s="127">
        <f t="shared" si="82"/>
        <v>0</v>
      </c>
      <c r="N325" s="127">
        <f t="shared" si="86"/>
        <v>0</v>
      </c>
      <c r="O325" s="127">
        <f t="shared" si="87"/>
        <v>0</v>
      </c>
      <c r="P325" s="127">
        <f t="shared" si="88"/>
        <v>0</v>
      </c>
      <c r="Q325" s="127">
        <f t="shared" si="89"/>
        <v>0</v>
      </c>
      <c r="R325" s="1">
        <v>0</v>
      </c>
      <c r="S325" s="127">
        <f t="shared" si="90"/>
        <v>0</v>
      </c>
      <c r="T325" s="127">
        <f t="shared" si="83"/>
        <v>0</v>
      </c>
      <c r="U325" s="127">
        <f t="shared" si="91"/>
        <v>0</v>
      </c>
      <c r="W325" s="127">
        <f t="shared" si="92"/>
        <v>0</v>
      </c>
      <c r="X325" s="125">
        <f t="shared" si="93"/>
        <v>0</v>
      </c>
      <c r="Y325" s="125" t="str">
        <f t="shared" si="84"/>
        <v>ok</v>
      </c>
      <c r="Z325" s="125" t="str">
        <f t="shared" si="94"/>
        <v>ok</v>
      </c>
      <c r="AA325" s="125" t="str">
        <f t="shared" si="95"/>
        <v>ok</v>
      </c>
      <c r="AB325" s="125" t="str">
        <f t="shared" si="96"/>
        <v>ok</v>
      </c>
      <c r="AC325" s="125" t="str">
        <f t="shared" si="97"/>
        <v>ok</v>
      </c>
    </row>
    <row r="326" spans="1:29" x14ac:dyDescent="0.2">
      <c r="A326" s="132">
        <f t="shared" si="98"/>
        <v>318</v>
      </c>
      <c r="B326" s="6"/>
      <c r="C326" s="3"/>
      <c r="D326" s="3"/>
      <c r="E326" s="3"/>
      <c r="F326" s="5"/>
      <c r="G326" s="5"/>
      <c r="H326" s="2">
        <v>0</v>
      </c>
      <c r="I326" s="1">
        <v>0</v>
      </c>
      <c r="J326" s="1">
        <v>0</v>
      </c>
      <c r="K326" s="127">
        <f t="shared" si="81"/>
        <v>0</v>
      </c>
      <c r="L326" s="127">
        <f t="shared" si="85"/>
        <v>0</v>
      </c>
      <c r="M326" s="127">
        <f t="shared" si="82"/>
        <v>0</v>
      </c>
      <c r="N326" s="127">
        <f t="shared" si="86"/>
        <v>0</v>
      </c>
      <c r="O326" s="127">
        <f t="shared" si="87"/>
        <v>0</v>
      </c>
      <c r="P326" s="127">
        <f t="shared" si="88"/>
        <v>0</v>
      </c>
      <c r="Q326" s="127">
        <f t="shared" si="89"/>
        <v>0</v>
      </c>
      <c r="R326" s="1">
        <v>0</v>
      </c>
      <c r="S326" s="127">
        <f t="shared" si="90"/>
        <v>0</v>
      </c>
      <c r="T326" s="127">
        <f t="shared" si="83"/>
        <v>0</v>
      </c>
      <c r="U326" s="127">
        <f t="shared" si="91"/>
        <v>0</v>
      </c>
      <c r="W326" s="127">
        <f t="shared" si="92"/>
        <v>0</v>
      </c>
      <c r="X326" s="125">
        <f t="shared" si="93"/>
        <v>0</v>
      </c>
      <c r="Y326" s="125" t="str">
        <f t="shared" si="84"/>
        <v>ok</v>
      </c>
      <c r="Z326" s="125" t="str">
        <f t="shared" si="94"/>
        <v>ok</v>
      </c>
      <c r="AA326" s="125" t="str">
        <f t="shared" si="95"/>
        <v>ok</v>
      </c>
      <c r="AB326" s="125" t="str">
        <f t="shared" si="96"/>
        <v>ok</v>
      </c>
      <c r="AC326" s="125" t="str">
        <f t="shared" si="97"/>
        <v>ok</v>
      </c>
    </row>
    <row r="327" spans="1:29" x14ac:dyDescent="0.2">
      <c r="A327" s="132">
        <f t="shared" si="98"/>
        <v>319</v>
      </c>
      <c r="B327" s="6"/>
      <c r="C327" s="3"/>
      <c r="D327" s="3"/>
      <c r="E327" s="3"/>
      <c r="F327" s="5"/>
      <c r="G327" s="5"/>
      <c r="H327" s="2">
        <v>0</v>
      </c>
      <c r="I327" s="1">
        <v>0</v>
      </c>
      <c r="J327" s="1">
        <v>0</v>
      </c>
      <c r="K327" s="127">
        <f t="shared" si="81"/>
        <v>0</v>
      </c>
      <c r="L327" s="127">
        <f t="shared" si="85"/>
        <v>0</v>
      </c>
      <c r="M327" s="127">
        <f t="shared" si="82"/>
        <v>0</v>
      </c>
      <c r="N327" s="127">
        <f t="shared" si="86"/>
        <v>0</v>
      </c>
      <c r="O327" s="127">
        <f t="shared" si="87"/>
        <v>0</v>
      </c>
      <c r="P327" s="127">
        <f t="shared" si="88"/>
        <v>0</v>
      </c>
      <c r="Q327" s="127">
        <f t="shared" si="89"/>
        <v>0</v>
      </c>
      <c r="R327" s="1">
        <v>0</v>
      </c>
      <c r="S327" s="127">
        <f t="shared" si="90"/>
        <v>0</v>
      </c>
      <c r="T327" s="127">
        <f t="shared" si="83"/>
        <v>0</v>
      </c>
      <c r="U327" s="127">
        <f t="shared" si="91"/>
        <v>0</v>
      </c>
      <c r="W327" s="127">
        <f t="shared" si="92"/>
        <v>0</v>
      </c>
      <c r="X327" s="125">
        <f t="shared" si="93"/>
        <v>0</v>
      </c>
      <c r="Y327" s="125" t="str">
        <f t="shared" si="84"/>
        <v>ok</v>
      </c>
      <c r="Z327" s="125" t="str">
        <f t="shared" si="94"/>
        <v>ok</v>
      </c>
      <c r="AA327" s="125" t="str">
        <f t="shared" si="95"/>
        <v>ok</v>
      </c>
      <c r="AB327" s="125" t="str">
        <f t="shared" si="96"/>
        <v>ok</v>
      </c>
      <c r="AC327" s="125" t="str">
        <f t="shared" si="97"/>
        <v>ok</v>
      </c>
    </row>
    <row r="328" spans="1:29" x14ac:dyDescent="0.2">
      <c r="A328" s="132">
        <f t="shared" si="98"/>
        <v>320</v>
      </c>
      <c r="B328" s="6"/>
      <c r="C328" s="3"/>
      <c r="D328" s="3"/>
      <c r="E328" s="3"/>
      <c r="F328" s="5"/>
      <c r="G328" s="5"/>
      <c r="H328" s="2">
        <v>0</v>
      </c>
      <c r="I328" s="1">
        <v>0</v>
      </c>
      <c r="J328" s="1">
        <v>0</v>
      </c>
      <c r="K328" s="127">
        <f t="shared" si="81"/>
        <v>0</v>
      </c>
      <c r="L328" s="127">
        <f t="shared" si="85"/>
        <v>0</v>
      </c>
      <c r="M328" s="127">
        <f t="shared" si="82"/>
        <v>0</v>
      </c>
      <c r="N328" s="127">
        <f t="shared" si="86"/>
        <v>0</v>
      </c>
      <c r="O328" s="127">
        <f t="shared" si="87"/>
        <v>0</v>
      </c>
      <c r="P328" s="127">
        <f t="shared" si="88"/>
        <v>0</v>
      </c>
      <c r="Q328" s="127">
        <f t="shared" si="89"/>
        <v>0</v>
      </c>
      <c r="R328" s="1">
        <v>0</v>
      </c>
      <c r="S328" s="127">
        <f t="shared" si="90"/>
        <v>0</v>
      </c>
      <c r="T328" s="127">
        <f t="shared" si="83"/>
        <v>0</v>
      </c>
      <c r="U328" s="127">
        <f t="shared" si="91"/>
        <v>0</v>
      </c>
      <c r="W328" s="127">
        <f t="shared" si="92"/>
        <v>0</v>
      </c>
      <c r="X328" s="125">
        <f t="shared" si="93"/>
        <v>0</v>
      </c>
      <c r="Y328" s="125" t="str">
        <f t="shared" si="84"/>
        <v>ok</v>
      </c>
      <c r="Z328" s="125" t="str">
        <f t="shared" si="94"/>
        <v>ok</v>
      </c>
      <c r="AA328" s="125" t="str">
        <f t="shared" si="95"/>
        <v>ok</v>
      </c>
      <c r="AB328" s="125" t="str">
        <f t="shared" si="96"/>
        <v>ok</v>
      </c>
      <c r="AC328" s="125" t="str">
        <f t="shared" si="97"/>
        <v>ok</v>
      </c>
    </row>
    <row r="329" spans="1:29" x14ac:dyDescent="0.2">
      <c r="A329" s="132">
        <f t="shared" si="98"/>
        <v>321</v>
      </c>
      <c r="B329" s="6"/>
      <c r="C329" s="3"/>
      <c r="D329" s="3"/>
      <c r="E329" s="3"/>
      <c r="F329" s="5"/>
      <c r="G329" s="5"/>
      <c r="H329" s="2">
        <v>0</v>
      </c>
      <c r="I329" s="1">
        <v>0</v>
      </c>
      <c r="J329" s="1">
        <v>0</v>
      </c>
      <c r="K329" s="127">
        <f t="shared" ref="K329:K392" si="99">+H329*I329*$K$6</f>
        <v>0</v>
      </c>
      <c r="L329" s="127">
        <f t="shared" si="85"/>
        <v>0</v>
      </c>
      <c r="M329" s="127">
        <f t="shared" ref="M329:M392" si="100">+H329*J329*$M$6</f>
        <v>0</v>
      </c>
      <c r="N329" s="127">
        <f t="shared" si="86"/>
        <v>0</v>
      </c>
      <c r="O329" s="127">
        <f t="shared" si="87"/>
        <v>0</v>
      </c>
      <c r="P329" s="127">
        <f t="shared" si="88"/>
        <v>0</v>
      </c>
      <c r="Q329" s="127">
        <f t="shared" si="89"/>
        <v>0</v>
      </c>
      <c r="R329" s="1">
        <v>0</v>
      </c>
      <c r="S329" s="127">
        <f t="shared" si="90"/>
        <v>0</v>
      </c>
      <c r="T329" s="127">
        <f t="shared" ref="T329:T392" si="101">K329-N329-P329+R329</f>
        <v>0</v>
      </c>
      <c r="U329" s="127">
        <f t="shared" si="91"/>
        <v>0</v>
      </c>
      <c r="W329" s="127">
        <f t="shared" si="92"/>
        <v>0</v>
      </c>
      <c r="X329" s="125">
        <f t="shared" si="93"/>
        <v>0</v>
      </c>
      <c r="Y329" s="125" t="str">
        <f t="shared" ref="Y329:Y392" si="102">IF(X329&gt;=H329,"ok","too many days")</f>
        <v>ok</v>
      </c>
      <c r="Z329" s="125" t="str">
        <f t="shared" si="94"/>
        <v>ok</v>
      </c>
      <c r="AA329" s="125" t="str">
        <f t="shared" si="95"/>
        <v>ok</v>
      </c>
      <c r="AB329" s="125" t="str">
        <f t="shared" si="96"/>
        <v>ok</v>
      </c>
      <c r="AC329" s="125" t="str">
        <f t="shared" si="97"/>
        <v>ok</v>
      </c>
    </row>
    <row r="330" spans="1:29" x14ac:dyDescent="0.2">
      <c r="A330" s="132">
        <f t="shared" si="98"/>
        <v>322</v>
      </c>
      <c r="B330" s="6"/>
      <c r="C330" s="3"/>
      <c r="D330" s="3"/>
      <c r="E330" s="3"/>
      <c r="F330" s="5"/>
      <c r="G330" s="5"/>
      <c r="H330" s="2">
        <v>0</v>
      </c>
      <c r="I330" s="1">
        <v>0</v>
      </c>
      <c r="J330" s="1">
        <v>0</v>
      </c>
      <c r="K330" s="127">
        <f t="shared" si="99"/>
        <v>0</v>
      </c>
      <c r="L330" s="127">
        <f t="shared" ref="L330:L393" si="103">+H330*I330*$L$6</f>
        <v>0</v>
      </c>
      <c r="M330" s="127">
        <f t="shared" si="100"/>
        <v>0</v>
      </c>
      <c r="N330" s="127">
        <f t="shared" ref="N330:N393" si="104">$N$6*H330*I330</f>
        <v>0</v>
      </c>
      <c r="O330" s="127">
        <f t="shared" ref="O330:O393" si="105">$O$6*H330*J330</f>
        <v>0</v>
      </c>
      <c r="P330" s="127">
        <f t="shared" ref="P330:P393" si="106">IF(F330=1,+$H330*$P$6*I330,0)</f>
        <v>0</v>
      </c>
      <c r="Q330" s="127">
        <f t="shared" ref="Q330:Q393" si="107">IF(F330=1,+$H330*$Q$6*J330,0)</f>
        <v>0</v>
      </c>
      <c r="R330" s="1">
        <v>0</v>
      </c>
      <c r="S330" s="127">
        <f t="shared" ref="S330:S393" si="108">+K330+L330+M330-N330-O330-P330-Q330+R330</f>
        <v>0</v>
      </c>
      <c r="T330" s="127">
        <f t="shared" si="101"/>
        <v>0</v>
      </c>
      <c r="U330" s="127">
        <f t="shared" ref="U330:U393" si="109">L330+M330-O330-Q330</f>
        <v>0</v>
      </c>
      <c r="W330" s="127">
        <f t="shared" ref="W330:W393" si="110">$W$6*I330*H330+R330</f>
        <v>0</v>
      </c>
      <c r="X330" s="125">
        <f t="shared" ref="X330:X393" si="111">NETWORKDAYS(D330,E330)</f>
        <v>0</v>
      </c>
      <c r="Y330" s="125" t="str">
        <f t="shared" si="102"/>
        <v>ok</v>
      </c>
      <c r="Z330" s="125" t="str">
        <f t="shared" ref="Z330:Z393" si="112">IF((I330+J330)&lt;=1,"ok","adjust FTE")</f>
        <v>ok</v>
      </c>
      <c r="AA330" s="125" t="str">
        <f t="shared" ref="AA330:AA393" si="113">IF($H330=0,"ok",IF(AND((I330+J330)&lt;=1,(I330+J330)&lt;&gt;0),"ok","adjust FTE"))</f>
        <v>ok</v>
      </c>
      <c r="AB330" s="125" t="str">
        <f t="shared" ref="AB330:AB393" si="114">IF($H330=0,"ok",IF((F330+G330)=1,"ok","adjust count"))</f>
        <v>ok</v>
      </c>
      <c r="AC330" s="125" t="str">
        <f t="shared" ref="AC330:AC393" si="115">IF(AND(Y330="ok",Z330="ok",AA330="ok",AB330="ok"),"ok","false")</f>
        <v>ok</v>
      </c>
    </row>
    <row r="331" spans="1:29" x14ac:dyDescent="0.2">
      <c r="A331" s="132">
        <f t="shared" si="98"/>
        <v>323</v>
      </c>
      <c r="B331" s="6"/>
      <c r="C331" s="3"/>
      <c r="D331" s="3"/>
      <c r="E331" s="3"/>
      <c r="F331" s="5"/>
      <c r="G331" s="5"/>
      <c r="H331" s="2">
        <v>0</v>
      </c>
      <c r="I331" s="1">
        <v>0</v>
      </c>
      <c r="J331" s="1">
        <v>0</v>
      </c>
      <c r="K331" s="127">
        <f t="shared" si="99"/>
        <v>0</v>
      </c>
      <c r="L331" s="127">
        <f t="shared" si="103"/>
        <v>0</v>
      </c>
      <c r="M331" s="127">
        <f t="shared" si="100"/>
        <v>0</v>
      </c>
      <c r="N331" s="127">
        <f t="shared" si="104"/>
        <v>0</v>
      </c>
      <c r="O331" s="127">
        <f t="shared" si="105"/>
        <v>0</v>
      </c>
      <c r="P331" s="127">
        <f t="shared" si="106"/>
        <v>0</v>
      </c>
      <c r="Q331" s="127">
        <f t="shared" si="107"/>
        <v>0</v>
      </c>
      <c r="R331" s="1">
        <v>0</v>
      </c>
      <c r="S331" s="127">
        <f t="shared" si="108"/>
        <v>0</v>
      </c>
      <c r="T331" s="127">
        <f t="shared" si="101"/>
        <v>0</v>
      </c>
      <c r="U331" s="127">
        <f t="shared" si="109"/>
        <v>0</v>
      </c>
      <c r="W331" s="127">
        <f t="shared" si="110"/>
        <v>0</v>
      </c>
      <c r="X331" s="125">
        <f t="shared" si="111"/>
        <v>0</v>
      </c>
      <c r="Y331" s="125" t="str">
        <f t="shared" si="102"/>
        <v>ok</v>
      </c>
      <c r="Z331" s="125" t="str">
        <f t="shared" si="112"/>
        <v>ok</v>
      </c>
      <c r="AA331" s="125" t="str">
        <f t="shared" si="113"/>
        <v>ok</v>
      </c>
      <c r="AB331" s="125" t="str">
        <f t="shared" si="114"/>
        <v>ok</v>
      </c>
      <c r="AC331" s="125" t="str">
        <f t="shared" si="115"/>
        <v>ok</v>
      </c>
    </row>
    <row r="332" spans="1:29" x14ac:dyDescent="0.2">
      <c r="A332" s="132">
        <f t="shared" si="98"/>
        <v>324</v>
      </c>
      <c r="B332" s="6"/>
      <c r="C332" s="3"/>
      <c r="D332" s="3"/>
      <c r="E332" s="3"/>
      <c r="F332" s="5"/>
      <c r="G332" s="5"/>
      <c r="H332" s="2">
        <v>0</v>
      </c>
      <c r="I332" s="1">
        <v>0</v>
      </c>
      <c r="J332" s="1">
        <v>0</v>
      </c>
      <c r="K332" s="127">
        <f t="shared" si="99"/>
        <v>0</v>
      </c>
      <c r="L332" s="127">
        <f t="shared" si="103"/>
        <v>0</v>
      </c>
      <c r="M332" s="127">
        <f t="shared" si="100"/>
        <v>0</v>
      </c>
      <c r="N332" s="127">
        <f t="shared" si="104"/>
        <v>0</v>
      </c>
      <c r="O332" s="127">
        <f t="shared" si="105"/>
        <v>0</v>
      </c>
      <c r="P332" s="127">
        <f t="shared" si="106"/>
        <v>0</v>
      </c>
      <c r="Q332" s="127">
        <f t="shared" si="107"/>
        <v>0</v>
      </c>
      <c r="R332" s="1">
        <v>0</v>
      </c>
      <c r="S332" s="127">
        <f t="shared" si="108"/>
        <v>0</v>
      </c>
      <c r="T332" s="127">
        <f t="shared" si="101"/>
        <v>0</v>
      </c>
      <c r="U332" s="127">
        <f t="shared" si="109"/>
        <v>0</v>
      </c>
      <c r="W332" s="127">
        <f t="shared" si="110"/>
        <v>0</v>
      </c>
      <c r="X332" s="125">
        <f t="shared" si="111"/>
        <v>0</v>
      </c>
      <c r="Y332" s="125" t="str">
        <f t="shared" si="102"/>
        <v>ok</v>
      </c>
      <c r="Z332" s="125" t="str">
        <f t="shared" si="112"/>
        <v>ok</v>
      </c>
      <c r="AA332" s="125" t="str">
        <f t="shared" si="113"/>
        <v>ok</v>
      </c>
      <c r="AB332" s="125" t="str">
        <f t="shared" si="114"/>
        <v>ok</v>
      </c>
      <c r="AC332" s="125" t="str">
        <f t="shared" si="115"/>
        <v>ok</v>
      </c>
    </row>
    <row r="333" spans="1:29" x14ac:dyDescent="0.2">
      <c r="A333" s="132">
        <f t="shared" si="98"/>
        <v>325</v>
      </c>
      <c r="B333" s="6"/>
      <c r="C333" s="3"/>
      <c r="D333" s="3"/>
      <c r="E333" s="3"/>
      <c r="F333" s="5"/>
      <c r="G333" s="5"/>
      <c r="H333" s="2">
        <v>0</v>
      </c>
      <c r="I333" s="1">
        <v>0</v>
      </c>
      <c r="J333" s="1">
        <v>0</v>
      </c>
      <c r="K333" s="127">
        <f t="shared" si="99"/>
        <v>0</v>
      </c>
      <c r="L333" s="127">
        <f t="shared" si="103"/>
        <v>0</v>
      </c>
      <c r="M333" s="127">
        <f t="shared" si="100"/>
        <v>0</v>
      </c>
      <c r="N333" s="127">
        <f t="shared" si="104"/>
        <v>0</v>
      </c>
      <c r="O333" s="127">
        <f t="shared" si="105"/>
        <v>0</v>
      </c>
      <c r="P333" s="127">
        <f t="shared" si="106"/>
        <v>0</v>
      </c>
      <c r="Q333" s="127">
        <f t="shared" si="107"/>
        <v>0</v>
      </c>
      <c r="R333" s="1">
        <v>0</v>
      </c>
      <c r="S333" s="127">
        <f t="shared" si="108"/>
        <v>0</v>
      </c>
      <c r="T333" s="127">
        <f t="shared" si="101"/>
        <v>0</v>
      </c>
      <c r="U333" s="127">
        <f t="shared" si="109"/>
        <v>0</v>
      </c>
      <c r="W333" s="127">
        <f t="shared" si="110"/>
        <v>0</v>
      </c>
      <c r="X333" s="125">
        <f t="shared" si="111"/>
        <v>0</v>
      </c>
      <c r="Y333" s="125" t="str">
        <f t="shared" si="102"/>
        <v>ok</v>
      </c>
      <c r="Z333" s="125" t="str">
        <f t="shared" si="112"/>
        <v>ok</v>
      </c>
      <c r="AA333" s="125" t="str">
        <f t="shared" si="113"/>
        <v>ok</v>
      </c>
      <c r="AB333" s="125" t="str">
        <f t="shared" si="114"/>
        <v>ok</v>
      </c>
      <c r="AC333" s="125" t="str">
        <f t="shared" si="115"/>
        <v>ok</v>
      </c>
    </row>
    <row r="334" spans="1:29" x14ac:dyDescent="0.2">
      <c r="A334" s="132">
        <f t="shared" si="98"/>
        <v>326</v>
      </c>
      <c r="B334" s="6"/>
      <c r="C334" s="3"/>
      <c r="D334" s="3"/>
      <c r="E334" s="3"/>
      <c r="F334" s="5"/>
      <c r="G334" s="5"/>
      <c r="H334" s="2">
        <v>0</v>
      </c>
      <c r="I334" s="1">
        <v>0</v>
      </c>
      <c r="J334" s="1">
        <v>0</v>
      </c>
      <c r="K334" s="127">
        <f t="shared" si="99"/>
        <v>0</v>
      </c>
      <c r="L334" s="127">
        <f t="shared" si="103"/>
        <v>0</v>
      </c>
      <c r="M334" s="127">
        <f t="shared" si="100"/>
        <v>0</v>
      </c>
      <c r="N334" s="127">
        <f t="shared" si="104"/>
        <v>0</v>
      </c>
      <c r="O334" s="127">
        <f t="shared" si="105"/>
        <v>0</v>
      </c>
      <c r="P334" s="127">
        <f t="shared" si="106"/>
        <v>0</v>
      </c>
      <c r="Q334" s="127">
        <f t="shared" si="107"/>
        <v>0</v>
      </c>
      <c r="R334" s="1">
        <v>0</v>
      </c>
      <c r="S334" s="127">
        <f t="shared" si="108"/>
        <v>0</v>
      </c>
      <c r="T334" s="127">
        <f t="shared" si="101"/>
        <v>0</v>
      </c>
      <c r="U334" s="127">
        <f t="shared" si="109"/>
        <v>0</v>
      </c>
      <c r="W334" s="127">
        <f t="shared" si="110"/>
        <v>0</v>
      </c>
      <c r="X334" s="125">
        <f t="shared" si="111"/>
        <v>0</v>
      </c>
      <c r="Y334" s="125" t="str">
        <f t="shared" si="102"/>
        <v>ok</v>
      </c>
      <c r="Z334" s="125" t="str">
        <f t="shared" si="112"/>
        <v>ok</v>
      </c>
      <c r="AA334" s="125" t="str">
        <f t="shared" si="113"/>
        <v>ok</v>
      </c>
      <c r="AB334" s="125" t="str">
        <f t="shared" si="114"/>
        <v>ok</v>
      </c>
      <c r="AC334" s="125" t="str">
        <f t="shared" si="115"/>
        <v>ok</v>
      </c>
    </row>
    <row r="335" spans="1:29" x14ac:dyDescent="0.2">
      <c r="A335" s="132">
        <f t="shared" si="98"/>
        <v>327</v>
      </c>
      <c r="B335" s="6"/>
      <c r="C335" s="3"/>
      <c r="D335" s="3"/>
      <c r="E335" s="3"/>
      <c r="F335" s="5"/>
      <c r="G335" s="5"/>
      <c r="H335" s="2">
        <v>0</v>
      </c>
      <c r="I335" s="1">
        <v>0</v>
      </c>
      <c r="J335" s="1">
        <v>0</v>
      </c>
      <c r="K335" s="127">
        <f t="shared" si="99"/>
        <v>0</v>
      </c>
      <c r="L335" s="127">
        <f t="shared" si="103"/>
        <v>0</v>
      </c>
      <c r="M335" s="127">
        <f t="shared" si="100"/>
        <v>0</v>
      </c>
      <c r="N335" s="127">
        <f t="shared" si="104"/>
        <v>0</v>
      </c>
      <c r="O335" s="127">
        <f t="shared" si="105"/>
        <v>0</v>
      </c>
      <c r="P335" s="127">
        <f t="shared" si="106"/>
        <v>0</v>
      </c>
      <c r="Q335" s="127">
        <f t="shared" si="107"/>
        <v>0</v>
      </c>
      <c r="R335" s="1">
        <v>0</v>
      </c>
      <c r="S335" s="127">
        <f t="shared" si="108"/>
        <v>0</v>
      </c>
      <c r="T335" s="127">
        <f t="shared" si="101"/>
        <v>0</v>
      </c>
      <c r="U335" s="127">
        <f t="shared" si="109"/>
        <v>0</v>
      </c>
      <c r="W335" s="127">
        <f t="shared" si="110"/>
        <v>0</v>
      </c>
      <c r="X335" s="125">
        <f t="shared" si="111"/>
        <v>0</v>
      </c>
      <c r="Y335" s="125" t="str">
        <f t="shared" si="102"/>
        <v>ok</v>
      </c>
      <c r="Z335" s="125" t="str">
        <f t="shared" si="112"/>
        <v>ok</v>
      </c>
      <c r="AA335" s="125" t="str">
        <f t="shared" si="113"/>
        <v>ok</v>
      </c>
      <c r="AB335" s="125" t="str">
        <f t="shared" si="114"/>
        <v>ok</v>
      </c>
      <c r="AC335" s="125" t="str">
        <f t="shared" si="115"/>
        <v>ok</v>
      </c>
    </row>
    <row r="336" spans="1:29" x14ac:dyDescent="0.2">
      <c r="A336" s="132">
        <f t="shared" si="98"/>
        <v>328</v>
      </c>
      <c r="B336" s="6"/>
      <c r="C336" s="3"/>
      <c r="D336" s="3"/>
      <c r="E336" s="3"/>
      <c r="F336" s="5"/>
      <c r="G336" s="5"/>
      <c r="H336" s="2">
        <v>0</v>
      </c>
      <c r="I336" s="1">
        <v>0</v>
      </c>
      <c r="J336" s="1">
        <v>0</v>
      </c>
      <c r="K336" s="127">
        <f t="shared" si="99"/>
        <v>0</v>
      </c>
      <c r="L336" s="127">
        <f t="shared" si="103"/>
        <v>0</v>
      </c>
      <c r="M336" s="127">
        <f t="shared" si="100"/>
        <v>0</v>
      </c>
      <c r="N336" s="127">
        <f t="shared" si="104"/>
        <v>0</v>
      </c>
      <c r="O336" s="127">
        <f t="shared" si="105"/>
        <v>0</v>
      </c>
      <c r="P336" s="127">
        <f t="shared" si="106"/>
        <v>0</v>
      </c>
      <c r="Q336" s="127">
        <f t="shared" si="107"/>
        <v>0</v>
      </c>
      <c r="R336" s="1">
        <v>0</v>
      </c>
      <c r="S336" s="127">
        <f t="shared" si="108"/>
        <v>0</v>
      </c>
      <c r="T336" s="127">
        <f t="shared" si="101"/>
        <v>0</v>
      </c>
      <c r="U336" s="127">
        <f t="shared" si="109"/>
        <v>0</v>
      </c>
      <c r="W336" s="127">
        <f t="shared" si="110"/>
        <v>0</v>
      </c>
      <c r="X336" s="125">
        <f t="shared" si="111"/>
        <v>0</v>
      </c>
      <c r="Y336" s="125" t="str">
        <f t="shared" si="102"/>
        <v>ok</v>
      </c>
      <c r="Z336" s="125" t="str">
        <f t="shared" si="112"/>
        <v>ok</v>
      </c>
      <c r="AA336" s="125" t="str">
        <f t="shared" si="113"/>
        <v>ok</v>
      </c>
      <c r="AB336" s="125" t="str">
        <f t="shared" si="114"/>
        <v>ok</v>
      </c>
      <c r="AC336" s="125" t="str">
        <f t="shared" si="115"/>
        <v>ok</v>
      </c>
    </row>
    <row r="337" spans="1:29" x14ac:dyDescent="0.2">
      <c r="A337" s="132">
        <f t="shared" si="98"/>
        <v>329</v>
      </c>
      <c r="B337" s="6"/>
      <c r="C337" s="3"/>
      <c r="D337" s="3"/>
      <c r="E337" s="3"/>
      <c r="F337" s="5"/>
      <c r="G337" s="5"/>
      <c r="H337" s="2">
        <v>0</v>
      </c>
      <c r="I337" s="1">
        <v>0</v>
      </c>
      <c r="J337" s="1">
        <v>0</v>
      </c>
      <c r="K337" s="127">
        <f t="shared" si="99"/>
        <v>0</v>
      </c>
      <c r="L337" s="127">
        <f t="shared" si="103"/>
        <v>0</v>
      </c>
      <c r="M337" s="127">
        <f t="shared" si="100"/>
        <v>0</v>
      </c>
      <c r="N337" s="127">
        <f t="shared" si="104"/>
        <v>0</v>
      </c>
      <c r="O337" s="127">
        <f t="shared" si="105"/>
        <v>0</v>
      </c>
      <c r="P337" s="127">
        <f t="shared" si="106"/>
        <v>0</v>
      </c>
      <c r="Q337" s="127">
        <f t="shared" si="107"/>
        <v>0</v>
      </c>
      <c r="R337" s="1">
        <v>0</v>
      </c>
      <c r="S337" s="127">
        <f t="shared" si="108"/>
        <v>0</v>
      </c>
      <c r="T337" s="127">
        <f t="shared" si="101"/>
        <v>0</v>
      </c>
      <c r="U337" s="127">
        <f t="shared" si="109"/>
        <v>0</v>
      </c>
      <c r="W337" s="127">
        <f t="shared" si="110"/>
        <v>0</v>
      </c>
      <c r="X337" s="125">
        <f t="shared" si="111"/>
        <v>0</v>
      </c>
      <c r="Y337" s="125" t="str">
        <f t="shared" si="102"/>
        <v>ok</v>
      </c>
      <c r="Z337" s="125" t="str">
        <f t="shared" si="112"/>
        <v>ok</v>
      </c>
      <c r="AA337" s="125" t="str">
        <f t="shared" si="113"/>
        <v>ok</v>
      </c>
      <c r="AB337" s="125" t="str">
        <f t="shared" si="114"/>
        <v>ok</v>
      </c>
      <c r="AC337" s="125" t="str">
        <f t="shared" si="115"/>
        <v>ok</v>
      </c>
    </row>
    <row r="338" spans="1:29" x14ac:dyDescent="0.2">
      <c r="A338" s="132">
        <f t="shared" si="98"/>
        <v>330</v>
      </c>
      <c r="B338" s="6"/>
      <c r="C338" s="3"/>
      <c r="D338" s="3"/>
      <c r="E338" s="3"/>
      <c r="F338" s="5"/>
      <c r="G338" s="5"/>
      <c r="H338" s="2">
        <v>0</v>
      </c>
      <c r="I338" s="1">
        <v>0</v>
      </c>
      <c r="J338" s="1">
        <v>0</v>
      </c>
      <c r="K338" s="127">
        <f t="shared" si="99"/>
        <v>0</v>
      </c>
      <c r="L338" s="127">
        <f t="shared" si="103"/>
        <v>0</v>
      </c>
      <c r="M338" s="127">
        <f t="shared" si="100"/>
        <v>0</v>
      </c>
      <c r="N338" s="127">
        <f t="shared" si="104"/>
        <v>0</v>
      </c>
      <c r="O338" s="127">
        <f t="shared" si="105"/>
        <v>0</v>
      </c>
      <c r="P338" s="127">
        <f t="shared" si="106"/>
        <v>0</v>
      </c>
      <c r="Q338" s="127">
        <f t="shared" si="107"/>
        <v>0</v>
      </c>
      <c r="R338" s="1">
        <v>0</v>
      </c>
      <c r="S338" s="127">
        <f t="shared" si="108"/>
        <v>0</v>
      </c>
      <c r="T338" s="127">
        <f t="shared" si="101"/>
        <v>0</v>
      </c>
      <c r="U338" s="127">
        <f t="shared" si="109"/>
        <v>0</v>
      </c>
      <c r="W338" s="127">
        <f t="shared" si="110"/>
        <v>0</v>
      </c>
      <c r="X338" s="125">
        <f t="shared" si="111"/>
        <v>0</v>
      </c>
      <c r="Y338" s="125" t="str">
        <f t="shared" si="102"/>
        <v>ok</v>
      </c>
      <c r="Z338" s="125" t="str">
        <f t="shared" si="112"/>
        <v>ok</v>
      </c>
      <c r="AA338" s="125" t="str">
        <f t="shared" si="113"/>
        <v>ok</v>
      </c>
      <c r="AB338" s="125" t="str">
        <f t="shared" si="114"/>
        <v>ok</v>
      </c>
      <c r="AC338" s="125" t="str">
        <f t="shared" si="115"/>
        <v>ok</v>
      </c>
    </row>
    <row r="339" spans="1:29" x14ac:dyDescent="0.2">
      <c r="A339" s="132">
        <f t="shared" si="98"/>
        <v>331</v>
      </c>
      <c r="B339" s="6"/>
      <c r="C339" s="3"/>
      <c r="D339" s="3"/>
      <c r="E339" s="3"/>
      <c r="F339" s="5"/>
      <c r="G339" s="5"/>
      <c r="H339" s="2">
        <v>0</v>
      </c>
      <c r="I339" s="1">
        <v>0</v>
      </c>
      <c r="J339" s="1">
        <v>0</v>
      </c>
      <c r="K339" s="127">
        <f t="shared" si="99"/>
        <v>0</v>
      </c>
      <c r="L339" s="127">
        <f t="shared" si="103"/>
        <v>0</v>
      </c>
      <c r="M339" s="127">
        <f t="shared" si="100"/>
        <v>0</v>
      </c>
      <c r="N339" s="127">
        <f t="shared" si="104"/>
        <v>0</v>
      </c>
      <c r="O339" s="127">
        <f t="shared" si="105"/>
        <v>0</v>
      </c>
      <c r="P339" s="127">
        <f t="shared" si="106"/>
        <v>0</v>
      </c>
      <c r="Q339" s="127">
        <f t="shared" si="107"/>
        <v>0</v>
      </c>
      <c r="R339" s="1">
        <v>0</v>
      </c>
      <c r="S339" s="127">
        <f t="shared" si="108"/>
        <v>0</v>
      </c>
      <c r="T339" s="127">
        <f t="shared" si="101"/>
        <v>0</v>
      </c>
      <c r="U339" s="127">
        <f t="shared" si="109"/>
        <v>0</v>
      </c>
      <c r="W339" s="127">
        <f t="shared" si="110"/>
        <v>0</v>
      </c>
      <c r="X339" s="125">
        <f t="shared" si="111"/>
        <v>0</v>
      </c>
      <c r="Y339" s="125" t="str">
        <f t="shared" si="102"/>
        <v>ok</v>
      </c>
      <c r="Z339" s="125" t="str">
        <f t="shared" si="112"/>
        <v>ok</v>
      </c>
      <c r="AA339" s="125" t="str">
        <f t="shared" si="113"/>
        <v>ok</v>
      </c>
      <c r="AB339" s="125" t="str">
        <f t="shared" si="114"/>
        <v>ok</v>
      </c>
      <c r="AC339" s="125" t="str">
        <f t="shared" si="115"/>
        <v>ok</v>
      </c>
    </row>
    <row r="340" spans="1:29" x14ac:dyDescent="0.2">
      <c r="A340" s="132">
        <f t="shared" si="98"/>
        <v>332</v>
      </c>
      <c r="B340" s="6"/>
      <c r="C340" s="3"/>
      <c r="D340" s="3"/>
      <c r="E340" s="3"/>
      <c r="F340" s="5"/>
      <c r="G340" s="5"/>
      <c r="H340" s="2">
        <v>0</v>
      </c>
      <c r="I340" s="1">
        <v>0</v>
      </c>
      <c r="J340" s="1">
        <v>0</v>
      </c>
      <c r="K340" s="127">
        <f t="shared" si="99"/>
        <v>0</v>
      </c>
      <c r="L340" s="127">
        <f t="shared" si="103"/>
        <v>0</v>
      </c>
      <c r="M340" s="127">
        <f t="shared" si="100"/>
        <v>0</v>
      </c>
      <c r="N340" s="127">
        <f t="shared" si="104"/>
        <v>0</v>
      </c>
      <c r="O340" s="127">
        <f t="shared" si="105"/>
        <v>0</v>
      </c>
      <c r="P340" s="127">
        <f t="shared" si="106"/>
        <v>0</v>
      </c>
      <c r="Q340" s="127">
        <f t="shared" si="107"/>
        <v>0</v>
      </c>
      <c r="R340" s="1">
        <v>0</v>
      </c>
      <c r="S340" s="127">
        <f t="shared" si="108"/>
        <v>0</v>
      </c>
      <c r="T340" s="127">
        <f t="shared" si="101"/>
        <v>0</v>
      </c>
      <c r="U340" s="127">
        <f t="shared" si="109"/>
        <v>0</v>
      </c>
      <c r="W340" s="127">
        <f t="shared" si="110"/>
        <v>0</v>
      </c>
      <c r="X340" s="125">
        <f t="shared" si="111"/>
        <v>0</v>
      </c>
      <c r="Y340" s="125" t="str">
        <f t="shared" si="102"/>
        <v>ok</v>
      </c>
      <c r="Z340" s="125" t="str">
        <f t="shared" si="112"/>
        <v>ok</v>
      </c>
      <c r="AA340" s="125" t="str">
        <f t="shared" si="113"/>
        <v>ok</v>
      </c>
      <c r="AB340" s="125" t="str">
        <f t="shared" si="114"/>
        <v>ok</v>
      </c>
      <c r="AC340" s="125" t="str">
        <f t="shared" si="115"/>
        <v>ok</v>
      </c>
    </row>
    <row r="341" spans="1:29" x14ac:dyDescent="0.2">
      <c r="A341" s="132">
        <f t="shared" si="98"/>
        <v>333</v>
      </c>
      <c r="B341" s="6"/>
      <c r="C341" s="3"/>
      <c r="D341" s="3"/>
      <c r="E341" s="3"/>
      <c r="F341" s="5"/>
      <c r="G341" s="5"/>
      <c r="H341" s="2">
        <v>0</v>
      </c>
      <c r="I341" s="1">
        <v>0</v>
      </c>
      <c r="J341" s="1">
        <v>0</v>
      </c>
      <c r="K341" s="127">
        <f t="shared" si="99"/>
        <v>0</v>
      </c>
      <c r="L341" s="127">
        <f t="shared" si="103"/>
        <v>0</v>
      </c>
      <c r="M341" s="127">
        <f t="shared" si="100"/>
        <v>0</v>
      </c>
      <c r="N341" s="127">
        <f t="shared" si="104"/>
        <v>0</v>
      </c>
      <c r="O341" s="127">
        <f t="shared" si="105"/>
        <v>0</v>
      </c>
      <c r="P341" s="127">
        <f t="shared" si="106"/>
        <v>0</v>
      </c>
      <c r="Q341" s="127">
        <f t="shared" si="107"/>
        <v>0</v>
      </c>
      <c r="R341" s="1">
        <v>0</v>
      </c>
      <c r="S341" s="127">
        <f t="shared" si="108"/>
        <v>0</v>
      </c>
      <c r="T341" s="127">
        <f t="shared" si="101"/>
        <v>0</v>
      </c>
      <c r="U341" s="127">
        <f t="shared" si="109"/>
        <v>0</v>
      </c>
      <c r="W341" s="127">
        <f t="shared" si="110"/>
        <v>0</v>
      </c>
      <c r="X341" s="125">
        <f t="shared" si="111"/>
        <v>0</v>
      </c>
      <c r="Y341" s="125" t="str">
        <f t="shared" si="102"/>
        <v>ok</v>
      </c>
      <c r="Z341" s="125" t="str">
        <f t="shared" si="112"/>
        <v>ok</v>
      </c>
      <c r="AA341" s="125" t="str">
        <f t="shared" si="113"/>
        <v>ok</v>
      </c>
      <c r="AB341" s="125" t="str">
        <f t="shared" si="114"/>
        <v>ok</v>
      </c>
      <c r="AC341" s="125" t="str">
        <f t="shared" si="115"/>
        <v>ok</v>
      </c>
    </row>
    <row r="342" spans="1:29" x14ac:dyDescent="0.2">
      <c r="A342" s="132">
        <f t="shared" si="98"/>
        <v>334</v>
      </c>
      <c r="B342" s="6"/>
      <c r="C342" s="3"/>
      <c r="D342" s="3"/>
      <c r="E342" s="3"/>
      <c r="F342" s="5"/>
      <c r="G342" s="5"/>
      <c r="H342" s="2">
        <v>0</v>
      </c>
      <c r="I342" s="1">
        <v>0</v>
      </c>
      <c r="J342" s="1">
        <v>0</v>
      </c>
      <c r="K342" s="127">
        <f t="shared" si="99"/>
        <v>0</v>
      </c>
      <c r="L342" s="127">
        <f t="shared" si="103"/>
        <v>0</v>
      </c>
      <c r="M342" s="127">
        <f t="shared" si="100"/>
        <v>0</v>
      </c>
      <c r="N342" s="127">
        <f t="shared" si="104"/>
        <v>0</v>
      </c>
      <c r="O342" s="127">
        <f t="shared" si="105"/>
        <v>0</v>
      </c>
      <c r="P342" s="127">
        <f t="shared" si="106"/>
        <v>0</v>
      </c>
      <c r="Q342" s="127">
        <f t="shared" si="107"/>
        <v>0</v>
      </c>
      <c r="R342" s="1">
        <v>0</v>
      </c>
      <c r="S342" s="127">
        <f t="shared" si="108"/>
        <v>0</v>
      </c>
      <c r="T342" s="127">
        <f t="shared" si="101"/>
        <v>0</v>
      </c>
      <c r="U342" s="127">
        <f t="shared" si="109"/>
        <v>0</v>
      </c>
      <c r="W342" s="127">
        <f t="shared" si="110"/>
        <v>0</v>
      </c>
      <c r="X342" s="125">
        <f t="shared" si="111"/>
        <v>0</v>
      </c>
      <c r="Y342" s="125" t="str">
        <f t="shared" si="102"/>
        <v>ok</v>
      </c>
      <c r="Z342" s="125" t="str">
        <f t="shared" si="112"/>
        <v>ok</v>
      </c>
      <c r="AA342" s="125" t="str">
        <f t="shared" si="113"/>
        <v>ok</v>
      </c>
      <c r="AB342" s="125" t="str">
        <f t="shared" si="114"/>
        <v>ok</v>
      </c>
      <c r="AC342" s="125" t="str">
        <f t="shared" si="115"/>
        <v>ok</v>
      </c>
    </row>
    <row r="343" spans="1:29" x14ac:dyDescent="0.2">
      <c r="A343" s="132">
        <f t="shared" si="98"/>
        <v>335</v>
      </c>
      <c r="B343" s="6"/>
      <c r="C343" s="3"/>
      <c r="D343" s="3"/>
      <c r="E343" s="3"/>
      <c r="F343" s="5"/>
      <c r="G343" s="5"/>
      <c r="H343" s="2">
        <v>0</v>
      </c>
      <c r="I343" s="1">
        <v>0</v>
      </c>
      <c r="J343" s="1">
        <v>0</v>
      </c>
      <c r="K343" s="127">
        <f t="shared" si="99"/>
        <v>0</v>
      </c>
      <c r="L343" s="127">
        <f t="shared" si="103"/>
        <v>0</v>
      </c>
      <c r="M343" s="127">
        <f t="shared" si="100"/>
        <v>0</v>
      </c>
      <c r="N343" s="127">
        <f t="shared" si="104"/>
        <v>0</v>
      </c>
      <c r="O343" s="127">
        <f t="shared" si="105"/>
        <v>0</v>
      </c>
      <c r="P343" s="127">
        <f t="shared" si="106"/>
        <v>0</v>
      </c>
      <c r="Q343" s="127">
        <f t="shared" si="107"/>
        <v>0</v>
      </c>
      <c r="R343" s="1">
        <v>0</v>
      </c>
      <c r="S343" s="127">
        <f t="shared" si="108"/>
        <v>0</v>
      </c>
      <c r="T343" s="127">
        <f t="shared" si="101"/>
        <v>0</v>
      </c>
      <c r="U343" s="127">
        <f t="shared" si="109"/>
        <v>0</v>
      </c>
      <c r="W343" s="127">
        <f t="shared" si="110"/>
        <v>0</v>
      </c>
      <c r="X343" s="125">
        <f t="shared" si="111"/>
        <v>0</v>
      </c>
      <c r="Y343" s="125" t="str">
        <f t="shared" si="102"/>
        <v>ok</v>
      </c>
      <c r="Z343" s="125" t="str">
        <f t="shared" si="112"/>
        <v>ok</v>
      </c>
      <c r="AA343" s="125" t="str">
        <f t="shared" si="113"/>
        <v>ok</v>
      </c>
      <c r="AB343" s="125" t="str">
        <f t="shared" si="114"/>
        <v>ok</v>
      </c>
      <c r="AC343" s="125" t="str">
        <f t="shared" si="115"/>
        <v>ok</v>
      </c>
    </row>
    <row r="344" spans="1:29" x14ac:dyDescent="0.2">
      <c r="A344" s="132">
        <f t="shared" si="98"/>
        <v>336</v>
      </c>
      <c r="B344" s="6"/>
      <c r="C344" s="3"/>
      <c r="D344" s="3"/>
      <c r="E344" s="3"/>
      <c r="F344" s="5"/>
      <c r="G344" s="5"/>
      <c r="H344" s="2">
        <v>0</v>
      </c>
      <c r="I344" s="1">
        <v>0</v>
      </c>
      <c r="J344" s="1">
        <v>0</v>
      </c>
      <c r="K344" s="127">
        <f t="shared" si="99"/>
        <v>0</v>
      </c>
      <c r="L344" s="127">
        <f t="shared" si="103"/>
        <v>0</v>
      </c>
      <c r="M344" s="127">
        <f t="shared" si="100"/>
        <v>0</v>
      </c>
      <c r="N344" s="127">
        <f t="shared" si="104"/>
        <v>0</v>
      </c>
      <c r="O344" s="127">
        <f t="shared" si="105"/>
        <v>0</v>
      </c>
      <c r="P344" s="127">
        <f t="shared" si="106"/>
        <v>0</v>
      </c>
      <c r="Q344" s="127">
        <f t="shared" si="107"/>
        <v>0</v>
      </c>
      <c r="R344" s="1">
        <v>0</v>
      </c>
      <c r="S344" s="127">
        <f t="shared" si="108"/>
        <v>0</v>
      </c>
      <c r="T344" s="127">
        <f t="shared" si="101"/>
        <v>0</v>
      </c>
      <c r="U344" s="127">
        <f t="shared" si="109"/>
        <v>0</v>
      </c>
      <c r="W344" s="127">
        <f t="shared" si="110"/>
        <v>0</v>
      </c>
      <c r="X344" s="125">
        <f t="shared" si="111"/>
        <v>0</v>
      </c>
      <c r="Y344" s="125" t="str">
        <f t="shared" si="102"/>
        <v>ok</v>
      </c>
      <c r="Z344" s="125" t="str">
        <f t="shared" si="112"/>
        <v>ok</v>
      </c>
      <c r="AA344" s="125" t="str">
        <f t="shared" si="113"/>
        <v>ok</v>
      </c>
      <c r="AB344" s="125" t="str">
        <f t="shared" si="114"/>
        <v>ok</v>
      </c>
      <c r="AC344" s="125" t="str">
        <f t="shared" si="115"/>
        <v>ok</v>
      </c>
    </row>
    <row r="345" spans="1:29" x14ac:dyDescent="0.2">
      <c r="A345" s="132">
        <f t="shared" si="98"/>
        <v>337</v>
      </c>
      <c r="B345" s="6"/>
      <c r="C345" s="3"/>
      <c r="D345" s="3"/>
      <c r="E345" s="3"/>
      <c r="F345" s="5"/>
      <c r="G345" s="5"/>
      <c r="H345" s="2">
        <v>0</v>
      </c>
      <c r="I345" s="1">
        <v>0</v>
      </c>
      <c r="J345" s="1">
        <v>0</v>
      </c>
      <c r="K345" s="127">
        <f t="shared" si="99"/>
        <v>0</v>
      </c>
      <c r="L345" s="127">
        <f t="shared" si="103"/>
        <v>0</v>
      </c>
      <c r="M345" s="127">
        <f t="shared" si="100"/>
        <v>0</v>
      </c>
      <c r="N345" s="127">
        <f t="shared" si="104"/>
        <v>0</v>
      </c>
      <c r="O345" s="127">
        <f t="shared" si="105"/>
        <v>0</v>
      </c>
      <c r="P345" s="127">
        <f t="shared" si="106"/>
        <v>0</v>
      </c>
      <c r="Q345" s="127">
        <f t="shared" si="107"/>
        <v>0</v>
      </c>
      <c r="R345" s="1">
        <v>0</v>
      </c>
      <c r="S345" s="127">
        <f t="shared" si="108"/>
        <v>0</v>
      </c>
      <c r="T345" s="127">
        <f t="shared" si="101"/>
        <v>0</v>
      </c>
      <c r="U345" s="127">
        <f t="shared" si="109"/>
        <v>0</v>
      </c>
      <c r="W345" s="127">
        <f t="shared" si="110"/>
        <v>0</v>
      </c>
      <c r="X345" s="125">
        <f t="shared" si="111"/>
        <v>0</v>
      </c>
      <c r="Y345" s="125" t="str">
        <f t="shared" si="102"/>
        <v>ok</v>
      </c>
      <c r="Z345" s="125" t="str">
        <f t="shared" si="112"/>
        <v>ok</v>
      </c>
      <c r="AA345" s="125" t="str">
        <f t="shared" si="113"/>
        <v>ok</v>
      </c>
      <c r="AB345" s="125" t="str">
        <f t="shared" si="114"/>
        <v>ok</v>
      </c>
      <c r="AC345" s="125" t="str">
        <f t="shared" si="115"/>
        <v>ok</v>
      </c>
    </row>
    <row r="346" spans="1:29" x14ac:dyDescent="0.2">
      <c r="A346" s="132">
        <f t="shared" si="98"/>
        <v>338</v>
      </c>
      <c r="B346" s="6"/>
      <c r="C346" s="3"/>
      <c r="D346" s="3"/>
      <c r="E346" s="3"/>
      <c r="F346" s="5"/>
      <c r="G346" s="5"/>
      <c r="H346" s="2">
        <v>0</v>
      </c>
      <c r="I346" s="1">
        <v>0</v>
      </c>
      <c r="J346" s="1">
        <v>0</v>
      </c>
      <c r="K346" s="127">
        <f t="shared" si="99"/>
        <v>0</v>
      </c>
      <c r="L346" s="127">
        <f t="shared" si="103"/>
        <v>0</v>
      </c>
      <c r="M346" s="127">
        <f t="shared" si="100"/>
        <v>0</v>
      </c>
      <c r="N346" s="127">
        <f t="shared" si="104"/>
        <v>0</v>
      </c>
      <c r="O346" s="127">
        <f t="shared" si="105"/>
        <v>0</v>
      </c>
      <c r="P346" s="127">
        <f t="shared" si="106"/>
        <v>0</v>
      </c>
      <c r="Q346" s="127">
        <f t="shared" si="107"/>
        <v>0</v>
      </c>
      <c r="R346" s="1">
        <v>0</v>
      </c>
      <c r="S346" s="127">
        <f t="shared" si="108"/>
        <v>0</v>
      </c>
      <c r="T346" s="127">
        <f t="shared" si="101"/>
        <v>0</v>
      </c>
      <c r="U346" s="127">
        <f t="shared" si="109"/>
        <v>0</v>
      </c>
      <c r="W346" s="127">
        <f t="shared" si="110"/>
        <v>0</v>
      </c>
      <c r="X346" s="125">
        <f t="shared" si="111"/>
        <v>0</v>
      </c>
      <c r="Y346" s="125" t="str">
        <f t="shared" si="102"/>
        <v>ok</v>
      </c>
      <c r="Z346" s="125" t="str">
        <f t="shared" si="112"/>
        <v>ok</v>
      </c>
      <c r="AA346" s="125" t="str">
        <f t="shared" si="113"/>
        <v>ok</v>
      </c>
      <c r="AB346" s="125" t="str">
        <f t="shared" si="114"/>
        <v>ok</v>
      </c>
      <c r="AC346" s="125" t="str">
        <f t="shared" si="115"/>
        <v>ok</v>
      </c>
    </row>
    <row r="347" spans="1:29" x14ac:dyDescent="0.2">
      <c r="A347" s="132">
        <f t="shared" si="98"/>
        <v>339</v>
      </c>
      <c r="B347" s="6"/>
      <c r="C347" s="3"/>
      <c r="D347" s="3"/>
      <c r="E347" s="3"/>
      <c r="F347" s="5"/>
      <c r="G347" s="5"/>
      <c r="H347" s="2">
        <v>0</v>
      </c>
      <c r="I347" s="1">
        <v>0</v>
      </c>
      <c r="J347" s="1">
        <v>0</v>
      </c>
      <c r="K347" s="127">
        <f t="shared" si="99"/>
        <v>0</v>
      </c>
      <c r="L347" s="127">
        <f t="shared" si="103"/>
        <v>0</v>
      </c>
      <c r="M347" s="127">
        <f t="shared" si="100"/>
        <v>0</v>
      </c>
      <c r="N347" s="127">
        <f t="shared" si="104"/>
        <v>0</v>
      </c>
      <c r="O347" s="127">
        <f t="shared" si="105"/>
        <v>0</v>
      </c>
      <c r="P347" s="127">
        <f t="shared" si="106"/>
        <v>0</v>
      </c>
      <c r="Q347" s="127">
        <f t="shared" si="107"/>
        <v>0</v>
      </c>
      <c r="R347" s="1">
        <v>0</v>
      </c>
      <c r="S347" s="127">
        <f t="shared" si="108"/>
        <v>0</v>
      </c>
      <c r="T347" s="127">
        <f t="shared" si="101"/>
        <v>0</v>
      </c>
      <c r="U347" s="127">
        <f t="shared" si="109"/>
        <v>0</v>
      </c>
      <c r="W347" s="127">
        <f t="shared" si="110"/>
        <v>0</v>
      </c>
      <c r="X347" s="125">
        <f t="shared" si="111"/>
        <v>0</v>
      </c>
      <c r="Y347" s="125" t="str">
        <f t="shared" si="102"/>
        <v>ok</v>
      </c>
      <c r="Z347" s="125" t="str">
        <f t="shared" si="112"/>
        <v>ok</v>
      </c>
      <c r="AA347" s="125" t="str">
        <f t="shared" si="113"/>
        <v>ok</v>
      </c>
      <c r="AB347" s="125" t="str">
        <f t="shared" si="114"/>
        <v>ok</v>
      </c>
      <c r="AC347" s="125" t="str">
        <f t="shared" si="115"/>
        <v>ok</v>
      </c>
    </row>
    <row r="348" spans="1:29" x14ac:dyDescent="0.2">
      <c r="A348" s="132">
        <f t="shared" si="98"/>
        <v>340</v>
      </c>
      <c r="B348" s="6"/>
      <c r="C348" s="3"/>
      <c r="D348" s="3"/>
      <c r="E348" s="3"/>
      <c r="F348" s="5"/>
      <c r="G348" s="5"/>
      <c r="H348" s="2">
        <v>0</v>
      </c>
      <c r="I348" s="1">
        <v>0</v>
      </c>
      <c r="J348" s="1">
        <v>0</v>
      </c>
      <c r="K348" s="127">
        <f t="shared" si="99"/>
        <v>0</v>
      </c>
      <c r="L348" s="127">
        <f t="shared" si="103"/>
        <v>0</v>
      </c>
      <c r="M348" s="127">
        <f t="shared" si="100"/>
        <v>0</v>
      </c>
      <c r="N348" s="127">
        <f t="shared" si="104"/>
        <v>0</v>
      </c>
      <c r="O348" s="127">
        <f t="shared" si="105"/>
        <v>0</v>
      </c>
      <c r="P348" s="127">
        <f t="shared" si="106"/>
        <v>0</v>
      </c>
      <c r="Q348" s="127">
        <f t="shared" si="107"/>
        <v>0</v>
      </c>
      <c r="R348" s="1">
        <v>0</v>
      </c>
      <c r="S348" s="127">
        <f t="shared" si="108"/>
        <v>0</v>
      </c>
      <c r="T348" s="127">
        <f t="shared" si="101"/>
        <v>0</v>
      </c>
      <c r="U348" s="127">
        <f t="shared" si="109"/>
        <v>0</v>
      </c>
      <c r="W348" s="127">
        <f t="shared" si="110"/>
        <v>0</v>
      </c>
      <c r="X348" s="125">
        <f t="shared" si="111"/>
        <v>0</v>
      </c>
      <c r="Y348" s="125" t="str">
        <f t="shared" si="102"/>
        <v>ok</v>
      </c>
      <c r="Z348" s="125" t="str">
        <f t="shared" si="112"/>
        <v>ok</v>
      </c>
      <c r="AA348" s="125" t="str">
        <f t="shared" si="113"/>
        <v>ok</v>
      </c>
      <c r="AB348" s="125" t="str">
        <f t="shared" si="114"/>
        <v>ok</v>
      </c>
      <c r="AC348" s="125" t="str">
        <f t="shared" si="115"/>
        <v>ok</v>
      </c>
    </row>
    <row r="349" spans="1:29" x14ac:dyDescent="0.2">
      <c r="A349" s="132">
        <f t="shared" si="98"/>
        <v>341</v>
      </c>
      <c r="B349" s="6"/>
      <c r="C349" s="3"/>
      <c r="D349" s="3"/>
      <c r="E349" s="3"/>
      <c r="F349" s="5"/>
      <c r="G349" s="5"/>
      <c r="H349" s="2">
        <v>0</v>
      </c>
      <c r="I349" s="1">
        <v>0</v>
      </c>
      <c r="J349" s="1">
        <v>0</v>
      </c>
      <c r="K349" s="127">
        <f t="shared" si="99"/>
        <v>0</v>
      </c>
      <c r="L349" s="127">
        <f t="shared" si="103"/>
        <v>0</v>
      </c>
      <c r="M349" s="127">
        <f t="shared" si="100"/>
        <v>0</v>
      </c>
      <c r="N349" s="127">
        <f t="shared" si="104"/>
        <v>0</v>
      </c>
      <c r="O349" s="127">
        <f t="shared" si="105"/>
        <v>0</v>
      </c>
      <c r="P349" s="127">
        <f t="shared" si="106"/>
        <v>0</v>
      </c>
      <c r="Q349" s="127">
        <f t="shared" si="107"/>
        <v>0</v>
      </c>
      <c r="R349" s="1">
        <v>0</v>
      </c>
      <c r="S349" s="127">
        <f t="shared" si="108"/>
        <v>0</v>
      </c>
      <c r="T349" s="127">
        <f t="shared" si="101"/>
        <v>0</v>
      </c>
      <c r="U349" s="127">
        <f t="shared" si="109"/>
        <v>0</v>
      </c>
      <c r="W349" s="127">
        <f t="shared" si="110"/>
        <v>0</v>
      </c>
      <c r="X349" s="125">
        <f t="shared" si="111"/>
        <v>0</v>
      </c>
      <c r="Y349" s="125" t="str">
        <f t="shared" si="102"/>
        <v>ok</v>
      </c>
      <c r="Z349" s="125" t="str">
        <f t="shared" si="112"/>
        <v>ok</v>
      </c>
      <c r="AA349" s="125" t="str">
        <f t="shared" si="113"/>
        <v>ok</v>
      </c>
      <c r="AB349" s="125" t="str">
        <f t="shared" si="114"/>
        <v>ok</v>
      </c>
      <c r="AC349" s="125" t="str">
        <f t="shared" si="115"/>
        <v>ok</v>
      </c>
    </row>
    <row r="350" spans="1:29" x14ac:dyDescent="0.2">
      <c r="A350" s="132">
        <f t="shared" si="98"/>
        <v>342</v>
      </c>
      <c r="B350" s="6"/>
      <c r="C350" s="3"/>
      <c r="D350" s="3"/>
      <c r="E350" s="3"/>
      <c r="F350" s="5"/>
      <c r="G350" s="5"/>
      <c r="H350" s="2">
        <v>0</v>
      </c>
      <c r="I350" s="1">
        <v>0</v>
      </c>
      <c r="J350" s="1">
        <v>0</v>
      </c>
      <c r="K350" s="127">
        <f t="shared" si="99"/>
        <v>0</v>
      </c>
      <c r="L350" s="127">
        <f t="shared" si="103"/>
        <v>0</v>
      </c>
      <c r="M350" s="127">
        <f t="shared" si="100"/>
        <v>0</v>
      </c>
      <c r="N350" s="127">
        <f t="shared" si="104"/>
        <v>0</v>
      </c>
      <c r="O350" s="127">
        <f t="shared" si="105"/>
        <v>0</v>
      </c>
      <c r="P350" s="127">
        <f t="shared" si="106"/>
        <v>0</v>
      </c>
      <c r="Q350" s="127">
        <f t="shared" si="107"/>
        <v>0</v>
      </c>
      <c r="R350" s="1">
        <v>0</v>
      </c>
      <c r="S350" s="127">
        <f t="shared" si="108"/>
        <v>0</v>
      </c>
      <c r="T350" s="127">
        <f t="shared" si="101"/>
        <v>0</v>
      </c>
      <c r="U350" s="127">
        <f t="shared" si="109"/>
        <v>0</v>
      </c>
      <c r="W350" s="127">
        <f t="shared" si="110"/>
        <v>0</v>
      </c>
      <c r="X350" s="125">
        <f t="shared" si="111"/>
        <v>0</v>
      </c>
      <c r="Y350" s="125" t="str">
        <f t="shared" si="102"/>
        <v>ok</v>
      </c>
      <c r="Z350" s="125" t="str">
        <f t="shared" si="112"/>
        <v>ok</v>
      </c>
      <c r="AA350" s="125" t="str">
        <f t="shared" si="113"/>
        <v>ok</v>
      </c>
      <c r="AB350" s="125" t="str">
        <f t="shared" si="114"/>
        <v>ok</v>
      </c>
      <c r="AC350" s="125" t="str">
        <f t="shared" si="115"/>
        <v>ok</v>
      </c>
    </row>
    <row r="351" spans="1:29" x14ac:dyDescent="0.2">
      <c r="A351" s="132">
        <f t="shared" ref="A351:A414" si="116">+A350+1</f>
        <v>343</v>
      </c>
      <c r="B351" s="6"/>
      <c r="C351" s="3"/>
      <c r="D351" s="3"/>
      <c r="E351" s="3"/>
      <c r="F351" s="5"/>
      <c r="G351" s="5"/>
      <c r="H351" s="2">
        <v>0</v>
      </c>
      <c r="I351" s="1">
        <v>0</v>
      </c>
      <c r="J351" s="1">
        <v>0</v>
      </c>
      <c r="K351" s="127">
        <f t="shared" si="99"/>
        <v>0</v>
      </c>
      <c r="L351" s="127">
        <f t="shared" si="103"/>
        <v>0</v>
      </c>
      <c r="M351" s="127">
        <f t="shared" si="100"/>
        <v>0</v>
      </c>
      <c r="N351" s="127">
        <f t="shared" si="104"/>
        <v>0</v>
      </c>
      <c r="O351" s="127">
        <f t="shared" si="105"/>
        <v>0</v>
      </c>
      <c r="P351" s="127">
        <f t="shared" si="106"/>
        <v>0</v>
      </c>
      <c r="Q351" s="127">
        <f t="shared" si="107"/>
        <v>0</v>
      </c>
      <c r="R351" s="1">
        <v>0</v>
      </c>
      <c r="S351" s="127">
        <f t="shared" si="108"/>
        <v>0</v>
      </c>
      <c r="T351" s="127">
        <f t="shared" si="101"/>
        <v>0</v>
      </c>
      <c r="U351" s="127">
        <f t="shared" si="109"/>
        <v>0</v>
      </c>
      <c r="W351" s="127">
        <f t="shared" si="110"/>
        <v>0</v>
      </c>
      <c r="X351" s="125">
        <f t="shared" si="111"/>
        <v>0</v>
      </c>
      <c r="Y351" s="125" t="str">
        <f t="shared" si="102"/>
        <v>ok</v>
      </c>
      <c r="Z351" s="125" t="str">
        <f t="shared" si="112"/>
        <v>ok</v>
      </c>
      <c r="AA351" s="125" t="str">
        <f t="shared" si="113"/>
        <v>ok</v>
      </c>
      <c r="AB351" s="125" t="str">
        <f t="shared" si="114"/>
        <v>ok</v>
      </c>
      <c r="AC351" s="125" t="str">
        <f t="shared" si="115"/>
        <v>ok</v>
      </c>
    </row>
    <row r="352" spans="1:29" x14ac:dyDescent="0.2">
      <c r="A352" s="132">
        <f t="shared" si="116"/>
        <v>344</v>
      </c>
      <c r="B352" s="6"/>
      <c r="C352" s="3"/>
      <c r="D352" s="3"/>
      <c r="E352" s="3"/>
      <c r="F352" s="5"/>
      <c r="G352" s="5"/>
      <c r="H352" s="2">
        <v>0</v>
      </c>
      <c r="I352" s="1">
        <v>0</v>
      </c>
      <c r="J352" s="1">
        <v>0</v>
      </c>
      <c r="K352" s="127">
        <f t="shared" si="99"/>
        <v>0</v>
      </c>
      <c r="L352" s="127">
        <f t="shared" si="103"/>
        <v>0</v>
      </c>
      <c r="M352" s="127">
        <f t="shared" si="100"/>
        <v>0</v>
      </c>
      <c r="N352" s="127">
        <f t="shared" si="104"/>
        <v>0</v>
      </c>
      <c r="O352" s="127">
        <f t="shared" si="105"/>
        <v>0</v>
      </c>
      <c r="P352" s="127">
        <f t="shared" si="106"/>
        <v>0</v>
      </c>
      <c r="Q352" s="127">
        <f t="shared" si="107"/>
        <v>0</v>
      </c>
      <c r="R352" s="1">
        <v>0</v>
      </c>
      <c r="S352" s="127">
        <f t="shared" si="108"/>
        <v>0</v>
      </c>
      <c r="T352" s="127">
        <f t="shared" si="101"/>
        <v>0</v>
      </c>
      <c r="U352" s="127">
        <f t="shared" si="109"/>
        <v>0</v>
      </c>
      <c r="W352" s="127">
        <f t="shared" si="110"/>
        <v>0</v>
      </c>
      <c r="X352" s="125">
        <f t="shared" si="111"/>
        <v>0</v>
      </c>
      <c r="Y352" s="125" t="str">
        <f t="shared" si="102"/>
        <v>ok</v>
      </c>
      <c r="Z352" s="125" t="str">
        <f t="shared" si="112"/>
        <v>ok</v>
      </c>
      <c r="AA352" s="125" t="str">
        <f t="shared" si="113"/>
        <v>ok</v>
      </c>
      <c r="AB352" s="125" t="str">
        <f t="shared" si="114"/>
        <v>ok</v>
      </c>
      <c r="AC352" s="125" t="str">
        <f t="shared" si="115"/>
        <v>ok</v>
      </c>
    </row>
    <row r="353" spans="1:29" x14ac:dyDescent="0.2">
      <c r="A353" s="132">
        <f t="shared" si="116"/>
        <v>345</v>
      </c>
      <c r="B353" s="6"/>
      <c r="C353" s="3"/>
      <c r="D353" s="3"/>
      <c r="E353" s="3"/>
      <c r="F353" s="5"/>
      <c r="G353" s="5"/>
      <c r="H353" s="2">
        <v>0</v>
      </c>
      <c r="I353" s="1">
        <v>0</v>
      </c>
      <c r="J353" s="1">
        <v>0</v>
      </c>
      <c r="K353" s="127">
        <f t="shared" si="99"/>
        <v>0</v>
      </c>
      <c r="L353" s="127">
        <f t="shared" si="103"/>
        <v>0</v>
      </c>
      <c r="M353" s="127">
        <f t="shared" si="100"/>
        <v>0</v>
      </c>
      <c r="N353" s="127">
        <f t="shared" si="104"/>
        <v>0</v>
      </c>
      <c r="O353" s="127">
        <f t="shared" si="105"/>
        <v>0</v>
      </c>
      <c r="P353" s="127">
        <f t="shared" si="106"/>
        <v>0</v>
      </c>
      <c r="Q353" s="127">
        <f t="shared" si="107"/>
        <v>0</v>
      </c>
      <c r="R353" s="1">
        <v>0</v>
      </c>
      <c r="S353" s="127">
        <f t="shared" si="108"/>
        <v>0</v>
      </c>
      <c r="T353" s="127">
        <f t="shared" si="101"/>
        <v>0</v>
      </c>
      <c r="U353" s="127">
        <f t="shared" si="109"/>
        <v>0</v>
      </c>
      <c r="W353" s="127">
        <f t="shared" si="110"/>
        <v>0</v>
      </c>
      <c r="X353" s="125">
        <f t="shared" si="111"/>
        <v>0</v>
      </c>
      <c r="Y353" s="125" t="str">
        <f t="shared" si="102"/>
        <v>ok</v>
      </c>
      <c r="Z353" s="125" t="str">
        <f t="shared" si="112"/>
        <v>ok</v>
      </c>
      <c r="AA353" s="125" t="str">
        <f t="shared" si="113"/>
        <v>ok</v>
      </c>
      <c r="AB353" s="125" t="str">
        <f t="shared" si="114"/>
        <v>ok</v>
      </c>
      <c r="AC353" s="125" t="str">
        <f t="shared" si="115"/>
        <v>ok</v>
      </c>
    </row>
    <row r="354" spans="1:29" x14ac:dyDescent="0.2">
      <c r="A354" s="132">
        <f t="shared" si="116"/>
        <v>346</v>
      </c>
      <c r="B354" s="6"/>
      <c r="C354" s="3"/>
      <c r="D354" s="3"/>
      <c r="E354" s="3"/>
      <c r="F354" s="5"/>
      <c r="G354" s="5"/>
      <c r="H354" s="2">
        <v>0</v>
      </c>
      <c r="I354" s="1">
        <v>0</v>
      </c>
      <c r="J354" s="1">
        <v>0</v>
      </c>
      <c r="K354" s="127">
        <f t="shared" si="99"/>
        <v>0</v>
      </c>
      <c r="L354" s="127">
        <f t="shared" si="103"/>
        <v>0</v>
      </c>
      <c r="M354" s="127">
        <f t="shared" si="100"/>
        <v>0</v>
      </c>
      <c r="N354" s="127">
        <f t="shared" si="104"/>
        <v>0</v>
      </c>
      <c r="O354" s="127">
        <f t="shared" si="105"/>
        <v>0</v>
      </c>
      <c r="P354" s="127">
        <f t="shared" si="106"/>
        <v>0</v>
      </c>
      <c r="Q354" s="127">
        <f t="shared" si="107"/>
        <v>0</v>
      </c>
      <c r="R354" s="1">
        <v>0</v>
      </c>
      <c r="S354" s="127">
        <f t="shared" si="108"/>
        <v>0</v>
      </c>
      <c r="T354" s="127">
        <f t="shared" si="101"/>
        <v>0</v>
      </c>
      <c r="U354" s="127">
        <f t="shared" si="109"/>
        <v>0</v>
      </c>
      <c r="W354" s="127">
        <f t="shared" si="110"/>
        <v>0</v>
      </c>
      <c r="X354" s="125">
        <f t="shared" si="111"/>
        <v>0</v>
      </c>
      <c r="Y354" s="125" t="str">
        <f t="shared" si="102"/>
        <v>ok</v>
      </c>
      <c r="Z354" s="125" t="str">
        <f t="shared" si="112"/>
        <v>ok</v>
      </c>
      <c r="AA354" s="125" t="str">
        <f t="shared" si="113"/>
        <v>ok</v>
      </c>
      <c r="AB354" s="125" t="str">
        <f t="shared" si="114"/>
        <v>ok</v>
      </c>
      <c r="AC354" s="125" t="str">
        <f t="shared" si="115"/>
        <v>ok</v>
      </c>
    </row>
    <row r="355" spans="1:29" x14ac:dyDescent="0.2">
      <c r="A355" s="132">
        <f t="shared" si="116"/>
        <v>347</v>
      </c>
      <c r="B355" s="6"/>
      <c r="C355" s="3"/>
      <c r="D355" s="3"/>
      <c r="E355" s="3"/>
      <c r="F355" s="5"/>
      <c r="G355" s="5"/>
      <c r="H355" s="2">
        <v>0</v>
      </c>
      <c r="I355" s="1">
        <v>0</v>
      </c>
      <c r="J355" s="1">
        <v>0</v>
      </c>
      <c r="K355" s="127">
        <f t="shared" si="99"/>
        <v>0</v>
      </c>
      <c r="L355" s="127">
        <f t="shared" si="103"/>
        <v>0</v>
      </c>
      <c r="M355" s="127">
        <f t="shared" si="100"/>
        <v>0</v>
      </c>
      <c r="N355" s="127">
        <f t="shared" si="104"/>
        <v>0</v>
      </c>
      <c r="O355" s="127">
        <f t="shared" si="105"/>
        <v>0</v>
      </c>
      <c r="P355" s="127">
        <f t="shared" si="106"/>
        <v>0</v>
      </c>
      <c r="Q355" s="127">
        <f t="shared" si="107"/>
        <v>0</v>
      </c>
      <c r="R355" s="1">
        <v>0</v>
      </c>
      <c r="S355" s="127">
        <f t="shared" si="108"/>
        <v>0</v>
      </c>
      <c r="T355" s="127">
        <f t="shared" si="101"/>
        <v>0</v>
      </c>
      <c r="U355" s="127">
        <f t="shared" si="109"/>
        <v>0</v>
      </c>
      <c r="W355" s="127">
        <f t="shared" si="110"/>
        <v>0</v>
      </c>
      <c r="X355" s="125">
        <f t="shared" si="111"/>
        <v>0</v>
      </c>
      <c r="Y355" s="125" t="str">
        <f t="shared" si="102"/>
        <v>ok</v>
      </c>
      <c r="Z355" s="125" t="str">
        <f t="shared" si="112"/>
        <v>ok</v>
      </c>
      <c r="AA355" s="125" t="str">
        <f t="shared" si="113"/>
        <v>ok</v>
      </c>
      <c r="AB355" s="125" t="str">
        <f t="shared" si="114"/>
        <v>ok</v>
      </c>
      <c r="AC355" s="125" t="str">
        <f t="shared" si="115"/>
        <v>ok</v>
      </c>
    </row>
    <row r="356" spans="1:29" x14ac:dyDescent="0.2">
      <c r="A356" s="132">
        <f t="shared" si="116"/>
        <v>348</v>
      </c>
      <c r="B356" s="6"/>
      <c r="C356" s="3"/>
      <c r="D356" s="3"/>
      <c r="E356" s="3"/>
      <c r="F356" s="5"/>
      <c r="G356" s="5"/>
      <c r="H356" s="2">
        <v>0</v>
      </c>
      <c r="I356" s="1">
        <v>0</v>
      </c>
      <c r="J356" s="1">
        <v>0</v>
      </c>
      <c r="K356" s="127">
        <f t="shared" si="99"/>
        <v>0</v>
      </c>
      <c r="L356" s="127">
        <f t="shared" si="103"/>
        <v>0</v>
      </c>
      <c r="M356" s="127">
        <f t="shared" si="100"/>
        <v>0</v>
      </c>
      <c r="N356" s="127">
        <f t="shared" si="104"/>
        <v>0</v>
      </c>
      <c r="O356" s="127">
        <f t="shared" si="105"/>
        <v>0</v>
      </c>
      <c r="P356" s="127">
        <f t="shared" si="106"/>
        <v>0</v>
      </c>
      <c r="Q356" s="127">
        <f t="shared" si="107"/>
        <v>0</v>
      </c>
      <c r="R356" s="1">
        <v>0</v>
      </c>
      <c r="S356" s="127">
        <f t="shared" si="108"/>
        <v>0</v>
      </c>
      <c r="T356" s="127">
        <f t="shared" si="101"/>
        <v>0</v>
      </c>
      <c r="U356" s="127">
        <f t="shared" si="109"/>
        <v>0</v>
      </c>
      <c r="W356" s="127">
        <f t="shared" si="110"/>
        <v>0</v>
      </c>
      <c r="X356" s="125">
        <f t="shared" si="111"/>
        <v>0</v>
      </c>
      <c r="Y356" s="125" t="str">
        <f t="shared" si="102"/>
        <v>ok</v>
      </c>
      <c r="Z356" s="125" t="str">
        <f t="shared" si="112"/>
        <v>ok</v>
      </c>
      <c r="AA356" s="125" t="str">
        <f t="shared" si="113"/>
        <v>ok</v>
      </c>
      <c r="AB356" s="125" t="str">
        <f t="shared" si="114"/>
        <v>ok</v>
      </c>
      <c r="AC356" s="125" t="str">
        <f t="shared" si="115"/>
        <v>ok</v>
      </c>
    </row>
    <row r="357" spans="1:29" x14ac:dyDescent="0.2">
      <c r="A357" s="132">
        <f t="shared" si="116"/>
        <v>349</v>
      </c>
      <c r="B357" s="6"/>
      <c r="C357" s="3"/>
      <c r="D357" s="3"/>
      <c r="E357" s="3"/>
      <c r="F357" s="5"/>
      <c r="G357" s="5"/>
      <c r="H357" s="2">
        <v>0</v>
      </c>
      <c r="I357" s="1">
        <v>0</v>
      </c>
      <c r="J357" s="1">
        <v>0</v>
      </c>
      <c r="K357" s="127">
        <f t="shared" si="99"/>
        <v>0</v>
      </c>
      <c r="L357" s="127">
        <f t="shared" si="103"/>
        <v>0</v>
      </c>
      <c r="M357" s="127">
        <f t="shared" si="100"/>
        <v>0</v>
      </c>
      <c r="N357" s="127">
        <f t="shared" si="104"/>
        <v>0</v>
      </c>
      <c r="O357" s="127">
        <f t="shared" si="105"/>
        <v>0</v>
      </c>
      <c r="P357" s="127">
        <f t="shared" si="106"/>
        <v>0</v>
      </c>
      <c r="Q357" s="127">
        <f t="shared" si="107"/>
        <v>0</v>
      </c>
      <c r="R357" s="1">
        <v>0</v>
      </c>
      <c r="S357" s="127">
        <f t="shared" si="108"/>
        <v>0</v>
      </c>
      <c r="T357" s="127">
        <f t="shared" si="101"/>
        <v>0</v>
      </c>
      <c r="U357" s="127">
        <f t="shared" si="109"/>
        <v>0</v>
      </c>
      <c r="W357" s="127">
        <f t="shared" si="110"/>
        <v>0</v>
      </c>
      <c r="X357" s="125">
        <f t="shared" si="111"/>
        <v>0</v>
      </c>
      <c r="Y357" s="125" t="str">
        <f t="shared" si="102"/>
        <v>ok</v>
      </c>
      <c r="Z357" s="125" t="str">
        <f t="shared" si="112"/>
        <v>ok</v>
      </c>
      <c r="AA357" s="125" t="str">
        <f t="shared" si="113"/>
        <v>ok</v>
      </c>
      <c r="AB357" s="125" t="str">
        <f t="shared" si="114"/>
        <v>ok</v>
      </c>
      <c r="AC357" s="125" t="str">
        <f t="shared" si="115"/>
        <v>ok</v>
      </c>
    </row>
    <row r="358" spans="1:29" x14ac:dyDescent="0.2">
      <c r="A358" s="132">
        <f t="shared" si="116"/>
        <v>350</v>
      </c>
      <c r="B358" s="6"/>
      <c r="C358" s="3"/>
      <c r="D358" s="3"/>
      <c r="E358" s="3"/>
      <c r="F358" s="5"/>
      <c r="G358" s="5"/>
      <c r="H358" s="2">
        <v>0</v>
      </c>
      <c r="I358" s="1">
        <v>0</v>
      </c>
      <c r="J358" s="1">
        <v>0</v>
      </c>
      <c r="K358" s="127">
        <f t="shared" si="99"/>
        <v>0</v>
      </c>
      <c r="L358" s="127">
        <f t="shared" si="103"/>
        <v>0</v>
      </c>
      <c r="M358" s="127">
        <f t="shared" si="100"/>
        <v>0</v>
      </c>
      <c r="N358" s="127">
        <f t="shared" si="104"/>
        <v>0</v>
      </c>
      <c r="O358" s="127">
        <f t="shared" si="105"/>
        <v>0</v>
      </c>
      <c r="P358" s="127">
        <f t="shared" si="106"/>
        <v>0</v>
      </c>
      <c r="Q358" s="127">
        <f t="shared" si="107"/>
        <v>0</v>
      </c>
      <c r="R358" s="1">
        <v>0</v>
      </c>
      <c r="S358" s="127">
        <f t="shared" si="108"/>
        <v>0</v>
      </c>
      <c r="T358" s="127">
        <f t="shared" si="101"/>
        <v>0</v>
      </c>
      <c r="U358" s="127">
        <f t="shared" si="109"/>
        <v>0</v>
      </c>
      <c r="W358" s="127">
        <f t="shared" si="110"/>
        <v>0</v>
      </c>
      <c r="X358" s="125">
        <f t="shared" si="111"/>
        <v>0</v>
      </c>
      <c r="Y358" s="125" t="str">
        <f t="shared" si="102"/>
        <v>ok</v>
      </c>
      <c r="Z358" s="125" t="str">
        <f t="shared" si="112"/>
        <v>ok</v>
      </c>
      <c r="AA358" s="125" t="str">
        <f t="shared" si="113"/>
        <v>ok</v>
      </c>
      <c r="AB358" s="125" t="str">
        <f t="shared" si="114"/>
        <v>ok</v>
      </c>
      <c r="AC358" s="125" t="str">
        <f t="shared" si="115"/>
        <v>ok</v>
      </c>
    </row>
    <row r="359" spans="1:29" x14ac:dyDescent="0.2">
      <c r="A359" s="132">
        <f t="shared" si="116"/>
        <v>351</v>
      </c>
      <c r="B359" s="6"/>
      <c r="C359" s="3"/>
      <c r="D359" s="3"/>
      <c r="E359" s="3"/>
      <c r="F359" s="5"/>
      <c r="G359" s="5"/>
      <c r="H359" s="2">
        <v>0</v>
      </c>
      <c r="I359" s="1">
        <v>0</v>
      </c>
      <c r="J359" s="1">
        <v>0</v>
      </c>
      <c r="K359" s="127">
        <f t="shared" si="99"/>
        <v>0</v>
      </c>
      <c r="L359" s="127">
        <f t="shared" si="103"/>
        <v>0</v>
      </c>
      <c r="M359" s="127">
        <f t="shared" si="100"/>
        <v>0</v>
      </c>
      <c r="N359" s="127">
        <f t="shared" si="104"/>
        <v>0</v>
      </c>
      <c r="O359" s="127">
        <f t="shared" si="105"/>
        <v>0</v>
      </c>
      <c r="P359" s="127">
        <f t="shared" si="106"/>
        <v>0</v>
      </c>
      <c r="Q359" s="127">
        <f t="shared" si="107"/>
        <v>0</v>
      </c>
      <c r="R359" s="1">
        <v>0</v>
      </c>
      <c r="S359" s="127">
        <f t="shared" si="108"/>
        <v>0</v>
      </c>
      <c r="T359" s="127">
        <f t="shared" si="101"/>
        <v>0</v>
      </c>
      <c r="U359" s="127">
        <f t="shared" si="109"/>
        <v>0</v>
      </c>
      <c r="W359" s="127">
        <f t="shared" si="110"/>
        <v>0</v>
      </c>
      <c r="X359" s="125">
        <f t="shared" si="111"/>
        <v>0</v>
      </c>
      <c r="Y359" s="125" t="str">
        <f t="shared" si="102"/>
        <v>ok</v>
      </c>
      <c r="Z359" s="125" t="str">
        <f t="shared" si="112"/>
        <v>ok</v>
      </c>
      <c r="AA359" s="125" t="str">
        <f t="shared" si="113"/>
        <v>ok</v>
      </c>
      <c r="AB359" s="125" t="str">
        <f t="shared" si="114"/>
        <v>ok</v>
      </c>
      <c r="AC359" s="125" t="str">
        <f t="shared" si="115"/>
        <v>ok</v>
      </c>
    </row>
    <row r="360" spans="1:29" x14ac:dyDescent="0.2">
      <c r="A360" s="132">
        <f t="shared" si="116"/>
        <v>352</v>
      </c>
      <c r="B360" s="6"/>
      <c r="C360" s="3"/>
      <c r="D360" s="3"/>
      <c r="E360" s="3"/>
      <c r="F360" s="5"/>
      <c r="G360" s="5"/>
      <c r="H360" s="2">
        <v>0</v>
      </c>
      <c r="I360" s="1">
        <v>0</v>
      </c>
      <c r="J360" s="1">
        <v>0</v>
      </c>
      <c r="K360" s="127">
        <f t="shared" si="99"/>
        <v>0</v>
      </c>
      <c r="L360" s="127">
        <f t="shared" si="103"/>
        <v>0</v>
      </c>
      <c r="M360" s="127">
        <f t="shared" si="100"/>
        <v>0</v>
      </c>
      <c r="N360" s="127">
        <f t="shared" si="104"/>
        <v>0</v>
      </c>
      <c r="O360" s="127">
        <f t="shared" si="105"/>
        <v>0</v>
      </c>
      <c r="P360" s="127">
        <f t="shared" si="106"/>
        <v>0</v>
      </c>
      <c r="Q360" s="127">
        <f t="shared" si="107"/>
        <v>0</v>
      </c>
      <c r="R360" s="1">
        <v>0</v>
      </c>
      <c r="S360" s="127">
        <f t="shared" si="108"/>
        <v>0</v>
      </c>
      <c r="T360" s="127">
        <f t="shared" si="101"/>
        <v>0</v>
      </c>
      <c r="U360" s="127">
        <f t="shared" si="109"/>
        <v>0</v>
      </c>
      <c r="W360" s="127">
        <f t="shared" si="110"/>
        <v>0</v>
      </c>
      <c r="X360" s="125">
        <f t="shared" si="111"/>
        <v>0</v>
      </c>
      <c r="Y360" s="125" t="str">
        <f t="shared" si="102"/>
        <v>ok</v>
      </c>
      <c r="Z360" s="125" t="str">
        <f t="shared" si="112"/>
        <v>ok</v>
      </c>
      <c r="AA360" s="125" t="str">
        <f t="shared" si="113"/>
        <v>ok</v>
      </c>
      <c r="AB360" s="125" t="str">
        <f t="shared" si="114"/>
        <v>ok</v>
      </c>
      <c r="AC360" s="125" t="str">
        <f t="shared" si="115"/>
        <v>ok</v>
      </c>
    </row>
    <row r="361" spans="1:29" x14ac:dyDescent="0.2">
      <c r="A361" s="132">
        <f t="shared" si="116"/>
        <v>353</v>
      </c>
      <c r="B361" s="6"/>
      <c r="C361" s="3"/>
      <c r="D361" s="3"/>
      <c r="E361" s="3"/>
      <c r="F361" s="5"/>
      <c r="G361" s="5"/>
      <c r="H361" s="2">
        <v>0</v>
      </c>
      <c r="I361" s="1">
        <v>0</v>
      </c>
      <c r="J361" s="1">
        <v>0</v>
      </c>
      <c r="K361" s="127">
        <f t="shared" si="99"/>
        <v>0</v>
      </c>
      <c r="L361" s="127">
        <f t="shared" si="103"/>
        <v>0</v>
      </c>
      <c r="M361" s="127">
        <f t="shared" si="100"/>
        <v>0</v>
      </c>
      <c r="N361" s="127">
        <f t="shared" si="104"/>
        <v>0</v>
      </c>
      <c r="O361" s="127">
        <f t="shared" si="105"/>
        <v>0</v>
      </c>
      <c r="P361" s="127">
        <f t="shared" si="106"/>
        <v>0</v>
      </c>
      <c r="Q361" s="127">
        <f t="shared" si="107"/>
        <v>0</v>
      </c>
      <c r="R361" s="1">
        <v>0</v>
      </c>
      <c r="S361" s="127">
        <f t="shared" si="108"/>
        <v>0</v>
      </c>
      <c r="T361" s="127">
        <f t="shared" si="101"/>
        <v>0</v>
      </c>
      <c r="U361" s="127">
        <f t="shared" si="109"/>
        <v>0</v>
      </c>
      <c r="W361" s="127">
        <f t="shared" si="110"/>
        <v>0</v>
      </c>
      <c r="X361" s="125">
        <f t="shared" si="111"/>
        <v>0</v>
      </c>
      <c r="Y361" s="125" t="str">
        <f t="shared" si="102"/>
        <v>ok</v>
      </c>
      <c r="Z361" s="125" t="str">
        <f t="shared" si="112"/>
        <v>ok</v>
      </c>
      <c r="AA361" s="125" t="str">
        <f t="shared" si="113"/>
        <v>ok</v>
      </c>
      <c r="AB361" s="125" t="str">
        <f t="shared" si="114"/>
        <v>ok</v>
      </c>
      <c r="AC361" s="125" t="str">
        <f t="shared" si="115"/>
        <v>ok</v>
      </c>
    </row>
    <row r="362" spans="1:29" x14ac:dyDescent="0.2">
      <c r="A362" s="132">
        <f t="shared" si="116"/>
        <v>354</v>
      </c>
      <c r="B362" s="6"/>
      <c r="C362" s="3"/>
      <c r="D362" s="3"/>
      <c r="E362" s="3"/>
      <c r="F362" s="5"/>
      <c r="G362" s="5"/>
      <c r="H362" s="2">
        <v>0</v>
      </c>
      <c r="I362" s="1">
        <v>0</v>
      </c>
      <c r="J362" s="1">
        <v>0</v>
      </c>
      <c r="K362" s="127">
        <f t="shared" si="99"/>
        <v>0</v>
      </c>
      <c r="L362" s="127">
        <f t="shared" si="103"/>
        <v>0</v>
      </c>
      <c r="M362" s="127">
        <f t="shared" si="100"/>
        <v>0</v>
      </c>
      <c r="N362" s="127">
        <f t="shared" si="104"/>
        <v>0</v>
      </c>
      <c r="O362" s="127">
        <f t="shared" si="105"/>
        <v>0</v>
      </c>
      <c r="P362" s="127">
        <f t="shared" si="106"/>
        <v>0</v>
      </c>
      <c r="Q362" s="127">
        <f t="shared" si="107"/>
        <v>0</v>
      </c>
      <c r="R362" s="1">
        <v>0</v>
      </c>
      <c r="S362" s="127">
        <f t="shared" si="108"/>
        <v>0</v>
      </c>
      <c r="T362" s="127">
        <f t="shared" si="101"/>
        <v>0</v>
      </c>
      <c r="U362" s="127">
        <f t="shared" si="109"/>
        <v>0</v>
      </c>
      <c r="W362" s="127">
        <f t="shared" si="110"/>
        <v>0</v>
      </c>
      <c r="X362" s="125">
        <f t="shared" si="111"/>
        <v>0</v>
      </c>
      <c r="Y362" s="125" t="str">
        <f t="shared" si="102"/>
        <v>ok</v>
      </c>
      <c r="Z362" s="125" t="str">
        <f t="shared" si="112"/>
        <v>ok</v>
      </c>
      <c r="AA362" s="125" t="str">
        <f t="shared" si="113"/>
        <v>ok</v>
      </c>
      <c r="AB362" s="125" t="str">
        <f t="shared" si="114"/>
        <v>ok</v>
      </c>
      <c r="AC362" s="125" t="str">
        <f t="shared" si="115"/>
        <v>ok</v>
      </c>
    </row>
    <row r="363" spans="1:29" x14ac:dyDescent="0.2">
      <c r="A363" s="132">
        <f t="shared" si="116"/>
        <v>355</v>
      </c>
      <c r="B363" s="6"/>
      <c r="C363" s="3"/>
      <c r="D363" s="3"/>
      <c r="E363" s="3"/>
      <c r="F363" s="5"/>
      <c r="G363" s="5"/>
      <c r="H363" s="2">
        <v>0</v>
      </c>
      <c r="I363" s="1">
        <v>0</v>
      </c>
      <c r="J363" s="1">
        <v>0</v>
      </c>
      <c r="K363" s="127">
        <f t="shared" si="99"/>
        <v>0</v>
      </c>
      <c r="L363" s="127">
        <f t="shared" si="103"/>
        <v>0</v>
      </c>
      <c r="M363" s="127">
        <f t="shared" si="100"/>
        <v>0</v>
      </c>
      <c r="N363" s="127">
        <f t="shared" si="104"/>
        <v>0</v>
      </c>
      <c r="O363" s="127">
        <f t="shared" si="105"/>
        <v>0</v>
      </c>
      <c r="P363" s="127">
        <f t="shared" si="106"/>
        <v>0</v>
      </c>
      <c r="Q363" s="127">
        <f t="shared" si="107"/>
        <v>0</v>
      </c>
      <c r="R363" s="1">
        <v>0</v>
      </c>
      <c r="S363" s="127">
        <f t="shared" si="108"/>
        <v>0</v>
      </c>
      <c r="T363" s="127">
        <f t="shared" si="101"/>
        <v>0</v>
      </c>
      <c r="U363" s="127">
        <f t="shared" si="109"/>
        <v>0</v>
      </c>
      <c r="W363" s="127">
        <f t="shared" si="110"/>
        <v>0</v>
      </c>
      <c r="X363" s="125">
        <f t="shared" si="111"/>
        <v>0</v>
      </c>
      <c r="Y363" s="125" t="str">
        <f t="shared" si="102"/>
        <v>ok</v>
      </c>
      <c r="Z363" s="125" t="str">
        <f t="shared" si="112"/>
        <v>ok</v>
      </c>
      <c r="AA363" s="125" t="str">
        <f t="shared" si="113"/>
        <v>ok</v>
      </c>
      <c r="AB363" s="125" t="str">
        <f t="shared" si="114"/>
        <v>ok</v>
      </c>
      <c r="AC363" s="125" t="str">
        <f t="shared" si="115"/>
        <v>ok</v>
      </c>
    </row>
    <row r="364" spans="1:29" x14ac:dyDescent="0.2">
      <c r="A364" s="132">
        <f t="shared" si="116"/>
        <v>356</v>
      </c>
      <c r="B364" s="6"/>
      <c r="C364" s="3"/>
      <c r="D364" s="3"/>
      <c r="E364" s="3"/>
      <c r="F364" s="5"/>
      <c r="G364" s="5"/>
      <c r="H364" s="2">
        <v>0</v>
      </c>
      <c r="I364" s="1">
        <v>0</v>
      </c>
      <c r="J364" s="1">
        <v>0</v>
      </c>
      <c r="K364" s="127">
        <f t="shared" si="99"/>
        <v>0</v>
      </c>
      <c r="L364" s="127">
        <f t="shared" si="103"/>
        <v>0</v>
      </c>
      <c r="M364" s="127">
        <f t="shared" si="100"/>
        <v>0</v>
      </c>
      <c r="N364" s="127">
        <f t="shared" si="104"/>
        <v>0</v>
      </c>
      <c r="O364" s="127">
        <f t="shared" si="105"/>
        <v>0</v>
      </c>
      <c r="P364" s="127">
        <f t="shared" si="106"/>
        <v>0</v>
      </c>
      <c r="Q364" s="127">
        <f t="shared" si="107"/>
        <v>0</v>
      </c>
      <c r="R364" s="1">
        <v>0</v>
      </c>
      <c r="S364" s="127">
        <f t="shared" si="108"/>
        <v>0</v>
      </c>
      <c r="T364" s="127">
        <f t="shared" si="101"/>
        <v>0</v>
      </c>
      <c r="U364" s="127">
        <f t="shared" si="109"/>
        <v>0</v>
      </c>
      <c r="W364" s="127">
        <f t="shared" si="110"/>
        <v>0</v>
      </c>
      <c r="X364" s="125">
        <f t="shared" si="111"/>
        <v>0</v>
      </c>
      <c r="Y364" s="125" t="str">
        <f t="shared" si="102"/>
        <v>ok</v>
      </c>
      <c r="Z364" s="125" t="str">
        <f t="shared" si="112"/>
        <v>ok</v>
      </c>
      <c r="AA364" s="125" t="str">
        <f t="shared" si="113"/>
        <v>ok</v>
      </c>
      <c r="AB364" s="125" t="str">
        <f t="shared" si="114"/>
        <v>ok</v>
      </c>
      <c r="AC364" s="125" t="str">
        <f t="shared" si="115"/>
        <v>ok</v>
      </c>
    </row>
    <row r="365" spans="1:29" x14ac:dyDescent="0.2">
      <c r="A365" s="132">
        <f t="shared" si="116"/>
        <v>357</v>
      </c>
      <c r="B365" s="6"/>
      <c r="C365" s="3"/>
      <c r="D365" s="3"/>
      <c r="E365" s="3"/>
      <c r="F365" s="5"/>
      <c r="G365" s="5"/>
      <c r="H365" s="2">
        <v>0</v>
      </c>
      <c r="I365" s="1">
        <v>0</v>
      </c>
      <c r="J365" s="1">
        <v>0</v>
      </c>
      <c r="K365" s="127">
        <f t="shared" si="99"/>
        <v>0</v>
      </c>
      <c r="L365" s="127">
        <f t="shared" si="103"/>
        <v>0</v>
      </c>
      <c r="M365" s="127">
        <f t="shared" si="100"/>
        <v>0</v>
      </c>
      <c r="N365" s="127">
        <f t="shared" si="104"/>
        <v>0</v>
      </c>
      <c r="O365" s="127">
        <f t="shared" si="105"/>
        <v>0</v>
      </c>
      <c r="P365" s="127">
        <f t="shared" si="106"/>
        <v>0</v>
      </c>
      <c r="Q365" s="127">
        <f t="shared" si="107"/>
        <v>0</v>
      </c>
      <c r="R365" s="1">
        <v>0</v>
      </c>
      <c r="S365" s="127">
        <f t="shared" si="108"/>
        <v>0</v>
      </c>
      <c r="T365" s="127">
        <f t="shared" si="101"/>
        <v>0</v>
      </c>
      <c r="U365" s="127">
        <f t="shared" si="109"/>
        <v>0</v>
      </c>
      <c r="W365" s="127">
        <f t="shared" si="110"/>
        <v>0</v>
      </c>
      <c r="X365" s="125">
        <f t="shared" si="111"/>
        <v>0</v>
      </c>
      <c r="Y365" s="125" t="str">
        <f t="shared" si="102"/>
        <v>ok</v>
      </c>
      <c r="Z365" s="125" t="str">
        <f t="shared" si="112"/>
        <v>ok</v>
      </c>
      <c r="AA365" s="125" t="str">
        <f t="shared" si="113"/>
        <v>ok</v>
      </c>
      <c r="AB365" s="125" t="str">
        <f t="shared" si="114"/>
        <v>ok</v>
      </c>
      <c r="AC365" s="125" t="str">
        <f t="shared" si="115"/>
        <v>ok</v>
      </c>
    </row>
    <row r="366" spans="1:29" x14ac:dyDescent="0.2">
      <c r="A366" s="132">
        <f t="shared" si="116"/>
        <v>358</v>
      </c>
      <c r="B366" s="6"/>
      <c r="C366" s="3"/>
      <c r="D366" s="3"/>
      <c r="E366" s="3"/>
      <c r="F366" s="5"/>
      <c r="G366" s="5"/>
      <c r="H366" s="2">
        <v>0</v>
      </c>
      <c r="I366" s="1">
        <v>0</v>
      </c>
      <c r="J366" s="1">
        <v>0</v>
      </c>
      <c r="K366" s="127">
        <f t="shared" si="99"/>
        <v>0</v>
      </c>
      <c r="L366" s="127">
        <f t="shared" si="103"/>
        <v>0</v>
      </c>
      <c r="M366" s="127">
        <f t="shared" si="100"/>
        <v>0</v>
      </c>
      <c r="N366" s="127">
        <f t="shared" si="104"/>
        <v>0</v>
      </c>
      <c r="O366" s="127">
        <f t="shared" si="105"/>
        <v>0</v>
      </c>
      <c r="P366" s="127">
        <f t="shared" si="106"/>
        <v>0</v>
      </c>
      <c r="Q366" s="127">
        <f t="shared" si="107"/>
        <v>0</v>
      </c>
      <c r="R366" s="1">
        <v>0</v>
      </c>
      <c r="S366" s="127">
        <f t="shared" si="108"/>
        <v>0</v>
      </c>
      <c r="T366" s="127">
        <f t="shared" si="101"/>
        <v>0</v>
      </c>
      <c r="U366" s="127">
        <f t="shared" si="109"/>
        <v>0</v>
      </c>
      <c r="W366" s="127">
        <f t="shared" si="110"/>
        <v>0</v>
      </c>
      <c r="X366" s="125">
        <f t="shared" si="111"/>
        <v>0</v>
      </c>
      <c r="Y366" s="125" t="str">
        <f t="shared" si="102"/>
        <v>ok</v>
      </c>
      <c r="Z366" s="125" t="str">
        <f t="shared" si="112"/>
        <v>ok</v>
      </c>
      <c r="AA366" s="125" t="str">
        <f t="shared" si="113"/>
        <v>ok</v>
      </c>
      <c r="AB366" s="125" t="str">
        <f t="shared" si="114"/>
        <v>ok</v>
      </c>
      <c r="AC366" s="125" t="str">
        <f t="shared" si="115"/>
        <v>ok</v>
      </c>
    </row>
    <row r="367" spans="1:29" x14ac:dyDescent="0.2">
      <c r="A367" s="132">
        <f t="shared" si="116"/>
        <v>359</v>
      </c>
      <c r="B367" s="6"/>
      <c r="C367" s="3"/>
      <c r="D367" s="3"/>
      <c r="E367" s="3"/>
      <c r="F367" s="5"/>
      <c r="G367" s="5"/>
      <c r="H367" s="2">
        <v>0</v>
      </c>
      <c r="I367" s="1">
        <v>0</v>
      </c>
      <c r="J367" s="1">
        <v>0</v>
      </c>
      <c r="K367" s="127">
        <f t="shared" si="99"/>
        <v>0</v>
      </c>
      <c r="L367" s="127">
        <f t="shared" si="103"/>
        <v>0</v>
      </c>
      <c r="M367" s="127">
        <f t="shared" si="100"/>
        <v>0</v>
      </c>
      <c r="N367" s="127">
        <f t="shared" si="104"/>
        <v>0</v>
      </c>
      <c r="O367" s="127">
        <f t="shared" si="105"/>
        <v>0</v>
      </c>
      <c r="P367" s="127">
        <f t="shared" si="106"/>
        <v>0</v>
      </c>
      <c r="Q367" s="127">
        <f t="shared" si="107"/>
        <v>0</v>
      </c>
      <c r="R367" s="1">
        <v>0</v>
      </c>
      <c r="S367" s="127">
        <f t="shared" si="108"/>
        <v>0</v>
      </c>
      <c r="T367" s="127">
        <f t="shared" si="101"/>
        <v>0</v>
      </c>
      <c r="U367" s="127">
        <f t="shared" si="109"/>
        <v>0</v>
      </c>
      <c r="W367" s="127">
        <f t="shared" si="110"/>
        <v>0</v>
      </c>
      <c r="X367" s="125">
        <f t="shared" si="111"/>
        <v>0</v>
      </c>
      <c r="Y367" s="125" t="str">
        <f t="shared" si="102"/>
        <v>ok</v>
      </c>
      <c r="Z367" s="125" t="str">
        <f t="shared" si="112"/>
        <v>ok</v>
      </c>
      <c r="AA367" s="125" t="str">
        <f t="shared" si="113"/>
        <v>ok</v>
      </c>
      <c r="AB367" s="125" t="str">
        <f t="shared" si="114"/>
        <v>ok</v>
      </c>
      <c r="AC367" s="125" t="str">
        <f t="shared" si="115"/>
        <v>ok</v>
      </c>
    </row>
    <row r="368" spans="1:29" x14ac:dyDescent="0.2">
      <c r="A368" s="132">
        <f t="shared" si="116"/>
        <v>360</v>
      </c>
      <c r="B368" s="6"/>
      <c r="C368" s="3"/>
      <c r="D368" s="3"/>
      <c r="E368" s="3"/>
      <c r="F368" s="5"/>
      <c r="G368" s="5"/>
      <c r="H368" s="2">
        <v>0</v>
      </c>
      <c r="I368" s="1">
        <v>0</v>
      </c>
      <c r="J368" s="1">
        <v>0</v>
      </c>
      <c r="K368" s="127">
        <f t="shared" si="99"/>
        <v>0</v>
      </c>
      <c r="L368" s="127">
        <f t="shared" si="103"/>
        <v>0</v>
      </c>
      <c r="M368" s="127">
        <f t="shared" si="100"/>
        <v>0</v>
      </c>
      <c r="N368" s="127">
        <f t="shared" si="104"/>
        <v>0</v>
      </c>
      <c r="O368" s="127">
        <f t="shared" si="105"/>
        <v>0</v>
      </c>
      <c r="P368" s="127">
        <f t="shared" si="106"/>
        <v>0</v>
      </c>
      <c r="Q368" s="127">
        <f t="shared" si="107"/>
        <v>0</v>
      </c>
      <c r="R368" s="1">
        <v>0</v>
      </c>
      <c r="S368" s="127">
        <f t="shared" si="108"/>
        <v>0</v>
      </c>
      <c r="T368" s="127">
        <f t="shared" si="101"/>
        <v>0</v>
      </c>
      <c r="U368" s="127">
        <f t="shared" si="109"/>
        <v>0</v>
      </c>
      <c r="W368" s="127">
        <f t="shared" si="110"/>
        <v>0</v>
      </c>
      <c r="X368" s="125">
        <f t="shared" si="111"/>
        <v>0</v>
      </c>
      <c r="Y368" s="125" t="str">
        <f t="shared" si="102"/>
        <v>ok</v>
      </c>
      <c r="Z368" s="125" t="str">
        <f t="shared" si="112"/>
        <v>ok</v>
      </c>
      <c r="AA368" s="125" t="str">
        <f t="shared" si="113"/>
        <v>ok</v>
      </c>
      <c r="AB368" s="125" t="str">
        <f t="shared" si="114"/>
        <v>ok</v>
      </c>
      <c r="AC368" s="125" t="str">
        <f t="shared" si="115"/>
        <v>ok</v>
      </c>
    </row>
    <row r="369" spans="1:29" x14ac:dyDescent="0.2">
      <c r="A369" s="132">
        <f t="shared" si="116"/>
        <v>361</v>
      </c>
      <c r="B369" s="6"/>
      <c r="C369" s="3"/>
      <c r="D369" s="3"/>
      <c r="E369" s="3"/>
      <c r="F369" s="5"/>
      <c r="G369" s="5"/>
      <c r="H369" s="2">
        <v>0</v>
      </c>
      <c r="I369" s="1">
        <v>0</v>
      </c>
      <c r="J369" s="1">
        <v>0</v>
      </c>
      <c r="K369" s="127">
        <f t="shared" si="99"/>
        <v>0</v>
      </c>
      <c r="L369" s="127">
        <f t="shared" si="103"/>
        <v>0</v>
      </c>
      <c r="M369" s="127">
        <f t="shared" si="100"/>
        <v>0</v>
      </c>
      <c r="N369" s="127">
        <f t="shared" si="104"/>
        <v>0</v>
      </c>
      <c r="O369" s="127">
        <f t="shared" si="105"/>
        <v>0</v>
      </c>
      <c r="P369" s="127">
        <f t="shared" si="106"/>
        <v>0</v>
      </c>
      <c r="Q369" s="127">
        <f t="shared" si="107"/>
        <v>0</v>
      </c>
      <c r="R369" s="1">
        <v>0</v>
      </c>
      <c r="S369" s="127">
        <f t="shared" si="108"/>
        <v>0</v>
      </c>
      <c r="T369" s="127">
        <f t="shared" si="101"/>
        <v>0</v>
      </c>
      <c r="U369" s="127">
        <f t="shared" si="109"/>
        <v>0</v>
      </c>
      <c r="W369" s="127">
        <f t="shared" si="110"/>
        <v>0</v>
      </c>
      <c r="X369" s="125">
        <f t="shared" si="111"/>
        <v>0</v>
      </c>
      <c r="Y369" s="125" t="str">
        <f t="shared" si="102"/>
        <v>ok</v>
      </c>
      <c r="Z369" s="125" t="str">
        <f t="shared" si="112"/>
        <v>ok</v>
      </c>
      <c r="AA369" s="125" t="str">
        <f t="shared" si="113"/>
        <v>ok</v>
      </c>
      <c r="AB369" s="125" t="str">
        <f t="shared" si="114"/>
        <v>ok</v>
      </c>
      <c r="AC369" s="125" t="str">
        <f t="shared" si="115"/>
        <v>ok</v>
      </c>
    </row>
    <row r="370" spans="1:29" x14ac:dyDescent="0.2">
      <c r="A370" s="132">
        <f t="shared" si="116"/>
        <v>362</v>
      </c>
      <c r="B370" s="6"/>
      <c r="C370" s="3"/>
      <c r="D370" s="3"/>
      <c r="E370" s="3"/>
      <c r="F370" s="5"/>
      <c r="G370" s="5"/>
      <c r="H370" s="2">
        <v>0</v>
      </c>
      <c r="I370" s="1">
        <v>0</v>
      </c>
      <c r="J370" s="1">
        <v>0</v>
      </c>
      <c r="K370" s="127">
        <f t="shared" si="99"/>
        <v>0</v>
      </c>
      <c r="L370" s="127">
        <f t="shared" si="103"/>
        <v>0</v>
      </c>
      <c r="M370" s="127">
        <f t="shared" si="100"/>
        <v>0</v>
      </c>
      <c r="N370" s="127">
        <f t="shared" si="104"/>
        <v>0</v>
      </c>
      <c r="O370" s="127">
        <f t="shared" si="105"/>
        <v>0</v>
      </c>
      <c r="P370" s="127">
        <f t="shared" si="106"/>
        <v>0</v>
      </c>
      <c r="Q370" s="127">
        <f t="shared" si="107"/>
        <v>0</v>
      </c>
      <c r="R370" s="1">
        <v>0</v>
      </c>
      <c r="S370" s="127">
        <f t="shared" si="108"/>
        <v>0</v>
      </c>
      <c r="T370" s="127">
        <f t="shared" si="101"/>
        <v>0</v>
      </c>
      <c r="U370" s="127">
        <f t="shared" si="109"/>
        <v>0</v>
      </c>
      <c r="W370" s="127">
        <f t="shared" si="110"/>
        <v>0</v>
      </c>
      <c r="X370" s="125">
        <f t="shared" si="111"/>
        <v>0</v>
      </c>
      <c r="Y370" s="125" t="str">
        <f t="shared" si="102"/>
        <v>ok</v>
      </c>
      <c r="Z370" s="125" t="str">
        <f t="shared" si="112"/>
        <v>ok</v>
      </c>
      <c r="AA370" s="125" t="str">
        <f t="shared" si="113"/>
        <v>ok</v>
      </c>
      <c r="AB370" s="125" t="str">
        <f t="shared" si="114"/>
        <v>ok</v>
      </c>
      <c r="AC370" s="125" t="str">
        <f t="shared" si="115"/>
        <v>ok</v>
      </c>
    </row>
    <row r="371" spans="1:29" x14ac:dyDescent="0.2">
      <c r="A371" s="132">
        <f t="shared" si="116"/>
        <v>363</v>
      </c>
      <c r="B371" s="6"/>
      <c r="C371" s="3"/>
      <c r="D371" s="3"/>
      <c r="E371" s="3"/>
      <c r="F371" s="5"/>
      <c r="G371" s="5"/>
      <c r="H371" s="2">
        <v>0</v>
      </c>
      <c r="I371" s="1">
        <v>0</v>
      </c>
      <c r="J371" s="1">
        <v>0</v>
      </c>
      <c r="K371" s="127">
        <f t="shared" si="99"/>
        <v>0</v>
      </c>
      <c r="L371" s="127">
        <f t="shared" si="103"/>
        <v>0</v>
      </c>
      <c r="M371" s="127">
        <f t="shared" si="100"/>
        <v>0</v>
      </c>
      <c r="N371" s="127">
        <f t="shared" si="104"/>
        <v>0</v>
      </c>
      <c r="O371" s="127">
        <f t="shared" si="105"/>
        <v>0</v>
      </c>
      <c r="P371" s="127">
        <f t="shared" si="106"/>
        <v>0</v>
      </c>
      <c r="Q371" s="127">
        <f t="shared" si="107"/>
        <v>0</v>
      </c>
      <c r="R371" s="1">
        <v>0</v>
      </c>
      <c r="S371" s="127">
        <f t="shared" si="108"/>
        <v>0</v>
      </c>
      <c r="T371" s="127">
        <f t="shared" si="101"/>
        <v>0</v>
      </c>
      <c r="U371" s="127">
        <f t="shared" si="109"/>
        <v>0</v>
      </c>
      <c r="W371" s="127">
        <f t="shared" si="110"/>
        <v>0</v>
      </c>
      <c r="X371" s="125">
        <f t="shared" si="111"/>
        <v>0</v>
      </c>
      <c r="Y371" s="125" t="str">
        <f t="shared" si="102"/>
        <v>ok</v>
      </c>
      <c r="Z371" s="125" t="str">
        <f t="shared" si="112"/>
        <v>ok</v>
      </c>
      <c r="AA371" s="125" t="str">
        <f t="shared" si="113"/>
        <v>ok</v>
      </c>
      <c r="AB371" s="125" t="str">
        <f t="shared" si="114"/>
        <v>ok</v>
      </c>
      <c r="AC371" s="125" t="str">
        <f t="shared" si="115"/>
        <v>ok</v>
      </c>
    </row>
    <row r="372" spans="1:29" x14ac:dyDescent="0.2">
      <c r="A372" s="132">
        <f t="shared" si="116"/>
        <v>364</v>
      </c>
      <c r="B372" s="6"/>
      <c r="C372" s="3"/>
      <c r="D372" s="3"/>
      <c r="E372" s="3"/>
      <c r="F372" s="5"/>
      <c r="G372" s="5"/>
      <c r="H372" s="2">
        <v>0</v>
      </c>
      <c r="I372" s="1">
        <v>0</v>
      </c>
      <c r="J372" s="1">
        <v>0</v>
      </c>
      <c r="K372" s="127">
        <f t="shared" si="99"/>
        <v>0</v>
      </c>
      <c r="L372" s="127">
        <f t="shared" si="103"/>
        <v>0</v>
      </c>
      <c r="M372" s="127">
        <f t="shared" si="100"/>
        <v>0</v>
      </c>
      <c r="N372" s="127">
        <f t="shared" si="104"/>
        <v>0</v>
      </c>
      <c r="O372" s="127">
        <f t="shared" si="105"/>
        <v>0</v>
      </c>
      <c r="P372" s="127">
        <f t="shared" si="106"/>
        <v>0</v>
      </c>
      <c r="Q372" s="127">
        <f t="shared" si="107"/>
        <v>0</v>
      </c>
      <c r="R372" s="1">
        <v>0</v>
      </c>
      <c r="S372" s="127">
        <f t="shared" si="108"/>
        <v>0</v>
      </c>
      <c r="T372" s="127">
        <f t="shared" si="101"/>
        <v>0</v>
      </c>
      <c r="U372" s="127">
        <f t="shared" si="109"/>
        <v>0</v>
      </c>
      <c r="W372" s="127">
        <f t="shared" si="110"/>
        <v>0</v>
      </c>
      <c r="X372" s="125">
        <f t="shared" si="111"/>
        <v>0</v>
      </c>
      <c r="Y372" s="125" t="str">
        <f t="shared" si="102"/>
        <v>ok</v>
      </c>
      <c r="Z372" s="125" t="str">
        <f t="shared" si="112"/>
        <v>ok</v>
      </c>
      <c r="AA372" s="125" t="str">
        <f t="shared" si="113"/>
        <v>ok</v>
      </c>
      <c r="AB372" s="125" t="str">
        <f t="shared" si="114"/>
        <v>ok</v>
      </c>
      <c r="AC372" s="125" t="str">
        <f t="shared" si="115"/>
        <v>ok</v>
      </c>
    </row>
    <row r="373" spans="1:29" x14ac:dyDescent="0.2">
      <c r="A373" s="132">
        <f t="shared" si="116"/>
        <v>365</v>
      </c>
      <c r="B373" s="6"/>
      <c r="C373" s="3"/>
      <c r="D373" s="3"/>
      <c r="E373" s="3"/>
      <c r="F373" s="5"/>
      <c r="G373" s="5"/>
      <c r="H373" s="2">
        <v>0</v>
      </c>
      <c r="I373" s="1">
        <v>0</v>
      </c>
      <c r="J373" s="1">
        <v>0</v>
      </c>
      <c r="K373" s="127">
        <f t="shared" si="99"/>
        <v>0</v>
      </c>
      <c r="L373" s="127">
        <f t="shared" si="103"/>
        <v>0</v>
      </c>
      <c r="M373" s="127">
        <f t="shared" si="100"/>
        <v>0</v>
      </c>
      <c r="N373" s="127">
        <f t="shared" si="104"/>
        <v>0</v>
      </c>
      <c r="O373" s="127">
        <f t="shared" si="105"/>
        <v>0</v>
      </c>
      <c r="P373" s="127">
        <f t="shared" si="106"/>
        <v>0</v>
      </c>
      <c r="Q373" s="127">
        <f t="shared" si="107"/>
        <v>0</v>
      </c>
      <c r="R373" s="1">
        <v>0</v>
      </c>
      <c r="S373" s="127">
        <f t="shared" si="108"/>
        <v>0</v>
      </c>
      <c r="T373" s="127">
        <f t="shared" si="101"/>
        <v>0</v>
      </c>
      <c r="U373" s="127">
        <f t="shared" si="109"/>
        <v>0</v>
      </c>
      <c r="W373" s="127">
        <f t="shared" si="110"/>
        <v>0</v>
      </c>
      <c r="X373" s="125">
        <f t="shared" si="111"/>
        <v>0</v>
      </c>
      <c r="Y373" s="125" t="str">
        <f t="shared" si="102"/>
        <v>ok</v>
      </c>
      <c r="Z373" s="125" t="str">
        <f t="shared" si="112"/>
        <v>ok</v>
      </c>
      <c r="AA373" s="125" t="str">
        <f t="shared" si="113"/>
        <v>ok</v>
      </c>
      <c r="AB373" s="125" t="str">
        <f t="shared" si="114"/>
        <v>ok</v>
      </c>
      <c r="AC373" s="125" t="str">
        <f t="shared" si="115"/>
        <v>ok</v>
      </c>
    </row>
    <row r="374" spans="1:29" x14ac:dyDescent="0.2">
      <c r="A374" s="132">
        <f t="shared" si="116"/>
        <v>366</v>
      </c>
      <c r="B374" s="6"/>
      <c r="C374" s="3"/>
      <c r="D374" s="3"/>
      <c r="E374" s="3"/>
      <c r="F374" s="5"/>
      <c r="G374" s="5"/>
      <c r="H374" s="2">
        <v>0</v>
      </c>
      <c r="I374" s="1">
        <v>0</v>
      </c>
      <c r="J374" s="1">
        <v>0</v>
      </c>
      <c r="K374" s="127">
        <f t="shared" si="99"/>
        <v>0</v>
      </c>
      <c r="L374" s="127">
        <f t="shared" si="103"/>
        <v>0</v>
      </c>
      <c r="M374" s="127">
        <f t="shared" si="100"/>
        <v>0</v>
      </c>
      <c r="N374" s="127">
        <f t="shared" si="104"/>
        <v>0</v>
      </c>
      <c r="O374" s="127">
        <f t="shared" si="105"/>
        <v>0</v>
      </c>
      <c r="P374" s="127">
        <f t="shared" si="106"/>
        <v>0</v>
      </c>
      <c r="Q374" s="127">
        <f t="shared" si="107"/>
        <v>0</v>
      </c>
      <c r="R374" s="1">
        <v>0</v>
      </c>
      <c r="S374" s="127">
        <f t="shared" si="108"/>
        <v>0</v>
      </c>
      <c r="T374" s="127">
        <f t="shared" si="101"/>
        <v>0</v>
      </c>
      <c r="U374" s="127">
        <f t="shared" si="109"/>
        <v>0</v>
      </c>
      <c r="W374" s="127">
        <f t="shared" si="110"/>
        <v>0</v>
      </c>
      <c r="X374" s="125">
        <f t="shared" si="111"/>
        <v>0</v>
      </c>
      <c r="Y374" s="125" t="str">
        <f t="shared" si="102"/>
        <v>ok</v>
      </c>
      <c r="Z374" s="125" t="str">
        <f t="shared" si="112"/>
        <v>ok</v>
      </c>
      <c r="AA374" s="125" t="str">
        <f t="shared" si="113"/>
        <v>ok</v>
      </c>
      <c r="AB374" s="125" t="str">
        <f t="shared" si="114"/>
        <v>ok</v>
      </c>
      <c r="AC374" s="125" t="str">
        <f t="shared" si="115"/>
        <v>ok</v>
      </c>
    </row>
    <row r="375" spans="1:29" x14ac:dyDescent="0.2">
      <c r="A375" s="132">
        <f t="shared" si="116"/>
        <v>367</v>
      </c>
      <c r="B375" s="6"/>
      <c r="C375" s="3"/>
      <c r="D375" s="3"/>
      <c r="E375" s="3"/>
      <c r="F375" s="5"/>
      <c r="G375" s="5"/>
      <c r="H375" s="2">
        <v>0</v>
      </c>
      <c r="I375" s="1">
        <v>0</v>
      </c>
      <c r="J375" s="1">
        <v>0</v>
      </c>
      <c r="K375" s="127">
        <f t="shared" si="99"/>
        <v>0</v>
      </c>
      <c r="L375" s="127">
        <f t="shared" si="103"/>
        <v>0</v>
      </c>
      <c r="M375" s="127">
        <f t="shared" si="100"/>
        <v>0</v>
      </c>
      <c r="N375" s="127">
        <f t="shared" si="104"/>
        <v>0</v>
      </c>
      <c r="O375" s="127">
        <f t="shared" si="105"/>
        <v>0</v>
      </c>
      <c r="P375" s="127">
        <f t="shared" si="106"/>
        <v>0</v>
      </c>
      <c r="Q375" s="127">
        <f t="shared" si="107"/>
        <v>0</v>
      </c>
      <c r="R375" s="1">
        <v>0</v>
      </c>
      <c r="S375" s="127">
        <f t="shared" si="108"/>
        <v>0</v>
      </c>
      <c r="T375" s="127">
        <f t="shared" si="101"/>
        <v>0</v>
      </c>
      <c r="U375" s="127">
        <f t="shared" si="109"/>
        <v>0</v>
      </c>
      <c r="W375" s="127">
        <f t="shared" si="110"/>
        <v>0</v>
      </c>
      <c r="X375" s="125">
        <f t="shared" si="111"/>
        <v>0</v>
      </c>
      <c r="Y375" s="125" t="str">
        <f t="shared" si="102"/>
        <v>ok</v>
      </c>
      <c r="Z375" s="125" t="str">
        <f t="shared" si="112"/>
        <v>ok</v>
      </c>
      <c r="AA375" s="125" t="str">
        <f t="shared" si="113"/>
        <v>ok</v>
      </c>
      <c r="AB375" s="125" t="str">
        <f t="shared" si="114"/>
        <v>ok</v>
      </c>
      <c r="AC375" s="125" t="str">
        <f t="shared" si="115"/>
        <v>ok</v>
      </c>
    </row>
    <row r="376" spans="1:29" x14ac:dyDescent="0.2">
      <c r="A376" s="132">
        <f t="shared" si="116"/>
        <v>368</v>
      </c>
      <c r="B376" s="6"/>
      <c r="C376" s="3"/>
      <c r="D376" s="3"/>
      <c r="E376" s="3"/>
      <c r="F376" s="5"/>
      <c r="G376" s="5"/>
      <c r="H376" s="2">
        <v>0</v>
      </c>
      <c r="I376" s="1">
        <v>0</v>
      </c>
      <c r="J376" s="1">
        <v>0</v>
      </c>
      <c r="K376" s="127">
        <f t="shared" si="99"/>
        <v>0</v>
      </c>
      <c r="L376" s="127">
        <f t="shared" si="103"/>
        <v>0</v>
      </c>
      <c r="M376" s="127">
        <f t="shared" si="100"/>
        <v>0</v>
      </c>
      <c r="N376" s="127">
        <f t="shared" si="104"/>
        <v>0</v>
      </c>
      <c r="O376" s="127">
        <f t="shared" si="105"/>
        <v>0</v>
      </c>
      <c r="P376" s="127">
        <f t="shared" si="106"/>
        <v>0</v>
      </c>
      <c r="Q376" s="127">
        <f t="shared" si="107"/>
        <v>0</v>
      </c>
      <c r="R376" s="1">
        <v>0</v>
      </c>
      <c r="S376" s="127">
        <f t="shared" si="108"/>
        <v>0</v>
      </c>
      <c r="T376" s="127">
        <f t="shared" si="101"/>
        <v>0</v>
      </c>
      <c r="U376" s="127">
        <f t="shared" si="109"/>
        <v>0</v>
      </c>
      <c r="W376" s="127">
        <f t="shared" si="110"/>
        <v>0</v>
      </c>
      <c r="X376" s="125">
        <f t="shared" si="111"/>
        <v>0</v>
      </c>
      <c r="Y376" s="125" t="str">
        <f t="shared" si="102"/>
        <v>ok</v>
      </c>
      <c r="Z376" s="125" t="str">
        <f t="shared" si="112"/>
        <v>ok</v>
      </c>
      <c r="AA376" s="125" t="str">
        <f t="shared" si="113"/>
        <v>ok</v>
      </c>
      <c r="AB376" s="125" t="str">
        <f t="shared" si="114"/>
        <v>ok</v>
      </c>
      <c r="AC376" s="125" t="str">
        <f t="shared" si="115"/>
        <v>ok</v>
      </c>
    </row>
    <row r="377" spans="1:29" x14ac:dyDescent="0.2">
      <c r="A377" s="132">
        <f t="shared" si="116"/>
        <v>369</v>
      </c>
      <c r="B377" s="6"/>
      <c r="C377" s="3"/>
      <c r="D377" s="3"/>
      <c r="E377" s="3"/>
      <c r="F377" s="5"/>
      <c r="G377" s="5"/>
      <c r="H377" s="2">
        <v>0</v>
      </c>
      <c r="I377" s="1">
        <v>0</v>
      </c>
      <c r="J377" s="1">
        <v>0</v>
      </c>
      <c r="K377" s="127">
        <f t="shared" si="99"/>
        <v>0</v>
      </c>
      <c r="L377" s="127">
        <f t="shared" si="103"/>
        <v>0</v>
      </c>
      <c r="M377" s="127">
        <f t="shared" si="100"/>
        <v>0</v>
      </c>
      <c r="N377" s="127">
        <f t="shared" si="104"/>
        <v>0</v>
      </c>
      <c r="O377" s="127">
        <f t="shared" si="105"/>
        <v>0</v>
      </c>
      <c r="P377" s="127">
        <f t="shared" si="106"/>
        <v>0</v>
      </c>
      <c r="Q377" s="127">
        <f t="shared" si="107"/>
        <v>0</v>
      </c>
      <c r="R377" s="1">
        <v>0</v>
      </c>
      <c r="S377" s="127">
        <f t="shared" si="108"/>
        <v>0</v>
      </c>
      <c r="T377" s="127">
        <f t="shared" si="101"/>
        <v>0</v>
      </c>
      <c r="U377" s="127">
        <f t="shared" si="109"/>
        <v>0</v>
      </c>
      <c r="W377" s="127">
        <f t="shared" si="110"/>
        <v>0</v>
      </c>
      <c r="X377" s="125">
        <f t="shared" si="111"/>
        <v>0</v>
      </c>
      <c r="Y377" s="125" t="str">
        <f t="shared" si="102"/>
        <v>ok</v>
      </c>
      <c r="Z377" s="125" t="str">
        <f t="shared" si="112"/>
        <v>ok</v>
      </c>
      <c r="AA377" s="125" t="str">
        <f t="shared" si="113"/>
        <v>ok</v>
      </c>
      <c r="AB377" s="125" t="str">
        <f t="shared" si="114"/>
        <v>ok</v>
      </c>
      <c r="AC377" s="125" t="str">
        <f t="shared" si="115"/>
        <v>ok</v>
      </c>
    </row>
    <row r="378" spans="1:29" x14ac:dyDescent="0.2">
      <c r="A378" s="132">
        <f t="shared" si="116"/>
        <v>370</v>
      </c>
      <c r="B378" s="6"/>
      <c r="C378" s="3"/>
      <c r="D378" s="3"/>
      <c r="E378" s="3"/>
      <c r="F378" s="5"/>
      <c r="G378" s="5"/>
      <c r="H378" s="2">
        <v>0</v>
      </c>
      <c r="I378" s="1">
        <v>0</v>
      </c>
      <c r="J378" s="1">
        <v>0</v>
      </c>
      <c r="K378" s="127">
        <f t="shared" si="99"/>
        <v>0</v>
      </c>
      <c r="L378" s="127">
        <f t="shared" si="103"/>
        <v>0</v>
      </c>
      <c r="M378" s="127">
        <f t="shared" si="100"/>
        <v>0</v>
      </c>
      <c r="N378" s="127">
        <f t="shared" si="104"/>
        <v>0</v>
      </c>
      <c r="O378" s="127">
        <f t="shared" si="105"/>
        <v>0</v>
      </c>
      <c r="P378" s="127">
        <f t="shared" si="106"/>
        <v>0</v>
      </c>
      <c r="Q378" s="127">
        <f t="shared" si="107"/>
        <v>0</v>
      </c>
      <c r="R378" s="1">
        <v>0</v>
      </c>
      <c r="S378" s="127">
        <f t="shared" si="108"/>
        <v>0</v>
      </c>
      <c r="T378" s="127">
        <f t="shared" si="101"/>
        <v>0</v>
      </c>
      <c r="U378" s="127">
        <f t="shared" si="109"/>
        <v>0</v>
      </c>
      <c r="W378" s="127">
        <f t="shared" si="110"/>
        <v>0</v>
      </c>
      <c r="X378" s="125">
        <f t="shared" si="111"/>
        <v>0</v>
      </c>
      <c r="Y378" s="125" t="str">
        <f t="shared" si="102"/>
        <v>ok</v>
      </c>
      <c r="Z378" s="125" t="str">
        <f t="shared" si="112"/>
        <v>ok</v>
      </c>
      <c r="AA378" s="125" t="str">
        <f t="shared" si="113"/>
        <v>ok</v>
      </c>
      <c r="AB378" s="125" t="str">
        <f t="shared" si="114"/>
        <v>ok</v>
      </c>
      <c r="AC378" s="125" t="str">
        <f t="shared" si="115"/>
        <v>ok</v>
      </c>
    </row>
    <row r="379" spans="1:29" x14ac:dyDescent="0.2">
      <c r="A379" s="132">
        <f t="shared" si="116"/>
        <v>371</v>
      </c>
      <c r="B379" s="6"/>
      <c r="C379" s="3"/>
      <c r="D379" s="3"/>
      <c r="E379" s="3"/>
      <c r="F379" s="5"/>
      <c r="G379" s="5"/>
      <c r="H379" s="2">
        <v>0</v>
      </c>
      <c r="I379" s="1">
        <v>0</v>
      </c>
      <c r="J379" s="1">
        <v>0</v>
      </c>
      <c r="K379" s="127">
        <f t="shared" si="99"/>
        <v>0</v>
      </c>
      <c r="L379" s="127">
        <f t="shared" si="103"/>
        <v>0</v>
      </c>
      <c r="M379" s="127">
        <f t="shared" si="100"/>
        <v>0</v>
      </c>
      <c r="N379" s="127">
        <f t="shared" si="104"/>
        <v>0</v>
      </c>
      <c r="O379" s="127">
        <f t="shared" si="105"/>
        <v>0</v>
      </c>
      <c r="P379" s="127">
        <f t="shared" si="106"/>
        <v>0</v>
      </c>
      <c r="Q379" s="127">
        <f t="shared" si="107"/>
        <v>0</v>
      </c>
      <c r="R379" s="1">
        <v>0</v>
      </c>
      <c r="S379" s="127">
        <f t="shared" si="108"/>
        <v>0</v>
      </c>
      <c r="T379" s="127">
        <f t="shared" si="101"/>
        <v>0</v>
      </c>
      <c r="U379" s="127">
        <f t="shared" si="109"/>
        <v>0</v>
      </c>
      <c r="W379" s="127">
        <f t="shared" si="110"/>
        <v>0</v>
      </c>
      <c r="X379" s="125">
        <f t="shared" si="111"/>
        <v>0</v>
      </c>
      <c r="Y379" s="125" t="str">
        <f t="shared" si="102"/>
        <v>ok</v>
      </c>
      <c r="Z379" s="125" t="str">
        <f t="shared" si="112"/>
        <v>ok</v>
      </c>
      <c r="AA379" s="125" t="str">
        <f t="shared" si="113"/>
        <v>ok</v>
      </c>
      <c r="AB379" s="125" t="str">
        <f t="shared" si="114"/>
        <v>ok</v>
      </c>
      <c r="AC379" s="125" t="str">
        <f t="shared" si="115"/>
        <v>ok</v>
      </c>
    </row>
    <row r="380" spans="1:29" x14ac:dyDescent="0.2">
      <c r="A380" s="132">
        <f t="shared" si="116"/>
        <v>372</v>
      </c>
      <c r="B380" s="6"/>
      <c r="C380" s="3"/>
      <c r="D380" s="3"/>
      <c r="E380" s="3"/>
      <c r="F380" s="5"/>
      <c r="G380" s="5"/>
      <c r="H380" s="2">
        <v>0</v>
      </c>
      <c r="I380" s="1">
        <v>0</v>
      </c>
      <c r="J380" s="1">
        <v>0</v>
      </c>
      <c r="K380" s="127">
        <f t="shared" si="99"/>
        <v>0</v>
      </c>
      <c r="L380" s="127">
        <f t="shared" si="103"/>
        <v>0</v>
      </c>
      <c r="M380" s="127">
        <f t="shared" si="100"/>
        <v>0</v>
      </c>
      <c r="N380" s="127">
        <f t="shared" si="104"/>
        <v>0</v>
      </c>
      <c r="O380" s="127">
        <f t="shared" si="105"/>
        <v>0</v>
      </c>
      <c r="P380" s="127">
        <f t="shared" si="106"/>
        <v>0</v>
      </c>
      <c r="Q380" s="127">
        <f t="shared" si="107"/>
        <v>0</v>
      </c>
      <c r="R380" s="1">
        <v>0</v>
      </c>
      <c r="S380" s="127">
        <f t="shared" si="108"/>
        <v>0</v>
      </c>
      <c r="T380" s="127">
        <f t="shared" si="101"/>
        <v>0</v>
      </c>
      <c r="U380" s="127">
        <f t="shared" si="109"/>
        <v>0</v>
      </c>
      <c r="W380" s="127">
        <f t="shared" si="110"/>
        <v>0</v>
      </c>
      <c r="X380" s="125">
        <f t="shared" si="111"/>
        <v>0</v>
      </c>
      <c r="Y380" s="125" t="str">
        <f t="shared" si="102"/>
        <v>ok</v>
      </c>
      <c r="Z380" s="125" t="str">
        <f t="shared" si="112"/>
        <v>ok</v>
      </c>
      <c r="AA380" s="125" t="str">
        <f t="shared" si="113"/>
        <v>ok</v>
      </c>
      <c r="AB380" s="125" t="str">
        <f t="shared" si="114"/>
        <v>ok</v>
      </c>
      <c r="AC380" s="125" t="str">
        <f t="shared" si="115"/>
        <v>ok</v>
      </c>
    </row>
    <row r="381" spans="1:29" x14ac:dyDescent="0.2">
      <c r="A381" s="132">
        <f t="shared" si="116"/>
        <v>373</v>
      </c>
      <c r="B381" s="6"/>
      <c r="C381" s="3"/>
      <c r="D381" s="3"/>
      <c r="E381" s="3"/>
      <c r="F381" s="5"/>
      <c r="G381" s="5"/>
      <c r="H381" s="2">
        <v>0</v>
      </c>
      <c r="I381" s="1">
        <v>0</v>
      </c>
      <c r="J381" s="1">
        <v>0</v>
      </c>
      <c r="K381" s="127">
        <f t="shared" si="99"/>
        <v>0</v>
      </c>
      <c r="L381" s="127">
        <f t="shared" si="103"/>
        <v>0</v>
      </c>
      <c r="M381" s="127">
        <f t="shared" si="100"/>
        <v>0</v>
      </c>
      <c r="N381" s="127">
        <f t="shared" si="104"/>
        <v>0</v>
      </c>
      <c r="O381" s="127">
        <f t="shared" si="105"/>
        <v>0</v>
      </c>
      <c r="P381" s="127">
        <f t="shared" si="106"/>
        <v>0</v>
      </c>
      <c r="Q381" s="127">
        <f t="shared" si="107"/>
        <v>0</v>
      </c>
      <c r="R381" s="1">
        <v>0</v>
      </c>
      <c r="S381" s="127">
        <f t="shared" si="108"/>
        <v>0</v>
      </c>
      <c r="T381" s="127">
        <f t="shared" si="101"/>
        <v>0</v>
      </c>
      <c r="U381" s="127">
        <f t="shared" si="109"/>
        <v>0</v>
      </c>
      <c r="W381" s="127">
        <f t="shared" si="110"/>
        <v>0</v>
      </c>
      <c r="X381" s="125">
        <f t="shared" si="111"/>
        <v>0</v>
      </c>
      <c r="Y381" s="125" t="str">
        <f t="shared" si="102"/>
        <v>ok</v>
      </c>
      <c r="Z381" s="125" t="str">
        <f t="shared" si="112"/>
        <v>ok</v>
      </c>
      <c r="AA381" s="125" t="str">
        <f t="shared" si="113"/>
        <v>ok</v>
      </c>
      <c r="AB381" s="125" t="str">
        <f t="shared" si="114"/>
        <v>ok</v>
      </c>
      <c r="AC381" s="125" t="str">
        <f t="shared" si="115"/>
        <v>ok</v>
      </c>
    </row>
    <row r="382" spans="1:29" x14ac:dyDescent="0.2">
      <c r="A382" s="132">
        <f t="shared" si="116"/>
        <v>374</v>
      </c>
      <c r="B382" s="6"/>
      <c r="C382" s="3"/>
      <c r="D382" s="3"/>
      <c r="E382" s="3"/>
      <c r="F382" s="5"/>
      <c r="G382" s="5"/>
      <c r="H382" s="2">
        <v>0</v>
      </c>
      <c r="I382" s="1">
        <v>0</v>
      </c>
      <c r="J382" s="1">
        <v>0</v>
      </c>
      <c r="K382" s="127">
        <f t="shared" si="99"/>
        <v>0</v>
      </c>
      <c r="L382" s="127">
        <f t="shared" si="103"/>
        <v>0</v>
      </c>
      <c r="M382" s="127">
        <f t="shared" si="100"/>
        <v>0</v>
      </c>
      <c r="N382" s="127">
        <f t="shared" si="104"/>
        <v>0</v>
      </c>
      <c r="O382" s="127">
        <f t="shared" si="105"/>
        <v>0</v>
      </c>
      <c r="P382" s="127">
        <f t="shared" si="106"/>
        <v>0</v>
      </c>
      <c r="Q382" s="127">
        <f t="shared" si="107"/>
        <v>0</v>
      </c>
      <c r="R382" s="1">
        <v>0</v>
      </c>
      <c r="S382" s="127">
        <f t="shared" si="108"/>
        <v>0</v>
      </c>
      <c r="T382" s="127">
        <f t="shared" si="101"/>
        <v>0</v>
      </c>
      <c r="U382" s="127">
        <f t="shared" si="109"/>
        <v>0</v>
      </c>
      <c r="W382" s="127">
        <f t="shared" si="110"/>
        <v>0</v>
      </c>
      <c r="X382" s="125">
        <f t="shared" si="111"/>
        <v>0</v>
      </c>
      <c r="Y382" s="125" t="str">
        <f t="shared" si="102"/>
        <v>ok</v>
      </c>
      <c r="Z382" s="125" t="str">
        <f t="shared" si="112"/>
        <v>ok</v>
      </c>
      <c r="AA382" s="125" t="str">
        <f t="shared" si="113"/>
        <v>ok</v>
      </c>
      <c r="AB382" s="125" t="str">
        <f t="shared" si="114"/>
        <v>ok</v>
      </c>
      <c r="AC382" s="125" t="str">
        <f t="shared" si="115"/>
        <v>ok</v>
      </c>
    </row>
    <row r="383" spans="1:29" x14ac:dyDescent="0.2">
      <c r="A383" s="132">
        <f t="shared" si="116"/>
        <v>375</v>
      </c>
      <c r="B383" s="6"/>
      <c r="C383" s="3"/>
      <c r="D383" s="3"/>
      <c r="E383" s="3"/>
      <c r="F383" s="5"/>
      <c r="G383" s="5"/>
      <c r="H383" s="2">
        <v>0</v>
      </c>
      <c r="I383" s="1">
        <v>0</v>
      </c>
      <c r="J383" s="1">
        <v>0</v>
      </c>
      <c r="K383" s="127">
        <f t="shared" si="99"/>
        <v>0</v>
      </c>
      <c r="L383" s="127">
        <f t="shared" si="103"/>
        <v>0</v>
      </c>
      <c r="M383" s="127">
        <f t="shared" si="100"/>
        <v>0</v>
      </c>
      <c r="N383" s="127">
        <f t="shared" si="104"/>
        <v>0</v>
      </c>
      <c r="O383" s="127">
        <f t="shared" si="105"/>
        <v>0</v>
      </c>
      <c r="P383" s="127">
        <f t="shared" si="106"/>
        <v>0</v>
      </c>
      <c r="Q383" s="127">
        <f t="shared" si="107"/>
        <v>0</v>
      </c>
      <c r="R383" s="1">
        <v>0</v>
      </c>
      <c r="S383" s="127">
        <f t="shared" si="108"/>
        <v>0</v>
      </c>
      <c r="T383" s="127">
        <f t="shared" si="101"/>
        <v>0</v>
      </c>
      <c r="U383" s="127">
        <f t="shared" si="109"/>
        <v>0</v>
      </c>
      <c r="W383" s="127">
        <f t="shared" si="110"/>
        <v>0</v>
      </c>
      <c r="X383" s="125">
        <f t="shared" si="111"/>
        <v>0</v>
      </c>
      <c r="Y383" s="125" t="str">
        <f t="shared" si="102"/>
        <v>ok</v>
      </c>
      <c r="Z383" s="125" t="str">
        <f t="shared" si="112"/>
        <v>ok</v>
      </c>
      <c r="AA383" s="125" t="str">
        <f t="shared" si="113"/>
        <v>ok</v>
      </c>
      <c r="AB383" s="125" t="str">
        <f t="shared" si="114"/>
        <v>ok</v>
      </c>
      <c r="AC383" s="125" t="str">
        <f t="shared" si="115"/>
        <v>ok</v>
      </c>
    </row>
    <row r="384" spans="1:29" x14ac:dyDescent="0.2">
      <c r="A384" s="132">
        <f t="shared" si="116"/>
        <v>376</v>
      </c>
      <c r="B384" s="6"/>
      <c r="C384" s="3"/>
      <c r="D384" s="3"/>
      <c r="E384" s="3"/>
      <c r="F384" s="5"/>
      <c r="G384" s="5"/>
      <c r="H384" s="2">
        <v>0</v>
      </c>
      <c r="I384" s="1">
        <v>0</v>
      </c>
      <c r="J384" s="1">
        <v>0</v>
      </c>
      <c r="K384" s="127">
        <f t="shared" si="99"/>
        <v>0</v>
      </c>
      <c r="L384" s="127">
        <f t="shared" si="103"/>
        <v>0</v>
      </c>
      <c r="M384" s="127">
        <f t="shared" si="100"/>
        <v>0</v>
      </c>
      <c r="N384" s="127">
        <f t="shared" si="104"/>
        <v>0</v>
      </c>
      <c r="O384" s="127">
        <f t="shared" si="105"/>
        <v>0</v>
      </c>
      <c r="P384" s="127">
        <f t="shared" si="106"/>
        <v>0</v>
      </c>
      <c r="Q384" s="127">
        <f t="shared" si="107"/>
        <v>0</v>
      </c>
      <c r="R384" s="1">
        <v>0</v>
      </c>
      <c r="S384" s="127">
        <f t="shared" si="108"/>
        <v>0</v>
      </c>
      <c r="T384" s="127">
        <f t="shared" si="101"/>
        <v>0</v>
      </c>
      <c r="U384" s="127">
        <f t="shared" si="109"/>
        <v>0</v>
      </c>
      <c r="W384" s="127">
        <f t="shared" si="110"/>
        <v>0</v>
      </c>
      <c r="X384" s="125">
        <f t="shared" si="111"/>
        <v>0</v>
      </c>
      <c r="Y384" s="125" t="str">
        <f t="shared" si="102"/>
        <v>ok</v>
      </c>
      <c r="Z384" s="125" t="str">
        <f t="shared" si="112"/>
        <v>ok</v>
      </c>
      <c r="AA384" s="125" t="str">
        <f t="shared" si="113"/>
        <v>ok</v>
      </c>
      <c r="AB384" s="125" t="str">
        <f t="shared" si="114"/>
        <v>ok</v>
      </c>
      <c r="AC384" s="125" t="str">
        <f t="shared" si="115"/>
        <v>ok</v>
      </c>
    </row>
    <row r="385" spans="1:29" x14ac:dyDescent="0.2">
      <c r="A385" s="132">
        <f t="shared" si="116"/>
        <v>377</v>
      </c>
      <c r="B385" s="6"/>
      <c r="C385" s="3"/>
      <c r="D385" s="3"/>
      <c r="E385" s="3"/>
      <c r="F385" s="5"/>
      <c r="G385" s="5"/>
      <c r="H385" s="2">
        <v>0</v>
      </c>
      <c r="I385" s="1">
        <v>0</v>
      </c>
      <c r="J385" s="1">
        <v>0</v>
      </c>
      <c r="K385" s="127">
        <f t="shared" si="99"/>
        <v>0</v>
      </c>
      <c r="L385" s="127">
        <f t="shared" si="103"/>
        <v>0</v>
      </c>
      <c r="M385" s="127">
        <f t="shared" si="100"/>
        <v>0</v>
      </c>
      <c r="N385" s="127">
        <f t="shared" si="104"/>
        <v>0</v>
      </c>
      <c r="O385" s="127">
        <f t="shared" si="105"/>
        <v>0</v>
      </c>
      <c r="P385" s="127">
        <f t="shared" si="106"/>
        <v>0</v>
      </c>
      <c r="Q385" s="127">
        <f t="shared" si="107"/>
        <v>0</v>
      </c>
      <c r="R385" s="1">
        <v>0</v>
      </c>
      <c r="S385" s="127">
        <f t="shared" si="108"/>
        <v>0</v>
      </c>
      <c r="T385" s="127">
        <f t="shared" si="101"/>
        <v>0</v>
      </c>
      <c r="U385" s="127">
        <f t="shared" si="109"/>
        <v>0</v>
      </c>
      <c r="W385" s="127">
        <f t="shared" si="110"/>
        <v>0</v>
      </c>
      <c r="X385" s="125">
        <f t="shared" si="111"/>
        <v>0</v>
      </c>
      <c r="Y385" s="125" t="str">
        <f t="shared" si="102"/>
        <v>ok</v>
      </c>
      <c r="Z385" s="125" t="str">
        <f t="shared" si="112"/>
        <v>ok</v>
      </c>
      <c r="AA385" s="125" t="str">
        <f t="shared" si="113"/>
        <v>ok</v>
      </c>
      <c r="AB385" s="125" t="str">
        <f t="shared" si="114"/>
        <v>ok</v>
      </c>
      <c r="AC385" s="125" t="str">
        <f t="shared" si="115"/>
        <v>ok</v>
      </c>
    </row>
    <row r="386" spans="1:29" x14ac:dyDescent="0.2">
      <c r="A386" s="132">
        <f t="shared" si="116"/>
        <v>378</v>
      </c>
      <c r="B386" s="6"/>
      <c r="C386" s="3"/>
      <c r="D386" s="3"/>
      <c r="E386" s="3"/>
      <c r="F386" s="5"/>
      <c r="G386" s="5"/>
      <c r="H386" s="2">
        <v>0</v>
      </c>
      <c r="I386" s="1">
        <v>0</v>
      </c>
      <c r="J386" s="1">
        <v>0</v>
      </c>
      <c r="K386" s="127">
        <f t="shared" si="99"/>
        <v>0</v>
      </c>
      <c r="L386" s="127">
        <f t="shared" si="103"/>
        <v>0</v>
      </c>
      <c r="M386" s="127">
        <f t="shared" si="100"/>
        <v>0</v>
      </c>
      <c r="N386" s="127">
        <f t="shared" si="104"/>
        <v>0</v>
      </c>
      <c r="O386" s="127">
        <f t="shared" si="105"/>
        <v>0</v>
      </c>
      <c r="P386" s="127">
        <f t="shared" si="106"/>
        <v>0</v>
      </c>
      <c r="Q386" s="127">
        <f t="shared" si="107"/>
        <v>0</v>
      </c>
      <c r="R386" s="1">
        <v>0</v>
      </c>
      <c r="S386" s="127">
        <f t="shared" si="108"/>
        <v>0</v>
      </c>
      <c r="T386" s="127">
        <f t="shared" si="101"/>
        <v>0</v>
      </c>
      <c r="U386" s="127">
        <f t="shared" si="109"/>
        <v>0</v>
      </c>
      <c r="W386" s="127">
        <f t="shared" si="110"/>
        <v>0</v>
      </c>
      <c r="X386" s="125">
        <f t="shared" si="111"/>
        <v>0</v>
      </c>
      <c r="Y386" s="125" t="str">
        <f t="shared" si="102"/>
        <v>ok</v>
      </c>
      <c r="Z386" s="125" t="str">
        <f t="shared" si="112"/>
        <v>ok</v>
      </c>
      <c r="AA386" s="125" t="str">
        <f t="shared" si="113"/>
        <v>ok</v>
      </c>
      <c r="AB386" s="125" t="str">
        <f t="shared" si="114"/>
        <v>ok</v>
      </c>
      <c r="AC386" s="125" t="str">
        <f t="shared" si="115"/>
        <v>ok</v>
      </c>
    </row>
    <row r="387" spans="1:29" x14ac:dyDescent="0.2">
      <c r="A387" s="132">
        <f t="shared" si="116"/>
        <v>379</v>
      </c>
      <c r="B387" s="6"/>
      <c r="C387" s="3"/>
      <c r="D387" s="3"/>
      <c r="E387" s="3"/>
      <c r="F387" s="5"/>
      <c r="G387" s="5"/>
      <c r="H387" s="2">
        <v>0</v>
      </c>
      <c r="I387" s="1">
        <v>0</v>
      </c>
      <c r="J387" s="1">
        <v>0</v>
      </c>
      <c r="K387" s="127">
        <f t="shared" si="99"/>
        <v>0</v>
      </c>
      <c r="L387" s="127">
        <f t="shared" si="103"/>
        <v>0</v>
      </c>
      <c r="M387" s="127">
        <f t="shared" si="100"/>
        <v>0</v>
      </c>
      <c r="N387" s="127">
        <f t="shared" si="104"/>
        <v>0</v>
      </c>
      <c r="O387" s="127">
        <f t="shared" si="105"/>
        <v>0</v>
      </c>
      <c r="P387" s="127">
        <f t="shared" si="106"/>
        <v>0</v>
      </c>
      <c r="Q387" s="127">
        <f t="shared" si="107"/>
        <v>0</v>
      </c>
      <c r="R387" s="1">
        <v>0</v>
      </c>
      <c r="S387" s="127">
        <f t="shared" si="108"/>
        <v>0</v>
      </c>
      <c r="T387" s="127">
        <f t="shared" si="101"/>
        <v>0</v>
      </c>
      <c r="U387" s="127">
        <f t="shared" si="109"/>
        <v>0</v>
      </c>
      <c r="W387" s="127">
        <f t="shared" si="110"/>
        <v>0</v>
      </c>
      <c r="X387" s="125">
        <f t="shared" si="111"/>
        <v>0</v>
      </c>
      <c r="Y387" s="125" t="str">
        <f t="shared" si="102"/>
        <v>ok</v>
      </c>
      <c r="Z387" s="125" t="str">
        <f t="shared" si="112"/>
        <v>ok</v>
      </c>
      <c r="AA387" s="125" t="str">
        <f t="shared" si="113"/>
        <v>ok</v>
      </c>
      <c r="AB387" s="125" t="str">
        <f t="shared" si="114"/>
        <v>ok</v>
      </c>
      <c r="AC387" s="125" t="str">
        <f t="shared" si="115"/>
        <v>ok</v>
      </c>
    </row>
    <row r="388" spans="1:29" x14ac:dyDescent="0.2">
      <c r="A388" s="132">
        <f t="shared" si="116"/>
        <v>380</v>
      </c>
      <c r="B388" s="6"/>
      <c r="C388" s="3"/>
      <c r="D388" s="3"/>
      <c r="E388" s="3"/>
      <c r="F388" s="5"/>
      <c r="G388" s="5"/>
      <c r="H388" s="2">
        <v>0</v>
      </c>
      <c r="I388" s="1">
        <v>0</v>
      </c>
      <c r="J388" s="1">
        <v>0</v>
      </c>
      <c r="K388" s="127">
        <f t="shared" si="99"/>
        <v>0</v>
      </c>
      <c r="L388" s="127">
        <f t="shared" si="103"/>
        <v>0</v>
      </c>
      <c r="M388" s="127">
        <f t="shared" si="100"/>
        <v>0</v>
      </c>
      <c r="N388" s="127">
        <f t="shared" si="104"/>
        <v>0</v>
      </c>
      <c r="O388" s="127">
        <f t="shared" si="105"/>
        <v>0</v>
      </c>
      <c r="P388" s="127">
        <f t="shared" si="106"/>
        <v>0</v>
      </c>
      <c r="Q388" s="127">
        <f t="shared" si="107"/>
        <v>0</v>
      </c>
      <c r="R388" s="1">
        <v>0</v>
      </c>
      <c r="S388" s="127">
        <f t="shared" si="108"/>
        <v>0</v>
      </c>
      <c r="T388" s="127">
        <f t="shared" si="101"/>
        <v>0</v>
      </c>
      <c r="U388" s="127">
        <f t="shared" si="109"/>
        <v>0</v>
      </c>
      <c r="W388" s="127">
        <f t="shared" si="110"/>
        <v>0</v>
      </c>
      <c r="X388" s="125">
        <f t="shared" si="111"/>
        <v>0</v>
      </c>
      <c r="Y388" s="125" t="str">
        <f t="shared" si="102"/>
        <v>ok</v>
      </c>
      <c r="Z388" s="125" t="str">
        <f t="shared" si="112"/>
        <v>ok</v>
      </c>
      <c r="AA388" s="125" t="str">
        <f t="shared" si="113"/>
        <v>ok</v>
      </c>
      <c r="AB388" s="125" t="str">
        <f t="shared" si="114"/>
        <v>ok</v>
      </c>
      <c r="AC388" s="125" t="str">
        <f t="shared" si="115"/>
        <v>ok</v>
      </c>
    </row>
    <row r="389" spans="1:29" x14ac:dyDescent="0.2">
      <c r="A389" s="132">
        <f t="shared" si="116"/>
        <v>381</v>
      </c>
      <c r="B389" s="6"/>
      <c r="C389" s="3"/>
      <c r="D389" s="3"/>
      <c r="E389" s="3"/>
      <c r="F389" s="5"/>
      <c r="G389" s="5"/>
      <c r="H389" s="2">
        <v>0</v>
      </c>
      <c r="I389" s="1">
        <v>0</v>
      </c>
      <c r="J389" s="1">
        <v>0</v>
      </c>
      <c r="K389" s="127">
        <f t="shared" si="99"/>
        <v>0</v>
      </c>
      <c r="L389" s="127">
        <f t="shared" si="103"/>
        <v>0</v>
      </c>
      <c r="M389" s="127">
        <f t="shared" si="100"/>
        <v>0</v>
      </c>
      <c r="N389" s="127">
        <f t="shared" si="104"/>
        <v>0</v>
      </c>
      <c r="O389" s="127">
        <f t="shared" si="105"/>
        <v>0</v>
      </c>
      <c r="P389" s="127">
        <f t="shared" si="106"/>
        <v>0</v>
      </c>
      <c r="Q389" s="127">
        <f t="shared" si="107"/>
        <v>0</v>
      </c>
      <c r="R389" s="1">
        <v>0</v>
      </c>
      <c r="S389" s="127">
        <f t="shared" si="108"/>
        <v>0</v>
      </c>
      <c r="T389" s="127">
        <f t="shared" si="101"/>
        <v>0</v>
      </c>
      <c r="U389" s="127">
        <f t="shared" si="109"/>
        <v>0</v>
      </c>
      <c r="W389" s="127">
        <f t="shared" si="110"/>
        <v>0</v>
      </c>
      <c r="X389" s="125">
        <f t="shared" si="111"/>
        <v>0</v>
      </c>
      <c r="Y389" s="125" t="str">
        <f t="shared" si="102"/>
        <v>ok</v>
      </c>
      <c r="Z389" s="125" t="str">
        <f t="shared" si="112"/>
        <v>ok</v>
      </c>
      <c r="AA389" s="125" t="str">
        <f t="shared" si="113"/>
        <v>ok</v>
      </c>
      <c r="AB389" s="125" t="str">
        <f t="shared" si="114"/>
        <v>ok</v>
      </c>
      <c r="AC389" s="125" t="str">
        <f t="shared" si="115"/>
        <v>ok</v>
      </c>
    </row>
    <row r="390" spans="1:29" x14ac:dyDescent="0.2">
      <c r="A390" s="132">
        <f t="shared" si="116"/>
        <v>382</v>
      </c>
      <c r="B390" s="6"/>
      <c r="C390" s="3"/>
      <c r="D390" s="3"/>
      <c r="E390" s="3"/>
      <c r="F390" s="5"/>
      <c r="G390" s="5"/>
      <c r="H390" s="2">
        <v>0</v>
      </c>
      <c r="I390" s="1">
        <v>0</v>
      </c>
      <c r="J390" s="1">
        <v>0</v>
      </c>
      <c r="K390" s="127">
        <f t="shared" si="99"/>
        <v>0</v>
      </c>
      <c r="L390" s="127">
        <f t="shared" si="103"/>
        <v>0</v>
      </c>
      <c r="M390" s="127">
        <f t="shared" si="100"/>
        <v>0</v>
      </c>
      <c r="N390" s="127">
        <f t="shared" si="104"/>
        <v>0</v>
      </c>
      <c r="O390" s="127">
        <f t="shared" si="105"/>
        <v>0</v>
      </c>
      <c r="P390" s="127">
        <f t="shared" si="106"/>
        <v>0</v>
      </c>
      <c r="Q390" s="127">
        <f t="shared" si="107"/>
        <v>0</v>
      </c>
      <c r="R390" s="1">
        <v>0</v>
      </c>
      <c r="S390" s="127">
        <f t="shared" si="108"/>
        <v>0</v>
      </c>
      <c r="T390" s="127">
        <f t="shared" si="101"/>
        <v>0</v>
      </c>
      <c r="U390" s="127">
        <f t="shared" si="109"/>
        <v>0</v>
      </c>
      <c r="W390" s="127">
        <f t="shared" si="110"/>
        <v>0</v>
      </c>
      <c r="X390" s="125">
        <f t="shared" si="111"/>
        <v>0</v>
      </c>
      <c r="Y390" s="125" t="str">
        <f t="shared" si="102"/>
        <v>ok</v>
      </c>
      <c r="Z390" s="125" t="str">
        <f t="shared" si="112"/>
        <v>ok</v>
      </c>
      <c r="AA390" s="125" t="str">
        <f t="shared" si="113"/>
        <v>ok</v>
      </c>
      <c r="AB390" s="125" t="str">
        <f t="shared" si="114"/>
        <v>ok</v>
      </c>
      <c r="AC390" s="125" t="str">
        <f t="shared" si="115"/>
        <v>ok</v>
      </c>
    </row>
    <row r="391" spans="1:29" x14ac:dyDescent="0.2">
      <c r="A391" s="132">
        <f t="shared" si="116"/>
        <v>383</v>
      </c>
      <c r="B391" s="6"/>
      <c r="C391" s="3"/>
      <c r="D391" s="3"/>
      <c r="E391" s="3"/>
      <c r="F391" s="5"/>
      <c r="G391" s="5"/>
      <c r="H391" s="2">
        <v>0</v>
      </c>
      <c r="I391" s="1">
        <v>0</v>
      </c>
      <c r="J391" s="1">
        <v>0</v>
      </c>
      <c r="K391" s="127">
        <f t="shared" si="99"/>
        <v>0</v>
      </c>
      <c r="L391" s="127">
        <f t="shared" si="103"/>
        <v>0</v>
      </c>
      <c r="M391" s="127">
        <f t="shared" si="100"/>
        <v>0</v>
      </c>
      <c r="N391" s="127">
        <f t="shared" si="104"/>
        <v>0</v>
      </c>
      <c r="O391" s="127">
        <f t="shared" si="105"/>
        <v>0</v>
      </c>
      <c r="P391" s="127">
        <f t="shared" si="106"/>
        <v>0</v>
      </c>
      <c r="Q391" s="127">
        <f t="shared" si="107"/>
        <v>0</v>
      </c>
      <c r="R391" s="1">
        <v>0</v>
      </c>
      <c r="S391" s="127">
        <f t="shared" si="108"/>
        <v>0</v>
      </c>
      <c r="T391" s="127">
        <f t="shared" si="101"/>
        <v>0</v>
      </c>
      <c r="U391" s="127">
        <f t="shared" si="109"/>
        <v>0</v>
      </c>
      <c r="W391" s="127">
        <f t="shared" si="110"/>
        <v>0</v>
      </c>
      <c r="X391" s="125">
        <f t="shared" si="111"/>
        <v>0</v>
      </c>
      <c r="Y391" s="125" t="str">
        <f t="shared" si="102"/>
        <v>ok</v>
      </c>
      <c r="Z391" s="125" t="str">
        <f t="shared" si="112"/>
        <v>ok</v>
      </c>
      <c r="AA391" s="125" t="str">
        <f t="shared" si="113"/>
        <v>ok</v>
      </c>
      <c r="AB391" s="125" t="str">
        <f t="shared" si="114"/>
        <v>ok</v>
      </c>
      <c r="AC391" s="125" t="str">
        <f t="shared" si="115"/>
        <v>ok</v>
      </c>
    </row>
    <row r="392" spans="1:29" x14ac:dyDescent="0.2">
      <c r="A392" s="132">
        <f t="shared" si="116"/>
        <v>384</v>
      </c>
      <c r="B392" s="6"/>
      <c r="C392" s="3"/>
      <c r="D392" s="3"/>
      <c r="E392" s="3"/>
      <c r="F392" s="5"/>
      <c r="G392" s="5"/>
      <c r="H392" s="2">
        <v>0</v>
      </c>
      <c r="I392" s="1">
        <v>0</v>
      </c>
      <c r="J392" s="1">
        <v>0</v>
      </c>
      <c r="K392" s="127">
        <f t="shared" si="99"/>
        <v>0</v>
      </c>
      <c r="L392" s="127">
        <f t="shared" si="103"/>
        <v>0</v>
      </c>
      <c r="M392" s="127">
        <f t="shared" si="100"/>
        <v>0</v>
      </c>
      <c r="N392" s="127">
        <f t="shared" si="104"/>
        <v>0</v>
      </c>
      <c r="O392" s="127">
        <f t="shared" si="105"/>
        <v>0</v>
      </c>
      <c r="P392" s="127">
        <f t="shared" si="106"/>
        <v>0</v>
      </c>
      <c r="Q392" s="127">
        <f t="shared" si="107"/>
        <v>0</v>
      </c>
      <c r="R392" s="1">
        <v>0</v>
      </c>
      <c r="S392" s="127">
        <f t="shared" si="108"/>
        <v>0</v>
      </c>
      <c r="T392" s="127">
        <f t="shared" si="101"/>
        <v>0</v>
      </c>
      <c r="U392" s="127">
        <f t="shared" si="109"/>
        <v>0</v>
      </c>
      <c r="W392" s="127">
        <f t="shared" si="110"/>
        <v>0</v>
      </c>
      <c r="X392" s="125">
        <f t="shared" si="111"/>
        <v>0</v>
      </c>
      <c r="Y392" s="125" t="str">
        <f t="shared" si="102"/>
        <v>ok</v>
      </c>
      <c r="Z392" s="125" t="str">
        <f t="shared" si="112"/>
        <v>ok</v>
      </c>
      <c r="AA392" s="125" t="str">
        <f t="shared" si="113"/>
        <v>ok</v>
      </c>
      <c r="AB392" s="125" t="str">
        <f t="shared" si="114"/>
        <v>ok</v>
      </c>
      <c r="AC392" s="125" t="str">
        <f t="shared" si="115"/>
        <v>ok</v>
      </c>
    </row>
    <row r="393" spans="1:29" x14ac:dyDescent="0.2">
      <c r="A393" s="132">
        <f t="shared" si="116"/>
        <v>385</v>
      </c>
      <c r="B393" s="6"/>
      <c r="C393" s="3"/>
      <c r="D393" s="3"/>
      <c r="E393" s="3"/>
      <c r="F393" s="5"/>
      <c r="G393" s="5"/>
      <c r="H393" s="2">
        <v>0</v>
      </c>
      <c r="I393" s="1">
        <v>0</v>
      </c>
      <c r="J393" s="1">
        <v>0</v>
      </c>
      <c r="K393" s="127">
        <f t="shared" ref="K393:K456" si="117">+H393*I393*$K$6</f>
        <v>0</v>
      </c>
      <c r="L393" s="127">
        <f t="shared" si="103"/>
        <v>0</v>
      </c>
      <c r="M393" s="127">
        <f t="shared" ref="M393:M456" si="118">+H393*J393*$M$6</f>
        <v>0</v>
      </c>
      <c r="N393" s="127">
        <f t="shared" si="104"/>
        <v>0</v>
      </c>
      <c r="O393" s="127">
        <f t="shared" si="105"/>
        <v>0</v>
      </c>
      <c r="P393" s="127">
        <f t="shared" si="106"/>
        <v>0</v>
      </c>
      <c r="Q393" s="127">
        <f t="shared" si="107"/>
        <v>0</v>
      </c>
      <c r="R393" s="1">
        <v>0</v>
      </c>
      <c r="S393" s="127">
        <f t="shared" si="108"/>
        <v>0</v>
      </c>
      <c r="T393" s="127">
        <f t="shared" ref="T393:T456" si="119">K393-N393-P393+R393</f>
        <v>0</v>
      </c>
      <c r="U393" s="127">
        <f t="shared" si="109"/>
        <v>0</v>
      </c>
      <c r="W393" s="127">
        <f t="shared" si="110"/>
        <v>0</v>
      </c>
      <c r="X393" s="125">
        <f t="shared" si="111"/>
        <v>0</v>
      </c>
      <c r="Y393" s="125" t="str">
        <f t="shared" ref="Y393:Y456" si="120">IF(X393&gt;=H393,"ok","too many days")</f>
        <v>ok</v>
      </c>
      <c r="Z393" s="125" t="str">
        <f t="shared" si="112"/>
        <v>ok</v>
      </c>
      <c r="AA393" s="125" t="str">
        <f t="shared" si="113"/>
        <v>ok</v>
      </c>
      <c r="AB393" s="125" t="str">
        <f t="shared" si="114"/>
        <v>ok</v>
      </c>
      <c r="AC393" s="125" t="str">
        <f t="shared" si="115"/>
        <v>ok</v>
      </c>
    </row>
    <row r="394" spans="1:29" x14ac:dyDescent="0.2">
      <c r="A394" s="132">
        <f t="shared" si="116"/>
        <v>386</v>
      </c>
      <c r="B394" s="6"/>
      <c r="C394" s="3"/>
      <c r="D394" s="3"/>
      <c r="E394" s="3"/>
      <c r="F394" s="5"/>
      <c r="G394" s="5"/>
      <c r="H394" s="2">
        <v>0</v>
      </c>
      <c r="I394" s="1">
        <v>0</v>
      </c>
      <c r="J394" s="1">
        <v>0</v>
      </c>
      <c r="K394" s="127">
        <f t="shared" si="117"/>
        <v>0</v>
      </c>
      <c r="L394" s="127">
        <f t="shared" ref="L394:L457" si="121">+H394*I394*$L$6</f>
        <v>0</v>
      </c>
      <c r="M394" s="127">
        <f t="shared" si="118"/>
        <v>0</v>
      </c>
      <c r="N394" s="127">
        <f t="shared" ref="N394:N457" si="122">$N$6*H394*I394</f>
        <v>0</v>
      </c>
      <c r="O394" s="127">
        <f t="shared" ref="O394:O457" si="123">$O$6*H394*J394</f>
        <v>0</v>
      </c>
      <c r="P394" s="127">
        <f t="shared" ref="P394:P457" si="124">IF(F394=1,+$H394*$P$6*I394,0)</f>
        <v>0</v>
      </c>
      <c r="Q394" s="127">
        <f t="shared" ref="Q394:Q457" si="125">IF(F394=1,+$H394*$Q$6*J394,0)</f>
        <v>0</v>
      </c>
      <c r="R394" s="1">
        <v>0</v>
      </c>
      <c r="S394" s="127">
        <f t="shared" ref="S394:S457" si="126">+K394+L394+M394-N394-O394-P394-Q394+R394</f>
        <v>0</v>
      </c>
      <c r="T394" s="127">
        <f t="shared" si="119"/>
        <v>0</v>
      </c>
      <c r="U394" s="127">
        <f t="shared" ref="U394:U457" si="127">L394+M394-O394-Q394</f>
        <v>0</v>
      </c>
      <c r="W394" s="127">
        <f t="shared" ref="W394:W457" si="128">$W$6*I394*H394+R394</f>
        <v>0</v>
      </c>
      <c r="X394" s="125">
        <f t="shared" ref="X394:X457" si="129">NETWORKDAYS(D394,E394)</f>
        <v>0</v>
      </c>
      <c r="Y394" s="125" t="str">
        <f t="shared" si="120"/>
        <v>ok</v>
      </c>
      <c r="Z394" s="125" t="str">
        <f t="shared" ref="Z394:Z457" si="130">IF((I394+J394)&lt;=1,"ok","adjust FTE")</f>
        <v>ok</v>
      </c>
      <c r="AA394" s="125" t="str">
        <f t="shared" ref="AA394:AA457" si="131">IF($H394=0,"ok",IF(AND((I394+J394)&lt;=1,(I394+J394)&lt;&gt;0),"ok","adjust FTE"))</f>
        <v>ok</v>
      </c>
      <c r="AB394" s="125" t="str">
        <f t="shared" ref="AB394:AB457" si="132">IF($H394=0,"ok",IF((F394+G394)=1,"ok","adjust count"))</f>
        <v>ok</v>
      </c>
      <c r="AC394" s="125" t="str">
        <f t="shared" ref="AC394:AC457" si="133">IF(AND(Y394="ok",Z394="ok",AA394="ok",AB394="ok"),"ok","false")</f>
        <v>ok</v>
      </c>
    </row>
    <row r="395" spans="1:29" x14ac:dyDescent="0.2">
      <c r="A395" s="132">
        <f t="shared" si="116"/>
        <v>387</v>
      </c>
      <c r="B395" s="6"/>
      <c r="C395" s="3"/>
      <c r="D395" s="3"/>
      <c r="E395" s="3"/>
      <c r="F395" s="5"/>
      <c r="G395" s="5"/>
      <c r="H395" s="2">
        <v>0</v>
      </c>
      <c r="I395" s="1">
        <v>0</v>
      </c>
      <c r="J395" s="1">
        <v>0</v>
      </c>
      <c r="K395" s="127">
        <f t="shared" si="117"/>
        <v>0</v>
      </c>
      <c r="L395" s="127">
        <f t="shared" si="121"/>
        <v>0</v>
      </c>
      <c r="M395" s="127">
        <f t="shared" si="118"/>
        <v>0</v>
      </c>
      <c r="N395" s="127">
        <f t="shared" si="122"/>
        <v>0</v>
      </c>
      <c r="O395" s="127">
        <f t="shared" si="123"/>
        <v>0</v>
      </c>
      <c r="P395" s="127">
        <f t="shared" si="124"/>
        <v>0</v>
      </c>
      <c r="Q395" s="127">
        <f t="shared" si="125"/>
        <v>0</v>
      </c>
      <c r="R395" s="1">
        <v>0</v>
      </c>
      <c r="S395" s="127">
        <f t="shared" si="126"/>
        <v>0</v>
      </c>
      <c r="T395" s="127">
        <f t="shared" si="119"/>
        <v>0</v>
      </c>
      <c r="U395" s="127">
        <f t="shared" si="127"/>
        <v>0</v>
      </c>
      <c r="W395" s="127">
        <f t="shared" si="128"/>
        <v>0</v>
      </c>
      <c r="X395" s="125">
        <f t="shared" si="129"/>
        <v>0</v>
      </c>
      <c r="Y395" s="125" t="str">
        <f t="shared" si="120"/>
        <v>ok</v>
      </c>
      <c r="Z395" s="125" t="str">
        <f t="shared" si="130"/>
        <v>ok</v>
      </c>
      <c r="AA395" s="125" t="str">
        <f t="shared" si="131"/>
        <v>ok</v>
      </c>
      <c r="AB395" s="125" t="str">
        <f t="shared" si="132"/>
        <v>ok</v>
      </c>
      <c r="AC395" s="125" t="str">
        <f t="shared" si="133"/>
        <v>ok</v>
      </c>
    </row>
    <row r="396" spans="1:29" x14ac:dyDescent="0.2">
      <c r="A396" s="132">
        <f t="shared" si="116"/>
        <v>388</v>
      </c>
      <c r="B396" s="6"/>
      <c r="C396" s="3"/>
      <c r="D396" s="3"/>
      <c r="E396" s="3"/>
      <c r="F396" s="5"/>
      <c r="G396" s="5"/>
      <c r="H396" s="2">
        <v>0</v>
      </c>
      <c r="I396" s="1">
        <v>0</v>
      </c>
      <c r="J396" s="1">
        <v>0</v>
      </c>
      <c r="K396" s="127">
        <f t="shared" si="117"/>
        <v>0</v>
      </c>
      <c r="L396" s="127">
        <f t="shared" si="121"/>
        <v>0</v>
      </c>
      <c r="M396" s="127">
        <f t="shared" si="118"/>
        <v>0</v>
      </c>
      <c r="N396" s="127">
        <f t="shared" si="122"/>
        <v>0</v>
      </c>
      <c r="O396" s="127">
        <f t="shared" si="123"/>
        <v>0</v>
      </c>
      <c r="P396" s="127">
        <f t="shared" si="124"/>
        <v>0</v>
      </c>
      <c r="Q396" s="127">
        <f t="shared" si="125"/>
        <v>0</v>
      </c>
      <c r="R396" s="1">
        <v>0</v>
      </c>
      <c r="S396" s="127">
        <f t="shared" si="126"/>
        <v>0</v>
      </c>
      <c r="T396" s="127">
        <f t="shared" si="119"/>
        <v>0</v>
      </c>
      <c r="U396" s="127">
        <f t="shared" si="127"/>
        <v>0</v>
      </c>
      <c r="W396" s="127">
        <f t="shared" si="128"/>
        <v>0</v>
      </c>
      <c r="X396" s="125">
        <f t="shared" si="129"/>
        <v>0</v>
      </c>
      <c r="Y396" s="125" t="str">
        <f t="shared" si="120"/>
        <v>ok</v>
      </c>
      <c r="Z396" s="125" t="str">
        <f t="shared" si="130"/>
        <v>ok</v>
      </c>
      <c r="AA396" s="125" t="str">
        <f t="shared" si="131"/>
        <v>ok</v>
      </c>
      <c r="AB396" s="125" t="str">
        <f t="shared" si="132"/>
        <v>ok</v>
      </c>
      <c r="AC396" s="125" t="str">
        <f t="shared" si="133"/>
        <v>ok</v>
      </c>
    </row>
    <row r="397" spans="1:29" x14ac:dyDescent="0.2">
      <c r="A397" s="132">
        <f t="shared" si="116"/>
        <v>389</v>
      </c>
      <c r="B397" s="6"/>
      <c r="C397" s="3"/>
      <c r="D397" s="3"/>
      <c r="E397" s="3"/>
      <c r="F397" s="5"/>
      <c r="G397" s="5"/>
      <c r="H397" s="2">
        <v>0</v>
      </c>
      <c r="I397" s="1">
        <v>0</v>
      </c>
      <c r="J397" s="1">
        <v>0</v>
      </c>
      <c r="K397" s="127">
        <f t="shared" si="117"/>
        <v>0</v>
      </c>
      <c r="L397" s="127">
        <f t="shared" si="121"/>
        <v>0</v>
      </c>
      <c r="M397" s="127">
        <f t="shared" si="118"/>
        <v>0</v>
      </c>
      <c r="N397" s="127">
        <f t="shared" si="122"/>
        <v>0</v>
      </c>
      <c r="O397" s="127">
        <f t="shared" si="123"/>
        <v>0</v>
      </c>
      <c r="P397" s="127">
        <f t="shared" si="124"/>
        <v>0</v>
      </c>
      <c r="Q397" s="127">
        <f t="shared" si="125"/>
        <v>0</v>
      </c>
      <c r="R397" s="1">
        <v>0</v>
      </c>
      <c r="S397" s="127">
        <f t="shared" si="126"/>
        <v>0</v>
      </c>
      <c r="T397" s="127">
        <f t="shared" si="119"/>
        <v>0</v>
      </c>
      <c r="U397" s="127">
        <f t="shared" si="127"/>
        <v>0</v>
      </c>
      <c r="W397" s="127">
        <f t="shared" si="128"/>
        <v>0</v>
      </c>
      <c r="X397" s="125">
        <f t="shared" si="129"/>
        <v>0</v>
      </c>
      <c r="Y397" s="125" t="str">
        <f t="shared" si="120"/>
        <v>ok</v>
      </c>
      <c r="Z397" s="125" t="str">
        <f t="shared" si="130"/>
        <v>ok</v>
      </c>
      <c r="AA397" s="125" t="str">
        <f t="shared" si="131"/>
        <v>ok</v>
      </c>
      <c r="AB397" s="125" t="str">
        <f t="shared" si="132"/>
        <v>ok</v>
      </c>
      <c r="AC397" s="125" t="str">
        <f t="shared" si="133"/>
        <v>ok</v>
      </c>
    </row>
    <row r="398" spans="1:29" x14ac:dyDescent="0.2">
      <c r="A398" s="132">
        <f t="shared" si="116"/>
        <v>390</v>
      </c>
      <c r="B398" s="6"/>
      <c r="C398" s="3"/>
      <c r="D398" s="3"/>
      <c r="E398" s="3"/>
      <c r="F398" s="5"/>
      <c r="G398" s="5"/>
      <c r="H398" s="2">
        <v>0</v>
      </c>
      <c r="I398" s="1">
        <v>0</v>
      </c>
      <c r="J398" s="1">
        <v>0</v>
      </c>
      <c r="K398" s="127">
        <f t="shared" si="117"/>
        <v>0</v>
      </c>
      <c r="L398" s="127">
        <f t="shared" si="121"/>
        <v>0</v>
      </c>
      <c r="M398" s="127">
        <f t="shared" si="118"/>
        <v>0</v>
      </c>
      <c r="N398" s="127">
        <f t="shared" si="122"/>
        <v>0</v>
      </c>
      <c r="O398" s="127">
        <f t="shared" si="123"/>
        <v>0</v>
      </c>
      <c r="P398" s="127">
        <f t="shared" si="124"/>
        <v>0</v>
      </c>
      <c r="Q398" s="127">
        <f t="shared" si="125"/>
        <v>0</v>
      </c>
      <c r="R398" s="1">
        <v>0</v>
      </c>
      <c r="S398" s="127">
        <f t="shared" si="126"/>
        <v>0</v>
      </c>
      <c r="T398" s="127">
        <f t="shared" si="119"/>
        <v>0</v>
      </c>
      <c r="U398" s="127">
        <f t="shared" si="127"/>
        <v>0</v>
      </c>
      <c r="W398" s="127">
        <f t="shared" si="128"/>
        <v>0</v>
      </c>
      <c r="X398" s="125">
        <f t="shared" si="129"/>
        <v>0</v>
      </c>
      <c r="Y398" s="125" t="str">
        <f t="shared" si="120"/>
        <v>ok</v>
      </c>
      <c r="Z398" s="125" t="str">
        <f t="shared" si="130"/>
        <v>ok</v>
      </c>
      <c r="AA398" s="125" t="str">
        <f t="shared" si="131"/>
        <v>ok</v>
      </c>
      <c r="AB398" s="125" t="str">
        <f t="shared" si="132"/>
        <v>ok</v>
      </c>
      <c r="AC398" s="125" t="str">
        <f t="shared" si="133"/>
        <v>ok</v>
      </c>
    </row>
    <row r="399" spans="1:29" x14ac:dyDescent="0.2">
      <c r="A399" s="132">
        <f t="shared" si="116"/>
        <v>391</v>
      </c>
      <c r="B399" s="6"/>
      <c r="C399" s="3"/>
      <c r="D399" s="3"/>
      <c r="E399" s="3"/>
      <c r="F399" s="5"/>
      <c r="G399" s="5"/>
      <c r="H399" s="2">
        <v>0</v>
      </c>
      <c r="I399" s="1">
        <v>0</v>
      </c>
      <c r="J399" s="1">
        <v>0</v>
      </c>
      <c r="K399" s="127">
        <f t="shared" si="117"/>
        <v>0</v>
      </c>
      <c r="L399" s="127">
        <f t="shared" si="121"/>
        <v>0</v>
      </c>
      <c r="M399" s="127">
        <f t="shared" si="118"/>
        <v>0</v>
      </c>
      <c r="N399" s="127">
        <f t="shared" si="122"/>
        <v>0</v>
      </c>
      <c r="O399" s="127">
        <f t="shared" si="123"/>
        <v>0</v>
      </c>
      <c r="P399" s="127">
        <f t="shared" si="124"/>
        <v>0</v>
      </c>
      <c r="Q399" s="127">
        <f t="shared" si="125"/>
        <v>0</v>
      </c>
      <c r="R399" s="1">
        <v>0</v>
      </c>
      <c r="S399" s="127">
        <f t="shared" si="126"/>
        <v>0</v>
      </c>
      <c r="T399" s="127">
        <f t="shared" si="119"/>
        <v>0</v>
      </c>
      <c r="U399" s="127">
        <f t="shared" si="127"/>
        <v>0</v>
      </c>
      <c r="W399" s="127">
        <f t="shared" si="128"/>
        <v>0</v>
      </c>
      <c r="X399" s="125">
        <f t="shared" si="129"/>
        <v>0</v>
      </c>
      <c r="Y399" s="125" t="str">
        <f t="shared" si="120"/>
        <v>ok</v>
      </c>
      <c r="Z399" s="125" t="str">
        <f t="shared" si="130"/>
        <v>ok</v>
      </c>
      <c r="AA399" s="125" t="str">
        <f t="shared" si="131"/>
        <v>ok</v>
      </c>
      <c r="AB399" s="125" t="str">
        <f t="shared" si="132"/>
        <v>ok</v>
      </c>
      <c r="AC399" s="125" t="str">
        <f t="shared" si="133"/>
        <v>ok</v>
      </c>
    </row>
    <row r="400" spans="1:29" x14ac:dyDescent="0.2">
      <c r="A400" s="132">
        <f t="shared" si="116"/>
        <v>392</v>
      </c>
      <c r="B400" s="6"/>
      <c r="C400" s="3"/>
      <c r="D400" s="3"/>
      <c r="E400" s="3"/>
      <c r="F400" s="5"/>
      <c r="G400" s="5"/>
      <c r="H400" s="2">
        <v>0</v>
      </c>
      <c r="I400" s="1">
        <v>0</v>
      </c>
      <c r="J400" s="1">
        <v>0</v>
      </c>
      <c r="K400" s="127">
        <f t="shared" si="117"/>
        <v>0</v>
      </c>
      <c r="L400" s="127">
        <f t="shared" si="121"/>
        <v>0</v>
      </c>
      <c r="M400" s="127">
        <f t="shared" si="118"/>
        <v>0</v>
      </c>
      <c r="N400" s="127">
        <f t="shared" si="122"/>
        <v>0</v>
      </c>
      <c r="O400" s="127">
        <f t="shared" si="123"/>
        <v>0</v>
      </c>
      <c r="P400" s="127">
        <f t="shared" si="124"/>
        <v>0</v>
      </c>
      <c r="Q400" s="127">
        <f t="shared" si="125"/>
        <v>0</v>
      </c>
      <c r="R400" s="1">
        <v>0</v>
      </c>
      <c r="S400" s="127">
        <f t="shared" si="126"/>
        <v>0</v>
      </c>
      <c r="T400" s="127">
        <f t="shared" si="119"/>
        <v>0</v>
      </c>
      <c r="U400" s="127">
        <f t="shared" si="127"/>
        <v>0</v>
      </c>
      <c r="W400" s="127">
        <f t="shared" si="128"/>
        <v>0</v>
      </c>
      <c r="X400" s="125">
        <f t="shared" si="129"/>
        <v>0</v>
      </c>
      <c r="Y400" s="125" t="str">
        <f t="shared" si="120"/>
        <v>ok</v>
      </c>
      <c r="Z400" s="125" t="str">
        <f t="shared" si="130"/>
        <v>ok</v>
      </c>
      <c r="AA400" s="125" t="str">
        <f t="shared" si="131"/>
        <v>ok</v>
      </c>
      <c r="AB400" s="125" t="str">
        <f t="shared" si="132"/>
        <v>ok</v>
      </c>
      <c r="AC400" s="125" t="str">
        <f t="shared" si="133"/>
        <v>ok</v>
      </c>
    </row>
    <row r="401" spans="1:29" x14ac:dyDescent="0.2">
      <c r="A401" s="132">
        <f t="shared" si="116"/>
        <v>393</v>
      </c>
      <c r="B401" s="6"/>
      <c r="C401" s="3"/>
      <c r="D401" s="3"/>
      <c r="E401" s="3"/>
      <c r="F401" s="5"/>
      <c r="G401" s="5"/>
      <c r="H401" s="2">
        <v>0</v>
      </c>
      <c r="I401" s="1">
        <v>0</v>
      </c>
      <c r="J401" s="1">
        <v>0</v>
      </c>
      <c r="K401" s="127">
        <f t="shared" si="117"/>
        <v>0</v>
      </c>
      <c r="L401" s="127">
        <f t="shared" si="121"/>
        <v>0</v>
      </c>
      <c r="M401" s="127">
        <f t="shared" si="118"/>
        <v>0</v>
      </c>
      <c r="N401" s="127">
        <f t="shared" si="122"/>
        <v>0</v>
      </c>
      <c r="O401" s="127">
        <f t="shared" si="123"/>
        <v>0</v>
      </c>
      <c r="P401" s="127">
        <f t="shared" si="124"/>
        <v>0</v>
      </c>
      <c r="Q401" s="127">
        <f t="shared" si="125"/>
        <v>0</v>
      </c>
      <c r="R401" s="1">
        <v>0</v>
      </c>
      <c r="S401" s="127">
        <f t="shared" si="126"/>
        <v>0</v>
      </c>
      <c r="T401" s="127">
        <f t="shared" si="119"/>
        <v>0</v>
      </c>
      <c r="U401" s="127">
        <f t="shared" si="127"/>
        <v>0</v>
      </c>
      <c r="W401" s="127">
        <f t="shared" si="128"/>
        <v>0</v>
      </c>
      <c r="X401" s="125">
        <f t="shared" si="129"/>
        <v>0</v>
      </c>
      <c r="Y401" s="125" t="str">
        <f t="shared" si="120"/>
        <v>ok</v>
      </c>
      <c r="Z401" s="125" t="str">
        <f t="shared" si="130"/>
        <v>ok</v>
      </c>
      <c r="AA401" s="125" t="str">
        <f t="shared" si="131"/>
        <v>ok</v>
      </c>
      <c r="AB401" s="125" t="str">
        <f t="shared" si="132"/>
        <v>ok</v>
      </c>
      <c r="AC401" s="125" t="str">
        <f t="shared" si="133"/>
        <v>ok</v>
      </c>
    </row>
    <row r="402" spans="1:29" x14ac:dyDescent="0.2">
      <c r="A402" s="132">
        <f t="shared" si="116"/>
        <v>394</v>
      </c>
      <c r="B402" s="6"/>
      <c r="C402" s="3"/>
      <c r="D402" s="3"/>
      <c r="E402" s="3"/>
      <c r="F402" s="5"/>
      <c r="G402" s="5"/>
      <c r="H402" s="2">
        <v>0</v>
      </c>
      <c r="I402" s="1">
        <v>0</v>
      </c>
      <c r="J402" s="1">
        <v>0</v>
      </c>
      <c r="K402" s="127">
        <f t="shared" si="117"/>
        <v>0</v>
      </c>
      <c r="L402" s="127">
        <f t="shared" si="121"/>
        <v>0</v>
      </c>
      <c r="M402" s="127">
        <f t="shared" si="118"/>
        <v>0</v>
      </c>
      <c r="N402" s="127">
        <f t="shared" si="122"/>
        <v>0</v>
      </c>
      <c r="O402" s="127">
        <f t="shared" si="123"/>
        <v>0</v>
      </c>
      <c r="P402" s="127">
        <f t="shared" si="124"/>
        <v>0</v>
      </c>
      <c r="Q402" s="127">
        <f t="shared" si="125"/>
        <v>0</v>
      </c>
      <c r="R402" s="1">
        <v>0</v>
      </c>
      <c r="S402" s="127">
        <f t="shared" si="126"/>
        <v>0</v>
      </c>
      <c r="T402" s="127">
        <f t="shared" si="119"/>
        <v>0</v>
      </c>
      <c r="U402" s="127">
        <f t="shared" si="127"/>
        <v>0</v>
      </c>
      <c r="W402" s="127">
        <f t="shared" si="128"/>
        <v>0</v>
      </c>
      <c r="X402" s="125">
        <f t="shared" si="129"/>
        <v>0</v>
      </c>
      <c r="Y402" s="125" t="str">
        <f t="shared" si="120"/>
        <v>ok</v>
      </c>
      <c r="Z402" s="125" t="str">
        <f t="shared" si="130"/>
        <v>ok</v>
      </c>
      <c r="AA402" s="125" t="str">
        <f t="shared" si="131"/>
        <v>ok</v>
      </c>
      <c r="AB402" s="125" t="str">
        <f t="shared" si="132"/>
        <v>ok</v>
      </c>
      <c r="AC402" s="125" t="str">
        <f t="shared" si="133"/>
        <v>ok</v>
      </c>
    </row>
    <row r="403" spans="1:29" x14ac:dyDescent="0.2">
      <c r="A403" s="132">
        <f t="shared" si="116"/>
        <v>395</v>
      </c>
      <c r="B403" s="6"/>
      <c r="C403" s="3"/>
      <c r="D403" s="3"/>
      <c r="E403" s="3"/>
      <c r="F403" s="5"/>
      <c r="G403" s="5"/>
      <c r="H403" s="2">
        <v>0</v>
      </c>
      <c r="I403" s="1">
        <v>0</v>
      </c>
      <c r="J403" s="1">
        <v>0</v>
      </c>
      <c r="K403" s="127">
        <f t="shared" si="117"/>
        <v>0</v>
      </c>
      <c r="L403" s="127">
        <f t="shared" si="121"/>
        <v>0</v>
      </c>
      <c r="M403" s="127">
        <f t="shared" si="118"/>
        <v>0</v>
      </c>
      <c r="N403" s="127">
        <f t="shared" si="122"/>
        <v>0</v>
      </c>
      <c r="O403" s="127">
        <f t="shared" si="123"/>
        <v>0</v>
      </c>
      <c r="P403" s="127">
        <f t="shared" si="124"/>
        <v>0</v>
      </c>
      <c r="Q403" s="127">
        <f t="shared" si="125"/>
        <v>0</v>
      </c>
      <c r="R403" s="1">
        <v>0</v>
      </c>
      <c r="S403" s="127">
        <f t="shared" si="126"/>
        <v>0</v>
      </c>
      <c r="T403" s="127">
        <f t="shared" si="119"/>
        <v>0</v>
      </c>
      <c r="U403" s="127">
        <f t="shared" si="127"/>
        <v>0</v>
      </c>
      <c r="W403" s="127">
        <f t="shared" si="128"/>
        <v>0</v>
      </c>
      <c r="X403" s="125">
        <f t="shared" si="129"/>
        <v>0</v>
      </c>
      <c r="Y403" s="125" t="str">
        <f t="shared" si="120"/>
        <v>ok</v>
      </c>
      <c r="Z403" s="125" t="str">
        <f t="shared" si="130"/>
        <v>ok</v>
      </c>
      <c r="AA403" s="125" t="str">
        <f t="shared" si="131"/>
        <v>ok</v>
      </c>
      <c r="AB403" s="125" t="str">
        <f t="shared" si="132"/>
        <v>ok</v>
      </c>
      <c r="AC403" s="125" t="str">
        <f t="shared" si="133"/>
        <v>ok</v>
      </c>
    </row>
    <row r="404" spans="1:29" x14ac:dyDescent="0.2">
      <c r="A404" s="132">
        <f t="shared" si="116"/>
        <v>396</v>
      </c>
      <c r="B404" s="6"/>
      <c r="C404" s="3"/>
      <c r="D404" s="3"/>
      <c r="E404" s="3"/>
      <c r="F404" s="5"/>
      <c r="G404" s="5"/>
      <c r="H404" s="2">
        <v>0</v>
      </c>
      <c r="I404" s="1">
        <v>0</v>
      </c>
      <c r="J404" s="1">
        <v>0</v>
      </c>
      <c r="K404" s="127">
        <f t="shared" si="117"/>
        <v>0</v>
      </c>
      <c r="L404" s="127">
        <f t="shared" si="121"/>
        <v>0</v>
      </c>
      <c r="M404" s="127">
        <f t="shared" si="118"/>
        <v>0</v>
      </c>
      <c r="N404" s="127">
        <f t="shared" si="122"/>
        <v>0</v>
      </c>
      <c r="O404" s="127">
        <f t="shared" si="123"/>
        <v>0</v>
      </c>
      <c r="P404" s="127">
        <f t="shared" si="124"/>
        <v>0</v>
      </c>
      <c r="Q404" s="127">
        <f t="shared" si="125"/>
        <v>0</v>
      </c>
      <c r="R404" s="1">
        <v>0</v>
      </c>
      <c r="S404" s="127">
        <f t="shared" si="126"/>
        <v>0</v>
      </c>
      <c r="T404" s="127">
        <f t="shared" si="119"/>
        <v>0</v>
      </c>
      <c r="U404" s="127">
        <f t="shared" si="127"/>
        <v>0</v>
      </c>
      <c r="W404" s="127">
        <f t="shared" si="128"/>
        <v>0</v>
      </c>
      <c r="X404" s="125">
        <f t="shared" si="129"/>
        <v>0</v>
      </c>
      <c r="Y404" s="125" t="str">
        <f t="shared" si="120"/>
        <v>ok</v>
      </c>
      <c r="Z404" s="125" t="str">
        <f t="shared" si="130"/>
        <v>ok</v>
      </c>
      <c r="AA404" s="125" t="str">
        <f t="shared" si="131"/>
        <v>ok</v>
      </c>
      <c r="AB404" s="125" t="str">
        <f t="shared" si="132"/>
        <v>ok</v>
      </c>
      <c r="AC404" s="125" t="str">
        <f t="shared" si="133"/>
        <v>ok</v>
      </c>
    </row>
    <row r="405" spans="1:29" x14ac:dyDescent="0.2">
      <c r="A405" s="132">
        <f t="shared" si="116"/>
        <v>397</v>
      </c>
      <c r="B405" s="6"/>
      <c r="C405" s="3"/>
      <c r="D405" s="3"/>
      <c r="E405" s="3"/>
      <c r="F405" s="5"/>
      <c r="G405" s="5"/>
      <c r="H405" s="2">
        <v>0</v>
      </c>
      <c r="I405" s="1">
        <v>0</v>
      </c>
      <c r="J405" s="1">
        <v>0</v>
      </c>
      <c r="K405" s="127">
        <f t="shared" si="117"/>
        <v>0</v>
      </c>
      <c r="L405" s="127">
        <f t="shared" si="121"/>
        <v>0</v>
      </c>
      <c r="M405" s="127">
        <f t="shared" si="118"/>
        <v>0</v>
      </c>
      <c r="N405" s="127">
        <f t="shared" si="122"/>
        <v>0</v>
      </c>
      <c r="O405" s="127">
        <f t="shared" si="123"/>
        <v>0</v>
      </c>
      <c r="P405" s="127">
        <f t="shared" si="124"/>
        <v>0</v>
      </c>
      <c r="Q405" s="127">
        <f t="shared" si="125"/>
        <v>0</v>
      </c>
      <c r="R405" s="1">
        <v>0</v>
      </c>
      <c r="S405" s="127">
        <f t="shared" si="126"/>
        <v>0</v>
      </c>
      <c r="T405" s="127">
        <f t="shared" si="119"/>
        <v>0</v>
      </c>
      <c r="U405" s="127">
        <f t="shared" si="127"/>
        <v>0</v>
      </c>
      <c r="W405" s="127">
        <f t="shared" si="128"/>
        <v>0</v>
      </c>
      <c r="X405" s="125">
        <f t="shared" si="129"/>
        <v>0</v>
      </c>
      <c r="Y405" s="125" t="str">
        <f t="shared" si="120"/>
        <v>ok</v>
      </c>
      <c r="Z405" s="125" t="str">
        <f t="shared" si="130"/>
        <v>ok</v>
      </c>
      <c r="AA405" s="125" t="str">
        <f t="shared" si="131"/>
        <v>ok</v>
      </c>
      <c r="AB405" s="125" t="str">
        <f t="shared" si="132"/>
        <v>ok</v>
      </c>
      <c r="AC405" s="125" t="str">
        <f t="shared" si="133"/>
        <v>ok</v>
      </c>
    </row>
    <row r="406" spans="1:29" x14ac:dyDescent="0.2">
      <c r="A406" s="132">
        <f t="shared" si="116"/>
        <v>398</v>
      </c>
      <c r="B406" s="6"/>
      <c r="C406" s="3"/>
      <c r="D406" s="3"/>
      <c r="E406" s="3"/>
      <c r="F406" s="5"/>
      <c r="G406" s="5"/>
      <c r="H406" s="2">
        <v>0</v>
      </c>
      <c r="I406" s="1">
        <v>0</v>
      </c>
      <c r="J406" s="1">
        <v>0</v>
      </c>
      <c r="K406" s="127">
        <f t="shared" si="117"/>
        <v>0</v>
      </c>
      <c r="L406" s="127">
        <f t="shared" si="121"/>
        <v>0</v>
      </c>
      <c r="M406" s="127">
        <f t="shared" si="118"/>
        <v>0</v>
      </c>
      <c r="N406" s="127">
        <f t="shared" si="122"/>
        <v>0</v>
      </c>
      <c r="O406" s="127">
        <f t="shared" si="123"/>
        <v>0</v>
      </c>
      <c r="P406" s="127">
        <f t="shared" si="124"/>
        <v>0</v>
      </c>
      <c r="Q406" s="127">
        <f t="shared" si="125"/>
        <v>0</v>
      </c>
      <c r="R406" s="1">
        <v>0</v>
      </c>
      <c r="S406" s="127">
        <f t="shared" si="126"/>
        <v>0</v>
      </c>
      <c r="T406" s="127">
        <f t="shared" si="119"/>
        <v>0</v>
      </c>
      <c r="U406" s="127">
        <f t="shared" si="127"/>
        <v>0</v>
      </c>
      <c r="W406" s="127">
        <f t="shared" si="128"/>
        <v>0</v>
      </c>
      <c r="X406" s="125">
        <f t="shared" si="129"/>
        <v>0</v>
      </c>
      <c r="Y406" s="125" t="str">
        <f t="shared" si="120"/>
        <v>ok</v>
      </c>
      <c r="Z406" s="125" t="str">
        <f t="shared" si="130"/>
        <v>ok</v>
      </c>
      <c r="AA406" s="125" t="str">
        <f t="shared" si="131"/>
        <v>ok</v>
      </c>
      <c r="AB406" s="125" t="str">
        <f t="shared" si="132"/>
        <v>ok</v>
      </c>
      <c r="AC406" s="125" t="str">
        <f t="shared" si="133"/>
        <v>ok</v>
      </c>
    </row>
    <row r="407" spans="1:29" x14ac:dyDescent="0.2">
      <c r="A407" s="132">
        <f t="shared" si="116"/>
        <v>399</v>
      </c>
      <c r="B407" s="6"/>
      <c r="C407" s="3"/>
      <c r="D407" s="3"/>
      <c r="E407" s="3"/>
      <c r="F407" s="5"/>
      <c r="G407" s="5"/>
      <c r="H407" s="2">
        <v>0</v>
      </c>
      <c r="I407" s="1">
        <v>0</v>
      </c>
      <c r="J407" s="1">
        <v>0</v>
      </c>
      <c r="K407" s="127">
        <f t="shared" si="117"/>
        <v>0</v>
      </c>
      <c r="L407" s="127">
        <f t="shared" si="121"/>
        <v>0</v>
      </c>
      <c r="M407" s="127">
        <f t="shared" si="118"/>
        <v>0</v>
      </c>
      <c r="N407" s="127">
        <f t="shared" si="122"/>
        <v>0</v>
      </c>
      <c r="O407" s="127">
        <f t="shared" si="123"/>
        <v>0</v>
      </c>
      <c r="P407" s="127">
        <f t="shared" si="124"/>
        <v>0</v>
      </c>
      <c r="Q407" s="127">
        <f t="shared" si="125"/>
        <v>0</v>
      </c>
      <c r="R407" s="1">
        <v>0</v>
      </c>
      <c r="S407" s="127">
        <f t="shared" si="126"/>
        <v>0</v>
      </c>
      <c r="T407" s="127">
        <f t="shared" si="119"/>
        <v>0</v>
      </c>
      <c r="U407" s="127">
        <f t="shared" si="127"/>
        <v>0</v>
      </c>
      <c r="W407" s="127">
        <f t="shared" si="128"/>
        <v>0</v>
      </c>
      <c r="X407" s="125">
        <f t="shared" si="129"/>
        <v>0</v>
      </c>
      <c r="Y407" s="125" t="str">
        <f t="shared" si="120"/>
        <v>ok</v>
      </c>
      <c r="Z407" s="125" t="str">
        <f t="shared" si="130"/>
        <v>ok</v>
      </c>
      <c r="AA407" s="125" t="str">
        <f t="shared" si="131"/>
        <v>ok</v>
      </c>
      <c r="AB407" s="125" t="str">
        <f t="shared" si="132"/>
        <v>ok</v>
      </c>
      <c r="AC407" s="125" t="str">
        <f t="shared" si="133"/>
        <v>ok</v>
      </c>
    </row>
    <row r="408" spans="1:29" x14ac:dyDescent="0.2">
      <c r="A408" s="132">
        <f t="shared" si="116"/>
        <v>400</v>
      </c>
      <c r="B408" s="6"/>
      <c r="C408" s="3"/>
      <c r="D408" s="3"/>
      <c r="E408" s="3"/>
      <c r="F408" s="5"/>
      <c r="G408" s="5"/>
      <c r="H408" s="2">
        <v>0</v>
      </c>
      <c r="I408" s="1">
        <v>0</v>
      </c>
      <c r="J408" s="1">
        <v>0</v>
      </c>
      <c r="K408" s="127">
        <f t="shared" si="117"/>
        <v>0</v>
      </c>
      <c r="L408" s="127">
        <f t="shared" si="121"/>
        <v>0</v>
      </c>
      <c r="M408" s="127">
        <f t="shared" si="118"/>
        <v>0</v>
      </c>
      <c r="N408" s="127">
        <f t="shared" si="122"/>
        <v>0</v>
      </c>
      <c r="O408" s="127">
        <f t="shared" si="123"/>
        <v>0</v>
      </c>
      <c r="P408" s="127">
        <f t="shared" si="124"/>
        <v>0</v>
      </c>
      <c r="Q408" s="127">
        <f t="shared" si="125"/>
        <v>0</v>
      </c>
      <c r="R408" s="1">
        <v>0</v>
      </c>
      <c r="S408" s="127">
        <f t="shared" si="126"/>
        <v>0</v>
      </c>
      <c r="T408" s="127">
        <f t="shared" si="119"/>
        <v>0</v>
      </c>
      <c r="U408" s="127">
        <f t="shared" si="127"/>
        <v>0</v>
      </c>
      <c r="W408" s="127">
        <f t="shared" si="128"/>
        <v>0</v>
      </c>
      <c r="X408" s="125">
        <f t="shared" si="129"/>
        <v>0</v>
      </c>
      <c r="Y408" s="125" t="str">
        <f t="shared" si="120"/>
        <v>ok</v>
      </c>
      <c r="Z408" s="125" t="str">
        <f t="shared" si="130"/>
        <v>ok</v>
      </c>
      <c r="AA408" s="125" t="str">
        <f t="shared" si="131"/>
        <v>ok</v>
      </c>
      <c r="AB408" s="125" t="str">
        <f t="shared" si="132"/>
        <v>ok</v>
      </c>
      <c r="AC408" s="125" t="str">
        <f t="shared" si="133"/>
        <v>ok</v>
      </c>
    </row>
    <row r="409" spans="1:29" x14ac:dyDescent="0.2">
      <c r="A409" s="132">
        <f t="shared" si="116"/>
        <v>401</v>
      </c>
      <c r="B409" s="6"/>
      <c r="C409" s="3"/>
      <c r="D409" s="3"/>
      <c r="E409" s="3"/>
      <c r="F409" s="5"/>
      <c r="G409" s="5"/>
      <c r="H409" s="2">
        <v>0</v>
      </c>
      <c r="I409" s="1">
        <v>0</v>
      </c>
      <c r="J409" s="1">
        <v>0</v>
      </c>
      <c r="K409" s="127">
        <f t="shared" si="117"/>
        <v>0</v>
      </c>
      <c r="L409" s="127">
        <f t="shared" si="121"/>
        <v>0</v>
      </c>
      <c r="M409" s="127">
        <f t="shared" si="118"/>
        <v>0</v>
      </c>
      <c r="N409" s="127">
        <f t="shared" si="122"/>
        <v>0</v>
      </c>
      <c r="O409" s="127">
        <f t="shared" si="123"/>
        <v>0</v>
      </c>
      <c r="P409" s="127">
        <f t="shared" si="124"/>
        <v>0</v>
      </c>
      <c r="Q409" s="127">
        <f t="shared" si="125"/>
        <v>0</v>
      </c>
      <c r="R409" s="1">
        <v>0</v>
      </c>
      <c r="S409" s="127">
        <f t="shared" si="126"/>
        <v>0</v>
      </c>
      <c r="T409" s="127">
        <f t="shared" si="119"/>
        <v>0</v>
      </c>
      <c r="U409" s="127">
        <f t="shared" si="127"/>
        <v>0</v>
      </c>
      <c r="W409" s="127">
        <f t="shared" si="128"/>
        <v>0</v>
      </c>
      <c r="X409" s="125">
        <f t="shared" si="129"/>
        <v>0</v>
      </c>
      <c r="Y409" s="125" t="str">
        <f t="shared" si="120"/>
        <v>ok</v>
      </c>
      <c r="Z409" s="125" t="str">
        <f t="shared" si="130"/>
        <v>ok</v>
      </c>
      <c r="AA409" s="125" t="str">
        <f t="shared" si="131"/>
        <v>ok</v>
      </c>
      <c r="AB409" s="125" t="str">
        <f t="shared" si="132"/>
        <v>ok</v>
      </c>
      <c r="AC409" s="125" t="str">
        <f t="shared" si="133"/>
        <v>ok</v>
      </c>
    </row>
    <row r="410" spans="1:29" x14ac:dyDescent="0.2">
      <c r="A410" s="132">
        <f t="shared" si="116"/>
        <v>402</v>
      </c>
      <c r="B410" s="6"/>
      <c r="C410" s="3"/>
      <c r="D410" s="3"/>
      <c r="E410" s="3"/>
      <c r="F410" s="5"/>
      <c r="G410" s="5"/>
      <c r="H410" s="2">
        <v>0</v>
      </c>
      <c r="I410" s="1">
        <v>0</v>
      </c>
      <c r="J410" s="1">
        <v>0</v>
      </c>
      <c r="K410" s="127">
        <f t="shared" si="117"/>
        <v>0</v>
      </c>
      <c r="L410" s="127">
        <f t="shared" si="121"/>
        <v>0</v>
      </c>
      <c r="M410" s="127">
        <f t="shared" si="118"/>
        <v>0</v>
      </c>
      <c r="N410" s="127">
        <f t="shared" si="122"/>
        <v>0</v>
      </c>
      <c r="O410" s="127">
        <f t="shared" si="123"/>
        <v>0</v>
      </c>
      <c r="P410" s="127">
        <f t="shared" si="124"/>
        <v>0</v>
      </c>
      <c r="Q410" s="127">
        <f t="shared" si="125"/>
        <v>0</v>
      </c>
      <c r="R410" s="1">
        <v>0</v>
      </c>
      <c r="S410" s="127">
        <f t="shared" si="126"/>
        <v>0</v>
      </c>
      <c r="T410" s="127">
        <f t="shared" si="119"/>
        <v>0</v>
      </c>
      <c r="U410" s="127">
        <f t="shared" si="127"/>
        <v>0</v>
      </c>
      <c r="W410" s="127">
        <f t="shared" si="128"/>
        <v>0</v>
      </c>
      <c r="X410" s="125">
        <f t="shared" si="129"/>
        <v>0</v>
      </c>
      <c r="Y410" s="125" t="str">
        <f t="shared" si="120"/>
        <v>ok</v>
      </c>
      <c r="Z410" s="125" t="str">
        <f t="shared" si="130"/>
        <v>ok</v>
      </c>
      <c r="AA410" s="125" t="str">
        <f t="shared" si="131"/>
        <v>ok</v>
      </c>
      <c r="AB410" s="125" t="str">
        <f t="shared" si="132"/>
        <v>ok</v>
      </c>
      <c r="AC410" s="125" t="str">
        <f t="shared" si="133"/>
        <v>ok</v>
      </c>
    </row>
    <row r="411" spans="1:29" x14ac:dyDescent="0.2">
      <c r="A411" s="132">
        <f t="shared" si="116"/>
        <v>403</v>
      </c>
      <c r="B411" s="6"/>
      <c r="C411" s="3"/>
      <c r="D411" s="3"/>
      <c r="E411" s="3"/>
      <c r="F411" s="5"/>
      <c r="G411" s="5"/>
      <c r="H411" s="2">
        <v>0</v>
      </c>
      <c r="I411" s="1">
        <v>0</v>
      </c>
      <c r="J411" s="1">
        <v>0</v>
      </c>
      <c r="K411" s="127">
        <f t="shared" si="117"/>
        <v>0</v>
      </c>
      <c r="L411" s="127">
        <f t="shared" si="121"/>
        <v>0</v>
      </c>
      <c r="M411" s="127">
        <f t="shared" si="118"/>
        <v>0</v>
      </c>
      <c r="N411" s="127">
        <f t="shared" si="122"/>
        <v>0</v>
      </c>
      <c r="O411" s="127">
        <f t="shared" si="123"/>
        <v>0</v>
      </c>
      <c r="P411" s="127">
        <f t="shared" si="124"/>
        <v>0</v>
      </c>
      <c r="Q411" s="127">
        <f t="shared" si="125"/>
        <v>0</v>
      </c>
      <c r="R411" s="1">
        <v>0</v>
      </c>
      <c r="S411" s="127">
        <f t="shared" si="126"/>
        <v>0</v>
      </c>
      <c r="T411" s="127">
        <f t="shared" si="119"/>
        <v>0</v>
      </c>
      <c r="U411" s="127">
        <f t="shared" si="127"/>
        <v>0</v>
      </c>
      <c r="W411" s="127">
        <f t="shared" si="128"/>
        <v>0</v>
      </c>
      <c r="X411" s="125">
        <f t="shared" si="129"/>
        <v>0</v>
      </c>
      <c r="Y411" s="125" t="str">
        <f t="shared" si="120"/>
        <v>ok</v>
      </c>
      <c r="Z411" s="125" t="str">
        <f t="shared" si="130"/>
        <v>ok</v>
      </c>
      <c r="AA411" s="125" t="str">
        <f t="shared" si="131"/>
        <v>ok</v>
      </c>
      <c r="AB411" s="125" t="str">
        <f t="shared" si="132"/>
        <v>ok</v>
      </c>
      <c r="AC411" s="125" t="str">
        <f t="shared" si="133"/>
        <v>ok</v>
      </c>
    </row>
    <row r="412" spans="1:29" x14ac:dyDescent="0.2">
      <c r="A412" s="132">
        <f t="shared" si="116"/>
        <v>404</v>
      </c>
      <c r="B412" s="6"/>
      <c r="C412" s="3"/>
      <c r="D412" s="3"/>
      <c r="E412" s="3"/>
      <c r="F412" s="5"/>
      <c r="G412" s="5"/>
      <c r="H412" s="2">
        <v>0</v>
      </c>
      <c r="I412" s="1">
        <v>0</v>
      </c>
      <c r="J412" s="1">
        <v>0</v>
      </c>
      <c r="K412" s="127">
        <f t="shared" si="117"/>
        <v>0</v>
      </c>
      <c r="L412" s="127">
        <f t="shared" si="121"/>
        <v>0</v>
      </c>
      <c r="M412" s="127">
        <f t="shared" si="118"/>
        <v>0</v>
      </c>
      <c r="N412" s="127">
        <f t="shared" si="122"/>
        <v>0</v>
      </c>
      <c r="O412" s="127">
        <f t="shared" si="123"/>
        <v>0</v>
      </c>
      <c r="P412" s="127">
        <f t="shared" si="124"/>
        <v>0</v>
      </c>
      <c r="Q412" s="127">
        <f t="shared" si="125"/>
        <v>0</v>
      </c>
      <c r="R412" s="1">
        <v>0</v>
      </c>
      <c r="S412" s="127">
        <f t="shared" si="126"/>
        <v>0</v>
      </c>
      <c r="T412" s="127">
        <f t="shared" si="119"/>
        <v>0</v>
      </c>
      <c r="U412" s="127">
        <f t="shared" si="127"/>
        <v>0</v>
      </c>
      <c r="W412" s="127">
        <f t="shared" si="128"/>
        <v>0</v>
      </c>
      <c r="X412" s="125">
        <f t="shared" si="129"/>
        <v>0</v>
      </c>
      <c r="Y412" s="125" t="str">
        <f t="shared" si="120"/>
        <v>ok</v>
      </c>
      <c r="Z412" s="125" t="str">
        <f t="shared" si="130"/>
        <v>ok</v>
      </c>
      <c r="AA412" s="125" t="str">
        <f t="shared" si="131"/>
        <v>ok</v>
      </c>
      <c r="AB412" s="125" t="str">
        <f t="shared" si="132"/>
        <v>ok</v>
      </c>
      <c r="AC412" s="125" t="str">
        <f t="shared" si="133"/>
        <v>ok</v>
      </c>
    </row>
    <row r="413" spans="1:29" x14ac:dyDescent="0.2">
      <c r="A413" s="132">
        <f t="shared" si="116"/>
        <v>405</v>
      </c>
      <c r="B413" s="6"/>
      <c r="C413" s="3"/>
      <c r="D413" s="3"/>
      <c r="E413" s="3"/>
      <c r="F413" s="5"/>
      <c r="G413" s="5"/>
      <c r="H413" s="2">
        <v>0</v>
      </c>
      <c r="I413" s="1">
        <v>0</v>
      </c>
      <c r="J413" s="1">
        <v>0</v>
      </c>
      <c r="K413" s="127">
        <f t="shared" si="117"/>
        <v>0</v>
      </c>
      <c r="L413" s="127">
        <f t="shared" si="121"/>
        <v>0</v>
      </c>
      <c r="M413" s="127">
        <f t="shared" si="118"/>
        <v>0</v>
      </c>
      <c r="N413" s="127">
        <f t="shared" si="122"/>
        <v>0</v>
      </c>
      <c r="O413" s="127">
        <f t="shared" si="123"/>
        <v>0</v>
      </c>
      <c r="P413" s="127">
        <f t="shared" si="124"/>
        <v>0</v>
      </c>
      <c r="Q413" s="127">
        <f t="shared" si="125"/>
        <v>0</v>
      </c>
      <c r="R413" s="1">
        <v>0</v>
      </c>
      <c r="S413" s="127">
        <f t="shared" si="126"/>
        <v>0</v>
      </c>
      <c r="T413" s="127">
        <f t="shared" si="119"/>
        <v>0</v>
      </c>
      <c r="U413" s="127">
        <f t="shared" si="127"/>
        <v>0</v>
      </c>
      <c r="W413" s="127">
        <f t="shared" si="128"/>
        <v>0</v>
      </c>
      <c r="X413" s="125">
        <f t="shared" si="129"/>
        <v>0</v>
      </c>
      <c r="Y413" s="125" t="str">
        <f t="shared" si="120"/>
        <v>ok</v>
      </c>
      <c r="Z413" s="125" t="str">
        <f t="shared" si="130"/>
        <v>ok</v>
      </c>
      <c r="AA413" s="125" t="str">
        <f t="shared" si="131"/>
        <v>ok</v>
      </c>
      <c r="AB413" s="125" t="str">
        <f t="shared" si="132"/>
        <v>ok</v>
      </c>
      <c r="AC413" s="125" t="str">
        <f t="shared" si="133"/>
        <v>ok</v>
      </c>
    </row>
    <row r="414" spans="1:29" x14ac:dyDescent="0.2">
      <c r="A414" s="132">
        <f t="shared" si="116"/>
        <v>406</v>
      </c>
      <c r="B414" s="6"/>
      <c r="C414" s="3"/>
      <c r="D414" s="3"/>
      <c r="E414" s="3"/>
      <c r="F414" s="5"/>
      <c r="G414" s="5"/>
      <c r="H414" s="2">
        <v>0</v>
      </c>
      <c r="I414" s="1">
        <v>0</v>
      </c>
      <c r="J414" s="1">
        <v>0</v>
      </c>
      <c r="K414" s="127">
        <f t="shared" si="117"/>
        <v>0</v>
      </c>
      <c r="L414" s="127">
        <f t="shared" si="121"/>
        <v>0</v>
      </c>
      <c r="M414" s="127">
        <f t="shared" si="118"/>
        <v>0</v>
      </c>
      <c r="N414" s="127">
        <f t="shared" si="122"/>
        <v>0</v>
      </c>
      <c r="O414" s="127">
        <f t="shared" si="123"/>
        <v>0</v>
      </c>
      <c r="P414" s="127">
        <f t="shared" si="124"/>
        <v>0</v>
      </c>
      <c r="Q414" s="127">
        <f t="shared" si="125"/>
        <v>0</v>
      </c>
      <c r="R414" s="1">
        <v>0</v>
      </c>
      <c r="S414" s="127">
        <f t="shared" si="126"/>
        <v>0</v>
      </c>
      <c r="T414" s="127">
        <f t="shared" si="119"/>
        <v>0</v>
      </c>
      <c r="U414" s="127">
        <f t="shared" si="127"/>
        <v>0</v>
      </c>
      <c r="W414" s="127">
        <f t="shared" si="128"/>
        <v>0</v>
      </c>
      <c r="X414" s="125">
        <f t="shared" si="129"/>
        <v>0</v>
      </c>
      <c r="Y414" s="125" t="str">
        <f t="shared" si="120"/>
        <v>ok</v>
      </c>
      <c r="Z414" s="125" t="str">
        <f t="shared" si="130"/>
        <v>ok</v>
      </c>
      <c r="AA414" s="125" t="str">
        <f t="shared" si="131"/>
        <v>ok</v>
      </c>
      <c r="AB414" s="125" t="str">
        <f t="shared" si="132"/>
        <v>ok</v>
      </c>
      <c r="AC414" s="125" t="str">
        <f t="shared" si="133"/>
        <v>ok</v>
      </c>
    </row>
    <row r="415" spans="1:29" x14ac:dyDescent="0.2">
      <c r="A415" s="132">
        <f t="shared" ref="A415:A478" si="134">+A414+1</f>
        <v>407</v>
      </c>
      <c r="B415" s="6"/>
      <c r="C415" s="3"/>
      <c r="D415" s="3"/>
      <c r="E415" s="3"/>
      <c r="F415" s="5"/>
      <c r="G415" s="5"/>
      <c r="H415" s="2">
        <v>0</v>
      </c>
      <c r="I415" s="1">
        <v>0</v>
      </c>
      <c r="J415" s="1">
        <v>0</v>
      </c>
      <c r="K415" s="127">
        <f t="shared" si="117"/>
        <v>0</v>
      </c>
      <c r="L415" s="127">
        <f t="shared" si="121"/>
        <v>0</v>
      </c>
      <c r="M415" s="127">
        <f t="shared" si="118"/>
        <v>0</v>
      </c>
      <c r="N415" s="127">
        <f t="shared" si="122"/>
        <v>0</v>
      </c>
      <c r="O415" s="127">
        <f t="shared" si="123"/>
        <v>0</v>
      </c>
      <c r="P415" s="127">
        <f t="shared" si="124"/>
        <v>0</v>
      </c>
      <c r="Q415" s="127">
        <f t="shared" si="125"/>
        <v>0</v>
      </c>
      <c r="R415" s="1">
        <v>0</v>
      </c>
      <c r="S415" s="127">
        <f t="shared" si="126"/>
        <v>0</v>
      </c>
      <c r="T415" s="127">
        <f t="shared" si="119"/>
        <v>0</v>
      </c>
      <c r="U415" s="127">
        <f t="shared" si="127"/>
        <v>0</v>
      </c>
      <c r="W415" s="127">
        <f t="shared" si="128"/>
        <v>0</v>
      </c>
      <c r="X415" s="125">
        <f t="shared" si="129"/>
        <v>0</v>
      </c>
      <c r="Y415" s="125" t="str">
        <f t="shared" si="120"/>
        <v>ok</v>
      </c>
      <c r="Z415" s="125" t="str">
        <f t="shared" si="130"/>
        <v>ok</v>
      </c>
      <c r="AA415" s="125" t="str">
        <f t="shared" si="131"/>
        <v>ok</v>
      </c>
      <c r="AB415" s="125" t="str">
        <f t="shared" si="132"/>
        <v>ok</v>
      </c>
      <c r="AC415" s="125" t="str">
        <f t="shared" si="133"/>
        <v>ok</v>
      </c>
    </row>
    <row r="416" spans="1:29" x14ac:dyDescent="0.2">
      <c r="A416" s="132">
        <f t="shared" si="134"/>
        <v>408</v>
      </c>
      <c r="B416" s="6"/>
      <c r="C416" s="3"/>
      <c r="D416" s="3"/>
      <c r="E416" s="3"/>
      <c r="F416" s="5"/>
      <c r="G416" s="5"/>
      <c r="H416" s="2">
        <v>0</v>
      </c>
      <c r="I416" s="1">
        <v>0</v>
      </c>
      <c r="J416" s="1">
        <v>0</v>
      </c>
      <c r="K416" s="127">
        <f t="shared" si="117"/>
        <v>0</v>
      </c>
      <c r="L416" s="127">
        <f t="shared" si="121"/>
        <v>0</v>
      </c>
      <c r="M416" s="127">
        <f t="shared" si="118"/>
        <v>0</v>
      </c>
      <c r="N416" s="127">
        <f t="shared" si="122"/>
        <v>0</v>
      </c>
      <c r="O416" s="127">
        <f t="shared" si="123"/>
        <v>0</v>
      </c>
      <c r="P416" s="127">
        <f t="shared" si="124"/>
        <v>0</v>
      </c>
      <c r="Q416" s="127">
        <f t="shared" si="125"/>
        <v>0</v>
      </c>
      <c r="R416" s="1">
        <v>0</v>
      </c>
      <c r="S416" s="127">
        <f t="shared" si="126"/>
        <v>0</v>
      </c>
      <c r="T416" s="127">
        <f t="shared" si="119"/>
        <v>0</v>
      </c>
      <c r="U416" s="127">
        <f t="shared" si="127"/>
        <v>0</v>
      </c>
      <c r="W416" s="127">
        <f t="shared" si="128"/>
        <v>0</v>
      </c>
      <c r="X416" s="125">
        <f t="shared" si="129"/>
        <v>0</v>
      </c>
      <c r="Y416" s="125" t="str">
        <f t="shared" si="120"/>
        <v>ok</v>
      </c>
      <c r="Z416" s="125" t="str">
        <f t="shared" si="130"/>
        <v>ok</v>
      </c>
      <c r="AA416" s="125" t="str">
        <f t="shared" si="131"/>
        <v>ok</v>
      </c>
      <c r="AB416" s="125" t="str">
        <f t="shared" si="132"/>
        <v>ok</v>
      </c>
      <c r="AC416" s="125" t="str">
        <f t="shared" si="133"/>
        <v>ok</v>
      </c>
    </row>
    <row r="417" spans="1:29" x14ac:dyDescent="0.2">
      <c r="A417" s="132">
        <f t="shared" si="134"/>
        <v>409</v>
      </c>
      <c r="B417" s="6"/>
      <c r="C417" s="3"/>
      <c r="D417" s="3"/>
      <c r="E417" s="3"/>
      <c r="F417" s="5"/>
      <c r="G417" s="5"/>
      <c r="H417" s="2">
        <v>0</v>
      </c>
      <c r="I417" s="1">
        <v>0</v>
      </c>
      <c r="J417" s="1">
        <v>0</v>
      </c>
      <c r="K417" s="127">
        <f t="shared" si="117"/>
        <v>0</v>
      </c>
      <c r="L417" s="127">
        <f t="shared" si="121"/>
        <v>0</v>
      </c>
      <c r="M417" s="127">
        <f t="shared" si="118"/>
        <v>0</v>
      </c>
      <c r="N417" s="127">
        <f t="shared" si="122"/>
        <v>0</v>
      </c>
      <c r="O417" s="127">
        <f t="shared" si="123"/>
        <v>0</v>
      </c>
      <c r="P417" s="127">
        <f t="shared" si="124"/>
        <v>0</v>
      </c>
      <c r="Q417" s="127">
        <f t="shared" si="125"/>
        <v>0</v>
      </c>
      <c r="R417" s="1">
        <v>0</v>
      </c>
      <c r="S417" s="127">
        <f t="shared" si="126"/>
        <v>0</v>
      </c>
      <c r="T417" s="127">
        <f t="shared" si="119"/>
        <v>0</v>
      </c>
      <c r="U417" s="127">
        <f t="shared" si="127"/>
        <v>0</v>
      </c>
      <c r="W417" s="127">
        <f t="shared" si="128"/>
        <v>0</v>
      </c>
      <c r="X417" s="125">
        <f t="shared" si="129"/>
        <v>0</v>
      </c>
      <c r="Y417" s="125" t="str">
        <f t="shared" si="120"/>
        <v>ok</v>
      </c>
      <c r="Z417" s="125" t="str">
        <f t="shared" si="130"/>
        <v>ok</v>
      </c>
      <c r="AA417" s="125" t="str">
        <f t="shared" si="131"/>
        <v>ok</v>
      </c>
      <c r="AB417" s="125" t="str">
        <f t="shared" si="132"/>
        <v>ok</v>
      </c>
      <c r="AC417" s="125" t="str">
        <f t="shared" si="133"/>
        <v>ok</v>
      </c>
    </row>
    <row r="418" spans="1:29" x14ac:dyDescent="0.2">
      <c r="A418" s="132">
        <f t="shared" si="134"/>
        <v>410</v>
      </c>
      <c r="B418" s="6"/>
      <c r="C418" s="3"/>
      <c r="D418" s="3"/>
      <c r="E418" s="3"/>
      <c r="F418" s="5"/>
      <c r="G418" s="5"/>
      <c r="H418" s="2">
        <v>0</v>
      </c>
      <c r="I418" s="1">
        <v>0</v>
      </c>
      <c r="J418" s="1">
        <v>0</v>
      </c>
      <c r="K418" s="127">
        <f t="shared" si="117"/>
        <v>0</v>
      </c>
      <c r="L418" s="127">
        <f t="shared" si="121"/>
        <v>0</v>
      </c>
      <c r="M418" s="127">
        <f t="shared" si="118"/>
        <v>0</v>
      </c>
      <c r="N418" s="127">
        <f t="shared" si="122"/>
        <v>0</v>
      </c>
      <c r="O418" s="127">
        <f t="shared" si="123"/>
        <v>0</v>
      </c>
      <c r="P418" s="127">
        <f t="shared" si="124"/>
        <v>0</v>
      </c>
      <c r="Q418" s="127">
        <f t="shared" si="125"/>
        <v>0</v>
      </c>
      <c r="R418" s="1">
        <v>0</v>
      </c>
      <c r="S418" s="127">
        <f t="shared" si="126"/>
        <v>0</v>
      </c>
      <c r="T418" s="127">
        <f t="shared" si="119"/>
        <v>0</v>
      </c>
      <c r="U418" s="127">
        <f t="shared" si="127"/>
        <v>0</v>
      </c>
      <c r="W418" s="127">
        <f t="shared" si="128"/>
        <v>0</v>
      </c>
      <c r="X418" s="125">
        <f t="shared" si="129"/>
        <v>0</v>
      </c>
      <c r="Y418" s="125" t="str">
        <f t="shared" si="120"/>
        <v>ok</v>
      </c>
      <c r="Z418" s="125" t="str">
        <f t="shared" si="130"/>
        <v>ok</v>
      </c>
      <c r="AA418" s="125" t="str">
        <f t="shared" si="131"/>
        <v>ok</v>
      </c>
      <c r="AB418" s="125" t="str">
        <f t="shared" si="132"/>
        <v>ok</v>
      </c>
      <c r="AC418" s="125" t="str">
        <f t="shared" si="133"/>
        <v>ok</v>
      </c>
    </row>
    <row r="419" spans="1:29" x14ac:dyDescent="0.2">
      <c r="A419" s="132">
        <f t="shared" si="134"/>
        <v>411</v>
      </c>
      <c r="B419" s="6"/>
      <c r="C419" s="3"/>
      <c r="D419" s="3"/>
      <c r="E419" s="3"/>
      <c r="F419" s="5"/>
      <c r="G419" s="5"/>
      <c r="H419" s="2">
        <v>0</v>
      </c>
      <c r="I419" s="1">
        <v>0</v>
      </c>
      <c r="J419" s="1">
        <v>0</v>
      </c>
      <c r="K419" s="127">
        <f t="shared" si="117"/>
        <v>0</v>
      </c>
      <c r="L419" s="127">
        <f t="shared" si="121"/>
        <v>0</v>
      </c>
      <c r="M419" s="127">
        <f t="shared" si="118"/>
        <v>0</v>
      </c>
      <c r="N419" s="127">
        <f t="shared" si="122"/>
        <v>0</v>
      </c>
      <c r="O419" s="127">
        <f t="shared" si="123"/>
        <v>0</v>
      </c>
      <c r="P419" s="127">
        <f t="shared" si="124"/>
        <v>0</v>
      </c>
      <c r="Q419" s="127">
        <f t="shared" si="125"/>
        <v>0</v>
      </c>
      <c r="R419" s="1">
        <v>0</v>
      </c>
      <c r="S419" s="127">
        <f t="shared" si="126"/>
        <v>0</v>
      </c>
      <c r="T419" s="127">
        <f t="shared" si="119"/>
        <v>0</v>
      </c>
      <c r="U419" s="127">
        <f t="shared" si="127"/>
        <v>0</v>
      </c>
      <c r="W419" s="127">
        <f t="shared" si="128"/>
        <v>0</v>
      </c>
      <c r="X419" s="125">
        <f t="shared" si="129"/>
        <v>0</v>
      </c>
      <c r="Y419" s="125" t="str">
        <f t="shared" si="120"/>
        <v>ok</v>
      </c>
      <c r="Z419" s="125" t="str">
        <f t="shared" si="130"/>
        <v>ok</v>
      </c>
      <c r="AA419" s="125" t="str">
        <f t="shared" si="131"/>
        <v>ok</v>
      </c>
      <c r="AB419" s="125" t="str">
        <f t="shared" si="132"/>
        <v>ok</v>
      </c>
      <c r="AC419" s="125" t="str">
        <f t="shared" si="133"/>
        <v>ok</v>
      </c>
    </row>
    <row r="420" spans="1:29" x14ac:dyDescent="0.2">
      <c r="A420" s="132">
        <f t="shared" si="134"/>
        <v>412</v>
      </c>
      <c r="B420" s="6"/>
      <c r="C420" s="3"/>
      <c r="D420" s="3"/>
      <c r="E420" s="3"/>
      <c r="F420" s="5"/>
      <c r="G420" s="5"/>
      <c r="H420" s="2">
        <v>0</v>
      </c>
      <c r="I420" s="1">
        <v>0</v>
      </c>
      <c r="J420" s="1">
        <v>0</v>
      </c>
      <c r="K420" s="127">
        <f t="shared" si="117"/>
        <v>0</v>
      </c>
      <c r="L420" s="127">
        <f t="shared" si="121"/>
        <v>0</v>
      </c>
      <c r="M420" s="127">
        <f t="shared" si="118"/>
        <v>0</v>
      </c>
      <c r="N420" s="127">
        <f t="shared" si="122"/>
        <v>0</v>
      </c>
      <c r="O420" s="127">
        <f t="shared" si="123"/>
        <v>0</v>
      </c>
      <c r="P420" s="127">
        <f t="shared" si="124"/>
        <v>0</v>
      </c>
      <c r="Q420" s="127">
        <f t="shared" si="125"/>
        <v>0</v>
      </c>
      <c r="R420" s="1">
        <v>0</v>
      </c>
      <c r="S420" s="127">
        <f t="shared" si="126"/>
        <v>0</v>
      </c>
      <c r="T420" s="127">
        <f t="shared" si="119"/>
        <v>0</v>
      </c>
      <c r="U420" s="127">
        <f t="shared" si="127"/>
        <v>0</v>
      </c>
      <c r="W420" s="127">
        <f t="shared" si="128"/>
        <v>0</v>
      </c>
      <c r="X420" s="125">
        <f t="shared" si="129"/>
        <v>0</v>
      </c>
      <c r="Y420" s="125" t="str">
        <f t="shared" si="120"/>
        <v>ok</v>
      </c>
      <c r="Z420" s="125" t="str">
        <f t="shared" si="130"/>
        <v>ok</v>
      </c>
      <c r="AA420" s="125" t="str">
        <f t="shared" si="131"/>
        <v>ok</v>
      </c>
      <c r="AB420" s="125" t="str">
        <f t="shared" si="132"/>
        <v>ok</v>
      </c>
      <c r="AC420" s="125" t="str">
        <f t="shared" si="133"/>
        <v>ok</v>
      </c>
    </row>
    <row r="421" spans="1:29" x14ac:dyDescent="0.2">
      <c r="A421" s="132">
        <f t="shared" si="134"/>
        <v>413</v>
      </c>
      <c r="B421" s="6"/>
      <c r="C421" s="3"/>
      <c r="D421" s="3"/>
      <c r="E421" s="3"/>
      <c r="F421" s="5"/>
      <c r="G421" s="5"/>
      <c r="H421" s="2">
        <v>0</v>
      </c>
      <c r="I421" s="1">
        <v>0</v>
      </c>
      <c r="J421" s="1">
        <v>0</v>
      </c>
      <c r="K421" s="127">
        <f t="shared" si="117"/>
        <v>0</v>
      </c>
      <c r="L421" s="127">
        <f t="shared" si="121"/>
        <v>0</v>
      </c>
      <c r="M421" s="127">
        <f t="shared" si="118"/>
        <v>0</v>
      </c>
      <c r="N421" s="127">
        <f t="shared" si="122"/>
        <v>0</v>
      </c>
      <c r="O421" s="127">
        <f t="shared" si="123"/>
        <v>0</v>
      </c>
      <c r="P421" s="127">
        <f t="shared" si="124"/>
        <v>0</v>
      </c>
      <c r="Q421" s="127">
        <f t="shared" si="125"/>
        <v>0</v>
      </c>
      <c r="R421" s="1">
        <v>0</v>
      </c>
      <c r="S421" s="127">
        <f t="shared" si="126"/>
        <v>0</v>
      </c>
      <c r="T421" s="127">
        <f t="shared" si="119"/>
        <v>0</v>
      </c>
      <c r="U421" s="127">
        <f t="shared" si="127"/>
        <v>0</v>
      </c>
      <c r="W421" s="127">
        <f t="shared" si="128"/>
        <v>0</v>
      </c>
      <c r="X421" s="125">
        <f t="shared" si="129"/>
        <v>0</v>
      </c>
      <c r="Y421" s="125" t="str">
        <f t="shared" si="120"/>
        <v>ok</v>
      </c>
      <c r="Z421" s="125" t="str">
        <f t="shared" si="130"/>
        <v>ok</v>
      </c>
      <c r="AA421" s="125" t="str">
        <f t="shared" si="131"/>
        <v>ok</v>
      </c>
      <c r="AB421" s="125" t="str">
        <f t="shared" si="132"/>
        <v>ok</v>
      </c>
      <c r="AC421" s="125" t="str">
        <f t="shared" si="133"/>
        <v>ok</v>
      </c>
    </row>
    <row r="422" spans="1:29" x14ac:dyDescent="0.2">
      <c r="A422" s="132">
        <f t="shared" si="134"/>
        <v>414</v>
      </c>
      <c r="B422" s="6"/>
      <c r="C422" s="3"/>
      <c r="D422" s="3"/>
      <c r="E422" s="3"/>
      <c r="F422" s="5"/>
      <c r="G422" s="5"/>
      <c r="H422" s="2">
        <v>0</v>
      </c>
      <c r="I422" s="1">
        <v>0</v>
      </c>
      <c r="J422" s="1">
        <v>0</v>
      </c>
      <c r="K422" s="127">
        <f t="shared" si="117"/>
        <v>0</v>
      </c>
      <c r="L422" s="127">
        <f t="shared" si="121"/>
        <v>0</v>
      </c>
      <c r="M422" s="127">
        <f t="shared" si="118"/>
        <v>0</v>
      </c>
      <c r="N422" s="127">
        <f t="shared" si="122"/>
        <v>0</v>
      </c>
      <c r="O422" s="127">
        <f t="shared" si="123"/>
        <v>0</v>
      </c>
      <c r="P422" s="127">
        <f t="shared" si="124"/>
        <v>0</v>
      </c>
      <c r="Q422" s="127">
        <f t="shared" si="125"/>
        <v>0</v>
      </c>
      <c r="R422" s="1">
        <v>0</v>
      </c>
      <c r="S422" s="127">
        <f t="shared" si="126"/>
        <v>0</v>
      </c>
      <c r="T422" s="127">
        <f t="shared" si="119"/>
        <v>0</v>
      </c>
      <c r="U422" s="127">
        <f t="shared" si="127"/>
        <v>0</v>
      </c>
      <c r="W422" s="127">
        <f t="shared" si="128"/>
        <v>0</v>
      </c>
      <c r="X422" s="125">
        <f t="shared" si="129"/>
        <v>0</v>
      </c>
      <c r="Y422" s="125" t="str">
        <f t="shared" si="120"/>
        <v>ok</v>
      </c>
      <c r="Z422" s="125" t="str">
        <f t="shared" si="130"/>
        <v>ok</v>
      </c>
      <c r="AA422" s="125" t="str">
        <f t="shared" si="131"/>
        <v>ok</v>
      </c>
      <c r="AB422" s="125" t="str">
        <f t="shared" si="132"/>
        <v>ok</v>
      </c>
      <c r="AC422" s="125" t="str">
        <f t="shared" si="133"/>
        <v>ok</v>
      </c>
    </row>
    <row r="423" spans="1:29" x14ac:dyDescent="0.2">
      <c r="A423" s="132">
        <f t="shared" si="134"/>
        <v>415</v>
      </c>
      <c r="B423" s="6"/>
      <c r="C423" s="3"/>
      <c r="D423" s="3"/>
      <c r="E423" s="3"/>
      <c r="F423" s="5"/>
      <c r="G423" s="5"/>
      <c r="H423" s="2">
        <v>0</v>
      </c>
      <c r="I423" s="1">
        <v>0</v>
      </c>
      <c r="J423" s="1">
        <v>0</v>
      </c>
      <c r="K423" s="127">
        <f t="shared" si="117"/>
        <v>0</v>
      </c>
      <c r="L423" s="127">
        <f t="shared" si="121"/>
        <v>0</v>
      </c>
      <c r="M423" s="127">
        <f t="shared" si="118"/>
        <v>0</v>
      </c>
      <c r="N423" s="127">
        <f t="shared" si="122"/>
        <v>0</v>
      </c>
      <c r="O423" s="127">
        <f t="shared" si="123"/>
        <v>0</v>
      </c>
      <c r="P423" s="127">
        <f t="shared" si="124"/>
        <v>0</v>
      </c>
      <c r="Q423" s="127">
        <f t="shared" si="125"/>
        <v>0</v>
      </c>
      <c r="R423" s="1">
        <v>0</v>
      </c>
      <c r="S423" s="127">
        <f t="shared" si="126"/>
        <v>0</v>
      </c>
      <c r="T423" s="127">
        <f t="shared" si="119"/>
        <v>0</v>
      </c>
      <c r="U423" s="127">
        <f t="shared" si="127"/>
        <v>0</v>
      </c>
      <c r="W423" s="127">
        <f t="shared" si="128"/>
        <v>0</v>
      </c>
      <c r="X423" s="125">
        <f t="shared" si="129"/>
        <v>0</v>
      </c>
      <c r="Y423" s="125" t="str">
        <f t="shared" si="120"/>
        <v>ok</v>
      </c>
      <c r="Z423" s="125" t="str">
        <f t="shared" si="130"/>
        <v>ok</v>
      </c>
      <c r="AA423" s="125" t="str">
        <f t="shared" si="131"/>
        <v>ok</v>
      </c>
      <c r="AB423" s="125" t="str">
        <f t="shared" si="132"/>
        <v>ok</v>
      </c>
      <c r="AC423" s="125" t="str">
        <f t="shared" si="133"/>
        <v>ok</v>
      </c>
    </row>
    <row r="424" spans="1:29" x14ac:dyDescent="0.2">
      <c r="A424" s="132">
        <f t="shared" si="134"/>
        <v>416</v>
      </c>
      <c r="B424" s="6"/>
      <c r="C424" s="3"/>
      <c r="D424" s="3"/>
      <c r="E424" s="3"/>
      <c r="F424" s="5"/>
      <c r="G424" s="5"/>
      <c r="H424" s="2">
        <v>0</v>
      </c>
      <c r="I424" s="1">
        <v>0</v>
      </c>
      <c r="J424" s="1">
        <v>0</v>
      </c>
      <c r="K424" s="127">
        <f t="shared" si="117"/>
        <v>0</v>
      </c>
      <c r="L424" s="127">
        <f t="shared" si="121"/>
        <v>0</v>
      </c>
      <c r="M424" s="127">
        <f t="shared" si="118"/>
        <v>0</v>
      </c>
      <c r="N424" s="127">
        <f t="shared" si="122"/>
        <v>0</v>
      </c>
      <c r="O424" s="127">
        <f t="shared" si="123"/>
        <v>0</v>
      </c>
      <c r="P424" s="127">
        <f t="shared" si="124"/>
        <v>0</v>
      </c>
      <c r="Q424" s="127">
        <f t="shared" si="125"/>
        <v>0</v>
      </c>
      <c r="R424" s="1">
        <v>0</v>
      </c>
      <c r="S424" s="127">
        <f t="shared" si="126"/>
        <v>0</v>
      </c>
      <c r="T424" s="127">
        <f t="shared" si="119"/>
        <v>0</v>
      </c>
      <c r="U424" s="127">
        <f t="shared" si="127"/>
        <v>0</v>
      </c>
      <c r="W424" s="127">
        <f t="shared" si="128"/>
        <v>0</v>
      </c>
      <c r="X424" s="125">
        <f t="shared" si="129"/>
        <v>0</v>
      </c>
      <c r="Y424" s="125" t="str">
        <f t="shared" si="120"/>
        <v>ok</v>
      </c>
      <c r="Z424" s="125" t="str">
        <f t="shared" si="130"/>
        <v>ok</v>
      </c>
      <c r="AA424" s="125" t="str">
        <f t="shared" si="131"/>
        <v>ok</v>
      </c>
      <c r="AB424" s="125" t="str">
        <f t="shared" si="132"/>
        <v>ok</v>
      </c>
      <c r="AC424" s="125" t="str">
        <f t="shared" si="133"/>
        <v>ok</v>
      </c>
    </row>
    <row r="425" spans="1:29" x14ac:dyDescent="0.2">
      <c r="A425" s="132">
        <f t="shared" si="134"/>
        <v>417</v>
      </c>
      <c r="B425" s="6"/>
      <c r="C425" s="3"/>
      <c r="D425" s="3"/>
      <c r="E425" s="3"/>
      <c r="F425" s="5"/>
      <c r="G425" s="5"/>
      <c r="H425" s="2">
        <v>0</v>
      </c>
      <c r="I425" s="1">
        <v>0</v>
      </c>
      <c r="J425" s="1">
        <v>0</v>
      </c>
      <c r="K425" s="127">
        <f t="shared" si="117"/>
        <v>0</v>
      </c>
      <c r="L425" s="127">
        <f t="shared" si="121"/>
        <v>0</v>
      </c>
      <c r="M425" s="127">
        <f t="shared" si="118"/>
        <v>0</v>
      </c>
      <c r="N425" s="127">
        <f t="shared" si="122"/>
        <v>0</v>
      </c>
      <c r="O425" s="127">
        <f t="shared" si="123"/>
        <v>0</v>
      </c>
      <c r="P425" s="127">
        <f t="shared" si="124"/>
        <v>0</v>
      </c>
      <c r="Q425" s="127">
        <f t="shared" si="125"/>
        <v>0</v>
      </c>
      <c r="R425" s="1">
        <v>0</v>
      </c>
      <c r="S425" s="127">
        <f t="shared" si="126"/>
        <v>0</v>
      </c>
      <c r="T425" s="127">
        <f t="shared" si="119"/>
        <v>0</v>
      </c>
      <c r="U425" s="127">
        <f t="shared" si="127"/>
        <v>0</v>
      </c>
      <c r="W425" s="127">
        <f t="shared" si="128"/>
        <v>0</v>
      </c>
      <c r="X425" s="125">
        <f t="shared" si="129"/>
        <v>0</v>
      </c>
      <c r="Y425" s="125" t="str">
        <f t="shared" si="120"/>
        <v>ok</v>
      </c>
      <c r="Z425" s="125" t="str">
        <f t="shared" si="130"/>
        <v>ok</v>
      </c>
      <c r="AA425" s="125" t="str">
        <f t="shared" si="131"/>
        <v>ok</v>
      </c>
      <c r="AB425" s="125" t="str">
        <f t="shared" si="132"/>
        <v>ok</v>
      </c>
      <c r="AC425" s="125" t="str">
        <f t="shared" si="133"/>
        <v>ok</v>
      </c>
    </row>
    <row r="426" spans="1:29" x14ac:dyDescent="0.2">
      <c r="A426" s="132">
        <f t="shared" si="134"/>
        <v>418</v>
      </c>
      <c r="B426" s="6"/>
      <c r="C426" s="3"/>
      <c r="D426" s="3"/>
      <c r="E426" s="3"/>
      <c r="F426" s="5"/>
      <c r="G426" s="5"/>
      <c r="H426" s="2">
        <v>0</v>
      </c>
      <c r="I426" s="1">
        <v>0</v>
      </c>
      <c r="J426" s="1">
        <v>0</v>
      </c>
      <c r="K426" s="127">
        <f t="shared" si="117"/>
        <v>0</v>
      </c>
      <c r="L426" s="127">
        <f t="shared" si="121"/>
        <v>0</v>
      </c>
      <c r="M426" s="127">
        <f t="shared" si="118"/>
        <v>0</v>
      </c>
      <c r="N426" s="127">
        <f t="shared" si="122"/>
        <v>0</v>
      </c>
      <c r="O426" s="127">
        <f t="shared" si="123"/>
        <v>0</v>
      </c>
      <c r="P426" s="127">
        <f t="shared" si="124"/>
        <v>0</v>
      </c>
      <c r="Q426" s="127">
        <f t="shared" si="125"/>
        <v>0</v>
      </c>
      <c r="R426" s="1">
        <v>0</v>
      </c>
      <c r="S426" s="127">
        <f t="shared" si="126"/>
        <v>0</v>
      </c>
      <c r="T426" s="127">
        <f t="shared" si="119"/>
        <v>0</v>
      </c>
      <c r="U426" s="127">
        <f t="shared" si="127"/>
        <v>0</v>
      </c>
      <c r="W426" s="127">
        <f t="shared" si="128"/>
        <v>0</v>
      </c>
      <c r="X426" s="125">
        <f t="shared" si="129"/>
        <v>0</v>
      </c>
      <c r="Y426" s="125" t="str">
        <f t="shared" si="120"/>
        <v>ok</v>
      </c>
      <c r="Z426" s="125" t="str">
        <f t="shared" si="130"/>
        <v>ok</v>
      </c>
      <c r="AA426" s="125" t="str">
        <f t="shared" si="131"/>
        <v>ok</v>
      </c>
      <c r="AB426" s="125" t="str">
        <f t="shared" si="132"/>
        <v>ok</v>
      </c>
      <c r="AC426" s="125" t="str">
        <f t="shared" si="133"/>
        <v>ok</v>
      </c>
    </row>
    <row r="427" spans="1:29" x14ac:dyDescent="0.2">
      <c r="A427" s="132">
        <f t="shared" si="134"/>
        <v>419</v>
      </c>
      <c r="B427" s="6"/>
      <c r="C427" s="3"/>
      <c r="D427" s="3"/>
      <c r="E427" s="3"/>
      <c r="F427" s="5"/>
      <c r="G427" s="5"/>
      <c r="H427" s="2">
        <v>0</v>
      </c>
      <c r="I427" s="1">
        <v>0</v>
      </c>
      <c r="J427" s="1">
        <v>0</v>
      </c>
      <c r="K427" s="127">
        <f t="shared" si="117"/>
        <v>0</v>
      </c>
      <c r="L427" s="127">
        <f t="shared" si="121"/>
        <v>0</v>
      </c>
      <c r="M427" s="127">
        <f t="shared" si="118"/>
        <v>0</v>
      </c>
      <c r="N427" s="127">
        <f t="shared" si="122"/>
        <v>0</v>
      </c>
      <c r="O427" s="127">
        <f t="shared" si="123"/>
        <v>0</v>
      </c>
      <c r="P427" s="127">
        <f t="shared" si="124"/>
        <v>0</v>
      </c>
      <c r="Q427" s="127">
        <f t="shared" si="125"/>
        <v>0</v>
      </c>
      <c r="R427" s="1">
        <v>0</v>
      </c>
      <c r="S427" s="127">
        <f t="shared" si="126"/>
        <v>0</v>
      </c>
      <c r="T427" s="127">
        <f t="shared" si="119"/>
        <v>0</v>
      </c>
      <c r="U427" s="127">
        <f t="shared" si="127"/>
        <v>0</v>
      </c>
      <c r="W427" s="127">
        <f t="shared" si="128"/>
        <v>0</v>
      </c>
      <c r="X427" s="125">
        <f t="shared" si="129"/>
        <v>0</v>
      </c>
      <c r="Y427" s="125" t="str">
        <f t="shared" si="120"/>
        <v>ok</v>
      </c>
      <c r="Z427" s="125" t="str">
        <f t="shared" si="130"/>
        <v>ok</v>
      </c>
      <c r="AA427" s="125" t="str">
        <f t="shared" si="131"/>
        <v>ok</v>
      </c>
      <c r="AB427" s="125" t="str">
        <f t="shared" si="132"/>
        <v>ok</v>
      </c>
      <c r="AC427" s="125" t="str">
        <f t="shared" si="133"/>
        <v>ok</v>
      </c>
    </row>
    <row r="428" spans="1:29" x14ac:dyDescent="0.2">
      <c r="A428" s="132">
        <f t="shared" si="134"/>
        <v>420</v>
      </c>
      <c r="B428" s="6"/>
      <c r="C428" s="3"/>
      <c r="D428" s="3"/>
      <c r="E428" s="3"/>
      <c r="F428" s="5"/>
      <c r="G428" s="5"/>
      <c r="H428" s="2">
        <v>0</v>
      </c>
      <c r="I428" s="1">
        <v>0</v>
      </c>
      <c r="J428" s="1">
        <v>0</v>
      </c>
      <c r="K428" s="127">
        <f t="shared" si="117"/>
        <v>0</v>
      </c>
      <c r="L428" s="127">
        <f t="shared" si="121"/>
        <v>0</v>
      </c>
      <c r="M428" s="127">
        <f t="shared" si="118"/>
        <v>0</v>
      </c>
      <c r="N428" s="127">
        <f t="shared" si="122"/>
        <v>0</v>
      </c>
      <c r="O428" s="127">
        <f t="shared" si="123"/>
        <v>0</v>
      </c>
      <c r="P428" s="127">
        <f t="shared" si="124"/>
        <v>0</v>
      </c>
      <c r="Q428" s="127">
        <f t="shared" si="125"/>
        <v>0</v>
      </c>
      <c r="R428" s="1">
        <v>0</v>
      </c>
      <c r="S428" s="127">
        <f t="shared" si="126"/>
        <v>0</v>
      </c>
      <c r="T428" s="127">
        <f t="shared" si="119"/>
        <v>0</v>
      </c>
      <c r="U428" s="127">
        <f t="shared" si="127"/>
        <v>0</v>
      </c>
      <c r="W428" s="127">
        <f t="shared" si="128"/>
        <v>0</v>
      </c>
      <c r="X428" s="125">
        <f t="shared" si="129"/>
        <v>0</v>
      </c>
      <c r="Y428" s="125" t="str">
        <f t="shared" si="120"/>
        <v>ok</v>
      </c>
      <c r="Z428" s="125" t="str">
        <f t="shared" si="130"/>
        <v>ok</v>
      </c>
      <c r="AA428" s="125" t="str">
        <f t="shared" si="131"/>
        <v>ok</v>
      </c>
      <c r="AB428" s="125" t="str">
        <f t="shared" si="132"/>
        <v>ok</v>
      </c>
      <c r="AC428" s="125" t="str">
        <f t="shared" si="133"/>
        <v>ok</v>
      </c>
    </row>
    <row r="429" spans="1:29" x14ac:dyDescent="0.2">
      <c r="A429" s="132">
        <f t="shared" si="134"/>
        <v>421</v>
      </c>
      <c r="B429" s="6"/>
      <c r="C429" s="3"/>
      <c r="D429" s="3"/>
      <c r="E429" s="3"/>
      <c r="F429" s="5"/>
      <c r="G429" s="5"/>
      <c r="H429" s="2">
        <v>0</v>
      </c>
      <c r="I429" s="1">
        <v>0</v>
      </c>
      <c r="J429" s="1">
        <v>0</v>
      </c>
      <c r="K429" s="127">
        <f t="shared" si="117"/>
        <v>0</v>
      </c>
      <c r="L429" s="127">
        <f t="shared" si="121"/>
        <v>0</v>
      </c>
      <c r="M429" s="127">
        <f t="shared" si="118"/>
        <v>0</v>
      </c>
      <c r="N429" s="127">
        <f t="shared" si="122"/>
        <v>0</v>
      </c>
      <c r="O429" s="127">
        <f t="shared" si="123"/>
        <v>0</v>
      </c>
      <c r="P429" s="127">
        <f t="shared" si="124"/>
        <v>0</v>
      </c>
      <c r="Q429" s="127">
        <f t="shared" si="125"/>
        <v>0</v>
      </c>
      <c r="R429" s="1">
        <v>0</v>
      </c>
      <c r="S429" s="127">
        <f t="shared" si="126"/>
        <v>0</v>
      </c>
      <c r="T429" s="127">
        <f t="shared" si="119"/>
        <v>0</v>
      </c>
      <c r="U429" s="127">
        <f t="shared" si="127"/>
        <v>0</v>
      </c>
      <c r="W429" s="127">
        <f t="shared" si="128"/>
        <v>0</v>
      </c>
      <c r="X429" s="125">
        <f t="shared" si="129"/>
        <v>0</v>
      </c>
      <c r="Y429" s="125" t="str">
        <f t="shared" si="120"/>
        <v>ok</v>
      </c>
      <c r="Z429" s="125" t="str">
        <f t="shared" si="130"/>
        <v>ok</v>
      </c>
      <c r="AA429" s="125" t="str">
        <f t="shared" si="131"/>
        <v>ok</v>
      </c>
      <c r="AB429" s="125" t="str">
        <f t="shared" si="132"/>
        <v>ok</v>
      </c>
      <c r="AC429" s="125" t="str">
        <f t="shared" si="133"/>
        <v>ok</v>
      </c>
    </row>
    <row r="430" spans="1:29" x14ac:dyDescent="0.2">
      <c r="A430" s="132">
        <f t="shared" si="134"/>
        <v>422</v>
      </c>
      <c r="B430" s="6"/>
      <c r="C430" s="3"/>
      <c r="D430" s="3"/>
      <c r="E430" s="3"/>
      <c r="F430" s="5"/>
      <c r="G430" s="5"/>
      <c r="H430" s="2">
        <v>0</v>
      </c>
      <c r="I430" s="1">
        <v>0</v>
      </c>
      <c r="J430" s="1">
        <v>0</v>
      </c>
      <c r="K430" s="127">
        <f t="shared" si="117"/>
        <v>0</v>
      </c>
      <c r="L430" s="127">
        <f t="shared" si="121"/>
        <v>0</v>
      </c>
      <c r="M430" s="127">
        <f t="shared" si="118"/>
        <v>0</v>
      </c>
      <c r="N430" s="127">
        <f t="shared" si="122"/>
        <v>0</v>
      </c>
      <c r="O430" s="127">
        <f t="shared" si="123"/>
        <v>0</v>
      </c>
      <c r="P430" s="127">
        <f t="shared" si="124"/>
        <v>0</v>
      </c>
      <c r="Q430" s="127">
        <f t="shared" si="125"/>
        <v>0</v>
      </c>
      <c r="R430" s="1">
        <v>0</v>
      </c>
      <c r="S430" s="127">
        <f t="shared" si="126"/>
        <v>0</v>
      </c>
      <c r="T430" s="127">
        <f t="shared" si="119"/>
        <v>0</v>
      </c>
      <c r="U430" s="127">
        <f t="shared" si="127"/>
        <v>0</v>
      </c>
      <c r="W430" s="127">
        <f t="shared" si="128"/>
        <v>0</v>
      </c>
      <c r="X430" s="125">
        <f t="shared" si="129"/>
        <v>0</v>
      </c>
      <c r="Y430" s="125" t="str">
        <f t="shared" si="120"/>
        <v>ok</v>
      </c>
      <c r="Z430" s="125" t="str">
        <f t="shared" si="130"/>
        <v>ok</v>
      </c>
      <c r="AA430" s="125" t="str">
        <f t="shared" si="131"/>
        <v>ok</v>
      </c>
      <c r="AB430" s="125" t="str">
        <f t="shared" si="132"/>
        <v>ok</v>
      </c>
      <c r="AC430" s="125" t="str">
        <f t="shared" si="133"/>
        <v>ok</v>
      </c>
    </row>
    <row r="431" spans="1:29" x14ac:dyDescent="0.2">
      <c r="A431" s="132">
        <f t="shared" si="134"/>
        <v>423</v>
      </c>
      <c r="B431" s="6"/>
      <c r="C431" s="3"/>
      <c r="D431" s="3"/>
      <c r="E431" s="3"/>
      <c r="F431" s="5"/>
      <c r="G431" s="5"/>
      <c r="H431" s="2">
        <v>0</v>
      </c>
      <c r="I431" s="1">
        <v>0</v>
      </c>
      <c r="J431" s="1">
        <v>0</v>
      </c>
      <c r="K431" s="127">
        <f t="shared" si="117"/>
        <v>0</v>
      </c>
      <c r="L431" s="127">
        <f t="shared" si="121"/>
        <v>0</v>
      </c>
      <c r="M431" s="127">
        <f t="shared" si="118"/>
        <v>0</v>
      </c>
      <c r="N431" s="127">
        <f t="shared" si="122"/>
        <v>0</v>
      </c>
      <c r="O431" s="127">
        <f t="shared" si="123"/>
        <v>0</v>
      </c>
      <c r="P431" s="127">
        <f t="shared" si="124"/>
        <v>0</v>
      </c>
      <c r="Q431" s="127">
        <f t="shared" si="125"/>
        <v>0</v>
      </c>
      <c r="R431" s="1">
        <v>0</v>
      </c>
      <c r="S431" s="127">
        <f t="shared" si="126"/>
        <v>0</v>
      </c>
      <c r="T431" s="127">
        <f t="shared" si="119"/>
        <v>0</v>
      </c>
      <c r="U431" s="127">
        <f t="shared" si="127"/>
        <v>0</v>
      </c>
      <c r="W431" s="127">
        <f t="shared" si="128"/>
        <v>0</v>
      </c>
      <c r="X431" s="125">
        <f t="shared" si="129"/>
        <v>0</v>
      </c>
      <c r="Y431" s="125" t="str">
        <f t="shared" si="120"/>
        <v>ok</v>
      </c>
      <c r="Z431" s="125" t="str">
        <f t="shared" si="130"/>
        <v>ok</v>
      </c>
      <c r="AA431" s="125" t="str">
        <f t="shared" si="131"/>
        <v>ok</v>
      </c>
      <c r="AB431" s="125" t="str">
        <f t="shared" si="132"/>
        <v>ok</v>
      </c>
      <c r="AC431" s="125" t="str">
        <f t="shared" si="133"/>
        <v>ok</v>
      </c>
    </row>
    <row r="432" spans="1:29" x14ac:dyDescent="0.2">
      <c r="A432" s="132">
        <f t="shared" si="134"/>
        <v>424</v>
      </c>
      <c r="B432" s="6"/>
      <c r="C432" s="3"/>
      <c r="D432" s="3"/>
      <c r="E432" s="3"/>
      <c r="F432" s="5"/>
      <c r="G432" s="5"/>
      <c r="H432" s="2">
        <v>0</v>
      </c>
      <c r="I432" s="1">
        <v>0</v>
      </c>
      <c r="J432" s="1">
        <v>0</v>
      </c>
      <c r="K432" s="127">
        <f t="shared" si="117"/>
        <v>0</v>
      </c>
      <c r="L432" s="127">
        <f t="shared" si="121"/>
        <v>0</v>
      </c>
      <c r="M432" s="127">
        <f t="shared" si="118"/>
        <v>0</v>
      </c>
      <c r="N432" s="127">
        <f t="shared" si="122"/>
        <v>0</v>
      </c>
      <c r="O432" s="127">
        <f t="shared" si="123"/>
        <v>0</v>
      </c>
      <c r="P432" s="127">
        <f t="shared" si="124"/>
        <v>0</v>
      </c>
      <c r="Q432" s="127">
        <f t="shared" si="125"/>
        <v>0</v>
      </c>
      <c r="R432" s="1">
        <v>0</v>
      </c>
      <c r="S432" s="127">
        <f t="shared" si="126"/>
        <v>0</v>
      </c>
      <c r="T432" s="127">
        <f t="shared" si="119"/>
        <v>0</v>
      </c>
      <c r="U432" s="127">
        <f t="shared" si="127"/>
        <v>0</v>
      </c>
      <c r="W432" s="127">
        <f t="shared" si="128"/>
        <v>0</v>
      </c>
      <c r="X432" s="125">
        <f t="shared" si="129"/>
        <v>0</v>
      </c>
      <c r="Y432" s="125" t="str">
        <f t="shared" si="120"/>
        <v>ok</v>
      </c>
      <c r="Z432" s="125" t="str">
        <f t="shared" si="130"/>
        <v>ok</v>
      </c>
      <c r="AA432" s="125" t="str">
        <f t="shared" si="131"/>
        <v>ok</v>
      </c>
      <c r="AB432" s="125" t="str">
        <f t="shared" si="132"/>
        <v>ok</v>
      </c>
      <c r="AC432" s="125" t="str">
        <f t="shared" si="133"/>
        <v>ok</v>
      </c>
    </row>
    <row r="433" spans="1:29" x14ac:dyDescent="0.2">
      <c r="A433" s="132">
        <f t="shared" si="134"/>
        <v>425</v>
      </c>
      <c r="B433" s="6"/>
      <c r="C433" s="3"/>
      <c r="D433" s="3"/>
      <c r="E433" s="3"/>
      <c r="F433" s="5"/>
      <c r="G433" s="5"/>
      <c r="H433" s="2">
        <v>0</v>
      </c>
      <c r="I433" s="1">
        <v>0</v>
      </c>
      <c r="J433" s="1">
        <v>0</v>
      </c>
      <c r="K433" s="127">
        <f t="shared" si="117"/>
        <v>0</v>
      </c>
      <c r="L433" s="127">
        <f t="shared" si="121"/>
        <v>0</v>
      </c>
      <c r="M433" s="127">
        <f t="shared" si="118"/>
        <v>0</v>
      </c>
      <c r="N433" s="127">
        <f t="shared" si="122"/>
        <v>0</v>
      </c>
      <c r="O433" s="127">
        <f t="shared" si="123"/>
        <v>0</v>
      </c>
      <c r="P433" s="127">
        <f t="shared" si="124"/>
        <v>0</v>
      </c>
      <c r="Q433" s="127">
        <f t="shared" si="125"/>
        <v>0</v>
      </c>
      <c r="R433" s="1">
        <v>0</v>
      </c>
      <c r="S433" s="127">
        <f t="shared" si="126"/>
        <v>0</v>
      </c>
      <c r="T433" s="127">
        <f t="shared" si="119"/>
        <v>0</v>
      </c>
      <c r="U433" s="127">
        <f t="shared" si="127"/>
        <v>0</v>
      </c>
      <c r="W433" s="127">
        <f t="shared" si="128"/>
        <v>0</v>
      </c>
      <c r="X433" s="125">
        <f t="shared" si="129"/>
        <v>0</v>
      </c>
      <c r="Y433" s="125" t="str">
        <f t="shared" si="120"/>
        <v>ok</v>
      </c>
      <c r="Z433" s="125" t="str">
        <f t="shared" si="130"/>
        <v>ok</v>
      </c>
      <c r="AA433" s="125" t="str">
        <f t="shared" si="131"/>
        <v>ok</v>
      </c>
      <c r="AB433" s="125" t="str">
        <f t="shared" si="132"/>
        <v>ok</v>
      </c>
      <c r="AC433" s="125" t="str">
        <f t="shared" si="133"/>
        <v>ok</v>
      </c>
    </row>
    <row r="434" spans="1:29" x14ac:dyDescent="0.2">
      <c r="A434" s="132">
        <f t="shared" si="134"/>
        <v>426</v>
      </c>
      <c r="B434" s="6"/>
      <c r="C434" s="3"/>
      <c r="D434" s="3"/>
      <c r="E434" s="3"/>
      <c r="F434" s="5"/>
      <c r="G434" s="5"/>
      <c r="H434" s="2">
        <v>0</v>
      </c>
      <c r="I434" s="1">
        <v>0</v>
      </c>
      <c r="J434" s="1">
        <v>0</v>
      </c>
      <c r="K434" s="127">
        <f t="shared" si="117"/>
        <v>0</v>
      </c>
      <c r="L434" s="127">
        <f t="shared" si="121"/>
        <v>0</v>
      </c>
      <c r="M434" s="127">
        <f t="shared" si="118"/>
        <v>0</v>
      </c>
      <c r="N434" s="127">
        <f t="shared" si="122"/>
        <v>0</v>
      </c>
      <c r="O434" s="127">
        <f t="shared" si="123"/>
        <v>0</v>
      </c>
      <c r="P434" s="127">
        <f t="shared" si="124"/>
        <v>0</v>
      </c>
      <c r="Q434" s="127">
        <f t="shared" si="125"/>
        <v>0</v>
      </c>
      <c r="R434" s="1">
        <v>0</v>
      </c>
      <c r="S434" s="127">
        <f t="shared" si="126"/>
        <v>0</v>
      </c>
      <c r="T434" s="127">
        <f t="shared" si="119"/>
        <v>0</v>
      </c>
      <c r="U434" s="127">
        <f t="shared" si="127"/>
        <v>0</v>
      </c>
      <c r="W434" s="127">
        <f t="shared" si="128"/>
        <v>0</v>
      </c>
      <c r="X434" s="125">
        <f t="shared" si="129"/>
        <v>0</v>
      </c>
      <c r="Y434" s="125" t="str">
        <f t="shared" si="120"/>
        <v>ok</v>
      </c>
      <c r="Z434" s="125" t="str">
        <f t="shared" si="130"/>
        <v>ok</v>
      </c>
      <c r="AA434" s="125" t="str">
        <f t="shared" si="131"/>
        <v>ok</v>
      </c>
      <c r="AB434" s="125" t="str">
        <f t="shared" si="132"/>
        <v>ok</v>
      </c>
      <c r="AC434" s="125" t="str">
        <f t="shared" si="133"/>
        <v>ok</v>
      </c>
    </row>
    <row r="435" spans="1:29" x14ac:dyDescent="0.2">
      <c r="A435" s="132">
        <f t="shared" si="134"/>
        <v>427</v>
      </c>
      <c r="B435" s="6"/>
      <c r="C435" s="3"/>
      <c r="D435" s="3"/>
      <c r="E435" s="3"/>
      <c r="F435" s="5"/>
      <c r="G435" s="5"/>
      <c r="H435" s="2">
        <v>0</v>
      </c>
      <c r="I435" s="1">
        <v>0</v>
      </c>
      <c r="J435" s="1">
        <v>0</v>
      </c>
      <c r="K435" s="127">
        <f t="shared" si="117"/>
        <v>0</v>
      </c>
      <c r="L435" s="127">
        <f t="shared" si="121"/>
        <v>0</v>
      </c>
      <c r="M435" s="127">
        <f t="shared" si="118"/>
        <v>0</v>
      </c>
      <c r="N435" s="127">
        <f t="shared" si="122"/>
        <v>0</v>
      </c>
      <c r="O435" s="127">
        <f t="shared" si="123"/>
        <v>0</v>
      </c>
      <c r="P435" s="127">
        <f t="shared" si="124"/>
        <v>0</v>
      </c>
      <c r="Q435" s="127">
        <f t="shared" si="125"/>
        <v>0</v>
      </c>
      <c r="R435" s="1">
        <v>0</v>
      </c>
      <c r="S435" s="127">
        <f t="shared" si="126"/>
        <v>0</v>
      </c>
      <c r="T435" s="127">
        <f t="shared" si="119"/>
        <v>0</v>
      </c>
      <c r="U435" s="127">
        <f t="shared" si="127"/>
        <v>0</v>
      </c>
      <c r="W435" s="127">
        <f t="shared" si="128"/>
        <v>0</v>
      </c>
      <c r="X435" s="125">
        <f t="shared" si="129"/>
        <v>0</v>
      </c>
      <c r="Y435" s="125" t="str">
        <f t="shared" si="120"/>
        <v>ok</v>
      </c>
      <c r="Z435" s="125" t="str">
        <f t="shared" si="130"/>
        <v>ok</v>
      </c>
      <c r="AA435" s="125" t="str">
        <f t="shared" si="131"/>
        <v>ok</v>
      </c>
      <c r="AB435" s="125" t="str">
        <f t="shared" si="132"/>
        <v>ok</v>
      </c>
      <c r="AC435" s="125" t="str">
        <f t="shared" si="133"/>
        <v>ok</v>
      </c>
    </row>
    <row r="436" spans="1:29" x14ac:dyDescent="0.2">
      <c r="A436" s="132">
        <f t="shared" si="134"/>
        <v>428</v>
      </c>
      <c r="B436" s="6"/>
      <c r="C436" s="3"/>
      <c r="D436" s="3"/>
      <c r="E436" s="3"/>
      <c r="F436" s="5"/>
      <c r="G436" s="5"/>
      <c r="H436" s="2">
        <v>0</v>
      </c>
      <c r="I436" s="1">
        <v>0</v>
      </c>
      <c r="J436" s="1">
        <v>0</v>
      </c>
      <c r="K436" s="127">
        <f t="shared" si="117"/>
        <v>0</v>
      </c>
      <c r="L436" s="127">
        <f t="shared" si="121"/>
        <v>0</v>
      </c>
      <c r="M436" s="127">
        <f t="shared" si="118"/>
        <v>0</v>
      </c>
      <c r="N436" s="127">
        <f t="shared" si="122"/>
        <v>0</v>
      </c>
      <c r="O436" s="127">
        <f t="shared" si="123"/>
        <v>0</v>
      </c>
      <c r="P436" s="127">
        <f t="shared" si="124"/>
        <v>0</v>
      </c>
      <c r="Q436" s="127">
        <f t="shared" si="125"/>
        <v>0</v>
      </c>
      <c r="R436" s="1">
        <v>0</v>
      </c>
      <c r="S436" s="127">
        <f t="shared" si="126"/>
        <v>0</v>
      </c>
      <c r="T436" s="127">
        <f t="shared" si="119"/>
        <v>0</v>
      </c>
      <c r="U436" s="127">
        <f t="shared" si="127"/>
        <v>0</v>
      </c>
      <c r="W436" s="127">
        <f t="shared" si="128"/>
        <v>0</v>
      </c>
      <c r="X436" s="125">
        <f t="shared" si="129"/>
        <v>0</v>
      </c>
      <c r="Y436" s="125" t="str">
        <f t="shared" si="120"/>
        <v>ok</v>
      </c>
      <c r="Z436" s="125" t="str">
        <f t="shared" si="130"/>
        <v>ok</v>
      </c>
      <c r="AA436" s="125" t="str">
        <f t="shared" si="131"/>
        <v>ok</v>
      </c>
      <c r="AB436" s="125" t="str">
        <f t="shared" si="132"/>
        <v>ok</v>
      </c>
      <c r="AC436" s="125" t="str">
        <f t="shared" si="133"/>
        <v>ok</v>
      </c>
    </row>
    <row r="437" spans="1:29" x14ac:dyDescent="0.2">
      <c r="A437" s="132">
        <f t="shared" si="134"/>
        <v>429</v>
      </c>
      <c r="B437" s="6"/>
      <c r="C437" s="3"/>
      <c r="D437" s="3"/>
      <c r="E437" s="3"/>
      <c r="F437" s="5"/>
      <c r="G437" s="5"/>
      <c r="H437" s="2">
        <v>0</v>
      </c>
      <c r="I437" s="1">
        <v>0</v>
      </c>
      <c r="J437" s="1">
        <v>0</v>
      </c>
      <c r="K437" s="127">
        <f t="shared" si="117"/>
        <v>0</v>
      </c>
      <c r="L437" s="127">
        <f t="shared" si="121"/>
        <v>0</v>
      </c>
      <c r="M437" s="127">
        <f t="shared" si="118"/>
        <v>0</v>
      </c>
      <c r="N437" s="127">
        <f t="shared" si="122"/>
        <v>0</v>
      </c>
      <c r="O437" s="127">
        <f t="shared" si="123"/>
        <v>0</v>
      </c>
      <c r="P437" s="127">
        <f t="shared" si="124"/>
        <v>0</v>
      </c>
      <c r="Q437" s="127">
        <f t="shared" si="125"/>
        <v>0</v>
      </c>
      <c r="R437" s="1">
        <v>0</v>
      </c>
      <c r="S437" s="127">
        <f t="shared" si="126"/>
        <v>0</v>
      </c>
      <c r="T437" s="127">
        <f t="shared" si="119"/>
        <v>0</v>
      </c>
      <c r="U437" s="127">
        <f t="shared" si="127"/>
        <v>0</v>
      </c>
      <c r="W437" s="127">
        <f t="shared" si="128"/>
        <v>0</v>
      </c>
      <c r="X437" s="125">
        <f t="shared" si="129"/>
        <v>0</v>
      </c>
      <c r="Y437" s="125" t="str">
        <f t="shared" si="120"/>
        <v>ok</v>
      </c>
      <c r="Z437" s="125" t="str">
        <f t="shared" si="130"/>
        <v>ok</v>
      </c>
      <c r="AA437" s="125" t="str">
        <f t="shared" si="131"/>
        <v>ok</v>
      </c>
      <c r="AB437" s="125" t="str">
        <f t="shared" si="132"/>
        <v>ok</v>
      </c>
      <c r="AC437" s="125" t="str">
        <f t="shared" si="133"/>
        <v>ok</v>
      </c>
    </row>
    <row r="438" spans="1:29" x14ac:dyDescent="0.2">
      <c r="A438" s="132">
        <f t="shared" si="134"/>
        <v>430</v>
      </c>
      <c r="B438" s="6"/>
      <c r="C438" s="3"/>
      <c r="D438" s="3"/>
      <c r="E438" s="3"/>
      <c r="F438" s="5"/>
      <c r="G438" s="5"/>
      <c r="H438" s="2">
        <v>0</v>
      </c>
      <c r="I438" s="1">
        <v>0</v>
      </c>
      <c r="J438" s="1">
        <v>0</v>
      </c>
      <c r="K438" s="127">
        <f t="shared" si="117"/>
        <v>0</v>
      </c>
      <c r="L438" s="127">
        <f t="shared" si="121"/>
        <v>0</v>
      </c>
      <c r="M438" s="127">
        <f t="shared" si="118"/>
        <v>0</v>
      </c>
      <c r="N438" s="127">
        <f t="shared" si="122"/>
        <v>0</v>
      </c>
      <c r="O438" s="127">
        <f t="shared" si="123"/>
        <v>0</v>
      </c>
      <c r="P438" s="127">
        <f t="shared" si="124"/>
        <v>0</v>
      </c>
      <c r="Q438" s="127">
        <f t="shared" si="125"/>
        <v>0</v>
      </c>
      <c r="R438" s="1">
        <v>0</v>
      </c>
      <c r="S438" s="127">
        <f t="shared" si="126"/>
        <v>0</v>
      </c>
      <c r="T438" s="127">
        <f t="shared" si="119"/>
        <v>0</v>
      </c>
      <c r="U438" s="127">
        <f t="shared" si="127"/>
        <v>0</v>
      </c>
      <c r="W438" s="127">
        <f t="shared" si="128"/>
        <v>0</v>
      </c>
      <c r="X438" s="125">
        <f t="shared" si="129"/>
        <v>0</v>
      </c>
      <c r="Y438" s="125" t="str">
        <f t="shared" si="120"/>
        <v>ok</v>
      </c>
      <c r="Z438" s="125" t="str">
        <f t="shared" si="130"/>
        <v>ok</v>
      </c>
      <c r="AA438" s="125" t="str">
        <f t="shared" si="131"/>
        <v>ok</v>
      </c>
      <c r="AB438" s="125" t="str">
        <f t="shared" si="132"/>
        <v>ok</v>
      </c>
      <c r="AC438" s="125" t="str">
        <f t="shared" si="133"/>
        <v>ok</v>
      </c>
    </row>
    <row r="439" spans="1:29" x14ac:dyDescent="0.2">
      <c r="A439" s="132">
        <f t="shared" si="134"/>
        <v>431</v>
      </c>
      <c r="B439" s="6"/>
      <c r="C439" s="3"/>
      <c r="D439" s="3"/>
      <c r="E439" s="3"/>
      <c r="F439" s="5"/>
      <c r="G439" s="5"/>
      <c r="H439" s="2">
        <v>0</v>
      </c>
      <c r="I439" s="1">
        <v>0</v>
      </c>
      <c r="J439" s="1">
        <v>0</v>
      </c>
      <c r="K439" s="127">
        <f t="shared" si="117"/>
        <v>0</v>
      </c>
      <c r="L439" s="127">
        <f t="shared" si="121"/>
        <v>0</v>
      </c>
      <c r="M439" s="127">
        <f t="shared" si="118"/>
        <v>0</v>
      </c>
      <c r="N439" s="127">
        <f t="shared" si="122"/>
        <v>0</v>
      </c>
      <c r="O439" s="127">
        <f t="shared" si="123"/>
        <v>0</v>
      </c>
      <c r="P439" s="127">
        <f t="shared" si="124"/>
        <v>0</v>
      </c>
      <c r="Q439" s="127">
        <f t="shared" si="125"/>
        <v>0</v>
      </c>
      <c r="R439" s="1">
        <v>0</v>
      </c>
      <c r="S439" s="127">
        <f t="shared" si="126"/>
        <v>0</v>
      </c>
      <c r="T439" s="127">
        <f t="shared" si="119"/>
        <v>0</v>
      </c>
      <c r="U439" s="127">
        <f t="shared" si="127"/>
        <v>0</v>
      </c>
      <c r="W439" s="127">
        <f t="shared" si="128"/>
        <v>0</v>
      </c>
      <c r="X439" s="125">
        <f t="shared" si="129"/>
        <v>0</v>
      </c>
      <c r="Y439" s="125" t="str">
        <f t="shared" si="120"/>
        <v>ok</v>
      </c>
      <c r="Z439" s="125" t="str">
        <f t="shared" si="130"/>
        <v>ok</v>
      </c>
      <c r="AA439" s="125" t="str">
        <f t="shared" si="131"/>
        <v>ok</v>
      </c>
      <c r="AB439" s="125" t="str">
        <f t="shared" si="132"/>
        <v>ok</v>
      </c>
      <c r="AC439" s="125" t="str">
        <f t="shared" si="133"/>
        <v>ok</v>
      </c>
    </row>
    <row r="440" spans="1:29" x14ac:dyDescent="0.2">
      <c r="A440" s="132">
        <f t="shared" si="134"/>
        <v>432</v>
      </c>
      <c r="B440" s="6"/>
      <c r="C440" s="3"/>
      <c r="D440" s="3"/>
      <c r="E440" s="3"/>
      <c r="F440" s="5"/>
      <c r="G440" s="5"/>
      <c r="H440" s="2">
        <v>0</v>
      </c>
      <c r="I440" s="1">
        <v>0</v>
      </c>
      <c r="J440" s="1">
        <v>0</v>
      </c>
      <c r="K440" s="127">
        <f t="shared" si="117"/>
        <v>0</v>
      </c>
      <c r="L440" s="127">
        <f t="shared" si="121"/>
        <v>0</v>
      </c>
      <c r="M440" s="127">
        <f t="shared" si="118"/>
        <v>0</v>
      </c>
      <c r="N440" s="127">
        <f t="shared" si="122"/>
        <v>0</v>
      </c>
      <c r="O440" s="127">
        <f t="shared" si="123"/>
        <v>0</v>
      </c>
      <c r="P440" s="127">
        <f t="shared" si="124"/>
        <v>0</v>
      </c>
      <c r="Q440" s="127">
        <f t="shared" si="125"/>
        <v>0</v>
      </c>
      <c r="R440" s="1">
        <v>0</v>
      </c>
      <c r="S440" s="127">
        <f t="shared" si="126"/>
        <v>0</v>
      </c>
      <c r="T440" s="127">
        <f t="shared" si="119"/>
        <v>0</v>
      </c>
      <c r="U440" s="127">
        <f t="shared" si="127"/>
        <v>0</v>
      </c>
      <c r="W440" s="127">
        <f t="shared" si="128"/>
        <v>0</v>
      </c>
      <c r="X440" s="125">
        <f t="shared" si="129"/>
        <v>0</v>
      </c>
      <c r="Y440" s="125" t="str">
        <f t="shared" si="120"/>
        <v>ok</v>
      </c>
      <c r="Z440" s="125" t="str">
        <f t="shared" si="130"/>
        <v>ok</v>
      </c>
      <c r="AA440" s="125" t="str">
        <f t="shared" si="131"/>
        <v>ok</v>
      </c>
      <c r="AB440" s="125" t="str">
        <f t="shared" si="132"/>
        <v>ok</v>
      </c>
      <c r="AC440" s="125" t="str">
        <f t="shared" si="133"/>
        <v>ok</v>
      </c>
    </row>
    <row r="441" spans="1:29" x14ac:dyDescent="0.2">
      <c r="A441" s="132">
        <f t="shared" si="134"/>
        <v>433</v>
      </c>
      <c r="B441" s="6"/>
      <c r="C441" s="3"/>
      <c r="D441" s="3"/>
      <c r="E441" s="3"/>
      <c r="F441" s="5"/>
      <c r="G441" s="5"/>
      <c r="H441" s="2">
        <v>0</v>
      </c>
      <c r="I441" s="1">
        <v>0</v>
      </c>
      <c r="J441" s="1">
        <v>0</v>
      </c>
      <c r="K441" s="127">
        <f t="shared" si="117"/>
        <v>0</v>
      </c>
      <c r="L441" s="127">
        <f t="shared" si="121"/>
        <v>0</v>
      </c>
      <c r="M441" s="127">
        <f t="shared" si="118"/>
        <v>0</v>
      </c>
      <c r="N441" s="127">
        <f t="shared" si="122"/>
        <v>0</v>
      </c>
      <c r="O441" s="127">
        <f t="shared" si="123"/>
        <v>0</v>
      </c>
      <c r="P441" s="127">
        <f t="shared" si="124"/>
        <v>0</v>
      </c>
      <c r="Q441" s="127">
        <f t="shared" si="125"/>
        <v>0</v>
      </c>
      <c r="R441" s="1">
        <v>0</v>
      </c>
      <c r="S441" s="127">
        <f t="shared" si="126"/>
        <v>0</v>
      </c>
      <c r="T441" s="127">
        <f t="shared" si="119"/>
        <v>0</v>
      </c>
      <c r="U441" s="127">
        <f t="shared" si="127"/>
        <v>0</v>
      </c>
      <c r="W441" s="127">
        <f t="shared" si="128"/>
        <v>0</v>
      </c>
      <c r="X441" s="125">
        <f t="shared" si="129"/>
        <v>0</v>
      </c>
      <c r="Y441" s="125" t="str">
        <f t="shared" si="120"/>
        <v>ok</v>
      </c>
      <c r="Z441" s="125" t="str">
        <f t="shared" si="130"/>
        <v>ok</v>
      </c>
      <c r="AA441" s="125" t="str">
        <f t="shared" si="131"/>
        <v>ok</v>
      </c>
      <c r="AB441" s="125" t="str">
        <f t="shared" si="132"/>
        <v>ok</v>
      </c>
      <c r="AC441" s="125" t="str">
        <f t="shared" si="133"/>
        <v>ok</v>
      </c>
    </row>
    <row r="442" spans="1:29" x14ac:dyDescent="0.2">
      <c r="A442" s="132">
        <f t="shared" si="134"/>
        <v>434</v>
      </c>
      <c r="B442" s="6"/>
      <c r="C442" s="3"/>
      <c r="D442" s="3"/>
      <c r="E442" s="3"/>
      <c r="F442" s="5"/>
      <c r="G442" s="5"/>
      <c r="H442" s="2">
        <v>0</v>
      </c>
      <c r="I442" s="1">
        <v>0</v>
      </c>
      <c r="J442" s="1">
        <v>0</v>
      </c>
      <c r="K442" s="127">
        <f t="shared" si="117"/>
        <v>0</v>
      </c>
      <c r="L442" s="127">
        <f t="shared" si="121"/>
        <v>0</v>
      </c>
      <c r="M442" s="127">
        <f t="shared" si="118"/>
        <v>0</v>
      </c>
      <c r="N442" s="127">
        <f t="shared" si="122"/>
        <v>0</v>
      </c>
      <c r="O442" s="127">
        <f t="shared" si="123"/>
        <v>0</v>
      </c>
      <c r="P442" s="127">
        <f t="shared" si="124"/>
        <v>0</v>
      </c>
      <c r="Q442" s="127">
        <f t="shared" si="125"/>
        <v>0</v>
      </c>
      <c r="R442" s="1">
        <v>0</v>
      </c>
      <c r="S442" s="127">
        <f t="shared" si="126"/>
        <v>0</v>
      </c>
      <c r="T442" s="127">
        <f t="shared" si="119"/>
        <v>0</v>
      </c>
      <c r="U442" s="127">
        <f t="shared" si="127"/>
        <v>0</v>
      </c>
      <c r="W442" s="127">
        <f t="shared" si="128"/>
        <v>0</v>
      </c>
      <c r="X442" s="125">
        <f t="shared" si="129"/>
        <v>0</v>
      </c>
      <c r="Y442" s="125" t="str">
        <f t="shared" si="120"/>
        <v>ok</v>
      </c>
      <c r="Z442" s="125" t="str">
        <f t="shared" si="130"/>
        <v>ok</v>
      </c>
      <c r="AA442" s="125" t="str">
        <f t="shared" si="131"/>
        <v>ok</v>
      </c>
      <c r="AB442" s="125" t="str">
        <f t="shared" si="132"/>
        <v>ok</v>
      </c>
      <c r="AC442" s="125" t="str">
        <f t="shared" si="133"/>
        <v>ok</v>
      </c>
    </row>
    <row r="443" spans="1:29" x14ac:dyDescent="0.2">
      <c r="A443" s="132">
        <f t="shared" si="134"/>
        <v>435</v>
      </c>
      <c r="B443" s="6"/>
      <c r="C443" s="3"/>
      <c r="D443" s="3"/>
      <c r="E443" s="3"/>
      <c r="F443" s="5"/>
      <c r="G443" s="5"/>
      <c r="H443" s="2">
        <v>0</v>
      </c>
      <c r="I443" s="1">
        <v>0</v>
      </c>
      <c r="J443" s="1">
        <v>0</v>
      </c>
      <c r="K443" s="127">
        <f t="shared" si="117"/>
        <v>0</v>
      </c>
      <c r="L443" s="127">
        <f t="shared" si="121"/>
        <v>0</v>
      </c>
      <c r="M443" s="127">
        <f t="shared" si="118"/>
        <v>0</v>
      </c>
      <c r="N443" s="127">
        <f t="shared" si="122"/>
        <v>0</v>
      </c>
      <c r="O443" s="127">
        <f t="shared" si="123"/>
        <v>0</v>
      </c>
      <c r="P443" s="127">
        <f t="shared" si="124"/>
        <v>0</v>
      </c>
      <c r="Q443" s="127">
        <f t="shared" si="125"/>
        <v>0</v>
      </c>
      <c r="R443" s="1">
        <v>0</v>
      </c>
      <c r="S443" s="127">
        <f t="shared" si="126"/>
        <v>0</v>
      </c>
      <c r="T443" s="127">
        <f t="shared" si="119"/>
        <v>0</v>
      </c>
      <c r="U443" s="127">
        <f t="shared" si="127"/>
        <v>0</v>
      </c>
      <c r="W443" s="127">
        <f t="shared" si="128"/>
        <v>0</v>
      </c>
      <c r="X443" s="125">
        <f t="shared" si="129"/>
        <v>0</v>
      </c>
      <c r="Y443" s="125" t="str">
        <f t="shared" si="120"/>
        <v>ok</v>
      </c>
      <c r="Z443" s="125" t="str">
        <f t="shared" si="130"/>
        <v>ok</v>
      </c>
      <c r="AA443" s="125" t="str">
        <f t="shared" si="131"/>
        <v>ok</v>
      </c>
      <c r="AB443" s="125" t="str">
        <f t="shared" si="132"/>
        <v>ok</v>
      </c>
      <c r="AC443" s="125" t="str">
        <f t="shared" si="133"/>
        <v>ok</v>
      </c>
    </row>
    <row r="444" spans="1:29" x14ac:dyDescent="0.2">
      <c r="A444" s="132">
        <f t="shared" si="134"/>
        <v>436</v>
      </c>
      <c r="B444" s="6"/>
      <c r="C444" s="3"/>
      <c r="D444" s="3"/>
      <c r="E444" s="3"/>
      <c r="F444" s="5"/>
      <c r="G444" s="5"/>
      <c r="H444" s="2">
        <v>0</v>
      </c>
      <c r="I444" s="1">
        <v>0</v>
      </c>
      <c r="J444" s="1">
        <v>0</v>
      </c>
      <c r="K444" s="127">
        <f t="shared" si="117"/>
        <v>0</v>
      </c>
      <c r="L444" s="127">
        <f t="shared" si="121"/>
        <v>0</v>
      </c>
      <c r="M444" s="127">
        <f t="shared" si="118"/>
        <v>0</v>
      </c>
      <c r="N444" s="127">
        <f t="shared" si="122"/>
        <v>0</v>
      </c>
      <c r="O444" s="127">
        <f t="shared" si="123"/>
        <v>0</v>
      </c>
      <c r="P444" s="127">
        <f t="shared" si="124"/>
        <v>0</v>
      </c>
      <c r="Q444" s="127">
        <f t="shared" si="125"/>
        <v>0</v>
      </c>
      <c r="R444" s="1">
        <v>0</v>
      </c>
      <c r="S444" s="127">
        <f t="shared" si="126"/>
        <v>0</v>
      </c>
      <c r="T444" s="127">
        <f t="shared" si="119"/>
        <v>0</v>
      </c>
      <c r="U444" s="127">
        <f t="shared" si="127"/>
        <v>0</v>
      </c>
      <c r="W444" s="127">
        <f t="shared" si="128"/>
        <v>0</v>
      </c>
      <c r="X444" s="125">
        <f t="shared" si="129"/>
        <v>0</v>
      </c>
      <c r="Y444" s="125" t="str">
        <f t="shared" si="120"/>
        <v>ok</v>
      </c>
      <c r="Z444" s="125" t="str">
        <f t="shared" si="130"/>
        <v>ok</v>
      </c>
      <c r="AA444" s="125" t="str">
        <f t="shared" si="131"/>
        <v>ok</v>
      </c>
      <c r="AB444" s="125" t="str">
        <f t="shared" si="132"/>
        <v>ok</v>
      </c>
      <c r="AC444" s="125" t="str">
        <f t="shared" si="133"/>
        <v>ok</v>
      </c>
    </row>
    <row r="445" spans="1:29" x14ac:dyDescent="0.2">
      <c r="A445" s="132">
        <f t="shared" si="134"/>
        <v>437</v>
      </c>
      <c r="B445" s="6"/>
      <c r="C445" s="3"/>
      <c r="D445" s="3"/>
      <c r="E445" s="3"/>
      <c r="F445" s="5"/>
      <c r="G445" s="5"/>
      <c r="H445" s="2">
        <v>0</v>
      </c>
      <c r="I445" s="1">
        <v>0</v>
      </c>
      <c r="J445" s="1">
        <v>0</v>
      </c>
      <c r="K445" s="127">
        <f t="shared" si="117"/>
        <v>0</v>
      </c>
      <c r="L445" s="127">
        <f t="shared" si="121"/>
        <v>0</v>
      </c>
      <c r="M445" s="127">
        <f t="shared" si="118"/>
        <v>0</v>
      </c>
      <c r="N445" s="127">
        <f t="shared" si="122"/>
        <v>0</v>
      </c>
      <c r="O445" s="127">
        <f t="shared" si="123"/>
        <v>0</v>
      </c>
      <c r="P445" s="127">
        <f t="shared" si="124"/>
        <v>0</v>
      </c>
      <c r="Q445" s="127">
        <f t="shared" si="125"/>
        <v>0</v>
      </c>
      <c r="R445" s="1">
        <v>0</v>
      </c>
      <c r="S445" s="127">
        <f t="shared" si="126"/>
        <v>0</v>
      </c>
      <c r="T445" s="127">
        <f t="shared" si="119"/>
        <v>0</v>
      </c>
      <c r="U445" s="127">
        <f t="shared" si="127"/>
        <v>0</v>
      </c>
      <c r="W445" s="127">
        <f t="shared" si="128"/>
        <v>0</v>
      </c>
      <c r="X445" s="125">
        <f t="shared" si="129"/>
        <v>0</v>
      </c>
      <c r="Y445" s="125" t="str">
        <f t="shared" si="120"/>
        <v>ok</v>
      </c>
      <c r="Z445" s="125" t="str">
        <f t="shared" si="130"/>
        <v>ok</v>
      </c>
      <c r="AA445" s="125" t="str">
        <f t="shared" si="131"/>
        <v>ok</v>
      </c>
      <c r="AB445" s="125" t="str">
        <f t="shared" si="132"/>
        <v>ok</v>
      </c>
      <c r="AC445" s="125" t="str">
        <f t="shared" si="133"/>
        <v>ok</v>
      </c>
    </row>
    <row r="446" spans="1:29" x14ac:dyDescent="0.2">
      <c r="A446" s="132">
        <f t="shared" si="134"/>
        <v>438</v>
      </c>
      <c r="B446" s="6"/>
      <c r="C446" s="3"/>
      <c r="D446" s="3"/>
      <c r="E446" s="3"/>
      <c r="F446" s="5"/>
      <c r="G446" s="5"/>
      <c r="H446" s="2">
        <v>0</v>
      </c>
      <c r="I446" s="1">
        <v>0</v>
      </c>
      <c r="J446" s="1">
        <v>0</v>
      </c>
      <c r="K446" s="127">
        <f t="shared" si="117"/>
        <v>0</v>
      </c>
      <c r="L446" s="127">
        <f t="shared" si="121"/>
        <v>0</v>
      </c>
      <c r="M446" s="127">
        <f t="shared" si="118"/>
        <v>0</v>
      </c>
      <c r="N446" s="127">
        <f t="shared" si="122"/>
        <v>0</v>
      </c>
      <c r="O446" s="127">
        <f t="shared" si="123"/>
        <v>0</v>
      </c>
      <c r="P446" s="127">
        <f t="shared" si="124"/>
        <v>0</v>
      </c>
      <c r="Q446" s="127">
        <f t="shared" si="125"/>
        <v>0</v>
      </c>
      <c r="R446" s="1">
        <v>0</v>
      </c>
      <c r="S446" s="127">
        <f t="shared" si="126"/>
        <v>0</v>
      </c>
      <c r="T446" s="127">
        <f t="shared" si="119"/>
        <v>0</v>
      </c>
      <c r="U446" s="127">
        <f t="shared" si="127"/>
        <v>0</v>
      </c>
      <c r="W446" s="127">
        <f t="shared" si="128"/>
        <v>0</v>
      </c>
      <c r="X446" s="125">
        <f t="shared" si="129"/>
        <v>0</v>
      </c>
      <c r="Y446" s="125" t="str">
        <f t="shared" si="120"/>
        <v>ok</v>
      </c>
      <c r="Z446" s="125" t="str">
        <f t="shared" si="130"/>
        <v>ok</v>
      </c>
      <c r="AA446" s="125" t="str">
        <f t="shared" si="131"/>
        <v>ok</v>
      </c>
      <c r="AB446" s="125" t="str">
        <f t="shared" si="132"/>
        <v>ok</v>
      </c>
      <c r="AC446" s="125" t="str">
        <f t="shared" si="133"/>
        <v>ok</v>
      </c>
    </row>
    <row r="447" spans="1:29" x14ac:dyDescent="0.2">
      <c r="A447" s="132">
        <f t="shared" si="134"/>
        <v>439</v>
      </c>
      <c r="B447" s="6"/>
      <c r="C447" s="3"/>
      <c r="D447" s="3"/>
      <c r="E447" s="3"/>
      <c r="F447" s="5"/>
      <c r="G447" s="5"/>
      <c r="H447" s="2">
        <v>0</v>
      </c>
      <c r="I447" s="1">
        <v>0</v>
      </c>
      <c r="J447" s="1">
        <v>0</v>
      </c>
      <c r="K447" s="127">
        <f t="shared" si="117"/>
        <v>0</v>
      </c>
      <c r="L447" s="127">
        <f t="shared" si="121"/>
        <v>0</v>
      </c>
      <c r="M447" s="127">
        <f t="shared" si="118"/>
        <v>0</v>
      </c>
      <c r="N447" s="127">
        <f t="shared" si="122"/>
        <v>0</v>
      </c>
      <c r="O447" s="127">
        <f t="shared" si="123"/>
        <v>0</v>
      </c>
      <c r="P447" s="127">
        <f t="shared" si="124"/>
        <v>0</v>
      </c>
      <c r="Q447" s="127">
        <f t="shared" si="125"/>
        <v>0</v>
      </c>
      <c r="R447" s="1">
        <v>0</v>
      </c>
      <c r="S447" s="127">
        <f t="shared" si="126"/>
        <v>0</v>
      </c>
      <c r="T447" s="127">
        <f t="shared" si="119"/>
        <v>0</v>
      </c>
      <c r="U447" s="127">
        <f t="shared" si="127"/>
        <v>0</v>
      </c>
      <c r="W447" s="127">
        <f t="shared" si="128"/>
        <v>0</v>
      </c>
      <c r="X447" s="125">
        <f t="shared" si="129"/>
        <v>0</v>
      </c>
      <c r="Y447" s="125" t="str">
        <f t="shared" si="120"/>
        <v>ok</v>
      </c>
      <c r="Z447" s="125" t="str">
        <f t="shared" si="130"/>
        <v>ok</v>
      </c>
      <c r="AA447" s="125" t="str">
        <f t="shared" si="131"/>
        <v>ok</v>
      </c>
      <c r="AB447" s="125" t="str">
        <f t="shared" si="132"/>
        <v>ok</v>
      </c>
      <c r="AC447" s="125" t="str">
        <f t="shared" si="133"/>
        <v>ok</v>
      </c>
    </row>
    <row r="448" spans="1:29" x14ac:dyDescent="0.2">
      <c r="A448" s="132">
        <f t="shared" si="134"/>
        <v>440</v>
      </c>
      <c r="B448" s="6"/>
      <c r="C448" s="3"/>
      <c r="D448" s="3"/>
      <c r="E448" s="3"/>
      <c r="F448" s="5"/>
      <c r="G448" s="5"/>
      <c r="H448" s="2">
        <v>0</v>
      </c>
      <c r="I448" s="1">
        <v>0</v>
      </c>
      <c r="J448" s="1">
        <v>0</v>
      </c>
      <c r="K448" s="127">
        <f t="shared" si="117"/>
        <v>0</v>
      </c>
      <c r="L448" s="127">
        <f t="shared" si="121"/>
        <v>0</v>
      </c>
      <c r="M448" s="127">
        <f t="shared" si="118"/>
        <v>0</v>
      </c>
      <c r="N448" s="127">
        <f t="shared" si="122"/>
        <v>0</v>
      </c>
      <c r="O448" s="127">
        <f t="shared" si="123"/>
        <v>0</v>
      </c>
      <c r="P448" s="127">
        <f t="shared" si="124"/>
        <v>0</v>
      </c>
      <c r="Q448" s="127">
        <f t="shared" si="125"/>
        <v>0</v>
      </c>
      <c r="R448" s="1">
        <v>0</v>
      </c>
      <c r="S448" s="127">
        <f t="shared" si="126"/>
        <v>0</v>
      </c>
      <c r="T448" s="127">
        <f t="shared" si="119"/>
        <v>0</v>
      </c>
      <c r="U448" s="127">
        <f t="shared" si="127"/>
        <v>0</v>
      </c>
      <c r="W448" s="127">
        <f t="shared" si="128"/>
        <v>0</v>
      </c>
      <c r="X448" s="125">
        <f t="shared" si="129"/>
        <v>0</v>
      </c>
      <c r="Y448" s="125" t="str">
        <f t="shared" si="120"/>
        <v>ok</v>
      </c>
      <c r="Z448" s="125" t="str">
        <f t="shared" si="130"/>
        <v>ok</v>
      </c>
      <c r="AA448" s="125" t="str">
        <f t="shared" si="131"/>
        <v>ok</v>
      </c>
      <c r="AB448" s="125" t="str">
        <f t="shared" si="132"/>
        <v>ok</v>
      </c>
      <c r="AC448" s="125" t="str">
        <f t="shared" si="133"/>
        <v>ok</v>
      </c>
    </row>
    <row r="449" spans="1:29" x14ac:dyDescent="0.2">
      <c r="A449" s="132">
        <f t="shared" si="134"/>
        <v>441</v>
      </c>
      <c r="B449" s="6"/>
      <c r="C449" s="3"/>
      <c r="D449" s="3"/>
      <c r="E449" s="3"/>
      <c r="F449" s="5"/>
      <c r="G449" s="5"/>
      <c r="H449" s="2">
        <v>0</v>
      </c>
      <c r="I449" s="1">
        <v>0</v>
      </c>
      <c r="J449" s="1">
        <v>0</v>
      </c>
      <c r="K449" s="127">
        <f t="shared" si="117"/>
        <v>0</v>
      </c>
      <c r="L449" s="127">
        <f t="shared" si="121"/>
        <v>0</v>
      </c>
      <c r="M449" s="127">
        <f t="shared" si="118"/>
        <v>0</v>
      </c>
      <c r="N449" s="127">
        <f t="shared" si="122"/>
        <v>0</v>
      </c>
      <c r="O449" s="127">
        <f t="shared" si="123"/>
        <v>0</v>
      </c>
      <c r="P449" s="127">
        <f t="shared" si="124"/>
        <v>0</v>
      </c>
      <c r="Q449" s="127">
        <f t="shared" si="125"/>
        <v>0</v>
      </c>
      <c r="R449" s="1">
        <v>0</v>
      </c>
      <c r="S449" s="127">
        <f t="shared" si="126"/>
        <v>0</v>
      </c>
      <c r="T449" s="127">
        <f t="shared" si="119"/>
        <v>0</v>
      </c>
      <c r="U449" s="127">
        <f t="shared" si="127"/>
        <v>0</v>
      </c>
      <c r="W449" s="127">
        <f t="shared" si="128"/>
        <v>0</v>
      </c>
      <c r="X449" s="125">
        <f t="shared" si="129"/>
        <v>0</v>
      </c>
      <c r="Y449" s="125" t="str">
        <f t="shared" si="120"/>
        <v>ok</v>
      </c>
      <c r="Z449" s="125" t="str">
        <f t="shared" si="130"/>
        <v>ok</v>
      </c>
      <c r="AA449" s="125" t="str">
        <f t="shared" si="131"/>
        <v>ok</v>
      </c>
      <c r="AB449" s="125" t="str">
        <f t="shared" si="132"/>
        <v>ok</v>
      </c>
      <c r="AC449" s="125" t="str">
        <f t="shared" si="133"/>
        <v>ok</v>
      </c>
    </row>
    <row r="450" spans="1:29" x14ac:dyDescent="0.2">
      <c r="A450" s="132">
        <f t="shared" si="134"/>
        <v>442</v>
      </c>
      <c r="B450" s="6"/>
      <c r="C450" s="3"/>
      <c r="D450" s="3"/>
      <c r="E450" s="3"/>
      <c r="F450" s="5"/>
      <c r="G450" s="5"/>
      <c r="H450" s="2">
        <v>0</v>
      </c>
      <c r="I450" s="1">
        <v>0</v>
      </c>
      <c r="J450" s="1">
        <v>0</v>
      </c>
      <c r="K450" s="127">
        <f t="shared" si="117"/>
        <v>0</v>
      </c>
      <c r="L450" s="127">
        <f t="shared" si="121"/>
        <v>0</v>
      </c>
      <c r="M450" s="127">
        <f t="shared" si="118"/>
        <v>0</v>
      </c>
      <c r="N450" s="127">
        <f t="shared" si="122"/>
        <v>0</v>
      </c>
      <c r="O450" s="127">
        <f t="shared" si="123"/>
        <v>0</v>
      </c>
      <c r="P450" s="127">
        <f t="shared" si="124"/>
        <v>0</v>
      </c>
      <c r="Q450" s="127">
        <f t="shared" si="125"/>
        <v>0</v>
      </c>
      <c r="R450" s="1">
        <v>0</v>
      </c>
      <c r="S450" s="127">
        <f t="shared" si="126"/>
        <v>0</v>
      </c>
      <c r="T450" s="127">
        <f t="shared" si="119"/>
        <v>0</v>
      </c>
      <c r="U450" s="127">
        <f t="shared" si="127"/>
        <v>0</v>
      </c>
      <c r="W450" s="127">
        <f t="shared" si="128"/>
        <v>0</v>
      </c>
      <c r="X450" s="125">
        <f t="shared" si="129"/>
        <v>0</v>
      </c>
      <c r="Y450" s="125" t="str">
        <f t="shared" si="120"/>
        <v>ok</v>
      </c>
      <c r="Z450" s="125" t="str">
        <f t="shared" si="130"/>
        <v>ok</v>
      </c>
      <c r="AA450" s="125" t="str">
        <f t="shared" si="131"/>
        <v>ok</v>
      </c>
      <c r="AB450" s="125" t="str">
        <f t="shared" si="132"/>
        <v>ok</v>
      </c>
      <c r="AC450" s="125" t="str">
        <f t="shared" si="133"/>
        <v>ok</v>
      </c>
    </row>
    <row r="451" spans="1:29" x14ac:dyDescent="0.2">
      <c r="A451" s="132">
        <f t="shared" si="134"/>
        <v>443</v>
      </c>
      <c r="B451" s="6"/>
      <c r="C451" s="3"/>
      <c r="D451" s="3"/>
      <c r="E451" s="3"/>
      <c r="F451" s="5"/>
      <c r="G451" s="5"/>
      <c r="H451" s="2">
        <v>0</v>
      </c>
      <c r="I451" s="1">
        <v>0</v>
      </c>
      <c r="J451" s="1">
        <v>0</v>
      </c>
      <c r="K451" s="127">
        <f t="shared" si="117"/>
        <v>0</v>
      </c>
      <c r="L451" s="127">
        <f t="shared" si="121"/>
        <v>0</v>
      </c>
      <c r="M451" s="127">
        <f t="shared" si="118"/>
        <v>0</v>
      </c>
      <c r="N451" s="127">
        <f t="shared" si="122"/>
        <v>0</v>
      </c>
      <c r="O451" s="127">
        <f t="shared" si="123"/>
        <v>0</v>
      </c>
      <c r="P451" s="127">
        <f t="shared" si="124"/>
        <v>0</v>
      </c>
      <c r="Q451" s="127">
        <f t="shared" si="125"/>
        <v>0</v>
      </c>
      <c r="R451" s="1">
        <v>0</v>
      </c>
      <c r="S451" s="127">
        <f t="shared" si="126"/>
        <v>0</v>
      </c>
      <c r="T451" s="127">
        <f t="shared" si="119"/>
        <v>0</v>
      </c>
      <c r="U451" s="127">
        <f t="shared" si="127"/>
        <v>0</v>
      </c>
      <c r="W451" s="127">
        <f t="shared" si="128"/>
        <v>0</v>
      </c>
      <c r="X451" s="125">
        <f t="shared" si="129"/>
        <v>0</v>
      </c>
      <c r="Y451" s="125" t="str">
        <f t="shared" si="120"/>
        <v>ok</v>
      </c>
      <c r="Z451" s="125" t="str">
        <f t="shared" si="130"/>
        <v>ok</v>
      </c>
      <c r="AA451" s="125" t="str">
        <f t="shared" si="131"/>
        <v>ok</v>
      </c>
      <c r="AB451" s="125" t="str">
        <f t="shared" si="132"/>
        <v>ok</v>
      </c>
      <c r="AC451" s="125" t="str">
        <f t="shared" si="133"/>
        <v>ok</v>
      </c>
    </row>
    <row r="452" spans="1:29" x14ac:dyDescent="0.2">
      <c r="A452" s="132">
        <f t="shared" si="134"/>
        <v>444</v>
      </c>
      <c r="B452" s="6"/>
      <c r="C452" s="3"/>
      <c r="D452" s="3"/>
      <c r="E452" s="3"/>
      <c r="F452" s="5"/>
      <c r="G452" s="5"/>
      <c r="H452" s="2">
        <v>0</v>
      </c>
      <c r="I452" s="1">
        <v>0</v>
      </c>
      <c r="J452" s="1">
        <v>0</v>
      </c>
      <c r="K452" s="127">
        <f t="shared" si="117"/>
        <v>0</v>
      </c>
      <c r="L452" s="127">
        <f t="shared" si="121"/>
        <v>0</v>
      </c>
      <c r="M452" s="127">
        <f t="shared" si="118"/>
        <v>0</v>
      </c>
      <c r="N452" s="127">
        <f t="shared" si="122"/>
        <v>0</v>
      </c>
      <c r="O452" s="127">
        <f t="shared" si="123"/>
        <v>0</v>
      </c>
      <c r="P452" s="127">
        <f t="shared" si="124"/>
        <v>0</v>
      </c>
      <c r="Q452" s="127">
        <f t="shared" si="125"/>
        <v>0</v>
      </c>
      <c r="R452" s="1">
        <v>0</v>
      </c>
      <c r="S452" s="127">
        <f t="shared" si="126"/>
        <v>0</v>
      </c>
      <c r="T452" s="127">
        <f t="shared" si="119"/>
        <v>0</v>
      </c>
      <c r="U452" s="127">
        <f t="shared" si="127"/>
        <v>0</v>
      </c>
      <c r="W452" s="127">
        <f t="shared" si="128"/>
        <v>0</v>
      </c>
      <c r="X452" s="125">
        <f t="shared" si="129"/>
        <v>0</v>
      </c>
      <c r="Y452" s="125" t="str">
        <f t="shared" si="120"/>
        <v>ok</v>
      </c>
      <c r="Z452" s="125" t="str">
        <f t="shared" si="130"/>
        <v>ok</v>
      </c>
      <c r="AA452" s="125" t="str">
        <f t="shared" si="131"/>
        <v>ok</v>
      </c>
      <c r="AB452" s="125" t="str">
        <f t="shared" si="132"/>
        <v>ok</v>
      </c>
      <c r="AC452" s="125" t="str">
        <f t="shared" si="133"/>
        <v>ok</v>
      </c>
    </row>
    <row r="453" spans="1:29" x14ac:dyDescent="0.2">
      <c r="A453" s="132">
        <f t="shared" si="134"/>
        <v>445</v>
      </c>
      <c r="B453" s="6"/>
      <c r="C453" s="3"/>
      <c r="D453" s="3"/>
      <c r="E453" s="3"/>
      <c r="F453" s="5"/>
      <c r="G453" s="5"/>
      <c r="H453" s="2">
        <v>0</v>
      </c>
      <c r="I453" s="1">
        <v>0</v>
      </c>
      <c r="J453" s="1">
        <v>0</v>
      </c>
      <c r="K453" s="127">
        <f t="shared" si="117"/>
        <v>0</v>
      </c>
      <c r="L453" s="127">
        <f t="shared" si="121"/>
        <v>0</v>
      </c>
      <c r="M453" s="127">
        <f t="shared" si="118"/>
        <v>0</v>
      </c>
      <c r="N453" s="127">
        <f t="shared" si="122"/>
        <v>0</v>
      </c>
      <c r="O453" s="127">
        <f t="shared" si="123"/>
        <v>0</v>
      </c>
      <c r="P453" s="127">
        <f t="shared" si="124"/>
        <v>0</v>
      </c>
      <c r="Q453" s="127">
        <f t="shared" si="125"/>
        <v>0</v>
      </c>
      <c r="R453" s="1">
        <v>0</v>
      </c>
      <c r="S453" s="127">
        <f t="shared" si="126"/>
        <v>0</v>
      </c>
      <c r="T453" s="127">
        <f t="shared" si="119"/>
        <v>0</v>
      </c>
      <c r="U453" s="127">
        <f t="shared" si="127"/>
        <v>0</v>
      </c>
      <c r="W453" s="127">
        <f t="shared" si="128"/>
        <v>0</v>
      </c>
      <c r="X453" s="125">
        <f t="shared" si="129"/>
        <v>0</v>
      </c>
      <c r="Y453" s="125" t="str">
        <f t="shared" si="120"/>
        <v>ok</v>
      </c>
      <c r="Z453" s="125" t="str">
        <f t="shared" si="130"/>
        <v>ok</v>
      </c>
      <c r="AA453" s="125" t="str">
        <f t="shared" si="131"/>
        <v>ok</v>
      </c>
      <c r="AB453" s="125" t="str">
        <f t="shared" si="132"/>
        <v>ok</v>
      </c>
      <c r="AC453" s="125" t="str">
        <f t="shared" si="133"/>
        <v>ok</v>
      </c>
    </row>
    <row r="454" spans="1:29" x14ac:dyDescent="0.2">
      <c r="A454" s="132">
        <f t="shared" si="134"/>
        <v>446</v>
      </c>
      <c r="B454" s="6"/>
      <c r="C454" s="3"/>
      <c r="D454" s="3"/>
      <c r="E454" s="3"/>
      <c r="F454" s="5"/>
      <c r="G454" s="5"/>
      <c r="H454" s="2">
        <v>0</v>
      </c>
      <c r="I454" s="1">
        <v>0</v>
      </c>
      <c r="J454" s="1">
        <v>0</v>
      </c>
      <c r="K454" s="127">
        <f t="shared" si="117"/>
        <v>0</v>
      </c>
      <c r="L454" s="127">
        <f t="shared" si="121"/>
        <v>0</v>
      </c>
      <c r="M454" s="127">
        <f t="shared" si="118"/>
        <v>0</v>
      </c>
      <c r="N454" s="127">
        <f t="shared" si="122"/>
        <v>0</v>
      </c>
      <c r="O454" s="127">
        <f t="shared" si="123"/>
        <v>0</v>
      </c>
      <c r="P454" s="127">
        <f t="shared" si="124"/>
        <v>0</v>
      </c>
      <c r="Q454" s="127">
        <f t="shared" si="125"/>
        <v>0</v>
      </c>
      <c r="R454" s="1">
        <v>0</v>
      </c>
      <c r="S454" s="127">
        <f t="shared" si="126"/>
        <v>0</v>
      </c>
      <c r="T454" s="127">
        <f t="shared" si="119"/>
        <v>0</v>
      </c>
      <c r="U454" s="127">
        <f t="shared" si="127"/>
        <v>0</v>
      </c>
      <c r="W454" s="127">
        <f t="shared" si="128"/>
        <v>0</v>
      </c>
      <c r="X454" s="125">
        <f t="shared" si="129"/>
        <v>0</v>
      </c>
      <c r="Y454" s="125" t="str">
        <f t="shared" si="120"/>
        <v>ok</v>
      </c>
      <c r="Z454" s="125" t="str">
        <f t="shared" si="130"/>
        <v>ok</v>
      </c>
      <c r="AA454" s="125" t="str">
        <f t="shared" si="131"/>
        <v>ok</v>
      </c>
      <c r="AB454" s="125" t="str">
        <f t="shared" si="132"/>
        <v>ok</v>
      </c>
      <c r="AC454" s="125" t="str">
        <f t="shared" si="133"/>
        <v>ok</v>
      </c>
    </row>
    <row r="455" spans="1:29" x14ac:dyDescent="0.2">
      <c r="A455" s="132">
        <f t="shared" si="134"/>
        <v>447</v>
      </c>
      <c r="B455" s="6"/>
      <c r="C455" s="3"/>
      <c r="D455" s="3"/>
      <c r="E455" s="3"/>
      <c r="F455" s="5"/>
      <c r="G455" s="5"/>
      <c r="H455" s="2">
        <v>0</v>
      </c>
      <c r="I455" s="1">
        <v>0</v>
      </c>
      <c r="J455" s="1">
        <v>0</v>
      </c>
      <c r="K455" s="127">
        <f t="shared" si="117"/>
        <v>0</v>
      </c>
      <c r="L455" s="127">
        <f t="shared" si="121"/>
        <v>0</v>
      </c>
      <c r="M455" s="127">
        <f t="shared" si="118"/>
        <v>0</v>
      </c>
      <c r="N455" s="127">
        <f t="shared" si="122"/>
        <v>0</v>
      </c>
      <c r="O455" s="127">
        <f t="shared" si="123"/>
        <v>0</v>
      </c>
      <c r="P455" s="127">
        <f t="shared" si="124"/>
        <v>0</v>
      </c>
      <c r="Q455" s="127">
        <f t="shared" si="125"/>
        <v>0</v>
      </c>
      <c r="R455" s="1">
        <v>0</v>
      </c>
      <c r="S455" s="127">
        <f t="shared" si="126"/>
        <v>0</v>
      </c>
      <c r="T455" s="127">
        <f t="shared" si="119"/>
        <v>0</v>
      </c>
      <c r="U455" s="127">
        <f t="shared" si="127"/>
        <v>0</v>
      </c>
      <c r="W455" s="127">
        <f t="shared" si="128"/>
        <v>0</v>
      </c>
      <c r="X455" s="125">
        <f t="shared" si="129"/>
        <v>0</v>
      </c>
      <c r="Y455" s="125" t="str">
        <f t="shared" si="120"/>
        <v>ok</v>
      </c>
      <c r="Z455" s="125" t="str">
        <f t="shared" si="130"/>
        <v>ok</v>
      </c>
      <c r="AA455" s="125" t="str">
        <f t="shared" si="131"/>
        <v>ok</v>
      </c>
      <c r="AB455" s="125" t="str">
        <f t="shared" si="132"/>
        <v>ok</v>
      </c>
      <c r="AC455" s="125" t="str">
        <f t="shared" si="133"/>
        <v>ok</v>
      </c>
    </row>
    <row r="456" spans="1:29" x14ac:dyDescent="0.2">
      <c r="A456" s="132">
        <f t="shared" si="134"/>
        <v>448</v>
      </c>
      <c r="B456" s="6"/>
      <c r="C456" s="3"/>
      <c r="D456" s="3"/>
      <c r="E456" s="3"/>
      <c r="F456" s="5"/>
      <c r="G456" s="5"/>
      <c r="H456" s="2">
        <v>0</v>
      </c>
      <c r="I456" s="1">
        <v>0</v>
      </c>
      <c r="J456" s="1">
        <v>0</v>
      </c>
      <c r="K456" s="127">
        <f t="shared" si="117"/>
        <v>0</v>
      </c>
      <c r="L456" s="127">
        <f t="shared" si="121"/>
        <v>0</v>
      </c>
      <c r="M456" s="127">
        <f t="shared" si="118"/>
        <v>0</v>
      </c>
      <c r="N456" s="127">
        <f t="shared" si="122"/>
        <v>0</v>
      </c>
      <c r="O456" s="127">
        <f t="shared" si="123"/>
        <v>0</v>
      </c>
      <c r="P456" s="127">
        <f t="shared" si="124"/>
        <v>0</v>
      </c>
      <c r="Q456" s="127">
        <f t="shared" si="125"/>
        <v>0</v>
      </c>
      <c r="R456" s="1">
        <v>0</v>
      </c>
      <c r="S456" s="127">
        <f t="shared" si="126"/>
        <v>0</v>
      </c>
      <c r="T456" s="127">
        <f t="shared" si="119"/>
        <v>0</v>
      </c>
      <c r="U456" s="127">
        <f t="shared" si="127"/>
        <v>0</v>
      </c>
      <c r="W456" s="127">
        <f t="shared" si="128"/>
        <v>0</v>
      </c>
      <c r="X456" s="125">
        <f t="shared" si="129"/>
        <v>0</v>
      </c>
      <c r="Y456" s="125" t="str">
        <f t="shared" si="120"/>
        <v>ok</v>
      </c>
      <c r="Z456" s="125" t="str">
        <f t="shared" si="130"/>
        <v>ok</v>
      </c>
      <c r="AA456" s="125" t="str">
        <f t="shared" si="131"/>
        <v>ok</v>
      </c>
      <c r="AB456" s="125" t="str">
        <f t="shared" si="132"/>
        <v>ok</v>
      </c>
      <c r="AC456" s="125" t="str">
        <f t="shared" si="133"/>
        <v>ok</v>
      </c>
    </row>
    <row r="457" spans="1:29" x14ac:dyDescent="0.2">
      <c r="A457" s="132">
        <f t="shared" si="134"/>
        <v>449</v>
      </c>
      <c r="B457" s="6"/>
      <c r="C457" s="3"/>
      <c r="D457" s="3"/>
      <c r="E457" s="3"/>
      <c r="F457" s="5"/>
      <c r="G457" s="5"/>
      <c r="H457" s="2">
        <v>0</v>
      </c>
      <c r="I457" s="1">
        <v>0</v>
      </c>
      <c r="J457" s="1">
        <v>0</v>
      </c>
      <c r="K457" s="127">
        <f t="shared" ref="K457:K520" si="135">+H457*I457*$K$6</f>
        <v>0</v>
      </c>
      <c r="L457" s="127">
        <f t="shared" si="121"/>
        <v>0</v>
      </c>
      <c r="M457" s="127">
        <f t="shared" ref="M457:M520" si="136">+H457*J457*$M$6</f>
        <v>0</v>
      </c>
      <c r="N457" s="127">
        <f t="shared" si="122"/>
        <v>0</v>
      </c>
      <c r="O457" s="127">
        <f t="shared" si="123"/>
        <v>0</v>
      </c>
      <c r="P457" s="127">
        <f t="shared" si="124"/>
        <v>0</v>
      </c>
      <c r="Q457" s="127">
        <f t="shared" si="125"/>
        <v>0</v>
      </c>
      <c r="R457" s="1">
        <v>0</v>
      </c>
      <c r="S457" s="127">
        <f t="shared" si="126"/>
        <v>0</v>
      </c>
      <c r="T457" s="127">
        <f t="shared" ref="T457:T520" si="137">K457-N457-P457+R457</f>
        <v>0</v>
      </c>
      <c r="U457" s="127">
        <f t="shared" si="127"/>
        <v>0</v>
      </c>
      <c r="W457" s="127">
        <f t="shared" si="128"/>
        <v>0</v>
      </c>
      <c r="X457" s="125">
        <f t="shared" si="129"/>
        <v>0</v>
      </c>
      <c r="Y457" s="125" t="str">
        <f t="shared" ref="Y457:Y520" si="138">IF(X457&gt;=H457,"ok","too many days")</f>
        <v>ok</v>
      </c>
      <c r="Z457" s="125" t="str">
        <f t="shared" si="130"/>
        <v>ok</v>
      </c>
      <c r="AA457" s="125" t="str">
        <f t="shared" si="131"/>
        <v>ok</v>
      </c>
      <c r="AB457" s="125" t="str">
        <f t="shared" si="132"/>
        <v>ok</v>
      </c>
      <c r="AC457" s="125" t="str">
        <f t="shared" si="133"/>
        <v>ok</v>
      </c>
    </row>
    <row r="458" spans="1:29" x14ac:dyDescent="0.2">
      <c r="A458" s="132">
        <f t="shared" si="134"/>
        <v>450</v>
      </c>
      <c r="B458" s="6"/>
      <c r="C458" s="3"/>
      <c r="D458" s="3"/>
      <c r="E458" s="3"/>
      <c r="F458" s="5"/>
      <c r="G458" s="5"/>
      <c r="H458" s="2">
        <v>0</v>
      </c>
      <c r="I458" s="1">
        <v>0</v>
      </c>
      <c r="J458" s="1">
        <v>0</v>
      </c>
      <c r="K458" s="127">
        <f t="shared" si="135"/>
        <v>0</v>
      </c>
      <c r="L458" s="127">
        <f t="shared" ref="L458:L521" si="139">+H458*I458*$L$6</f>
        <v>0</v>
      </c>
      <c r="M458" s="127">
        <f t="shared" si="136"/>
        <v>0</v>
      </c>
      <c r="N458" s="127">
        <f t="shared" ref="N458:N521" si="140">$N$6*H458*I458</f>
        <v>0</v>
      </c>
      <c r="O458" s="127">
        <f t="shared" ref="O458:O521" si="141">$O$6*H458*J458</f>
        <v>0</v>
      </c>
      <c r="P458" s="127">
        <f t="shared" ref="P458:P521" si="142">IF(F458=1,+$H458*$P$6*I458,0)</f>
        <v>0</v>
      </c>
      <c r="Q458" s="127">
        <f t="shared" ref="Q458:Q521" si="143">IF(F458=1,+$H458*$Q$6*J458,0)</f>
        <v>0</v>
      </c>
      <c r="R458" s="1">
        <v>0</v>
      </c>
      <c r="S458" s="127">
        <f t="shared" ref="S458:S521" si="144">+K458+L458+M458-N458-O458-P458-Q458+R458</f>
        <v>0</v>
      </c>
      <c r="T458" s="127">
        <f t="shared" si="137"/>
        <v>0</v>
      </c>
      <c r="U458" s="127">
        <f t="shared" ref="U458:U521" si="145">L458+M458-O458-Q458</f>
        <v>0</v>
      </c>
      <c r="W458" s="127">
        <f t="shared" ref="W458:W521" si="146">$W$6*I458*H458+R458</f>
        <v>0</v>
      </c>
      <c r="X458" s="125">
        <f t="shared" ref="X458:X521" si="147">NETWORKDAYS(D458,E458)</f>
        <v>0</v>
      </c>
      <c r="Y458" s="125" t="str">
        <f t="shared" si="138"/>
        <v>ok</v>
      </c>
      <c r="Z458" s="125" t="str">
        <f t="shared" ref="Z458:Z521" si="148">IF((I458+J458)&lt;=1,"ok","adjust FTE")</f>
        <v>ok</v>
      </c>
      <c r="AA458" s="125" t="str">
        <f t="shared" ref="AA458:AA521" si="149">IF($H458=0,"ok",IF(AND((I458+J458)&lt;=1,(I458+J458)&lt;&gt;0),"ok","adjust FTE"))</f>
        <v>ok</v>
      </c>
      <c r="AB458" s="125" t="str">
        <f t="shared" ref="AB458:AB521" si="150">IF($H458=0,"ok",IF((F458+G458)=1,"ok","adjust count"))</f>
        <v>ok</v>
      </c>
      <c r="AC458" s="125" t="str">
        <f t="shared" ref="AC458:AC521" si="151">IF(AND(Y458="ok",Z458="ok",AA458="ok",AB458="ok"),"ok","false")</f>
        <v>ok</v>
      </c>
    </row>
    <row r="459" spans="1:29" x14ac:dyDescent="0.2">
      <c r="A459" s="132">
        <f t="shared" si="134"/>
        <v>451</v>
      </c>
      <c r="B459" s="6"/>
      <c r="C459" s="3"/>
      <c r="D459" s="3"/>
      <c r="E459" s="3"/>
      <c r="F459" s="5"/>
      <c r="G459" s="5"/>
      <c r="H459" s="2">
        <v>0</v>
      </c>
      <c r="I459" s="1">
        <v>0</v>
      </c>
      <c r="J459" s="1">
        <v>0</v>
      </c>
      <c r="K459" s="127">
        <f t="shared" si="135"/>
        <v>0</v>
      </c>
      <c r="L459" s="127">
        <f t="shared" si="139"/>
        <v>0</v>
      </c>
      <c r="M459" s="127">
        <f t="shared" si="136"/>
        <v>0</v>
      </c>
      <c r="N459" s="127">
        <f t="shared" si="140"/>
        <v>0</v>
      </c>
      <c r="O459" s="127">
        <f t="shared" si="141"/>
        <v>0</v>
      </c>
      <c r="P459" s="127">
        <f t="shared" si="142"/>
        <v>0</v>
      </c>
      <c r="Q459" s="127">
        <f t="shared" si="143"/>
        <v>0</v>
      </c>
      <c r="R459" s="1">
        <v>0</v>
      </c>
      <c r="S459" s="127">
        <f t="shared" si="144"/>
        <v>0</v>
      </c>
      <c r="T459" s="127">
        <f t="shared" si="137"/>
        <v>0</v>
      </c>
      <c r="U459" s="127">
        <f t="shared" si="145"/>
        <v>0</v>
      </c>
      <c r="W459" s="127">
        <f t="shared" si="146"/>
        <v>0</v>
      </c>
      <c r="X459" s="125">
        <f t="shared" si="147"/>
        <v>0</v>
      </c>
      <c r="Y459" s="125" t="str">
        <f t="shared" si="138"/>
        <v>ok</v>
      </c>
      <c r="Z459" s="125" t="str">
        <f t="shared" si="148"/>
        <v>ok</v>
      </c>
      <c r="AA459" s="125" t="str">
        <f t="shared" si="149"/>
        <v>ok</v>
      </c>
      <c r="AB459" s="125" t="str">
        <f t="shared" si="150"/>
        <v>ok</v>
      </c>
      <c r="AC459" s="125" t="str">
        <f t="shared" si="151"/>
        <v>ok</v>
      </c>
    </row>
    <row r="460" spans="1:29" x14ac:dyDescent="0.2">
      <c r="A460" s="132">
        <f t="shared" si="134"/>
        <v>452</v>
      </c>
      <c r="B460" s="6"/>
      <c r="C460" s="3"/>
      <c r="D460" s="3"/>
      <c r="E460" s="3"/>
      <c r="F460" s="5"/>
      <c r="G460" s="5"/>
      <c r="H460" s="2">
        <v>0</v>
      </c>
      <c r="I460" s="1">
        <v>0</v>
      </c>
      <c r="J460" s="1">
        <v>0</v>
      </c>
      <c r="K460" s="127">
        <f t="shared" si="135"/>
        <v>0</v>
      </c>
      <c r="L460" s="127">
        <f t="shared" si="139"/>
        <v>0</v>
      </c>
      <c r="M460" s="127">
        <f t="shared" si="136"/>
        <v>0</v>
      </c>
      <c r="N460" s="127">
        <f t="shared" si="140"/>
        <v>0</v>
      </c>
      <c r="O460" s="127">
        <f t="shared" si="141"/>
        <v>0</v>
      </c>
      <c r="P460" s="127">
        <f t="shared" si="142"/>
        <v>0</v>
      </c>
      <c r="Q460" s="127">
        <f t="shared" si="143"/>
        <v>0</v>
      </c>
      <c r="R460" s="1">
        <v>0</v>
      </c>
      <c r="S460" s="127">
        <f t="shared" si="144"/>
        <v>0</v>
      </c>
      <c r="T460" s="127">
        <f t="shared" si="137"/>
        <v>0</v>
      </c>
      <c r="U460" s="127">
        <f t="shared" si="145"/>
        <v>0</v>
      </c>
      <c r="W460" s="127">
        <f t="shared" si="146"/>
        <v>0</v>
      </c>
      <c r="X460" s="125">
        <f t="shared" si="147"/>
        <v>0</v>
      </c>
      <c r="Y460" s="125" t="str">
        <f t="shared" si="138"/>
        <v>ok</v>
      </c>
      <c r="Z460" s="125" t="str">
        <f t="shared" si="148"/>
        <v>ok</v>
      </c>
      <c r="AA460" s="125" t="str">
        <f t="shared" si="149"/>
        <v>ok</v>
      </c>
      <c r="AB460" s="125" t="str">
        <f t="shared" si="150"/>
        <v>ok</v>
      </c>
      <c r="AC460" s="125" t="str">
        <f t="shared" si="151"/>
        <v>ok</v>
      </c>
    </row>
    <row r="461" spans="1:29" x14ac:dyDescent="0.2">
      <c r="A461" s="132">
        <f t="shared" si="134"/>
        <v>453</v>
      </c>
      <c r="B461" s="6"/>
      <c r="C461" s="3"/>
      <c r="D461" s="3"/>
      <c r="E461" s="3"/>
      <c r="F461" s="5"/>
      <c r="G461" s="5"/>
      <c r="H461" s="2">
        <v>0</v>
      </c>
      <c r="I461" s="1">
        <v>0</v>
      </c>
      <c r="J461" s="1">
        <v>0</v>
      </c>
      <c r="K461" s="127">
        <f t="shared" si="135"/>
        <v>0</v>
      </c>
      <c r="L461" s="127">
        <f t="shared" si="139"/>
        <v>0</v>
      </c>
      <c r="M461" s="127">
        <f t="shared" si="136"/>
        <v>0</v>
      </c>
      <c r="N461" s="127">
        <f t="shared" si="140"/>
        <v>0</v>
      </c>
      <c r="O461" s="127">
        <f t="shared" si="141"/>
        <v>0</v>
      </c>
      <c r="P461" s="127">
        <f t="shared" si="142"/>
        <v>0</v>
      </c>
      <c r="Q461" s="127">
        <f t="shared" si="143"/>
        <v>0</v>
      </c>
      <c r="R461" s="1">
        <v>0</v>
      </c>
      <c r="S461" s="127">
        <f t="shared" si="144"/>
        <v>0</v>
      </c>
      <c r="T461" s="127">
        <f t="shared" si="137"/>
        <v>0</v>
      </c>
      <c r="U461" s="127">
        <f t="shared" si="145"/>
        <v>0</v>
      </c>
      <c r="W461" s="127">
        <f t="shared" si="146"/>
        <v>0</v>
      </c>
      <c r="X461" s="125">
        <f t="shared" si="147"/>
        <v>0</v>
      </c>
      <c r="Y461" s="125" t="str">
        <f t="shared" si="138"/>
        <v>ok</v>
      </c>
      <c r="Z461" s="125" t="str">
        <f t="shared" si="148"/>
        <v>ok</v>
      </c>
      <c r="AA461" s="125" t="str">
        <f t="shared" si="149"/>
        <v>ok</v>
      </c>
      <c r="AB461" s="125" t="str">
        <f t="shared" si="150"/>
        <v>ok</v>
      </c>
      <c r="AC461" s="125" t="str">
        <f t="shared" si="151"/>
        <v>ok</v>
      </c>
    </row>
    <row r="462" spans="1:29" x14ac:dyDescent="0.2">
      <c r="A462" s="132">
        <f t="shared" si="134"/>
        <v>454</v>
      </c>
      <c r="B462" s="6"/>
      <c r="C462" s="3"/>
      <c r="D462" s="3"/>
      <c r="E462" s="3"/>
      <c r="F462" s="5"/>
      <c r="G462" s="5"/>
      <c r="H462" s="2">
        <v>0</v>
      </c>
      <c r="I462" s="1">
        <v>0</v>
      </c>
      <c r="J462" s="1">
        <v>0</v>
      </c>
      <c r="K462" s="127">
        <f t="shared" si="135"/>
        <v>0</v>
      </c>
      <c r="L462" s="127">
        <f t="shared" si="139"/>
        <v>0</v>
      </c>
      <c r="M462" s="127">
        <f t="shared" si="136"/>
        <v>0</v>
      </c>
      <c r="N462" s="127">
        <f t="shared" si="140"/>
        <v>0</v>
      </c>
      <c r="O462" s="127">
        <f t="shared" si="141"/>
        <v>0</v>
      </c>
      <c r="P462" s="127">
        <f t="shared" si="142"/>
        <v>0</v>
      </c>
      <c r="Q462" s="127">
        <f t="shared" si="143"/>
        <v>0</v>
      </c>
      <c r="R462" s="1">
        <v>0</v>
      </c>
      <c r="S462" s="127">
        <f t="shared" si="144"/>
        <v>0</v>
      </c>
      <c r="T462" s="127">
        <f t="shared" si="137"/>
        <v>0</v>
      </c>
      <c r="U462" s="127">
        <f t="shared" si="145"/>
        <v>0</v>
      </c>
      <c r="W462" s="127">
        <f t="shared" si="146"/>
        <v>0</v>
      </c>
      <c r="X462" s="125">
        <f t="shared" si="147"/>
        <v>0</v>
      </c>
      <c r="Y462" s="125" t="str">
        <f t="shared" si="138"/>
        <v>ok</v>
      </c>
      <c r="Z462" s="125" t="str">
        <f t="shared" si="148"/>
        <v>ok</v>
      </c>
      <c r="AA462" s="125" t="str">
        <f t="shared" si="149"/>
        <v>ok</v>
      </c>
      <c r="AB462" s="125" t="str">
        <f t="shared" si="150"/>
        <v>ok</v>
      </c>
      <c r="AC462" s="125" t="str">
        <f t="shared" si="151"/>
        <v>ok</v>
      </c>
    </row>
    <row r="463" spans="1:29" x14ac:dyDescent="0.2">
      <c r="A463" s="132">
        <f t="shared" si="134"/>
        <v>455</v>
      </c>
      <c r="B463" s="6"/>
      <c r="C463" s="3"/>
      <c r="D463" s="3"/>
      <c r="E463" s="3"/>
      <c r="F463" s="5"/>
      <c r="G463" s="5"/>
      <c r="H463" s="2">
        <v>0</v>
      </c>
      <c r="I463" s="1">
        <v>0</v>
      </c>
      <c r="J463" s="1">
        <v>0</v>
      </c>
      <c r="K463" s="127">
        <f t="shared" si="135"/>
        <v>0</v>
      </c>
      <c r="L463" s="127">
        <f t="shared" si="139"/>
        <v>0</v>
      </c>
      <c r="M463" s="127">
        <f t="shared" si="136"/>
        <v>0</v>
      </c>
      <c r="N463" s="127">
        <f t="shared" si="140"/>
        <v>0</v>
      </c>
      <c r="O463" s="127">
        <f t="shared" si="141"/>
        <v>0</v>
      </c>
      <c r="P463" s="127">
        <f t="shared" si="142"/>
        <v>0</v>
      </c>
      <c r="Q463" s="127">
        <f t="shared" si="143"/>
        <v>0</v>
      </c>
      <c r="R463" s="1">
        <v>0</v>
      </c>
      <c r="S463" s="127">
        <f t="shared" si="144"/>
        <v>0</v>
      </c>
      <c r="T463" s="127">
        <f t="shared" si="137"/>
        <v>0</v>
      </c>
      <c r="U463" s="127">
        <f t="shared" si="145"/>
        <v>0</v>
      </c>
      <c r="W463" s="127">
        <f t="shared" si="146"/>
        <v>0</v>
      </c>
      <c r="X463" s="125">
        <f t="shared" si="147"/>
        <v>0</v>
      </c>
      <c r="Y463" s="125" t="str">
        <f t="shared" si="138"/>
        <v>ok</v>
      </c>
      <c r="Z463" s="125" t="str">
        <f t="shared" si="148"/>
        <v>ok</v>
      </c>
      <c r="AA463" s="125" t="str">
        <f t="shared" si="149"/>
        <v>ok</v>
      </c>
      <c r="AB463" s="125" t="str">
        <f t="shared" si="150"/>
        <v>ok</v>
      </c>
      <c r="AC463" s="125" t="str">
        <f t="shared" si="151"/>
        <v>ok</v>
      </c>
    </row>
    <row r="464" spans="1:29" x14ac:dyDescent="0.2">
      <c r="A464" s="132">
        <f t="shared" si="134"/>
        <v>456</v>
      </c>
      <c r="B464" s="6"/>
      <c r="C464" s="3"/>
      <c r="D464" s="3"/>
      <c r="E464" s="3"/>
      <c r="F464" s="5"/>
      <c r="G464" s="5"/>
      <c r="H464" s="2">
        <v>0</v>
      </c>
      <c r="I464" s="1">
        <v>0</v>
      </c>
      <c r="J464" s="1">
        <v>0</v>
      </c>
      <c r="K464" s="127">
        <f t="shared" si="135"/>
        <v>0</v>
      </c>
      <c r="L464" s="127">
        <f t="shared" si="139"/>
        <v>0</v>
      </c>
      <c r="M464" s="127">
        <f t="shared" si="136"/>
        <v>0</v>
      </c>
      <c r="N464" s="127">
        <f t="shared" si="140"/>
        <v>0</v>
      </c>
      <c r="O464" s="127">
        <f t="shared" si="141"/>
        <v>0</v>
      </c>
      <c r="P464" s="127">
        <f t="shared" si="142"/>
        <v>0</v>
      </c>
      <c r="Q464" s="127">
        <f t="shared" si="143"/>
        <v>0</v>
      </c>
      <c r="R464" s="1">
        <v>0</v>
      </c>
      <c r="S464" s="127">
        <f t="shared" si="144"/>
        <v>0</v>
      </c>
      <c r="T464" s="127">
        <f t="shared" si="137"/>
        <v>0</v>
      </c>
      <c r="U464" s="127">
        <f t="shared" si="145"/>
        <v>0</v>
      </c>
      <c r="W464" s="127">
        <f t="shared" si="146"/>
        <v>0</v>
      </c>
      <c r="X464" s="125">
        <f t="shared" si="147"/>
        <v>0</v>
      </c>
      <c r="Y464" s="125" t="str">
        <f t="shared" si="138"/>
        <v>ok</v>
      </c>
      <c r="Z464" s="125" t="str">
        <f t="shared" si="148"/>
        <v>ok</v>
      </c>
      <c r="AA464" s="125" t="str">
        <f t="shared" si="149"/>
        <v>ok</v>
      </c>
      <c r="AB464" s="125" t="str">
        <f t="shared" si="150"/>
        <v>ok</v>
      </c>
      <c r="AC464" s="125" t="str">
        <f t="shared" si="151"/>
        <v>ok</v>
      </c>
    </row>
    <row r="465" spans="1:29" x14ac:dyDescent="0.2">
      <c r="A465" s="132">
        <f t="shared" si="134"/>
        <v>457</v>
      </c>
      <c r="B465" s="6"/>
      <c r="C465" s="3"/>
      <c r="D465" s="3"/>
      <c r="E465" s="3"/>
      <c r="F465" s="5"/>
      <c r="G465" s="5"/>
      <c r="H465" s="2">
        <v>0</v>
      </c>
      <c r="I465" s="1">
        <v>0</v>
      </c>
      <c r="J465" s="1">
        <v>0</v>
      </c>
      <c r="K465" s="127">
        <f t="shared" si="135"/>
        <v>0</v>
      </c>
      <c r="L465" s="127">
        <f t="shared" si="139"/>
        <v>0</v>
      </c>
      <c r="M465" s="127">
        <f t="shared" si="136"/>
        <v>0</v>
      </c>
      <c r="N465" s="127">
        <f t="shared" si="140"/>
        <v>0</v>
      </c>
      <c r="O465" s="127">
        <f t="shared" si="141"/>
        <v>0</v>
      </c>
      <c r="P465" s="127">
        <f t="shared" si="142"/>
        <v>0</v>
      </c>
      <c r="Q465" s="127">
        <f t="shared" si="143"/>
        <v>0</v>
      </c>
      <c r="R465" s="1">
        <v>0</v>
      </c>
      <c r="S465" s="127">
        <f t="shared" si="144"/>
        <v>0</v>
      </c>
      <c r="T465" s="127">
        <f t="shared" si="137"/>
        <v>0</v>
      </c>
      <c r="U465" s="127">
        <f t="shared" si="145"/>
        <v>0</v>
      </c>
      <c r="W465" s="127">
        <f t="shared" si="146"/>
        <v>0</v>
      </c>
      <c r="X465" s="125">
        <f t="shared" si="147"/>
        <v>0</v>
      </c>
      <c r="Y465" s="125" t="str">
        <f t="shared" si="138"/>
        <v>ok</v>
      </c>
      <c r="Z465" s="125" t="str">
        <f t="shared" si="148"/>
        <v>ok</v>
      </c>
      <c r="AA465" s="125" t="str">
        <f t="shared" si="149"/>
        <v>ok</v>
      </c>
      <c r="AB465" s="125" t="str">
        <f t="shared" si="150"/>
        <v>ok</v>
      </c>
      <c r="AC465" s="125" t="str">
        <f t="shared" si="151"/>
        <v>ok</v>
      </c>
    </row>
    <row r="466" spans="1:29" x14ac:dyDescent="0.2">
      <c r="A466" s="132">
        <f t="shared" si="134"/>
        <v>458</v>
      </c>
      <c r="B466" s="6"/>
      <c r="C466" s="3"/>
      <c r="D466" s="3"/>
      <c r="E466" s="3"/>
      <c r="F466" s="5"/>
      <c r="G466" s="5"/>
      <c r="H466" s="2">
        <v>0</v>
      </c>
      <c r="I466" s="1">
        <v>0</v>
      </c>
      <c r="J466" s="1">
        <v>0</v>
      </c>
      <c r="K466" s="127">
        <f t="shared" si="135"/>
        <v>0</v>
      </c>
      <c r="L466" s="127">
        <f t="shared" si="139"/>
        <v>0</v>
      </c>
      <c r="M466" s="127">
        <f t="shared" si="136"/>
        <v>0</v>
      </c>
      <c r="N466" s="127">
        <f t="shared" si="140"/>
        <v>0</v>
      </c>
      <c r="O466" s="127">
        <f t="shared" si="141"/>
        <v>0</v>
      </c>
      <c r="P466" s="127">
        <f t="shared" si="142"/>
        <v>0</v>
      </c>
      <c r="Q466" s="127">
        <f t="shared" si="143"/>
        <v>0</v>
      </c>
      <c r="R466" s="1">
        <v>0</v>
      </c>
      <c r="S466" s="127">
        <f t="shared" si="144"/>
        <v>0</v>
      </c>
      <c r="T466" s="127">
        <f t="shared" si="137"/>
        <v>0</v>
      </c>
      <c r="U466" s="127">
        <f t="shared" si="145"/>
        <v>0</v>
      </c>
      <c r="W466" s="127">
        <f t="shared" si="146"/>
        <v>0</v>
      </c>
      <c r="X466" s="125">
        <f t="shared" si="147"/>
        <v>0</v>
      </c>
      <c r="Y466" s="125" t="str">
        <f t="shared" si="138"/>
        <v>ok</v>
      </c>
      <c r="Z466" s="125" t="str">
        <f t="shared" si="148"/>
        <v>ok</v>
      </c>
      <c r="AA466" s="125" t="str">
        <f t="shared" si="149"/>
        <v>ok</v>
      </c>
      <c r="AB466" s="125" t="str">
        <f t="shared" si="150"/>
        <v>ok</v>
      </c>
      <c r="AC466" s="125" t="str">
        <f t="shared" si="151"/>
        <v>ok</v>
      </c>
    </row>
    <row r="467" spans="1:29" x14ac:dyDescent="0.2">
      <c r="A467" s="132">
        <f t="shared" si="134"/>
        <v>459</v>
      </c>
      <c r="B467" s="6"/>
      <c r="C467" s="3"/>
      <c r="D467" s="3"/>
      <c r="E467" s="3"/>
      <c r="F467" s="5"/>
      <c r="G467" s="5"/>
      <c r="H467" s="2">
        <v>0</v>
      </c>
      <c r="I467" s="1">
        <v>0</v>
      </c>
      <c r="J467" s="1">
        <v>0</v>
      </c>
      <c r="K467" s="127">
        <f t="shared" si="135"/>
        <v>0</v>
      </c>
      <c r="L467" s="127">
        <f t="shared" si="139"/>
        <v>0</v>
      </c>
      <c r="M467" s="127">
        <f t="shared" si="136"/>
        <v>0</v>
      </c>
      <c r="N467" s="127">
        <f t="shared" si="140"/>
        <v>0</v>
      </c>
      <c r="O467" s="127">
        <f t="shared" si="141"/>
        <v>0</v>
      </c>
      <c r="P467" s="127">
        <f t="shared" si="142"/>
        <v>0</v>
      </c>
      <c r="Q467" s="127">
        <f t="shared" si="143"/>
        <v>0</v>
      </c>
      <c r="R467" s="1">
        <v>0</v>
      </c>
      <c r="S467" s="127">
        <f t="shared" si="144"/>
        <v>0</v>
      </c>
      <c r="T467" s="127">
        <f t="shared" si="137"/>
        <v>0</v>
      </c>
      <c r="U467" s="127">
        <f t="shared" si="145"/>
        <v>0</v>
      </c>
      <c r="W467" s="127">
        <f t="shared" si="146"/>
        <v>0</v>
      </c>
      <c r="X467" s="125">
        <f t="shared" si="147"/>
        <v>0</v>
      </c>
      <c r="Y467" s="125" t="str">
        <f t="shared" si="138"/>
        <v>ok</v>
      </c>
      <c r="Z467" s="125" t="str">
        <f t="shared" si="148"/>
        <v>ok</v>
      </c>
      <c r="AA467" s="125" t="str">
        <f t="shared" si="149"/>
        <v>ok</v>
      </c>
      <c r="AB467" s="125" t="str">
        <f t="shared" si="150"/>
        <v>ok</v>
      </c>
      <c r="AC467" s="125" t="str">
        <f t="shared" si="151"/>
        <v>ok</v>
      </c>
    </row>
    <row r="468" spans="1:29" x14ac:dyDescent="0.2">
      <c r="A468" s="132">
        <f t="shared" si="134"/>
        <v>460</v>
      </c>
      <c r="B468" s="6"/>
      <c r="C468" s="3"/>
      <c r="D468" s="3"/>
      <c r="E468" s="3"/>
      <c r="F468" s="5"/>
      <c r="G468" s="5"/>
      <c r="H468" s="2">
        <v>0</v>
      </c>
      <c r="I468" s="1">
        <v>0</v>
      </c>
      <c r="J468" s="1">
        <v>0</v>
      </c>
      <c r="K468" s="127">
        <f t="shared" si="135"/>
        <v>0</v>
      </c>
      <c r="L468" s="127">
        <f t="shared" si="139"/>
        <v>0</v>
      </c>
      <c r="M468" s="127">
        <f t="shared" si="136"/>
        <v>0</v>
      </c>
      <c r="N468" s="127">
        <f t="shared" si="140"/>
        <v>0</v>
      </c>
      <c r="O468" s="127">
        <f t="shared" si="141"/>
        <v>0</v>
      </c>
      <c r="P468" s="127">
        <f t="shared" si="142"/>
        <v>0</v>
      </c>
      <c r="Q468" s="127">
        <f t="shared" si="143"/>
        <v>0</v>
      </c>
      <c r="R468" s="1">
        <v>0</v>
      </c>
      <c r="S468" s="127">
        <f t="shared" si="144"/>
        <v>0</v>
      </c>
      <c r="T468" s="127">
        <f t="shared" si="137"/>
        <v>0</v>
      </c>
      <c r="U468" s="127">
        <f t="shared" si="145"/>
        <v>0</v>
      </c>
      <c r="W468" s="127">
        <f t="shared" si="146"/>
        <v>0</v>
      </c>
      <c r="X468" s="125">
        <f t="shared" si="147"/>
        <v>0</v>
      </c>
      <c r="Y468" s="125" t="str">
        <f t="shared" si="138"/>
        <v>ok</v>
      </c>
      <c r="Z468" s="125" t="str">
        <f t="shared" si="148"/>
        <v>ok</v>
      </c>
      <c r="AA468" s="125" t="str">
        <f t="shared" si="149"/>
        <v>ok</v>
      </c>
      <c r="AB468" s="125" t="str">
        <f t="shared" si="150"/>
        <v>ok</v>
      </c>
      <c r="AC468" s="125" t="str">
        <f t="shared" si="151"/>
        <v>ok</v>
      </c>
    </row>
    <row r="469" spans="1:29" x14ac:dyDescent="0.2">
      <c r="A469" s="132">
        <f t="shared" si="134"/>
        <v>461</v>
      </c>
      <c r="B469" s="6"/>
      <c r="C469" s="3"/>
      <c r="D469" s="3"/>
      <c r="E469" s="3"/>
      <c r="F469" s="5"/>
      <c r="G469" s="5"/>
      <c r="H469" s="2">
        <v>0</v>
      </c>
      <c r="I469" s="1">
        <v>0</v>
      </c>
      <c r="J469" s="1">
        <v>0</v>
      </c>
      <c r="K469" s="127">
        <f t="shared" si="135"/>
        <v>0</v>
      </c>
      <c r="L469" s="127">
        <f t="shared" si="139"/>
        <v>0</v>
      </c>
      <c r="M469" s="127">
        <f t="shared" si="136"/>
        <v>0</v>
      </c>
      <c r="N469" s="127">
        <f t="shared" si="140"/>
        <v>0</v>
      </c>
      <c r="O469" s="127">
        <f t="shared" si="141"/>
        <v>0</v>
      </c>
      <c r="P469" s="127">
        <f t="shared" si="142"/>
        <v>0</v>
      </c>
      <c r="Q469" s="127">
        <f t="shared" si="143"/>
        <v>0</v>
      </c>
      <c r="R469" s="1">
        <v>0</v>
      </c>
      <c r="S469" s="127">
        <f t="shared" si="144"/>
        <v>0</v>
      </c>
      <c r="T469" s="127">
        <f t="shared" si="137"/>
        <v>0</v>
      </c>
      <c r="U469" s="127">
        <f t="shared" si="145"/>
        <v>0</v>
      </c>
      <c r="W469" s="127">
        <f t="shared" si="146"/>
        <v>0</v>
      </c>
      <c r="X469" s="125">
        <f t="shared" si="147"/>
        <v>0</v>
      </c>
      <c r="Y469" s="125" t="str">
        <f t="shared" si="138"/>
        <v>ok</v>
      </c>
      <c r="Z469" s="125" t="str">
        <f t="shared" si="148"/>
        <v>ok</v>
      </c>
      <c r="AA469" s="125" t="str">
        <f t="shared" si="149"/>
        <v>ok</v>
      </c>
      <c r="AB469" s="125" t="str">
        <f t="shared" si="150"/>
        <v>ok</v>
      </c>
      <c r="AC469" s="125" t="str">
        <f t="shared" si="151"/>
        <v>ok</v>
      </c>
    </row>
    <row r="470" spans="1:29" x14ac:dyDescent="0.2">
      <c r="A470" s="132">
        <f t="shared" si="134"/>
        <v>462</v>
      </c>
      <c r="B470" s="6"/>
      <c r="C470" s="3"/>
      <c r="D470" s="3"/>
      <c r="E470" s="3"/>
      <c r="F470" s="5"/>
      <c r="G470" s="5"/>
      <c r="H470" s="2">
        <v>0</v>
      </c>
      <c r="I470" s="1">
        <v>0</v>
      </c>
      <c r="J470" s="1">
        <v>0</v>
      </c>
      <c r="K470" s="127">
        <f t="shared" si="135"/>
        <v>0</v>
      </c>
      <c r="L470" s="127">
        <f t="shared" si="139"/>
        <v>0</v>
      </c>
      <c r="M470" s="127">
        <f t="shared" si="136"/>
        <v>0</v>
      </c>
      <c r="N470" s="127">
        <f t="shared" si="140"/>
        <v>0</v>
      </c>
      <c r="O470" s="127">
        <f t="shared" si="141"/>
        <v>0</v>
      </c>
      <c r="P470" s="127">
        <f t="shared" si="142"/>
        <v>0</v>
      </c>
      <c r="Q470" s="127">
        <f t="shared" si="143"/>
        <v>0</v>
      </c>
      <c r="R470" s="1">
        <v>0</v>
      </c>
      <c r="S470" s="127">
        <f t="shared" si="144"/>
        <v>0</v>
      </c>
      <c r="T470" s="127">
        <f t="shared" si="137"/>
        <v>0</v>
      </c>
      <c r="U470" s="127">
        <f t="shared" si="145"/>
        <v>0</v>
      </c>
      <c r="W470" s="127">
        <f t="shared" si="146"/>
        <v>0</v>
      </c>
      <c r="X470" s="125">
        <f t="shared" si="147"/>
        <v>0</v>
      </c>
      <c r="Y470" s="125" t="str">
        <f t="shared" si="138"/>
        <v>ok</v>
      </c>
      <c r="Z470" s="125" t="str">
        <f t="shared" si="148"/>
        <v>ok</v>
      </c>
      <c r="AA470" s="125" t="str">
        <f t="shared" si="149"/>
        <v>ok</v>
      </c>
      <c r="AB470" s="125" t="str">
        <f t="shared" si="150"/>
        <v>ok</v>
      </c>
      <c r="AC470" s="125" t="str">
        <f t="shared" si="151"/>
        <v>ok</v>
      </c>
    </row>
    <row r="471" spans="1:29" x14ac:dyDescent="0.2">
      <c r="A471" s="132">
        <f t="shared" si="134"/>
        <v>463</v>
      </c>
      <c r="B471" s="6"/>
      <c r="C471" s="3"/>
      <c r="D471" s="3"/>
      <c r="E471" s="3"/>
      <c r="F471" s="5"/>
      <c r="G471" s="5"/>
      <c r="H471" s="2">
        <v>0</v>
      </c>
      <c r="I471" s="1">
        <v>0</v>
      </c>
      <c r="J471" s="1">
        <v>0</v>
      </c>
      <c r="K471" s="127">
        <f t="shared" si="135"/>
        <v>0</v>
      </c>
      <c r="L471" s="127">
        <f t="shared" si="139"/>
        <v>0</v>
      </c>
      <c r="M471" s="127">
        <f t="shared" si="136"/>
        <v>0</v>
      </c>
      <c r="N471" s="127">
        <f t="shared" si="140"/>
        <v>0</v>
      </c>
      <c r="O471" s="127">
        <f t="shared" si="141"/>
        <v>0</v>
      </c>
      <c r="P471" s="127">
        <f t="shared" si="142"/>
        <v>0</v>
      </c>
      <c r="Q471" s="127">
        <f t="shared" si="143"/>
        <v>0</v>
      </c>
      <c r="R471" s="1">
        <v>0</v>
      </c>
      <c r="S471" s="127">
        <f t="shared" si="144"/>
        <v>0</v>
      </c>
      <c r="T471" s="127">
        <f t="shared" si="137"/>
        <v>0</v>
      </c>
      <c r="U471" s="127">
        <f t="shared" si="145"/>
        <v>0</v>
      </c>
      <c r="W471" s="127">
        <f t="shared" si="146"/>
        <v>0</v>
      </c>
      <c r="X471" s="125">
        <f t="shared" si="147"/>
        <v>0</v>
      </c>
      <c r="Y471" s="125" t="str">
        <f t="shared" si="138"/>
        <v>ok</v>
      </c>
      <c r="Z471" s="125" t="str">
        <f t="shared" si="148"/>
        <v>ok</v>
      </c>
      <c r="AA471" s="125" t="str">
        <f t="shared" si="149"/>
        <v>ok</v>
      </c>
      <c r="AB471" s="125" t="str">
        <f t="shared" si="150"/>
        <v>ok</v>
      </c>
      <c r="AC471" s="125" t="str">
        <f t="shared" si="151"/>
        <v>ok</v>
      </c>
    </row>
    <row r="472" spans="1:29" x14ac:dyDescent="0.2">
      <c r="A472" s="132">
        <f t="shared" si="134"/>
        <v>464</v>
      </c>
      <c r="B472" s="6"/>
      <c r="C472" s="3"/>
      <c r="D472" s="3"/>
      <c r="E472" s="3"/>
      <c r="F472" s="5"/>
      <c r="G472" s="5"/>
      <c r="H472" s="2">
        <v>0</v>
      </c>
      <c r="I472" s="1">
        <v>0</v>
      </c>
      <c r="J472" s="1">
        <v>0</v>
      </c>
      <c r="K472" s="127">
        <f t="shared" si="135"/>
        <v>0</v>
      </c>
      <c r="L472" s="127">
        <f t="shared" si="139"/>
        <v>0</v>
      </c>
      <c r="M472" s="127">
        <f t="shared" si="136"/>
        <v>0</v>
      </c>
      <c r="N472" s="127">
        <f t="shared" si="140"/>
        <v>0</v>
      </c>
      <c r="O472" s="127">
        <f t="shared" si="141"/>
        <v>0</v>
      </c>
      <c r="P472" s="127">
        <f t="shared" si="142"/>
        <v>0</v>
      </c>
      <c r="Q472" s="127">
        <f t="shared" si="143"/>
        <v>0</v>
      </c>
      <c r="R472" s="1">
        <v>0</v>
      </c>
      <c r="S472" s="127">
        <f t="shared" si="144"/>
        <v>0</v>
      </c>
      <c r="T472" s="127">
        <f t="shared" si="137"/>
        <v>0</v>
      </c>
      <c r="U472" s="127">
        <f t="shared" si="145"/>
        <v>0</v>
      </c>
      <c r="W472" s="127">
        <f t="shared" si="146"/>
        <v>0</v>
      </c>
      <c r="X472" s="125">
        <f t="shared" si="147"/>
        <v>0</v>
      </c>
      <c r="Y472" s="125" t="str">
        <f t="shared" si="138"/>
        <v>ok</v>
      </c>
      <c r="Z472" s="125" t="str">
        <f t="shared" si="148"/>
        <v>ok</v>
      </c>
      <c r="AA472" s="125" t="str">
        <f t="shared" si="149"/>
        <v>ok</v>
      </c>
      <c r="AB472" s="125" t="str">
        <f t="shared" si="150"/>
        <v>ok</v>
      </c>
      <c r="AC472" s="125" t="str">
        <f t="shared" si="151"/>
        <v>ok</v>
      </c>
    </row>
    <row r="473" spans="1:29" x14ac:dyDescent="0.2">
      <c r="A473" s="132">
        <f t="shared" si="134"/>
        <v>465</v>
      </c>
      <c r="B473" s="6"/>
      <c r="C473" s="3"/>
      <c r="D473" s="3"/>
      <c r="E473" s="3"/>
      <c r="F473" s="5"/>
      <c r="G473" s="5"/>
      <c r="H473" s="2">
        <v>0</v>
      </c>
      <c r="I473" s="1">
        <v>0</v>
      </c>
      <c r="J473" s="1">
        <v>0</v>
      </c>
      <c r="K473" s="127">
        <f t="shared" si="135"/>
        <v>0</v>
      </c>
      <c r="L473" s="127">
        <f t="shared" si="139"/>
        <v>0</v>
      </c>
      <c r="M473" s="127">
        <f t="shared" si="136"/>
        <v>0</v>
      </c>
      <c r="N473" s="127">
        <f t="shared" si="140"/>
        <v>0</v>
      </c>
      <c r="O473" s="127">
        <f t="shared" si="141"/>
        <v>0</v>
      </c>
      <c r="P473" s="127">
        <f t="shared" si="142"/>
        <v>0</v>
      </c>
      <c r="Q473" s="127">
        <f t="shared" si="143"/>
        <v>0</v>
      </c>
      <c r="R473" s="1">
        <v>0</v>
      </c>
      <c r="S473" s="127">
        <f t="shared" si="144"/>
        <v>0</v>
      </c>
      <c r="T473" s="127">
        <f t="shared" si="137"/>
        <v>0</v>
      </c>
      <c r="U473" s="127">
        <f t="shared" si="145"/>
        <v>0</v>
      </c>
      <c r="W473" s="127">
        <f t="shared" si="146"/>
        <v>0</v>
      </c>
      <c r="X473" s="125">
        <f t="shared" si="147"/>
        <v>0</v>
      </c>
      <c r="Y473" s="125" t="str">
        <f t="shared" si="138"/>
        <v>ok</v>
      </c>
      <c r="Z473" s="125" t="str">
        <f t="shared" si="148"/>
        <v>ok</v>
      </c>
      <c r="AA473" s="125" t="str">
        <f t="shared" si="149"/>
        <v>ok</v>
      </c>
      <c r="AB473" s="125" t="str">
        <f t="shared" si="150"/>
        <v>ok</v>
      </c>
      <c r="AC473" s="125" t="str">
        <f t="shared" si="151"/>
        <v>ok</v>
      </c>
    </row>
    <row r="474" spans="1:29" x14ac:dyDescent="0.2">
      <c r="A474" s="132">
        <f t="shared" si="134"/>
        <v>466</v>
      </c>
      <c r="B474" s="6"/>
      <c r="C474" s="3"/>
      <c r="D474" s="3"/>
      <c r="E474" s="3"/>
      <c r="F474" s="5"/>
      <c r="G474" s="5"/>
      <c r="H474" s="2">
        <v>0</v>
      </c>
      <c r="I474" s="1">
        <v>0</v>
      </c>
      <c r="J474" s="1">
        <v>0</v>
      </c>
      <c r="K474" s="127">
        <f t="shared" si="135"/>
        <v>0</v>
      </c>
      <c r="L474" s="127">
        <f t="shared" si="139"/>
        <v>0</v>
      </c>
      <c r="M474" s="127">
        <f t="shared" si="136"/>
        <v>0</v>
      </c>
      <c r="N474" s="127">
        <f t="shared" si="140"/>
        <v>0</v>
      </c>
      <c r="O474" s="127">
        <f t="shared" si="141"/>
        <v>0</v>
      </c>
      <c r="P474" s="127">
        <f t="shared" si="142"/>
        <v>0</v>
      </c>
      <c r="Q474" s="127">
        <f t="shared" si="143"/>
        <v>0</v>
      </c>
      <c r="R474" s="1">
        <v>0</v>
      </c>
      <c r="S474" s="127">
        <f t="shared" si="144"/>
        <v>0</v>
      </c>
      <c r="T474" s="127">
        <f t="shared" si="137"/>
        <v>0</v>
      </c>
      <c r="U474" s="127">
        <f t="shared" si="145"/>
        <v>0</v>
      </c>
      <c r="W474" s="127">
        <f t="shared" si="146"/>
        <v>0</v>
      </c>
      <c r="X474" s="125">
        <f t="shared" si="147"/>
        <v>0</v>
      </c>
      <c r="Y474" s="125" t="str">
        <f t="shared" si="138"/>
        <v>ok</v>
      </c>
      <c r="Z474" s="125" t="str">
        <f t="shared" si="148"/>
        <v>ok</v>
      </c>
      <c r="AA474" s="125" t="str">
        <f t="shared" si="149"/>
        <v>ok</v>
      </c>
      <c r="AB474" s="125" t="str">
        <f t="shared" si="150"/>
        <v>ok</v>
      </c>
      <c r="AC474" s="125" t="str">
        <f t="shared" si="151"/>
        <v>ok</v>
      </c>
    </row>
    <row r="475" spans="1:29" x14ac:dyDescent="0.2">
      <c r="A475" s="132">
        <f t="shared" si="134"/>
        <v>467</v>
      </c>
      <c r="B475" s="6"/>
      <c r="C475" s="3"/>
      <c r="D475" s="3"/>
      <c r="E475" s="3"/>
      <c r="F475" s="5"/>
      <c r="G475" s="5"/>
      <c r="H475" s="2">
        <v>0</v>
      </c>
      <c r="I475" s="1">
        <v>0</v>
      </c>
      <c r="J475" s="1">
        <v>0</v>
      </c>
      <c r="K475" s="127">
        <f t="shared" si="135"/>
        <v>0</v>
      </c>
      <c r="L475" s="127">
        <f t="shared" si="139"/>
        <v>0</v>
      </c>
      <c r="M475" s="127">
        <f t="shared" si="136"/>
        <v>0</v>
      </c>
      <c r="N475" s="127">
        <f t="shared" si="140"/>
        <v>0</v>
      </c>
      <c r="O475" s="127">
        <f t="shared" si="141"/>
        <v>0</v>
      </c>
      <c r="P475" s="127">
        <f t="shared" si="142"/>
        <v>0</v>
      </c>
      <c r="Q475" s="127">
        <f t="shared" si="143"/>
        <v>0</v>
      </c>
      <c r="R475" s="1">
        <v>0</v>
      </c>
      <c r="S475" s="127">
        <f t="shared" si="144"/>
        <v>0</v>
      </c>
      <c r="T475" s="127">
        <f t="shared" si="137"/>
        <v>0</v>
      </c>
      <c r="U475" s="127">
        <f t="shared" si="145"/>
        <v>0</v>
      </c>
      <c r="W475" s="127">
        <f t="shared" si="146"/>
        <v>0</v>
      </c>
      <c r="X475" s="125">
        <f t="shared" si="147"/>
        <v>0</v>
      </c>
      <c r="Y475" s="125" t="str">
        <f t="shared" si="138"/>
        <v>ok</v>
      </c>
      <c r="Z475" s="125" t="str">
        <f t="shared" si="148"/>
        <v>ok</v>
      </c>
      <c r="AA475" s="125" t="str">
        <f t="shared" si="149"/>
        <v>ok</v>
      </c>
      <c r="AB475" s="125" t="str">
        <f t="shared" si="150"/>
        <v>ok</v>
      </c>
      <c r="AC475" s="125" t="str">
        <f t="shared" si="151"/>
        <v>ok</v>
      </c>
    </row>
    <row r="476" spans="1:29" x14ac:dyDescent="0.2">
      <c r="A476" s="132">
        <f t="shared" si="134"/>
        <v>468</v>
      </c>
      <c r="B476" s="6"/>
      <c r="C476" s="3"/>
      <c r="D476" s="3"/>
      <c r="E476" s="3"/>
      <c r="F476" s="5"/>
      <c r="G476" s="5"/>
      <c r="H476" s="2">
        <v>0</v>
      </c>
      <c r="I476" s="1">
        <v>0</v>
      </c>
      <c r="J476" s="1">
        <v>0</v>
      </c>
      <c r="K476" s="127">
        <f t="shared" si="135"/>
        <v>0</v>
      </c>
      <c r="L476" s="127">
        <f t="shared" si="139"/>
        <v>0</v>
      </c>
      <c r="M476" s="127">
        <f t="shared" si="136"/>
        <v>0</v>
      </c>
      <c r="N476" s="127">
        <f t="shared" si="140"/>
        <v>0</v>
      </c>
      <c r="O476" s="127">
        <f t="shared" si="141"/>
        <v>0</v>
      </c>
      <c r="P476" s="127">
        <f t="shared" si="142"/>
        <v>0</v>
      </c>
      <c r="Q476" s="127">
        <f t="shared" si="143"/>
        <v>0</v>
      </c>
      <c r="R476" s="1">
        <v>0</v>
      </c>
      <c r="S476" s="127">
        <f t="shared" si="144"/>
        <v>0</v>
      </c>
      <c r="T476" s="127">
        <f t="shared" si="137"/>
        <v>0</v>
      </c>
      <c r="U476" s="127">
        <f t="shared" si="145"/>
        <v>0</v>
      </c>
      <c r="W476" s="127">
        <f t="shared" si="146"/>
        <v>0</v>
      </c>
      <c r="X476" s="125">
        <f t="shared" si="147"/>
        <v>0</v>
      </c>
      <c r="Y476" s="125" t="str">
        <f t="shared" si="138"/>
        <v>ok</v>
      </c>
      <c r="Z476" s="125" t="str">
        <f t="shared" si="148"/>
        <v>ok</v>
      </c>
      <c r="AA476" s="125" t="str">
        <f t="shared" si="149"/>
        <v>ok</v>
      </c>
      <c r="AB476" s="125" t="str">
        <f t="shared" si="150"/>
        <v>ok</v>
      </c>
      <c r="AC476" s="125" t="str">
        <f t="shared" si="151"/>
        <v>ok</v>
      </c>
    </row>
    <row r="477" spans="1:29" x14ac:dyDescent="0.2">
      <c r="A477" s="132">
        <f t="shared" si="134"/>
        <v>469</v>
      </c>
      <c r="B477" s="6"/>
      <c r="C477" s="3"/>
      <c r="D477" s="3"/>
      <c r="E477" s="3"/>
      <c r="F477" s="5"/>
      <c r="G477" s="5"/>
      <c r="H477" s="2">
        <v>0</v>
      </c>
      <c r="I477" s="1">
        <v>0</v>
      </c>
      <c r="J477" s="1">
        <v>0</v>
      </c>
      <c r="K477" s="127">
        <f t="shared" si="135"/>
        <v>0</v>
      </c>
      <c r="L477" s="127">
        <f t="shared" si="139"/>
        <v>0</v>
      </c>
      <c r="M477" s="127">
        <f t="shared" si="136"/>
        <v>0</v>
      </c>
      <c r="N477" s="127">
        <f t="shared" si="140"/>
        <v>0</v>
      </c>
      <c r="O477" s="127">
        <f t="shared" si="141"/>
        <v>0</v>
      </c>
      <c r="P477" s="127">
        <f t="shared" si="142"/>
        <v>0</v>
      </c>
      <c r="Q477" s="127">
        <f t="shared" si="143"/>
        <v>0</v>
      </c>
      <c r="R477" s="1">
        <v>0</v>
      </c>
      <c r="S477" s="127">
        <f t="shared" si="144"/>
        <v>0</v>
      </c>
      <c r="T477" s="127">
        <f t="shared" si="137"/>
        <v>0</v>
      </c>
      <c r="U477" s="127">
        <f t="shared" si="145"/>
        <v>0</v>
      </c>
      <c r="W477" s="127">
        <f t="shared" si="146"/>
        <v>0</v>
      </c>
      <c r="X477" s="125">
        <f t="shared" si="147"/>
        <v>0</v>
      </c>
      <c r="Y477" s="125" t="str">
        <f t="shared" si="138"/>
        <v>ok</v>
      </c>
      <c r="Z477" s="125" t="str">
        <f t="shared" si="148"/>
        <v>ok</v>
      </c>
      <c r="AA477" s="125" t="str">
        <f t="shared" si="149"/>
        <v>ok</v>
      </c>
      <c r="AB477" s="125" t="str">
        <f t="shared" si="150"/>
        <v>ok</v>
      </c>
      <c r="AC477" s="125" t="str">
        <f t="shared" si="151"/>
        <v>ok</v>
      </c>
    </row>
    <row r="478" spans="1:29" x14ac:dyDescent="0.2">
      <c r="A478" s="132">
        <f t="shared" si="134"/>
        <v>470</v>
      </c>
      <c r="B478" s="6"/>
      <c r="C478" s="3"/>
      <c r="D478" s="3"/>
      <c r="E478" s="3"/>
      <c r="F478" s="5"/>
      <c r="G478" s="5"/>
      <c r="H478" s="2">
        <v>0</v>
      </c>
      <c r="I478" s="1">
        <v>0</v>
      </c>
      <c r="J478" s="1">
        <v>0</v>
      </c>
      <c r="K478" s="127">
        <f t="shared" si="135"/>
        <v>0</v>
      </c>
      <c r="L478" s="127">
        <f t="shared" si="139"/>
        <v>0</v>
      </c>
      <c r="M478" s="127">
        <f t="shared" si="136"/>
        <v>0</v>
      </c>
      <c r="N478" s="127">
        <f t="shared" si="140"/>
        <v>0</v>
      </c>
      <c r="O478" s="127">
        <f t="shared" si="141"/>
        <v>0</v>
      </c>
      <c r="P478" s="127">
        <f t="shared" si="142"/>
        <v>0</v>
      </c>
      <c r="Q478" s="127">
        <f t="shared" si="143"/>
        <v>0</v>
      </c>
      <c r="R478" s="1">
        <v>0</v>
      </c>
      <c r="S478" s="127">
        <f t="shared" si="144"/>
        <v>0</v>
      </c>
      <c r="T478" s="127">
        <f t="shared" si="137"/>
        <v>0</v>
      </c>
      <c r="U478" s="127">
        <f t="shared" si="145"/>
        <v>0</v>
      </c>
      <c r="W478" s="127">
        <f t="shared" si="146"/>
        <v>0</v>
      </c>
      <c r="X478" s="125">
        <f t="shared" si="147"/>
        <v>0</v>
      </c>
      <c r="Y478" s="125" t="str">
        <f t="shared" si="138"/>
        <v>ok</v>
      </c>
      <c r="Z478" s="125" t="str">
        <f t="shared" si="148"/>
        <v>ok</v>
      </c>
      <c r="AA478" s="125" t="str">
        <f t="shared" si="149"/>
        <v>ok</v>
      </c>
      <c r="AB478" s="125" t="str">
        <f t="shared" si="150"/>
        <v>ok</v>
      </c>
      <c r="AC478" s="125" t="str">
        <f t="shared" si="151"/>
        <v>ok</v>
      </c>
    </row>
    <row r="479" spans="1:29" x14ac:dyDescent="0.2">
      <c r="A479" s="132">
        <f t="shared" ref="A479:A542" si="152">+A478+1</f>
        <v>471</v>
      </c>
      <c r="B479" s="6"/>
      <c r="C479" s="3"/>
      <c r="D479" s="3"/>
      <c r="E479" s="3"/>
      <c r="F479" s="5"/>
      <c r="G479" s="5"/>
      <c r="H479" s="2">
        <v>0</v>
      </c>
      <c r="I479" s="1">
        <v>0</v>
      </c>
      <c r="J479" s="1">
        <v>0</v>
      </c>
      <c r="K479" s="127">
        <f t="shared" si="135"/>
        <v>0</v>
      </c>
      <c r="L479" s="127">
        <f t="shared" si="139"/>
        <v>0</v>
      </c>
      <c r="M479" s="127">
        <f t="shared" si="136"/>
        <v>0</v>
      </c>
      <c r="N479" s="127">
        <f t="shared" si="140"/>
        <v>0</v>
      </c>
      <c r="O479" s="127">
        <f t="shared" si="141"/>
        <v>0</v>
      </c>
      <c r="P479" s="127">
        <f t="shared" si="142"/>
        <v>0</v>
      </c>
      <c r="Q479" s="127">
        <f t="shared" si="143"/>
        <v>0</v>
      </c>
      <c r="R479" s="1">
        <v>0</v>
      </c>
      <c r="S479" s="127">
        <f t="shared" si="144"/>
        <v>0</v>
      </c>
      <c r="T479" s="127">
        <f t="shared" si="137"/>
        <v>0</v>
      </c>
      <c r="U479" s="127">
        <f t="shared" si="145"/>
        <v>0</v>
      </c>
      <c r="W479" s="127">
        <f t="shared" si="146"/>
        <v>0</v>
      </c>
      <c r="X479" s="125">
        <f t="shared" si="147"/>
        <v>0</v>
      </c>
      <c r="Y479" s="125" t="str">
        <f t="shared" si="138"/>
        <v>ok</v>
      </c>
      <c r="Z479" s="125" t="str">
        <f t="shared" si="148"/>
        <v>ok</v>
      </c>
      <c r="AA479" s="125" t="str">
        <f t="shared" si="149"/>
        <v>ok</v>
      </c>
      <c r="AB479" s="125" t="str">
        <f t="shared" si="150"/>
        <v>ok</v>
      </c>
      <c r="AC479" s="125" t="str">
        <f t="shared" si="151"/>
        <v>ok</v>
      </c>
    </row>
    <row r="480" spans="1:29" x14ac:dyDescent="0.2">
      <c r="A480" s="132">
        <f t="shared" si="152"/>
        <v>472</v>
      </c>
      <c r="B480" s="6"/>
      <c r="C480" s="3"/>
      <c r="D480" s="3"/>
      <c r="E480" s="3"/>
      <c r="F480" s="5"/>
      <c r="G480" s="5"/>
      <c r="H480" s="2">
        <v>0</v>
      </c>
      <c r="I480" s="1">
        <v>0</v>
      </c>
      <c r="J480" s="1">
        <v>0</v>
      </c>
      <c r="K480" s="127">
        <f t="shared" si="135"/>
        <v>0</v>
      </c>
      <c r="L480" s="127">
        <f t="shared" si="139"/>
        <v>0</v>
      </c>
      <c r="M480" s="127">
        <f t="shared" si="136"/>
        <v>0</v>
      </c>
      <c r="N480" s="127">
        <f t="shared" si="140"/>
        <v>0</v>
      </c>
      <c r="O480" s="127">
        <f t="shared" si="141"/>
        <v>0</v>
      </c>
      <c r="P480" s="127">
        <f t="shared" si="142"/>
        <v>0</v>
      </c>
      <c r="Q480" s="127">
        <f t="shared" si="143"/>
        <v>0</v>
      </c>
      <c r="R480" s="1">
        <v>0</v>
      </c>
      <c r="S480" s="127">
        <f t="shared" si="144"/>
        <v>0</v>
      </c>
      <c r="T480" s="127">
        <f t="shared" si="137"/>
        <v>0</v>
      </c>
      <c r="U480" s="127">
        <f t="shared" si="145"/>
        <v>0</v>
      </c>
      <c r="W480" s="127">
        <f t="shared" si="146"/>
        <v>0</v>
      </c>
      <c r="X480" s="125">
        <f t="shared" si="147"/>
        <v>0</v>
      </c>
      <c r="Y480" s="125" t="str">
        <f t="shared" si="138"/>
        <v>ok</v>
      </c>
      <c r="Z480" s="125" t="str">
        <f t="shared" si="148"/>
        <v>ok</v>
      </c>
      <c r="AA480" s="125" t="str">
        <f t="shared" si="149"/>
        <v>ok</v>
      </c>
      <c r="AB480" s="125" t="str">
        <f t="shared" si="150"/>
        <v>ok</v>
      </c>
      <c r="AC480" s="125" t="str">
        <f t="shared" si="151"/>
        <v>ok</v>
      </c>
    </row>
    <row r="481" spans="1:29" x14ac:dyDescent="0.2">
      <c r="A481" s="132">
        <f t="shared" si="152"/>
        <v>473</v>
      </c>
      <c r="B481" s="6"/>
      <c r="C481" s="3"/>
      <c r="D481" s="3"/>
      <c r="E481" s="3"/>
      <c r="F481" s="5"/>
      <c r="G481" s="5"/>
      <c r="H481" s="2">
        <v>0</v>
      </c>
      <c r="I481" s="1">
        <v>0</v>
      </c>
      <c r="J481" s="1">
        <v>0</v>
      </c>
      <c r="K481" s="127">
        <f t="shared" si="135"/>
        <v>0</v>
      </c>
      <c r="L481" s="127">
        <f t="shared" si="139"/>
        <v>0</v>
      </c>
      <c r="M481" s="127">
        <f t="shared" si="136"/>
        <v>0</v>
      </c>
      <c r="N481" s="127">
        <f t="shared" si="140"/>
        <v>0</v>
      </c>
      <c r="O481" s="127">
        <f t="shared" si="141"/>
        <v>0</v>
      </c>
      <c r="P481" s="127">
        <f t="shared" si="142"/>
        <v>0</v>
      </c>
      <c r="Q481" s="127">
        <f t="shared" si="143"/>
        <v>0</v>
      </c>
      <c r="R481" s="1">
        <v>0</v>
      </c>
      <c r="S481" s="127">
        <f t="shared" si="144"/>
        <v>0</v>
      </c>
      <c r="T481" s="127">
        <f t="shared" si="137"/>
        <v>0</v>
      </c>
      <c r="U481" s="127">
        <f t="shared" si="145"/>
        <v>0</v>
      </c>
      <c r="W481" s="127">
        <f t="shared" si="146"/>
        <v>0</v>
      </c>
      <c r="X481" s="125">
        <f t="shared" si="147"/>
        <v>0</v>
      </c>
      <c r="Y481" s="125" t="str">
        <f t="shared" si="138"/>
        <v>ok</v>
      </c>
      <c r="Z481" s="125" t="str">
        <f t="shared" si="148"/>
        <v>ok</v>
      </c>
      <c r="AA481" s="125" t="str">
        <f t="shared" si="149"/>
        <v>ok</v>
      </c>
      <c r="AB481" s="125" t="str">
        <f t="shared" si="150"/>
        <v>ok</v>
      </c>
      <c r="AC481" s="125" t="str">
        <f t="shared" si="151"/>
        <v>ok</v>
      </c>
    </row>
    <row r="482" spans="1:29" x14ac:dyDescent="0.2">
      <c r="A482" s="132">
        <f t="shared" si="152"/>
        <v>474</v>
      </c>
      <c r="B482" s="6"/>
      <c r="C482" s="3"/>
      <c r="D482" s="3"/>
      <c r="E482" s="3"/>
      <c r="F482" s="5"/>
      <c r="G482" s="5"/>
      <c r="H482" s="2">
        <v>0</v>
      </c>
      <c r="I482" s="1">
        <v>0</v>
      </c>
      <c r="J482" s="1">
        <v>0</v>
      </c>
      <c r="K482" s="127">
        <f t="shared" si="135"/>
        <v>0</v>
      </c>
      <c r="L482" s="127">
        <f t="shared" si="139"/>
        <v>0</v>
      </c>
      <c r="M482" s="127">
        <f t="shared" si="136"/>
        <v>0</v>
      </c>
      <c r="N482" s="127">
        <f t="shared" si="140"/>
        <v>0</v>
      </c>
      <c r="O482" s="127">
        <f t="shared" si="141"/>
        <v>0</v>
      </c>
      <c r="P482" s="127">
        <f t="shared" si="142"/>
        <v>0</v>
      </c>
      <c r="Q482" s="127">
        <f t="shared" si="143"/>
        <v>0</v>
      </c>
      <c r="R482" s="1">
        <v>0</v>
      </c>
      <c r="S482" s="127">
        <f t="shared" si="144"/>
        <v>0</v>
      </c>
      <c r="T482" s="127">
        <f t="shared" si="137"/>
        <v>0</v>
      </c>
      <c r="U482" s="127">
        <f t="shared" si="145"/>
        <v>0</v>
      </c>
      <c r="W482" s="127">
        <f t="shared" si="146"/>
        <v>0</v>
      </c>
      <c r="X482" s="125">
        <f t="shared" si="147"/>
        <v>0</v>
      </c>
      <c r="Y482" s="125" t="str">
        <f t="shared" si="138"/>
        <v>ok</v>
      </c>
      <c r="Z482" s="125" t="str">
        <f t="shared" si="148"/>
        <v>ok</v>
      </c>
      <c r="AA482" s="125" t="str">
        <f t="shared" si="149"/>
        <v>ok</v>
      </c>
      <c r="AB482" s="125" t="str">
        <f t="shared" si="150"/>
        <v>ok</v>
      </c>
      <c r="AC482" s="125" t="str">
        <f t="shared" si="151"/>
        <v>ok</v>
      </c>
    </row>
    <row r="483" spans="1:29" x14ac:dyDescent="0.2">
      <c r="A483" s="132">
        <f t="shared" si="152"/>
        <v>475</v>
      </c>
      <c r="B483" s="6"/>
      <c r="C483" s="3"/>
      <c r="D483" s="3"/>
      <c r="E483" s="3"/>
      <c r="F483" s="5"/>
      <c r="G483" s="5"/>
      <c r="H483" s="2">
        <v>0</v>
      </c>
      <c r="I483" s="1">
        <v>0</v>
      </c>
      <c r="J483" s="1">
        <v>0</v>
      </c>
      <c r="K483" s="127">
        <f t="shared" si="135"/>
        <v>0</v>
      </c>
      <c r="L483" s="127">
        <f t="shared" si="139"/>
        <v>0</v>
      </c>
      <c r="M483" s="127">
        <f t="shared" si="136"/>
        <v>0</v>
      </c>
      <c r="N483" s="127">
        <f t="shared" si="140"/>
        <v>0</v>
      </c>
      <c r="O483" s="127">
        <f t="shared" si="141"/>
        <v>0</v>
      </c>
      <c r="P483" s="127">
        <f t="shared" si="142"/>
        <v>0</v>
      </c>
      <c r="Q483" s="127">
        <f t="shared" si="143"/>
        <v>0</v>
      </c>
      <c r="R483" s="1">
        <v>0</v>
      </c>
      <c r="S483" s="127">
        <f t="shared" si="144"/>
        <v>0</v>
      </c>
      <c r="T483" s="127">
        <f t="shared" si="137"/>
        <v>0</v>
      </c>
      <c r="U483" s="127">
        <f t="shared" si="145"/>
        <v>0</v>
      </c>
      <c r="W483" s="127">
        <f t="shared" si="146"/>
        <v>0</v>
      </c>
      <c r="X483" s="125">
        <f t="shared" si="147"/>
        <v>0</v>
      </c>
      <c r="Y483" s="125" t="str">
        <f t="shared" si="138"/>
        <v>ok</v>
      </c>
      <c r="Z483" s="125" t="str">
        <f t="shared" si="148"/>
        <v>ok</v>
      </c>
      <c r="AA483" s="125" t="str">
        <f t="shared" si="149"/>
        <v>ok</v>
      </c>
      <c r="AB483" s="125" t="str">
        <f t="shared" si="150"/>
        <v>ok</v>
      </c>
      <c r="AC483" s="125" t="str">
        <f t="shared" si="151"/>
        <v>ok</v>
      </c>
    </row>
    <row r="484" spans="1:29" x14ac:dyDescent="0.2">
      <c r="A484" s="132">
        <f t="shared" si="152"/>
        <v>476</v>
      </c>
      <c r="B484" s="6"/>
      <c r="C484" s="3"/>
      <c r="D484" s="3"/>
      <c r="E484" s="3"/>
      <c r="F484" s="5"/>
      <c r="G484" s="5"/>
      <c r="H484" s="2">
        <v>0</v>
      </c>
      <c r="I484" s="1">
        <v>0</v>
      </c>
      <c r="J484" s="1">
        <v>0</v>
      </c>
      <c r="K484" s="127">
        <f t="shared" si="135"/>
        <v>0</v>
      </c>
      <c r="L484" s="127">
        <f t="shared" si="139"/>
        <v>0</v>
      </c>
      <c r="M484" s="127">
        <f t="shared" si="136"/>
        <v>0</v>
      </c>
      <c r="N484" s="127">
        <f t="shared" si="140"/>
        <v>0</v>
      </c>
      <c r="O484" s="127">
        <f t="shared" si="141"/>
        <v>0</v>
      </c>
      <c r="P484" s="127">
        <f t="shared" si="142"/>
        <v>0</v>
      </c>
      <c r="Q484" s="127">
        <f t="shared" si="143"/>
        <v>0</v>
      </c>
      <c r="R484" s="1">
        <v>0</v>
      </c>
      <c r="S484" s="127">
        <f t="shared" si="144"/>
        <v>0</v>
      </c>
      <c r="T484" s="127">
        <f t="shared" si="137"/>
        <v>0</v>
      </c>
      <c r="U484" s="127">
        <f t="shared" si="145"/>
        <v>0</v>
      </c>
      <c r="W484" s="127">
        <f t="shared" si="146"/>
        <v>0</v>
      </c>
      <c r="X484" s="125">
        <f t="shared" si="147"/>
        <v>0</v>
      </c>
      <c r="Y484" s="125" t="str">
        <f t="shared" si="138"/>
        <v>ok</v>
      </c>
      <c r="Z484" s="125" t="str">
        <f t="shared" si="148"/>
        <v>ok</v>
      </c>
      <c r="AA484" s="125" t="str">
        <f t="shared" si="149"/>
        <v>ok</v>
      </c>
      <c r="AB484" s="125" t="str">
        <f t="shared" si="150"/>
        <v>ok</v>
      </c>
      <c r="AC484" s="125" t="str">
        <f t="shared" si="151"/>
        <v>ok</v>
      </c>
    </row>
    <row r="485" spans="1:29" x14ac:dyDescent="0.2">
      <c r="A485" s="132">
        <f t="shared" si="152"/>
        <v>477</v>
      </c>
      <c r="B485" s="6"/>
      <c r="C485" s="3"/>
      <c r="D485" s="3"/>
      <c r="E485" s="3"/>
      <c r="F485" s="5"/>
      <c r="G485" s="5"/>
      <c r="H485" s="2">
        <v>0</v>
      </c>
      <c r="I485" s="1">
        <v>0</v>
      </c>
      <c r="J485" s="1">
        <v>0</v>
      </c>
      <c r="K485" s="127">
        <f t="shared" si="135"/>
        <v>0</v>
      </c>
      <c r="L485" s="127">
        <f t="shared" si="139"/>
        <v>0</v>
      </c>
      <c r="M485" s="127">
        <f t="shared" si="136"/>
        <v>0</v>
      </c>
      <c r="N485" s="127">
        <f t="shared" si="140"/>
        <v>0</v>
      </c>
      <c r="O485" s="127">
        <f t="shared" si="141"/>
        <v>0</v>
      </c>
      <c r="P485" s="127">
        <f t="shared" si="142"/>
        <v>0</v>
      </c>
      <c r="Q485" s="127">
        <f t="shared" si="143"/>
        <v>0</v>
      </c>
      <c r="R485" s="1">
        <v>0</v>
      </c>
      <c r="S485" s="127">
        <f t="shared" si="144"/>
        <v>0</v>
      </c>
      <c r="T485" s="127">
        <f t="shared" si="137"/>
        <v>0</v>
      </c>
      <c r="U485" s="127">
        <f t="shared" si="145"/>
        <v>0</v>
      </c>
      <c r="W485" s="127">
        <f t="shared" si="146"/>
        <v>0</v>
      </c>
      <c r="X485" s="125">
        <f t="shared" si="147"/>
        <v>0</v>
      </c>
      <c r="Y485" s="125" t="str">
        <f t="shared" si="138"/>
        <v>ok</v>
      </c>
      <c r="Z485" s="125" t="str">
        <f t="shared" si="148"/>
        <v>ok</v>
      </c>
      <c r="AA485" s="125" t="str">
        <f t="shared" si="149"/>
        <v>ok</v>
      </c>
      <c r="AB485" s="125" t="str">
        <f t="shared" si="150"/>
        <v>ok</v>
      </c>
      <c r="AC485" s="125" t="str">
        <f t="shared" si="151"/>
        <v>ok</v>
      </c>
    </row>
    <row r="486" spans="1:29" x14ac:dyDescent="0.2">
      <c r="A486" s="132">
        <f t="shared" si="152"/>
        <v>478</v>
      </c>
      <c r="B486" s="6"/>
      <c r="C486" s="3"/>
      <c r="D486" s="3"/>
      <c r="E486" s="3"/>
      <c r="F486" s="5"/>
      <c r="G486" s="5"/>
      <c r="H486" s="2">
        <v>0</v>
      </c>
      <c r="I486" s="1">
        <v>0</v>
      </c>
      <c r="J486" s="1">
        <v>0</v>
      </c>
      <c r="K486" s="127">
        <f t="shared" si="135"/>
        <v>0</v>
      </c>
      <c r="L486" s="127">
        <f t="shared" si="139"/>
        <v>0</v>
      </c>
      <c r="M486" s="127">
        <f t="shared" si="136"/>
        <v>0</v>
      </c>
      <c r="N486" s="127">
        <f t="shared" si="140"/>
        <v>0</v>
      </c>
      <c r="O486" s="127">
        <f t="shared" si="141"/>
        <v>0</v>
      </c>
      <c r="P486" s="127">
        <f t="shared" si="142"/>
        <v>0</v>
      </c>
      <c r="Q486" s="127">
        <f t="shared" si="143"/>
        <v>0</v>
      </c>
      <c r="R486" s="1">
        <v>0</v>
      </c>
      <c r="S486" s="127">
        <f t="shared" si="144"/>
        <v>0</v>
      </c>
      <c r="T486" s="127">
        <f t="shared" si="137"/>
        <v>0</v>
      </c>
      <c r="U486" s="127">
        <f t="shared" si="145"/>
        <v>0</v>
      </c>
      <c r="W486" s="127">
        <f t="shared" si="146"/>
        <v>0</v>
      </c>
      <c r="X486" s="125">
        <f t="shared" si="147"/>
        <v>0</v>
      </c>
      <c r="Y486" s="125" t="str">
        <f t="shared" si="138"/>
        <v>ok</v>
      </c>
      <c r="Z486" s="125" t="str">
        <f t="shared" si="148"/>
        <v>ok</v>
      </c>
      <c r="AA486" s="125" t="str">
        <f t="shared" si="149"/>
        <v>ok</v>
      </c>
      <c r="AB486" s="125" t="str">
        <f t="shared" si="150"/>
        <v>ok</v>
      </c>
      <c r="AC486" s="125" t="str">
        <f t="shared" si="151"/>
        <v>ok</v>
      </c>
    </row>
    <row r="487" spans="1:29" x14ac:dyDescent="0.2">
      <c r="A487" s="132">
        <f t="shared" si="152"/>
        <v>479</v>
      </c>
      <c r="B487" s="6"/>
      <c r="C487" s="3"/>
      <c r="D487" s="3"/>
      <c r="E487" s="3"/>
      <c r="F487" s="5"/>
      <c r="G487" s="5"/>
      <c r="H487" s="2">
        <v>0</v>
      </c>
      <c r="I487" s="1">
        <v>0</v>
      </c>
      <c r="J487" s="1">
        <v>0</v>
      </c>
      <c r="K487" s="127">
        <f t="shared" si="135"/>
        <v>0</v>
      </c>
      <c r="L487" s="127">
        <f t="shared" si="139"/>
        <v>0</v>
      </c>
      <c r="M487" s="127">
        <f t="shared" si="136"/>
        <v>0</v>
      </c>
      <c r="N487" s="127">
        <f t="shared" si="140"/>
        <v>0</v>
      </c>
      <c r="O487" s="127">
        <f t="shared" si="141"/>
        <v>0</v>
      </c>
      <c r="P487" s="127">
        <f t="shared" si="142"/>
        <v>0</v>
      </c>
      <c r="Q487" s="127">
        <f t="shared" si="143"/>
        <v>0</v>
      </c>
      <c r="R487" s="1">
        <v>0</v>
      </c>
      <c r="S487" s="127">
        <f t="shared" si="144"/>
        <v>0</v>
      </c>
      <c r="T487" s="127">
        <f t="shared" si="137"/>
        <v>0</v>
      </c>
      <c r="U487" s="127">
        <f t="shared" si="145"/>
        <v>0</v>
      </c>
      <c r="W487" s="127">
        <f t="shared" si="146"/>
        <v>0</v>
      </c>
      <c r="X487" s="125">
        <f t="shared" si="147"/>
        <v>0</v>
      </c>
      <c r="Y487" s="125" t="str">
        <f t="shared" si="138"/>
        <v>ok</v>
      </c>
      <c r="Z487" s="125" t="str">
        <f t="shared" si="148"/>
        <v>ok</v>
      </c>
      <c r="AA487" s="125" t="str">
        <f t="shared" si="149"/>
        <v>ok</v>
      </c>
      <c r="AB487" s="125" t="str">
        <f t="shared" si="150"/>
        <v>ok</v>
      </c>
      <c r="AC487" s="125" t="str">
        <f t="shared" si="151"/>
        <v>ok</v>
      </c>
    </row>
    <row r="488" spans="1:29" x14ac:dyDescent="0.2">
      <c r="A488" s="132">
        <f t="shared" si="152"/>
        <v>480</v>
      </c>
      <c r="B488" s="6"/>
      <c r="C488" s="3"/>
      <c r="D488" s="3"/>
      <c r="E488" s="3"/>
      <c r="F488" s="5"/>
      <c r="G488" s="5"/>
      <c r="H488" s="2">
        <v>0</v>
      </c>
      <c r="I488" s="1">
        <v>0</v>
      </c>
      <c r="J488" s="1">
        <v>0</v>
      </c>
      <c r="K488" s="127">
        <f t="shared" si="135"/>
        <v>0</v>
      </c>
      <c r="L488" s="127">
        <f t="shared" si="139"/>
        <v>0</v>
      </c>
      <c r="M488" s="127">
        <f t="shared" si="136"/>
        <v>0</v>
      </c>
      <c r="N488" s="127">
        <f t="shared" si="140"/>
        <v>0</v>
      </c>
      <c r="O488" s="127">
        <f t="shared" si="141"/>
        <v>0</v>
      </c>
      <c r="P488" s="127">
        <f t="shared" si="142"/>
        <v>0</v>
      </c>
      <c r="Q488" s="127">
        <f t="shared" si="143"/>
        <v>0</v>
      </c>
      <c r="R488" s="1">
        <v>0</v>
      </c>
      <c r="S488" s="127">
        <f t="shared" si="144"/>
        <v>0</v>
      </c>
      <c r="T488" s="127">
        <f t="shared" si="137"/>
        <v>0</v>
      </c>
      <c r="U488" s="127">
        <f t="shared" si="145"/>
        <v>0</v>
      </c>
      <c r="W488" s="127">
        <f t="shared" si="146"/>
        <v>0</v>
      </c>
      <c r="X488" s="125">
        <f t="shared" si="147"/>
        <v>0</v>
      </c>
      <c r="Y488" s="125" t="str">
        <f t="shared" si="138"/>
        <v>ok</v>
      </c>
      <c r="Z488" s="125" t="str">
        <f t="shared" si="148"/>
        <v>ok</v>
      </c>
      <c r="AA488" s="125" t="str">
        <f t="shared" si="149"/>
        <v>ok</v>
      </c>
      <c r="AB488" s="125" t="str">
        <f t="shared" si="150"/>
        <v>ok</v>
      </c>
      <c r="AC488" s="125" t="str">
        <f t="shared" si="151"/>
        <v>ok</v>
      </c>
    </row>
    <row r="489" spans="1:29" x14ac:dyDescent="0.2">
      <c r="A489" s="132">
        <f t="shared" si="152"/>
        <v>481</v>
      </c>
      <c r="B489" s="6"/>
      <c r="C489" s="3"/>
      <c r="D489" s="3"/>
      <c r="E489" s="3"/>
      <c r="F489" s="5"/>
      <c r="G489" s="5"/>
      <c r="H489" s="2">
        <v>0</v>
      </c>
      <c r="I489" s="1">
        <v>0</v>
      </c>
      <c r="J489" s="1">
        <v>0</v>
      </c>
      <c r="K489" s="127">
        <f t="shared" si="135"/>
        <v>0</v>
      </c>
      <c r="L489" s="127">
        <f t="shared" si="139"/>
        <v>0</v>
      </c>
      <c r="M489" s="127">
        <f t="shared" si="136"/>
        <v>0</v>
      </c>
      <c r="N489" s="127">
        <f t="shared" si="140"/>
        <v>0</v>
      </c>
      <c r="O489" s="127">
        <f t="shared" si="141"/>
        <v>0</v>
      </c>
      <c r="P489" s="127">
        <f t="shared" si="142"/>
        <v>0</v>
      </c>
      <c r="Q489" s="127">
        <f t="shared" si="143"/>
        <v>0</v>
      </c>
      <c r="R489" s="1">
        <v>0</v>
      </c>
      <c r="S489" s="127">
        <f t="shared" si="144"/>
        <v>0</v>
      </c>
      <c r="T489" s="127">
        <f t="shared" si="137"/>
        <v>0</v>
      </c>
      <c r="U489" s="127">
        <f t="shared" si="145"/>
        <v>0</v>
      </c>
      <c r="W489" s="127">
        <f t="shared" si="146"/>
        <v>0</v>
      </c>
      <c r="X489" s="125">
        <f t="shared" si="147"/>
        <v>0</v>
      </c>
      <c r="Y489" s="125" t="str">
        <f t="shared" si="138"/>
        <v>ok</v>
      </c>
      <c r="Z489" s="125" t="str">
        <f t="shared" si="148"/>
        <v>ok</v>
      </c>
      <c r="AA489" s="125" t="str">
        <f t="shared" si="149"/>
        <v>ok</v>
      </c>
      <c r="AB489" s="125" t="str">
        <f t="shared" si="150"/>
        <v>ok</v>
      </c>
      <c r="AC489" s="125" t="str">
        <f t="shared" si="151"/>
        <v>ok</v>
      </c>
    </row>
    <row r="490" spans="1:29" x14ac:dyDescent="0.2">
      <c r="A490" s="132">
        <f t="shared" si="152"/>
        <v>482</v>
      </c>
      <c r="B490" s="6"/>
      <c r="C490" s="3"/>
      <c r="D490" s="3"/>
      <c r="E490" s="3"/>
      <c r="F490" s="5"/>
      <c r="G490" s="5"/>
      <c r="H490" s="2">
        <v>0</v>
      </c>
      <c r="I490" s="1">
        <v>0</v>
      </c>
      <c r="J490" s="1">
        <v>0</v>
      </c>
      <c r="K490" s="127">
        <f t="shared" si="135"/>
        <v>0</v>
      </c>
      <c r="L490" s="127">
        <f t="shared" si="139"/>
        <v>0</v>
      </c>
      <c r="M490" s="127">
        <f t="shared" si="136"/>
        <v>0</v>
      </c>
      <c r="N490" s="127">
        <f t="shared" si="140"/>
        <v>0</v>
      </c>
      <c r="O490" s="127">
        <f t="shared" si="141"/>
        <v>0</v>
      </c>
      <c r="P490" s="127">
        <f t="shared" si="142"/>
        <v>0</v>
      </c>
      <c r="Q490" s="127">
        <f t="shared" si="143"/>
        <v>0</v>
      </c>
      <c r="R490" s="1">
        <v>0</v>
      </c>
      <c r="S490" s="127">
        <f t="shared" si="144"/>
        <v>0</v>
      </c>
      <c r="T490" s="127">
        <f t="shared" si="137"/>
        <v>0</v>
      </c>
      <c r="U490" s="127">
        <f t="shared" si="145"/>
        <v>0</v>
      </c>
      <c r="W490" s="127">
        <f t="shared" si="146"/>
        <v>0</v>
      </c>
      <c r="X490" s="125">
        <f t="shared" si="147"/>
        <v>0</v>
      </c>
      <c r="Y490" s="125" t="str">
        <f t="shared" si="138"/>
        <v>ok</v>
      </c>
      <c r="Z490" s="125" t="str">
        <f t="shared" si="148"/>
        <v>ok</v>
      </c>
      <c r="AA490" s="125" t="str">
        <f t="shared" si="149"/>
        <v>ok</v>
      </c>
      <c r="AB490" s="125" t="str">
        <f t="shared" si="150"/>
        <v>ok</v>
      </c>
      <c r="AC490" s="125" t="str">
        <f t="shared" si="151"/>
        <v>ok</v>
      </c>
    </row>
    <row r="491" spans="1:29" x14ac:dyDescent="0.2">
      <c r="A491" s="132">
        <f t="shared" si="152"/>
        <v>483</v>
      </c>
      <c r="B491" s="6"/>
      <c r="C491" s="3"/>
      <c r="D491" s="3"/>
      <c r="E491" s="3"/>
      <c r="F491" s="5"/>
      <c r="G491" s="5"/>
      <c r="H491" s="2">
        <v>0</v>
      </c>
      <c r="I491" s="1">
        <v>0</v>
      </c>
      <c r="J491" s="1">
        <v>0</v>
      </c>
      <c r="K491" s="127">
        <f t="shared" si="135"/>
        <v>0</v>
      </c>
      <c r="L491" s="127">
        <f t="shared" si="139"/>
        <v>0</v>
      </c>
      <c r="M491" s="127">
        <f t="shared" si="136"/>
        <v>0</v>
      </c>
      <c r="N491" s="127">
        <f t="shared" si="140"/>
        <v>0</v>
      </c>
      <c r="O491" s="127">
        <f t="shared" si="141"/>
        <v>0</v>
      </c>
      <c r="P491" s="127">
        <f t="shared" si="142"/>
        <v>0</v>
      </c>
      <c r="Q491" s="127">
        <f t="shared" si="143"/>
        <v>0</v>
      </c>
      <c r="R491" s="1">
        <v>0</v>
      </c>
      <c r="S491" s="127">
        <f t="shared" si="144"/>
        <v>0</v>
      </c>
      <c r="T491" s="127">
        <f t="shared" si="137"/>
        <v>0</v>
      </c>
      <c r="U491" s="127">
        <f t="shared" si="145"/>
        <v>0</v>
      </c>
      <c r="W491" s="127">
        <f t="shared" si="146"/>
        <v>0</v>
      </c>
      <c r="X491" s="125">
        <f t="shared" si="147"/>
        <v>0</v>
      </c>
      <c r="Y491" s="125" t="str">
        <f t="shared" si="138"/>
        <v>ok</v>
      </c>
      <c r="Z491" s="125" t="str">
        <f t="shared" si="148"/>
        <v>ok</v>
      </c>
      <c r="AA491" s="125" t="str">
        <f t="shared" si="149"/>
        <v>ok</v>
      </c>
      <c r="AB491" s="125" t="str">
        <f t="shared" si="150"/>
        <v>ok</v>
      </c>
      <c r="AC491" s="125" t="str">
        <f t="shared" si="151"/>
        <v>ok</v>
      </c>
    </row>
    <row r="492" spans="1:29" x14ac:dyDescent="0.2">
      <c r="A492" s="132">
        <f t="shared" si="152"/>
        <v>484</v>
      </c>
      <c r="B492" s="6"/>
      <c r="C492" s="3"/>
      <c r="D492" s="3"/>
      <c r="E492" s="3"/>
      <c r="F492" s="5"/>
      <c r="G492" s="5"/>
      <c r="H492" s="2">
        <v>0</v>
      </c>
      <c r="I492" s="1">
        <v>0</v>
      </c>
      <c r="J492" s="1">
        <v>0</v>
      </c>
      <c r="K492" s="127">
        <f t="shared" si="135"/>
        <v>0</v>
      </c>
      <c r="L492" s="127">
        <f t="shared" si="139"/>
        <v>0</v>
      </c>
      <c r="M492" s="127">
        <f t="shared" si="136"/>
        <v>0</v>
      </c>
      <c r="N492" s="127">
        <f t="shared" si="140"/>
        <v>0</v>
      </c>
      <c r="O492" s="127">
        <f t="shared" si="141"/>
        <v>0</v>
      </c>
      <c r="P492" s="127">
        <f t="shared" si="142"/>
        <v>0</v>
      </c>
      <c r="Q492" s="127">
        <f t="shared" si="143"/>
        <v>0</v>
      </c>
      <c r="R492" s="1">
        <v>0</v>
      </c>
      <c r="S492" s="127">
        <f t="shared" si="144"/>
        <v>0</v>
      </c>
      <c r="T492" s="127">
        <f t="shared" si="137"/>
        <v>0</v>
      </c>
      <c r="U492" s="127">
        <f t="shared" si="145"/>
        <v>0</v>
      </c>
      <c r="W492" s="127">
        <f t="shared" si="146"/>
        <v>0</v>
      </c>
      <c r="X492" s="125">
        <f t="shared" si="147"/>
        <v>0</v>
      </c>
      <c r="Y492" s="125" t="str">
        <f t="shared" si="138"/>
        <v>ok</v>
      </c>
      <c r="Z492" s="125" t="str">
        <f t="shared" si="148"/>
        <v>ok</v>
      </c>
      <c r="AA492" s="125" t="str">
        <f t="shared" si="149"/>
        <v>ok</v>
      </c>
      <c r="AB492" s="125" t="str">
        <f t="shared" si="150"/>
        <v>ok</v>
      </c>
      <c r="AC492" s="125" t="str">
        <f t="shared" si="151"/>
        <v>ok</v>
      </c>
    </row>
    <row r="493" spans="1:29" x14ac:dyDescent="0.2">
      <c r="A493" s="132">
        <f t="shared" si="152"/>
        <v>485</v>
      </c>
      <c r="B493" s="6"/>
      <c r="C493" s="3"/>
      <c r="D493" s="3"/>
      <c r="E493" s="3"/>
      <c r="F493" s="5"/>
      <c r="G493" s="5"/>
      <c r="H493" s="2">
        <v>0</v>
      </c>
      <c r="I493" s="1">
        <v>0</v>
      </c>
      <c r="J493" s="1">
        <v>0</v>
      </c>
      <c r="K493" s="127">
        <f t="shared" si="135"/>
        <v>0</v>
      </c>
      <c r="L493" s="127">
        <f t="shared" si="139"/>
        <v>0</v>
      </c>
      <c r="M493" s="127">
        <f t="shared" si="136"/>
        <v>0</v>
      </c>
      <c r="N493" s="127">
        <f t="shared" si="140"/>
        <v>0</v>
      </c>
      <c r="O493" s="127">
        <f t="shared" si="141"/>
        <v>0</v>
      </c>
      <c r="P493" s="127">
        <f t="shared" si="142"/>
        <v>0</v>
      </c>
      <c r="Q493" s="127">
        <f t="shared" si="143"/>
        <v>0</v>
      </c>
      <c r="R493" s="1">
        <v>0</v>
      </c>
      <c r="S493" s="127">
        <f t="shared" si="144"/>
        <v>0</v>
      </c>
      <c r="T493" s="127">
        <f t="shared" si="137"/>
        <v>0</v>
      </c>
      <c r="U493" s="127">
        <f t="shared" si="145"/>
        <v>0</v>
      </c>
      <c r="W493" s="127">
        <f t="shared" si="146"/>
        <v>0</v>
      </c>
      <c r="X493" s="125">
        <f t="shared" si="147"/>
        <v>0</v>
      </c>
      <c r="Y493" s="125" t="str">
        <f t="shared" si="138"/>
        <v>ok</v>
      </c>
      <c r="Z493" s="125" t="str">
        <f t="shared" si="148"/>
        <v>ok</v>
      </c>
      <c r="AA493" s="125" t="str">
        <f t="shared" si="149"/>
        <v>ok</v>
      </c>
      <c r="AB493" s="125" t="str">
        <f t="shared" si="150"/>
        <v>ok</v>
      </c>
      <c r="AC493" s="125" t="str">
        <f t="shared" si="151"/>
        <v>ok</v>
      </c>
    </row>
    <row r="494" spans="1:29" x14ac:dyDescent="0.2">
      <c r="A494" s="132">
        <f t="shared" si="152"/>
        <v>486</v>
      </c>
      <c r="B494" s="6"/>
      <c r="C494" s="3"/>
      <c r="D494" s="3"/>
      <c r="E494" s="3"/>
      <c r="F494" s="5"/>
      <c r="G494" s="5"/>
      <c r="H494" s="2">
        <v>0</v>
      </c>
      <c r="I494" s="1">
        <v>0</v>
      </c>
      <c r="J494" s="1">
        <v>0</v>
      </c>
      <c r="K494" s="127">
        <f t="shared" si="135"/>
        <v>0</v>
      </c>
      <c r="L494" s="127">
        <f t="shared" si="139"/>
        <v>0</v>
      </c>
      <c r="M494" s="127">
        <f t="shared" si="136"/>
        <v>0</v>
      </c>
      <c r="N494" s="127">
        <f t="shared" si="140"/>
        <v>0</v>
      </c>
      <c r="O494" s="127">
        <f t="shared" si="141"/>
        <v>0</v>
      </c>
      <c r="P494" s="127">
        <f t="shared" si="142"/>
        <v>0</v>
      </c>
      <c r="Q494" s="127">
        <f t="shared" si="143"/>
        <v>0</v>
      </c>
      <c r="R494" s="1">
        <v>0</v>
      </c>
      <c r="S494" s="127">
        <f t="shared" si="144"/>
        <v>0</v>
      </c>
      <c r="T494" s="127">
        <f t="shared" si="137"/>
        <v>0</v>
      </c>
      <c r="U494" s="127">
        <f t="shared" si="145"/>
        <v>0</v>
      </c>
      <c r="W494" s="127">
        <f t="shared" si="146"/>
        <v>0</v>
      </c>
      <c r="X494" s="125">
        <f t="shared" si="147"/>
        <v>0</v>
      </c>
      <c r="Y494" s="125" t="str">
        <f t="shared" si="138"/>
        <v>ok</v>
      </c>
      <c r="Z494" s="125" t="str">
        <f t="shared" si="148"/>
        <v>ok</v>
      </c>
      <c r="AA494" s="125" t="str">
        <f t="shared" si="149"/>
        <v>ok</v>
      </c>
      <c r="AB494" s="125" t="str">
        <f t="shared" si="150"/>
        <v>ok</v>
      </c>
      <c r="AC494" s="125" t="str">
        <f t="shared" si="151"/>
        <v>ok</v>
      </c>
    </row>
    <row r="495" spans="1:29" x14ac:dyDescent="0.2">
      <c r="A495" s="132">
        <f t="shared" si="152"/>
        <v>487</v>
      </c>
      <c r="B495" s="6"/>
      <c r="C495" s="3"/>
      <c r="D495" s="3"/>
      <c r="E495" s="3"/>
      <c r="F495" s="5"/>
      <c r="G495" s="5"/>
      <c r="H495" s="2">
        <v>0</v>
      </c>
      <c r="I495" s="1">
        <v>0</v>
      </c>
      <c r="J495" s="1">
        <v>0</v>
      </c>
      <c r="K495" s="127">
        <f t="shared" si="135"/>
        <v>0</v>
      </c>
      <c r="L495" s="127">
        <f t="shared" si="139"/>
        <v>0</v>
      </c>
      <c r="M495" s="127">
        <f t="shared" si="136"/>
        <v>0</v>
      </c>
      <c r="N495" s="127">
        <f t="shared" si="140"/>
        <v>0</v>
      </c>
      <c r="O495" s="127">
        <f t="shared" si="141"/>
        <v>0</v>
      </c>
      <c r="P495" s="127">
        <f t="shared" si="142"/>
        <v>0</v>
      </c>
      <c r="Q495" s="127">
        <f t="shared" si="143"/>
        <v>0</v>
      </c>
      <c r="R495" s="1">
        <v>0</v>
      </c>
      <c r="S495" s="127">
        <f t="shared" si="144"/>
        <v>0</v>
      </c>
      <c r="T495" s="127">
        <f t="shared" si="137"/>
        <v>0</v>
      </c>
      <c r="U495" s="127">
        <f t="shared" si="145"/>
        <v>0</v>
      </c>
      <c r="W495" s="127">
        <f t="shared" si="146"/>
        <v>0</v>
      </c>
      <c r="X495" s="125">
        <f t="shared" si="147"/>
        <v>0</v>
      </c>
      <c r="Y495" s="125" t="str">
        <f t="shared" si="138"/>
        <v>ok</v>
      </c>
      <c r="Z495" s="125" t="str">
        <f t="shared" si="148"/>
        <v>ok</v>
      </c>
      <c r="AA495" s="125" t="str">
        <f t="shared" si="149"/>
        <v>ok</v>
      </c>
      <c r="AB495" s="125" t="str">
        <f t="shared" si="150"/>
        <v>ok</v>
      </c>
      <c r="AC495" s="125" t="str">
        <f t="shared" si="151"/>
        <v>ok</v>
      </c>
    </row>
    <row r="496" spans="1:29" x14ac:dyDescent="0.2">
      <c r="A496" s="132">
        <f t="shared" si="152"/>
        <v>488</v>
      </c>
      <c r="B496" s="6"/>
      <c r="C496" s="3"/>
      <c r="D496" s="3"/>
      <c r="E496" s="3"/>
      <c r="F496" s="5"/>
      <c r="G496" s="5"/>
      <c r="H496" s="2">
        <v>0</v>
      </c>
      <c r="I496" s="1">
        <v>0</v>
      </c>
      <c r="J496" s="1">
        <v>0</v>
      </c>
      <c r="K496" s="127">
        <f t="shared" si="135"/>
        <v>0</v>
      </c>
      <c r="L496" s="127">
        <f t="shared" si="139"/>
        <v>0</v>
      </c>
      <c r="M496" s="127">
        <f t="shared" si="136"/>
        <v>0</v>
      </c>
      <c r="N496" s="127">
        <f t="shared" si="140"/>
        <v>0</v>
      </c>
      <c r="O496" s="127">
        <f t="shared" si="141"/>
        <v>0</v>
      </c>
      <c r="P496" s="127">
        <f t="shared" si="142"/>
        <v>0</v>
      </c>
      <c r="Q496" s="127">
        <f t="shared" si="143"/>
        <v>0</v>
      </c>
      <c r="R496" s="1">
        <v>0</v>
      </c>
      <c r="S496" s="127">
        <f t="shared" si="144"/>
        <v>0</v>
      </c>
      <c r="T496" s="127">
        <f t="shared" si="137"/>
        <v>0</v>
      </c>
      <c r="U496" s="127">
        <f t="shared" si="145"/>
        <v>0</v>
      </c>
      <c r="W496" s="127">
        <f t="shared" si="146"/>
        <v>0</v>
      </c>
      <c r="X496" s="125">
        <f t="shared" si="147"/>
        <v>0</v>
      </c>
      <c r="Y496" s="125" t="str">
        <f t="shared" si="138"/>
        <v>ok</v>
      </c>
      <c r="Z496" s="125" t="str">
        <f t="shared" si="148"/>
        <v>ok</v>
      </c>
      <c r="AA496" s="125" t="str">
        <f t="shared" si="149"/>
        <v>ok</v>
      </c>
      <c r="AB496" s="125" t="str">
        <f t="shared" si="150"/>
        <v>ok</v>
      </c>
      <c r="AC496" s="125" t="str">
        <f t="shared" si="151"/>
        <v>ok</v>
      </c>
    </row>
    <row r="497" spans="1:29" x14ac:dyDescent="0.2">
      <c r="A497" s="132">
        <f t="shared" si="152"/>
        <v>489</v>
      </c>
      <c r="B497" s="6"/>
      <c r="C497" s="3"/>
      <c r="D497" s="3"/>
      <c r="E497" s="3"/>
      <c r="F497" s="5"/>
      <c r="G497" s="5"/>
      <c r="H497" s="2">
        <v>0</v>
      </c>
      <c r="I497" s="1">
        <v>0</v>
      </c>
      <c r="J497" s="1">
        <v>0</v>
      </c>
      <c r="K497" s="127">
        <f t="shared" si="135"/>
        <v>0</v>
      </c>
      <c r="L497" s="127">
        <f t="shared" si="139"/>
        <v>0</v>
      </c>
      <c r="M497" s="127">
        <f t="shared" si="136"/>
        <v>0</v>
      </c>
      <c r="N497" s="127">
        <f t="shared" si="140"/>
        <v>0</v>
      </c>
      <c r="O497" s="127">
        <f t="shared" si="141"/>
        <v>0</v>
      </c>
      <c r="P497" s="127">
        <f t="shared" si="142"/>
        <v>0</v>
      </c>
      <c r="Q497" s="127">
        <f t="shared" si="143"/>
        <v>0</v>
      </c>
      <c r="R497" s="1">
        <v>0</v>
      </c>
      <c r="S497" s="127">
        <f t="shared" si="144"/>
        <v>0</v>
      </c>
      <c r="T497" s="127">
        <f t="shared" si="137"/>
        <v>0</v>
      </c>
      <c r="U497" s="127">
        <f t="shared" si="145"/>
        <v>0</v>
      </c>
      <c r="W497" s="127">
        <f t="shared" si="146"/>
        <v>0</v>
      </c>
      <c r="X497" s="125">
        <f t="shared" si="147"/>
        <v>0</v>
      </c>
      <c r="Y497" s="125" t="str">
        <f t="shared" si="138"/>
        <v>ok</v>
      </c>
      <c r="Z497" s="125" t="str">
        <f t="shared" si="148"/>
        <v>ok</v>
      </c>
      <c r="AA497" s="125" t="str">
        <f t="shared" si="149"/>
        <v>ok</v>
      </c>
      <c r="AB497" s="125" t="str">
        <f t="shared" si="150"/>
        <v>ok</v>
      </c>
      <c r="AC497" s="125" t="str">
        <f t="shared" si="151"/>
        <v>ok</v>
      </c>
    </row>
    <row r="498" spans="1:29" x14ac:dyDescent="0.2">
      <c r="A498" s="132">
        <f t="shared" si="152"/>
        <v>490</v>
      </c>
      <c r="B498" s="6"/>
      <c r="C498" s="3"/>
      <c r="D498" s="3"/>
      <c r="E498" s="3"/>
      <c r="F498" s="5"/>
      <c r="G498" s="5"/>
      <c r="H498" s="2">
        <v>0</v>
      </c>
      <c r="I498" s="1">
        <v>0</v>
      </c>
      <c r="J498" s="1">
        <v>0</v>
      </c>
      <c r="K498" s="127">
        <f t="shared" si="135"/>
        <v>0</v>
      </c>
      <c r="L498" s="127">
        <f t="shared" si="139"/>
        <v>0</v>
      </c>
      <c r="M498" s="127">
        <f t="shared" si="136"/>
        <v>0</v>
      </c>
      <c r="N498" s="127">
        <f t="shared" si="140"/>
        <v>0</v>
      </c>
      <c r="O498" s="127">
        <f t="shared" si="141"/>
        <v>0</v>
      </c>
      <c r="P498" s="127">
        <f t="shared" si="142"/>
        <v>0</v>
      </c>
      <c r="Q498" s="127">
        <f t="shared" si="143"/>
        <v>0</v>
      </c>
      <c r="R498" s="1">
        <v>0</v>
      </c>
      <c r="S498" s="127">
        <f t="shared" si="144"/>
        <v>0</v>
      </c>
      <c r="T498" s="127">
        <f t="shared" si="137"/>
        <v>0</v>
      </c>
      <c r="U498" s="127">
        <f t="shared" si="145"/>
        <v>0</v>
      </c>
      <c r="W498" s="127">
        <f t="shared" si="146"/>
        <v>0</v>
      </c>
      <c r="X498" s="125">
        <f t="shared" si="147"/>
        <v>0</v>
      </c>
      <c r="Y498" s="125" t="str">
        <f t="shared" si="138"/>
        <v>ok</v>
      </c>
      <c r="Z498" s="125" t="str">
        <f t="shared" si="148"/>
        <v>ok</v>
      </c>
      <c r="AA498" s="125" t="str">
        <f t="shared" si="149"/>
        <v>ok</v>
      </c>
      <c r="AB498" s="125" t="str">
        <f t="shared" si="150"/>
        <v>ok</v>
      </c>
      <c r="AC498" s="125" t="str">
        <f t="shared" si="151"/>
        <v>ok</v>
      </c>
    </row>
    <row r="499" spans="1:29" x14ac:dyDescent="0.2">
      <c r="A499" s="132">
        <f t="shared" si="152"/>
        <v>491</v>
      </c>
      <c r="B499" s="6"/>
      <c r="C499" s="3"/>
      <c r="D499" s="3"/>
      <c r="E499" s="3"/>
      <c r="F499" s="5"/>
      <c r="G499" s="5"/>
      <c r="H499" s="2">
        <v>0</v>
      </c>
      <c r="I499" s="1">
        <v>0</v>
      </c>
      <c r="J499" s="1">
        <v>0</v>
      </c>
      <c r="K499" s="127">
        <f t="shared" si="135"/>
        <v>0</v>
      </c>
      <c r="L499" s="127">
        <f t="shared" si="139"/>
        <v>0</v>
      </c>
      <c r="M499" s="127">
        <f t="shared" si="136"/>
        <v>0</v>
      </c>
      <c r="N499" s="127">
        <f t="shared" si="140"/>
        <v>0</v>
      </c>
      <c r="O499" s="127">
        <f t="shared" si="141"/>
        <v>0</v>
      </c>
      <c r="P499" s="127">
        <f t="shared" si="142"/>
        <v>0</v>
      </c>
      <c r="Q499" s="127">
        <f t="shared" si="143"/>
        <v>0</v>
      </c>
      <c r="R499" s="1">
        <v>0</v>
      </c>
      <c r="S499" s="127">
        <f t="shared" si="144"/>
        <v>0</v>
      </c>
      <c r="T499" s="127">
        <f t="shared" si="137"/>
        <v>0</v>
      </c>
      <c r="U499" s="127">
        <f t="shared" si="145"/>
        <v>0</v>
      </c>
      <c r="W499" s="127">
        <f t="shared" si="146"/>
        <v>0</v>
      </c>
      <c r="X499" s="125">
        <f t="shared" si="147"/>
        <v>0</v>
      </c>
      <c r="Y499" s="125" t="str">
        <f t="shared" si="138"/>
        <v>ok</v>
      </c>
      <c r="Z499" s="125" t="str">
        <f t="shared" si="148"/>
        <v>ok</v>
      </c>
      <c r="AA499" s="125" t="str">
        <f t="shared" si="149"/>
        <v>ok</v>
      </c>
      <c r="AB499" s="125" t="str">
        <f t="shared" si="150"/>
        <v>ok</v>
      </c>
      <c r="AC499" s="125" t="str">
        <f t="shared" si="151"/>
        <v>ok</v>
      </c>
    </row>
    <row r="500" spans="1:29" x14ac:dyDescent="0.2">
      <c r="A500" s="132">
        <f t="shared" si="152"/>
        <v>492</v>
      </c>
      <c r="B500" s="6"/>
      <c r="C500" s="3"/>
      <c r="D500" s="3"/>
      <c r="E500" s="3"/>
      <c r="F500" s="5"/>
      <c r="G500" s="5"/>
      <c r="H500" s="2">
        <v>0</v>
      </c>
      <c r="I500" s="1">
        <v>0</v>
      </c>
      <c r="J500" s="1">
        <v>0</v>
      </c>
      <c r="K500" s="127">
        <f t="shared" si="135"/>
        <v>0</v>
      </c>
      <c r="L500" s="127">
        <f t="shared" si="139"/>
        <v>0</v>
      </c>
      <c r="M500" s="127">
        <f t="shared" si="136"/>
        <v>0</v>
      </c>
      <c r="N500" s="127">
        <f t="shared" si="140"/>
        <v>0</v>
      </c>
      <c r="O500" s="127">
        <f t="shared" si="141"/>
        <v>0</v>
      </c>
      <c r="P500" s="127">
        <f t="shared" si="142"/>
        <v>0</v>
      </c>
      <c r="Q500" s="127">
        <f t="shared" si="143"/>
        <v>0</v>
      </c>
      <c r="R500" s="1">
        <v>0</v>
      </c>
      <c r="S500" s="127">
        <f t="shared" si="144"/>
        <v>0</v>
      </c>
      <c r="T500" s="127">
        <f t="shared" si="137"/>
        <v>0</v>
      </c>
      <c r="U500" s="127">
        <f t="shared" si="145"/>
        <v>0</v>
      </c>
      <c r="W500" s="127">
        <f t="shared" si="146"/>
        <v>0</v>
      </c>
      <c r="X500" s="125">
        <f t="shared" si="147"/>
        <v>0</v>
      </c>
      <c r="Y500" s="125" t="str">
        <f t="shared" si="138"/>
        <v>ok</v>
      </c>
      <c r="Z500" s="125" t="str">
        <f t="shared" si="148"/>
        <v>ok</v>
      </c>
      <c r="AA500" s="125" t="str">
        <f t="shared" si="149"/>
        <v>ok</v>
      </c>
      <c r="AB500" s="125" t="str">
        <f t="shared" si="150"/>
        <v>ok</v>
      </c>
      <c r="AC500" s="125" t="str">
        <f t="shared" si="151"/>
        <v>ok</v>
      </c>
    </row>
    <row r="501" spans="1:29" x14ac:dyDescent="0.2">
      <c r="A501" s="132">
        <f t="shared" si="152"/>
        <v>493</v>
      </c>
      <c r="B501" s="6"/>
      <c r="C501" s="3"/>
      <c r="D501" s="3"/>
      <c r="E501" s="3"/>
      <c r="F501" s="5"/>
      <c r="G501" s="5"/>
      <c r="H501" s="2">
        <v>0</v>
      </c>
      <c r="I501" s="1">
        <v>0</v>
      </c>
      <c r="J501" s="1">
        <v>0</v>
      </c>
      <c r="K501" s="127">
        <f t="shared" si="135"/>
        <v>0</v>
      </c>
      <c r="L501" s="127">
        <f t="shared" si="139"/>
        <v>0</v>
      </c>
      <c r="M501" s="127">
        <f t="shared" si="136"/>
        <v>0</v>
      </c>
      <c r="N501" s="127">
        <f t="shared" si="140"/>
        <v>0</v>
      </c>
      <c r="O501" s="127">
        <f t="shared" si="141"/>
        <v>0</v>
      </c>
      <c r="P501" s="127">
        <f t="shared" si="142"/>
        <v>0</v>
      </c>
      <c r="Q501" s="127">
        <f t="shared" si="143"/>
        <v>0</v>
      </c>
      <c r="R501" s="1">
        <v>0</v>
      </c>
      <c r="S501" s="127">
        <f t="shared" si="144"/>
        <v>0</v>
      </c>
      <c r="T501" s="127">
        <f t="shared" si="137"/>
        <v>0</v>
      </c>
      <c r="U501" s="127">
        <f t="shared" si="145"/>
        <v>0</v>
      </c>
      <c r="W501" s="127">
        <f t="shared" si="146"/>
        <v>0</v>
      </c>
      <c r="X501" s="125">
        <f t="shared" si="147"/>
        <v>0</v>
      </c>
      <c r="Y501" s="125" t="str">
        <f t="shared" si="138"/>
        <v>ok</v>
      </c>
      <c r="Z501" s="125" t="str">
        <f t="shared" si="148"/>
        <v>ok</v>
      </c>
      <c r="AA501" s="125" t="str">
        <f t="shared" si="149"/>
        <v>ok</v>
      </c>
      <c r="AB501" s="125" t="str">
        <f t="shared" si="150"/>
        <v>ok</v>
      </c>
      <c r="AC501" s="125" t="str">
        <f t="shared" si="151"/>
        <v>ok</v>
      </c>
    </row>
    <row r="502" spans="1:29" x14ac:dyDescent="0.2">
      <c r="A502" s="132">
        <f t="shared" si="152"/>
        <v>494</v>
      </c>
      <c r="B502" s="6"/>
      <c r="C502" s="3"/>
      <c r="D502" s="3"/>
      <c r="E502" s="3"/>
      <c r="F502" s="5"/>
      <c r="G502" s="5"/>
      <c r="H502" s="2">
        <v>0</v>
      </c>
      <c r="I502" s="1">
        <v>0</v>
      </c>
      <c r="J502" s="1">
        <v>0</v>
      </c>
      <c r="K502" s="127">
        <f t="shared" si="135"/>
        <v>0</v>
      </c>
      <c r="L502" s="127">
        <f t="shared" si="139"/>
        <v>0</v>
      </c>
      <c r="M502" s="127">
        <f t="shared" si="136"/>
        <v>0</v>
      </c>
      <c r="N502" s="127">
        <f t="shared" si="140"/>
        <v>0</v>
      </c>
      <c r="O502" s="127">
        <f t="shared" si="141"/>
        <v>0</v>
      </c>
      <c r="P502" s="127">
        <f t="shared" si="142"/>
        <v>0</v>
      </c>
      <c r="Q502" s="127">
        <f t="shared" si="143"/>
        <v>0</v>
      </c>
      <c r="R502" s="1">
        <v>0</v>
      </c>
      <c r="S502" s="127">
        <f t="shared" si="144"/>
        <v>0</v>
      </c>
      <c r="T502" s="127">
        <f t="shared" si="137"/>
        <v>0</v>
      </c>
      <c r="U502" s="127">
        <f t="shared" si="145"/>
        <v>0</v>
      </c>
      <c r="W502" s="127">
        <f t="shared" si="146"/>
        <v>0</v>
      </c>
      <c r="X502" s="125">
        <f t="shared" si="147"/>
        <v>0</v>
      </c>
      <c r="Y502" s="125" t="str">
        <f t="shared" si="138"/>
        <v>ok</v>
      </c>
      <c r="Z502" s="125" t="str">
        <f t="shared" si="148"/>
        <v>ok</v>
      </c>
      <c r="AA502" s="125" t="str">
        <f t="shared" si="149"/>
        <v>ok</v>
      </c>
      <c r="AB502" s="125" t="str">
        <f t="shared" si="150"/>
        <v>ok</v>
      </c>
      <c r="AC502" s="125" t="str">
        <f t="shared" si="151"/>
        <v>ok</v>
      </c>
    </row>
    <row r="503" spans="1:29" x14ac:dyDescent="0.2">
      <c r="A503" s="132">
        <f t="shared" si="152"/>
        <v>495</v>
      </c>
      <c r="B503" s="6"/>
      <c r="C503" s="3"/>
      <c r="D503" s="3"/>
      <c r="E503" s="3"/>
      <c r="F503" s="5"/>
      <c r="G503" s="5"/>
      <c r="H503" s="2">
        <v>0</v>
      </c>
      <c r="I503" s="1">
        <v>0</v>
      </c>
      <c r="J503" s="1">
        <v>0</v>
      </c>
      <c r="K503" s="127">
        <f t="shared" si="135"/>
        <v>0</v>
      </c>
      <c r="L503" s="127">
        <f t="shared" si="139"/>
        <v>0</v>
      </c>
      <c r="M503" s="127">
        <f t="shared" si="136"/>
        <v>0</v>
      </c>
      <c r="N503" s="127">
        <f t="shared" si="140"/>
        <v>0</v>
      </c>
      <c r="O503" s="127">
        <f t="shared" si="141"/>
        <v>0</v>
      </c>
      <c r="P503" s="127">
        <f t="shared" si="142"/>
        <v>0</v>
      </c>
      <c r="Q503" s="127">
        <f t="shared" si="143"/>
        <v>0</v>
      </c>
      <c r="R503" s="1">
        <v>0</v>
      </c>
      <c r="S503" s="127">
        <f t="shared" si="144"/>
        <v>0</v>
      </c>
      <c r="T503" s="127">
        <f t="shared" si="137"/>
        <v>0</v>
      </c>
      <c r="U503" s="127">
        <f t="shared" si="145"/>
        <v>0</v>
      </c>
      <c r="W503" s="127">
        <f t="shared" si="146"/>
        <v>0</v>
      </c>
      <c r="X503" s="125">
        <f t="shared" si="147"/>
        <v>0</v>
      </c>
      <c r="Y503" s="125" t="str">
        <f t="shared" si="138"/>
        <v>ok</v>
      </c>
      <c r="Z503" s="125" t="str">
        <f t="shared" si="148"/>
        <v>ok</v>
      </c>
      <c r="AA503" s="125" t="str">
        <f t="shared" si="149"/>
        <v>ok</v>
      </c>
      <c r="AB503" s="125" t="str">
        <f t="shared" si="150"/>
        <v>ok</v>
      </c>
      <c r="AC503" s="125" t="str">
        <f t="shared" si="151"/>
        <v>ok</v>
      </c>
    </row>
    <row r="504" spans="1:29" x14ac:dyDescent="0.2">
      <c r="A504" s="132">
        <f t="shared" si="152"/>
        <v>496</v>
      </c>
      <c r="B504" s="6"/>
      <c r="C504" s="3"/>
      <c r="D504" s="3"/>
      <c r="E504" s="3"/>
      <c r="F504" s="5"/>
      <c r="G504" s="5"/>
      <c r="H504" s="2">
        <v>0</v>
      </c>
      <c r="I504" s="1">
        <v>0</v>
      </c>
      <c r="J504" s="1">
        <v>0</v>
      </c>
      <c r="K504" s="127">
        <f t="shared" si="135"/>
        <v>0</v>
      </c>
      <c r="L504" s="127">
        <f t="shared" si="139"/>
        <v>0</v>
      </c>
      <c r="M504" s="127">
        <f t="shared" si="136"/>
        <v>0</v>
      </c>
      <c r="N504" s="127">
        <f t="shared" si="140"/>
        <v>0</v>
      </c>
      <c r="O504" s="127">
        <f t="shared" si="141"/>
        <v>0</v>
      </c>
      <c r="P504" s="127">
        <f t="shared" si="142"/>
        <v>0</v>
      </c>
      <c r="Q504" s="127">
        <f t="shared" si="143"/>
        <v>0</v>
      </c>
      <c r="R504" s="1">
        <v>0</v>
      </c>
      <c r="S504" s="127">
        <f t="shared" si="144"/>
        <v>0</v>
      </c>
      <c r="T504" s="127">
        <f t="shared" si="137"/>
        <v>0</v>
      </c>
      <c r="U504" s="127">
        <f t="shared" si="145"/>
        <v>0</v>
      </c>
      <c r="W504" s="127">
        <f t="shared" si="146"/>
        <v>0</v>
      </c>
      <c r="X504" s="125">
        <f t="shared" si="147"/>
        <v>0</v>
      </c>
      <c r="Y504" s="125" t="str">
        <f t="shared" si="138"/>
        <v>ok</v>
      </c>
      <c r="Z504" s="125" t="str">
        <f t="shared" si="148"/>
        <v>ok</v>
      </c>
      <c r="AA504" s="125" t="str">
        <f t="shared" si="149"/>
        <v>ok</v>
      </c>
      <c r="AB504" s="125" t="str">
        <f t="shared" si="150"/>
        <v>ok</v>
      </c>
      <c r="AC504" s="125" t="str">
        <f t="shared" si="151"/>
        <v>ok</v>
      </c>
    </row>
    <row r="505" spans="1:29" x14ac:dyDescent="0.2">
      <c r="A505" s="132">
        <f t="shared" si="152"/>
        <v>497</v>
      </c>
      <c r="B505" s="6"/>
      <c r="C505" s="3"/>
      <c r="D505" s="3"/>
      <c r="E505" s="3"/>
      <c r="F505" s="5"/>
      <c r="G505" s="5"/>
      <c r="H505" s="2">
        <v>0</v>
      </c>
      <c r="I505" s="1">
        <v>0</v>
      </c>
      <c r="J505" s="1">
        <v>0</v>
      </c>
      <c r="K505" s="127">
        <f t="shared" si="135"/>
        <v>0</v>
      </c>
      <c r="L505" s="127">
        <f t="shared" si="139"/>
        <v>0</v>
      </c>
      <c r="M505" s="127">
        <f t="shared" si="136"/>
        <v>0</v>
      </c>
      <c r="N505" s="127">
        <f t="shared" si="140"/>
        <v>0</v>
      </c>
      <c r="O505" s="127">
        <f t="shared" si="141"/>
        <v>0</v>
      </c>
      <c r="P505" s="127">
        <f t="shared" si="142"/>
        <v>0</v>
      </c>
      <c r="Q505" s="127">
        <f t="shared" si="143"/>
        <v>0</v>
      </c>
      <c r="R505" s="1">
        <v>0</v>
      </c>
      <c r="S505" s="127">
        <f t="shared" si="144"/>
        <v>0</v>
      </c>
      <c r="T505" s="127">
        <f t="shared" si="137"/>
        <v>0</v>
      </c>
      <c r="U505" s="127">
        <f t="shared" si="145"/>
        <v>0</v>
      </c>
      <c r="W505" s="127">
        <f t="shared" si="146"/>
        <v>0</v>
      </c>
      <c r="X505" s="125">
        <f t="shared" si="147"/>
        <v>0</v>
      </c>
      <c r="Y505" s="125" t="str">
        <f t="shared" si="138"/>
        <v>ok</v>
      </c>
      <c r="Z505" s="125" t="str">
        <f t="shared" si="148"/>
        <v>ok</v>
      </c>
      <c r="AA505" s="125" t="str">
        <f t="shared" si="149"/>
        <v>ok</v>
      </c>
      <c r="AB505" s="125" t="str">
        <f t="shared" si="150"/>
        <v>ok</v>
      </c>
      <c r="AC505" s="125" t="str">
        <f t="shared" si="151"/>
        <v>ok</v>
      </c>
    </row>
    <row r="506" spans="1:29" x14ac:dyDescent="0.2">
      <c r="A506" s="132">
        <f t="shared" si="152"/>
        <v>498</v>
      </c>
      <c r="B506" s="6"/>
      <c r="C506" s="3"/>
      <c r="D506" s="3"/>
      <c r="E506" s="3"/>
      <c r="F506" s="5"/>
      <c r="G506" s="5"/>
      <c r="H506" s="2">
        <v>0</v>
      </c>
      <c r="I506" s="1">
        <v>0</v>
      </c>
      <c r="J506" s="1">
        <v>0</v>
      </c>
      <c r="K506" s="127">
        <f t="shared" si="135"/>
        <v>0</v>
      </c>
      <c r="L506" s="127">
        <f t="shared" si="139"/>
        <v>0</v>
      </c>
      <c r="M506" s="127">
        <f t="shared" si="136"/>
        <v>0</v>
      </c>
      <c r="N506" s="127">
        <f t="shared" si="140"/>
        <v>0</v>
      </c>
      <c r="O506" s="127">
        <f t="shared" si="141"/>
        <v>0</v>
      </c>
      <c r="P506" s="127">
        <f t="shared" si="142"/>
        <v>0</v>
      </c>
      <c r="Q506" s="127">
        <f t="shared" si="143"/>
        <v>0</v>
      </c>
      <c r="R506" s="1">
        <v>0</v>
      </c>
      <c r="S506" s="127">
        <f t="shared" si="144"/>
        <v>0</v>
      </c>
      <c r="T506" s="127">
        <f t="shared" si="137"/>
        <v>0</v>
      </c>
      <c r="U506" s="127">
        <f t="shared" si="145"/>
        <v>0</v>
      </c>
      <c r="W506" s="127">
        <f t="shared" si="146"/>
        <v>0</v>
      </c>
      <c r="X506" s="125">
        <f t="shared" si="147"/>
        <v>0</v>
      </c>
      <c r="Y506" s="125" t="str">
        <f t="shared" si="138"/>
        <v>ok</v>
      </c>
      <c r="Z506" s="125" t="str">
        <f t="shared" si="148"/>
        <v>ok</v>
      </c>
      <c r="AA506" s="125" t="str">
        <f t="shared" si="149"/>
        <v>ok</v>
      </c>
      <c r="AB506" s="125" t="str">
        <f t="shared" si="150"/>
        <v>ok</v>
      </c>
      <c r="AC506" s="125" t="str">
        <f t="shared" si="151"/>
        <v>ok</v>
      </c>
    </row>
    <row r="507" spans="1:29" x14ac:dyDescent="0.2">
      <c r="A507" s="132">
        <f t="shared" si="152"/>
        <v>499</v>
      </c>
      <c r="B507" s="6"/>
      <c r="C507" s="3"/>
      <c r="D507" s="3"/>
      <c r="E507" s="3"/>
      <c r="F507" s="5"/>
      <c r="G507" s="5"/>
      <c r="H507" s="2">
        <v>0</v>
      </c>
      <c r="I507" s="1">
        <v>0</v>
      </c>
      <c r="J507" s="1">
        <v>0</v>
      </c>
      <c r="K507" s="127">
        <f t="shared" si="135"/>
        <v>0</v>
      </c>
      <c r="L507" s="127">
        <f t="shared" si="139"/>
        <v>0</v>
      </c>
      <c r="M507" s="127">
        <f t="shared" si="136"/>
        <v>0</v>
      </c>
      <c r="N507" s="127">
        <f t="shared" si="140"/>
        <v>0</v>
      </c>
      <c r="O507" s="127">
        <f t="shared" si="141"/>
        <v>0</v>
      </c>
      <c r="P507" s="127">
        <f t="shared" si="142"/>
        <v>0</v>
      </c>
      <c r="Q507" s="127">
        <f t="shared" si="143"/>
        <v>0</v>
      </c>
      <c r="R507" s="1">
        <v>0</v>
      </c>
      <c r="S507" s="127">
        <f t="shared" si="144"/>
        <v>0</v>
      </c>
      <c r="T507" s="127">
        <f t="shared" si="137"/>
        <v>0</v>
      </c>
      <c r="U507" s="127">
        <f t="shared" si="145"/>
        <v>0</v>
      </c>
      <c r="W507" s="127">
        <f t="shared" si="146"/>
        <v>0</v>
      </c>
      <c r="X507" s="125">
        <f t="shared" si="147"/>
        <v>0</v>
      </c>
      <c r="Y507" s="125" t="str">
        <f t="shared" si="138"/>
        <v>ok</v>
      </c>
      <c r="Z507" s="125" t="str">
        <f t="shared" si="148"/>
        <v>ok</v>
      </c>
      <c r="AA507" s="125" t="str">
        <f t="shared" si="149"/>
        <v>ok</v>
      </c>
      <c r="AB507" s="125" t="str">
        <f t="shared" si="150"/>
        <v>ok</v>
      </c>
      <c r="AC507" s="125" t="str">
        <f t="shared" si="151"/>
        <v>ok</v>
      </c>
    </row>
    <row r="508" spans="1:29" x14ac:dyDescent="0.2">
      <c r="A508" s="132">
        <f t="shared" si="152"/>
        <v>500</v>
      </c>
      <c r="B508" s="6"/>
      <c r="C508" s="3"/>
      <c r="D508" s="3"/>
      <c r="E508" s="3"/>
      <c r="F508" s="5"/>
      <c r="G508" s="5"/>
      <c r="H508" s="2">
        <v>0</v>
      </c>
      <c r="I508" s="1">
        <v>0</v>
      </c>
      <c r="J508" s="1">
        <v>0</v>
      </c>
      <c r="K508" s="127">
        <f t="shared" si="135"/>
        <v>0</v>
      </c>
      <c r="L508" s="127">
        <f t="shared" si="139"/>
        <v>0</v>
      </c>
      <c r="M508" s="127">
        <f t="shared" si="136"/>
        <v>0</v>
      </c>
      <c r="N508" s="127">
        <f t="shared" si="140"/>
        <v>0</v>
      </c>
      <c r="O508" s="127">
        <f t="shared" si="141"/>
        <v>0</v>
      </c>
      <c r="P508" s="127">
        <f t="shared" si="142"/>
        <v>0</v>
      </c>
      <c r="Q508" s="127">
        <f t="shared" si="143"/>
        <v>0</v>
      </c>
      <c r="R508" s="1">
        <v>0</v>
      </c>
      <c r="S508" s="127">
        <f t="shared" si="144"/>
        <v>0</v>
      </c>
      <c r="T508" s="127">
        <f t="shared" si="137"/>
        <v>0</v>
      </c>
      <c r="U508" s="127">
        <f t="shared" si="145"/>
        <v>0</v>
      </c>
      <c r="W508" s="127">
        <f t="shared" si="146"/>
        <v>0</v>
      </c>
      <c r="X508" s="125">
        <f t="shared" si="147"/>
        <v>0</v>
      </c>
      <c r="Y508" s="125" t="str">
        <f t="shared" si="138"/>
        <v>ok</v>
      </c>
      <c r="Z508" s="125" t="str">
        <f t="shared" si="148"/>
        <v>ok</v>
      </c>
      <c r="AA508" s="125" t="str">
        <f t="shared" si="149"/>
        <v>ok</v>
      </c>
      <c r="AB508" s="125" t="str">
        <f t="shared" si="150"/>
        <v>ok</v>
      </c>
      <c r="AC508" s="125" t="str">
        <f t="shared" si="151"/>
        <v>ok</v>
      </c>
    </row>
    <row r="509" spans="1:29" x14ac:dyDescent="0.2">
      <c r="A509" s="132">
        <f t="shared" si="152"/>
        <v>501</v>
      </c>
      <c r="B509" s="6"/>
      <c r="C509" s="3"/>
      <c r="D509" s="3"/>
      <c r="E509" s="3"/>
      <c r="F509" s="5"/>
      <c r="G509" s="5"/>
      <c r="H509" s="2">
        <v>0</v>
      </c>
      <c r="I509" s="1">
        <v>0</v>
      </c>
      <c r="J509" s="1">
        <v>0</v>
      </c>
      <c r="K509" s="127">
        <f t="shared" si="135"/>
        <v>0</v>
      </c>
      <c r="L509" s="127">
        <f t="shared" si="139"/>
        <v>0</v>
      </c>
      <c r="M509" s="127">
        <f t="shared" si="136"/>
        <v>0</v>
      </c>
      <c r="N509" s="127">
        <f t="shared" si="140"/>
        <v>0</v>
      </c>
      <c r="O509" s="127">
        <f t="shared" si="141"/>
        <v>0</v>
      </c>
      <c r="P509" s="127">
        <f t="shared" si="142"/>
        <v>0</v>
      </c>
      <c r="Q509" s="127">
        <f t="shared" si="143"/>
        <v>0</v>
      </c>
      <c r="R509" s="1">
        <v>0</v>
      </c>
      <c r="S509" s="127">
        <f t="shared" si="144"/>
        <v>0</v>
      </c>
      <c r="T509" s="127">
        <f t="shared" si="137"/>
        <v>0</v>
      </c>
      <c r="U509" s="127">
        <f t="shared" si="145"/>
        <v>0</v>
      </c>
      <c r="W509" s="127">
        <f t="shared" si="146"/>
        <v>0</v>
      </c>
      <c r="X509" s="125">
        <f t="shared" si="147"/>
        <v>0</v>
      </c>
      <c r="Y509" s="125" t="str">
        <f t="shared" si="138"/>
        <v>ok</v>
      </c>
      <c r="Z509" s="125" t="str">
        <f t="shared" si="148"/>
        <v>ok</v>
      </c>
      <c r="AA509" s="125" t="str">
        <f t="shared" si="149"/>
        <v>ok</v>
      </c>
      <c r="AB509" s="125" t="str">
        <f t="shared" si="150"/>
        <v>ok</v>
      </c>
      <c r="AC509" s="125" t="str">
        <f t="shared" si="151"/>
        <v>ok</v>
      </c>
    </row>
    <row r="510" spans="1:29" x14ac:dyDescent="0.2">
      <c r="A510" s="132">
        <f t="shared" si="152"/>
        <v>502</v>
      </c>
      <c r="B510" s="6"/>
      <c r="C510" s="3"/>
      <c r="D510" s="3"/>
      <c r="E510" s="3"/>
      <c r="F510" s="5"/>
      <c r="G510" s="5"/>
      <c r="H510" s="2">
        <v>0</v>
      </c>
      <c r="I510" s="1">
        <v>0</v>
      </c>
      <c r="J510" s="1">
        <v>0</v>
      </c>
      <c r="K510" s="127">
        <f t="shared" si="135"/>
        <v>0</v>
      </c>
      <c r="L510" s="127">
        <f t="shared" si="139"/>
        <v>0</v>
      </c>
      <c r="M510" s="127">
        <f t="shared" si="136"/>
        <v>0</v>
      </c>
      <c r="N510" s="127">
        <f t="shared" si="140"/>
        <v>0</v>
      </c>
      <c r="O510" s="127">
        <f t="shared" si="141"/>
        <v>0</v>
      </c>
      <c r="P510" s="127">
        <f t="shared" si="142"/>
        <v>0</v>
      </c>
      <c r="Q510" s="127">
        <f t="shared" si="143"/>
        <v>0</v>
      </c>
      <c r="R510" s="1">
        <v>0</v>
      </c>
      <c r="S510" s="127">
        <f t="shared" si="144"/>
        <v>0</v>
      </c>
      <c r="T510" s="127">
        <f t="shared" si="137"/>
        <v>0</v>
      </c>
      <c r="U510" s="127">
        <f t="shared" si="145"/>
        <v>0</v>
      </c>
      <c r="W510" s="127">
        <f t="shared" si="146"/>
        <v>0</v>
      </c>
      <c r="X510" s="125">
        <f t="shared" si="147"/>
        <v>0</v>
      </c>
      <c r="Y510" s="125" t="str">
        <f t="shared" si="138"/>
        <v>ok</v>
      </c>
      <c r="Z510" s="125" t="str">
        <f t="shared" si="148"/>
        <v>ok</v>
      </c>
      <c r="AA510" s="125" t="str">
        <f t="shared" si="149"/>
        <v>ok</v>
      </c>
      <c r="AB510" s="125" t="str">
        <f t="shared" si="150"/>
        <v>ok</v>
      </c>
      <c r="AC510" s="125" t="str">
        <f t="shared" si="151"/>
        <v>ok</v>
      </c>
    </row>
    <row r="511" spans="1:29" x14ac:dyDescent="0.2">
      <c r="A511" s="132">
        <f t="shared" si="152"/>
        <v>503</v>
      </c>
      <c r="B511" s="6"/>
      <c r="C511" s="3"/>
      <c r="D511" s="3"/>
      <c r="E511" s="3"/>
      <c r="F511" s="5"/>
      <c r="G511" s="5"/>
      <c r="H511" s="2">
        <v>0</v>
      </c>
      <c r="I511" s="1">
        <v>0</v>
      </c>
      <c r="J511" s="1">
        <v>0</v>
      </c>
      <c r="K511" s="127">
        <f t="shared" si="135"/>
        <v>0</v>
      </c>
      <c r="L511" s="127">
        <f t="shared" si="139"/>
        <v>0</v>
      </c>
      <c r="M511" s="127">
        <f t="shared" si="136"/>
        <v>0</v>
      </c>
      <c r="N511" s="127">
        <f t="shared" si="140"/>
        <v>0</v>
      </c>
      <c r="O511" s="127">
        <f t="shared" si="141"/>
        <v>0</v>
      </c>
      <c r="P511" s="127">
        <f t="shared" si="142"/>
        <v>0</v>
      </c>
      <c r="Q511" s="127">
        <f t="shared" si="143"/>
        <v>0</v>
      </c>
      <c r="R511" s="1">
        <v>0</v>
      </c>
      <c r="S511" s="127">
        <f t="shared" si="144"/>
        <v>0</v>
      </c>
      <c r="T511" s="127">
        <f t="shared" si="137"/>
        <v>0</v>
      </c>
      <c r="U511" s="127">
        <f t="shared" si="145"/>
        <v>0</v>
      </c>
      <c r="W511" s="127">
        <f t="shared" si="146"/>
        <v>0</v>
      </c>
      <c r="X511" s="125">
        <f t="shared" si="147"/>
        <v>0</v>
      </c>
      <c r="Y511" s="125" t="str">
        <f t="shared" si="138"/>
        <v>ok</v>
      </c>
      <c r="Z511" s="125" t="str">
        <f t="shared" si="148"/>
        <v>ok</v>
      </c>
      <c r="AA511" s="125" t="str">
        <f t="shared" si="149"/>
        <v>ok</v>
      </c>
      <c r="AB511" s="125" t="str">
        <f t="shared" si="150"/>
        <v>ok</v>
      </c>
      <c r="AC511" s="125" t="str">
        <f t="shared" si="151"/>
        <v>ok</v>
      </c>
    </row>
    <row r="512" spans="1:29" x14ac:dyDescent="0.2">
      <c r="A512" s="132">
        <f t="shared" si="152"/>
        <v>504</v>
      </c>
      <c r="B512" s="6"/>
      <c r="C512" s="3"/>
      <c r="D512" s="3"/>
      <c r="E512" s="3"/>
      <c r="F512" s="5"/>
      <c r="G512" s="5"/>
      <c r="H512" s="2">
        <v>0</v>
      </c>
      <c r="I512" s="1">
        <v>0</v>
      </c>
      <c r="J512" s="1">
        <v>0</v>
      </c>
      <c r="K512" s="127">
        <f t="shared" si="135"/>
        <v>0</v>
      </c>
      <c r="L512" s="127">
        <f t="shared" si="139"/>
        <v>0</v>
      </c>
      <c r="M512" s="127">
        <f t="shared" si="136"/>
        <v>0</v>
      </c>
      <c r="N512" s="127">
        <f t="shared" si="140"/>
        <v>0</v>
      </c>
      <c r="O512" s="127">
        <f t="shared" si="141"/>
        <v>0</v>
      </c>
      <c r="P512" s="127">
        <f t="shared" si="142"/>
        <v>0</v>
      </c>
      <c r="Q512" s="127">
        <f t="shared" si="143"/>
        <v>0</v>
      </c>
      <c r="R512" s="1">
        <v>0</v>
      </c>
      <c r="S512" s="127">
        <f t="shared" si="144"/>
        <v>0</v>
      </c>
      <c r="T512" s="127">
        <f t="shared" si="137"/>
        <v>0</v>
      </c>
      <c r="U512" s="127">
        <f t="shared" si="145"/>
        <v>0</v>
      </c>
      <c r="W512" s="127">
        <f t="shared" si="146"/>
        <v>0</v>
      </c>
      <c r="X512" s="125">
        <f t="shared" si="147"/>
        <v>0</v>
      </c>
      <c r="Y512" s="125" t="str">
        <f t="shared" si="138"/>
        <v>ok</v>
      </c>
      <c r="Z512" s="125" t="str">
        <f t="shared" si="148"/>
        <v>ok</v>
      </c>
      <c r="AA512" s="125" t="str">
        <f t="shared" si="149"/>
        <v>ok</v>
      </c>
      <c r="AB512" s="125" t="str">
        <f t="shared" si="150"/>
        <v>ok</v>
      </c>
      <c r="AC512" s="125" t="str">
        <f t="shared" si="151"/>
        <v>ok</v>
      </c>
    </row>
    <row r="513" spans="1:29" x14ac:dyDescent="0.2">
      <c r="A513" s="132">
        <f t="shared" si="152"/>
        <v>505</v>
      </c>
      <c r="B513" s="6"/>
      <c r="C513" s="3"/>
      <c r="D513" s="3"/>
      <c r="E513" s="3"/>
      <c r="F513" s="5"/>
      <c r="G513" s="5"/>
      <c r="H513" s="2">
        <v>0</v>
      </c>
      <c r="I513" s="1">
        <v>0</v>
      </c>
      <c r="J513" s="1">
        <v>0</v>
      </c>
      <c r="K513" s="127">
        <f t="shared" si="135"/>
        <v>0</v>
      </c>
      <c r="L513" s="127">
        <f t="shared" si="139"/>
        <v>0</v>
      </c>
      <c r="M513" s="127">
        <f t="shared" si="136"/>
        <v>0</v>
      </c>
      <c r="N513" s="127">
        <f t="shared" si="140"/>
        <v>0</v>
      </c>
      <c r="O513" s="127">
        <f t="shared" si="141"/>
        <v>0</v>
      </c>
      <c r="P513" s="127">
        <f t="shared" si="142"/>
        <v>0</v>
      </c>
      <c r="Q513" s="127">
        <f t="shared" si="143"/>
        <v>0</v>
      </c>
      <c r="R513" s="1">
        <v>0</v>
      </c>
      <c r="S513" s="127">
        <f t="shared" si="144"/>
        <v>0</v>
      </c>
      <c r="T513" s="127">
        <f t="shared" si="137"/>
        <v>0</v>
      </c>
      <c r="U513" s="127">
        <f t="shared" si="145"/>
        <v>0</v>
      </c>
      <c r="W513" s="127">
        <f t="shared" si="146"/>
        <v>0</v>
      </c>
      <c r="X513" s="125">
        <f t="shared" si="147"/>
        <v>0</v>
      </c>
      <c r="Y513" s="125" t="str">
        <f t="shared" si="138"/>
        <v>ok</v>
      </c>
      <c r="Z513" s="125" t="str">
        <f t="shared" si="148"/>
        <v>ok</v>
      </c>
      <c r="AA513" s="125" t="str">
        <f t="shared" si="149"/>
        <v>ok</v>
      </c>
      <c r="AB513" s="125" t="str">
        <f t="shared" si="150"/>
        <v>ok</v>
      </c>
      <c r="AC513" s="125" t="str">
        <f t="shared" si="151"/>
        <v>ok</v>
      </c>
    </row>
    <row r="514" spans="1:29" x14ac:dyDescent="0.2">
      <c r="A514" s="132">
        <f t="shared" si="152"/>
        <v>506</v>
      </c>
      <c r="B514" s="6"/>
      <c r="C514" s="3"/>
      <c r="D514" s="3"/>
      <c r="E514" s="3"/>
      <c r="F514" s="5"/>
      <c r="G514" s="5"/>
      <c r="H514" s="2">
        <v>0</v>
      </c>
      <c r="I514" s="1">
        <v>0</v>
      </c>
      <c r="J514" s="1">
        <v>0</v>
      </c>
      <c r="K514" s="127">
        <f t="shared" si="135"/>
        <v>0</v>
      </c>
      <c r="L514" s="127">
        <f t="shared" si="139"/>
        <v>0</v>
      </c>
      <c r="M514" s="127">
        <f t="shared" si="136"/>
        <v>0</v>
      </c>
      <c r="N514" s="127">
        <f t="shared" si="140"/>
        <v>0</v>
      </c>
      <c r="O514" s="127">
        <f t="shared" si="141"/>
        <v>0</v>
      </c>
      <c r="P514" s="127">
        <f t="shared" si="142"/>
        <v>0</v>
      </c>
      <c r="Q514" s="127">
        <f t="shared" si="143"/>
        <v>0</v>
      </c>
      <c r="R514" s="1">
        <v>0</v>
      </c>
      <c r="S514" s="127">
        <f t="shared" si="144"/>
        <v>0</v>
      </c>
      <c r="T514" s="127">
        <f t="shared" si="137"/>
        <v>0</v>
      </c>
      <c r="U514" s="127">
        <f t="shared" si="145"/>
        <v>0</v>
      </c>
      <c r="W514" s="127">
        <f t="shared" si="146"/>
        <v>0</v>
      </c>
      <c r="X514" s="125">
        <f t="shared" si="147"/>
        <v>0</v>
      </c>
      <c r="Y514" s="125" t="str">
        <f t="shared" si="138"/>
        <v>ok</v>
      </c>
      <c r="Z514" s="125" t="str">
        <f t="shared" si="148"/>
        <v>ok</v>
      </c>
      <c r="AA514" s="125" t="str">
        <f t="shared" si="149"/>
        <v>ok</v>
      </c>
      <c r="AB514" s="125" t="str">
        <f t="shared" si="150"/>
        <v>ok</v>
      </c>
      <c r="AC514" s="125" t="str">
        <f t="shared" si="151"/>
        <v>ok</v>
      </c>
    </row>
    <row r="515" spans="1:29" x14ac:dyDescent="0.2">
      <c r="A515" s="132">
        <f t="shared" si="152"/>
        <v>507</v>
      </c>
      <c r="B515" s="6"/>
      <c r="C515" s="3"/>
      <c r="D515" s="3"/>
      <c r="E515" s="3"/>
      <c r="F515" s="5"/>
      <c r="G515" s="5"/>
      <c r="H515" s="2">
        <v>0</v>
      </c>
      <c r="I515" s="1">
        <v>0</v>
      </c>
      <c r="J515" s="1">
        <v>0</v>
      </c>
      <c r="K515" s="127">
        <f t="shared" si="135"/>
        <v>0</v>
      </c>
      <c r="L515" s="127">
        <f t="shared" si="139"/>
        <v>0</v>
      </c>
      <c r="M515" s="127">
        <f t="shared" si="136"/>
        <v>0</v>
      </c>
      <c r="N515" s="127">
        <f t="shared" si="140"/>
        <v>0</v>
      </c>
      <c r="O515" s="127">
        <f t="shared" si="141"/>
        <v>0</v>
      </c>
      <c r="P515" s="127">
        <f t="shared" si="142"/>
        <v>0</v>
      </c>
      <c r="Q515" s="127">
        <f t="shared" si="143"/>
        <v>0</v>
      </c>
      <c r="R515" s="1">
        <v>0</v>
      </c>
      <c r="S515" s="127">
        <f t="shared" si="144"/>
        <v>0</v>
      </c>
      <c r="T515" s="127">
        <f t="shared" si="137"/>
        <v>0</v>
      </c>
      <c r="U515" s="127">
        <f t="shared" si="145"/>
        <v>0</v>
      </c>
      <c r="W515" s="127">
        <f t="shared" si="146"/>
        <v>0</v>
      </c>
      <c r="X515" s="125">
        <f t="shared" si="147"/>
        <v>0</v>
      </c>
      <c r="Y515" s="125" t="str">
        <f t="shared" si="138"/>
        <v>ok</v>
      </c>
      <c r="Z515" s="125" t="str">
        <f t="shared" si="148"/>
        <v>ok</v>
      </c>
      <c r="AA515" s="125" t="str">
        <f t="shared" si="149"/>
        <v>ok</v>
      </c>
      <c r="AB515" s="125" t="str">
        <f t="shared" si="150"/>
        <v>ok</v>
      </c>
      <c r="AC515" s="125" t="str">
        <f t="shared" si="151"/>
        <v>ok</v>
      </c>
    </row>
    <row r="516" spans="1:29" x14ac:dyDescent="0.2">
      <c r="A516" s="132">
        <f t="shared" si="152"/>
        <v>508</v>
      </c>
      <c r="B516" s="6"/>
      <c r="C516" s="3"/>
      <c r="D516" s="3"/>
      <c r="E516" s="3"/>
      <c r="F516" s="5"/>
      <c r="G516" s="5"/>
      <c r="H516" s="2">
        <v>0</v>
      </c>
      <c r="I516" s="1">
        <v>0</v>
      </c>
      <c r="J516" s="1">
        <v>0</v>
      </c>
      <c r="K516" s="127">
        <f t="shared" si="135"/>
        <v>0</v>
      </c>
      <c r="L516" s="127">
        <f t="shared" si="139"/>
        <v>0</v>
      </c>
      <c r="M516" s="127">
        <f t="shared" si="136"/>
        <v>0</v>
      </c>
      <c r="N516" s="127">
        <f t="shared" si="140"/>
        <v>0</v>
      </c>
      <c r="O516" s="127">
        <f t="shared" si="141"/>
        <v>0</v>
      </c>
      <c r="P516" s="127">
        <f t="shared" si="142"/>
        <v>0</v>
      </c>
      <c r="Q516" s="127">
        <f t="shared" si="143"/>
        <v>0</v>
      </c>
      <c r="R516" s="1">
        <v>0</v>
      </c>
      <c r="S516" s="127">
        <f t="shared" si="144"/>
        <v>0</v>
      </c>
      <c r="T516" s="127">
        <f t="shared" si="137"/>
        <v>0</v>
      </c>
      <c r="U516" s="127">
        <f t="shared" si="145"/>
        <v>0</v>
      </c>
      <c r="W516" s="127">
        <f t="shared" si="146"/>
        <v>0</v>
      </c>
      <c r="X516" s="125">
        <f t="shared" si="147"/>
        <v>0</v>
      </c>
      <c r="Y516" s="125" t="str">
        <f t="shared" si="138"/>
        <v>ok</v>
      </c>
      <c r="Z516" s="125" t="str">
        <f t="shared" si="148"/>
        <v>ok</v>
      </c>
      <c r="AA516" s="125" t="str">
        <f t="shared" si="149"/>
        <v>ok</v>
      </c>
      <c r="AB516" s="125" t="str">
        <f t="shared" si="150"/>
        <v>ok</v>
      </c>
      <c r="AC516" s="125" t="str">
        <f t="shared" si="151"/>
        <v>ok</v>
      </c>
    </row>
    <row r="517" spans="1:29" x14ac:dyDescent="0.2">
      <c r="A517" s="132">
        <f t="shared" si="152"/>
        <v>509</v>
      </c>
      <c r="B517" s="6"/>
      <c r="C517" s="3"/>
      <c r="D517" s="3"/>
      <c r="E517" s="3"/>
      <c r="F517" s="5"/>
      <c r="G517" s="5"/>
      <c r="H517" s="2">
        <v>0</v>
      </c>
      <c r="I517" s="1">
        <v>0</v>
      </c>
      <c r="J517" s="1">
        <v>0</v>
      </c>
      <c r="K517" s="127">
        <f t="shared" si="135"/>
        <v>0</v>
      </c>
      <c r="L517" s="127">
        <f t="shared" si="139"/>
        <v>0</v>
      </c>
      <c r="M517" s="127">
        <f t="shared" si="136"/>
        <v>0</v>
      </c>
      <c r="N517" s="127">
        <f t="shared" si="140"/>
        <v>0</v>
      </c>
      <c r="O517" s="127">
        <f t="shared" si="141"/>
        <v>0</v>
      </c>
      <c r="P517" s="127">
        <f t="shared" si="142"/>
        <v>0</v>
      </c>
      <c r="Q517" s="127">
        <f t="shared" si="143"/>
        <v>0</v>
      </c>
      <c r="R517" s="1">
        <v>0</v>
      </c>
      <c r="S517" s="127">
        <f t="shared" si="144"/>
        <v>0</v>
      </c>
      <c r="T517" s="127">
        <f t="shared" si="137"/>
        <v>0</v>
      </c>
      <c r="U517" s="127">
        <f t="shared" si="145"/>
        <v>0</v>
      </c>
      <c r="W517" s="127">
        <f t="shared" si="146"/>
        <v>0</v>
      </c>
      <c r="X517" s="125">
        <f t="shared" si="147"/>
        <v>0</v>
      </c>
      <c r="Y517" s="125" t="str">
        <f t="shared" si="138"/>
        <v>ok</v>
      </c>
      <c r="Z517" s="125" t="str">
        <f t="shared" si="148"/>
        <v>ok</v>
      </c>
      <c r="AA517" s="125" t="str">
        <f t="shared" si="149"/>
        <v>ok</v>
      </c>
      <c r="AB517" s="125" t="str">
        <f t="shared" si="150"/>
        <v>ok</v>
      </c>
      <c r="AC517" s="125" t="str">
        <f t="shared" si="151"/>
        <v>ok</v>
      </c>
    </row>
    <row r="518" spans="1:29" x14ac:dyDescent="0.2">
      <c r="A518" s="132">
        <f t="shared" si="152"/>
        <v>510</v>
      </c>
      <c r="B518" s="6"/>
      <c r="C518" s="3"/>
      <c r="D518" s="3"/>
      <c r="E518" s="3"/>
      <c r="F518" s="5"/>
      <c r="G518" s="5"/>
      <c r="H518" s="2">
        <v>0</v>
      </c>
      <c r="I518" s="1">
        <v>0</v>
      </c>
      <c r="J518" s="1">
        <v>0</v>
      </c>
      <c r="K518" s="127">
        <f t="shared" si="135"/>
        <v>0</v>
      </c>
      <c r="L518" s="127">
        <f t="shared" si="139"/>
        <v>0</v>
      </c>
      <c r="M518" s="127">
        <f t="shared" si="136"/>
        <v>0</v>
      </c>
      <c r="N518" s="127">
        <f t="shared" si="140"/>
        <v>0</v>
      </c>
      <c r="O518" s="127">
        <f t="shared" si="141"/>
        <v>0</v>
      </c>
      <c r="P518" s="127">
        <f t="shared" si="142"/>
        <v>0</v>
      </c>
      <c r="Q518" s="127">
        <f t="shared" si="143"/>
        <v>0</v>
      </c>
      <c r="R518" s="1">
        <v>0</v>
      </c>
      <c r="S518" s="127">
        <f t="shared" si="144"/>
        <v>0</v>
      </c>
      <c r="T518" s="127">
        <f t="shared" si="137"/>
        <v>0</v>
      </c>
      <c r="U518" s="127">
        <f t="shared" si="145"/>
        <v>0</v>
      </c>
      <c r="W518" s="127">
        <f t="shared" si="146"/>
        <v>0</v>
      </c>
      <c r="X518" s="125">
        <f t="shared" si="147"/>
        <v>0</v>
      </c>
      <c r="Y518" s="125" t="str">
        <f t="shared" si="138"/>
        <v>ok</v>
      </c>
      <c r="Z518" s="125" t="str">
        <f t="shared" si="148"/>
        <v>ok</v>
      </c>
      <c r="AA518" s="125" t="str">
        <f t="shared" si="149"/>
        <v>ok</v>
      </c>
      <c r="AB518" s="125" t="str">
        <f t="shared" si="150"/>
        <v>ok</v>
      </c>
      <c r="AC518" s="125" t="str">
        <f t="shared" si="151"/>
        <v>ok</v>
      </c>
    </row>
    <row r="519" spans="1:29" x14ac:dyDescent="0.2">
      <c r="A519" s="132">
        <f t="shared" si="152"/>
        <v>511</v>
      </c>
      <c r="B519" s="6"/>
      <c r="C519" s="3"/>
      <c r="D519" s="3"/>
      <c r="E519" s="3"/>
      <c r="F519" s="5"/>
      <c r="G519" s="5"/>
      <c r="H519" s="2">
        <v>0</v>
      </c>
      <c r="I519" s="1">
        <v>0</v>
      </c>
      <c r="J519" s="1">
        <v>0</v>
      </c>
      <c r="K519" s="127">
        <f t="shared" si="135"/>
        <v>0</v>
      </c>
      <c r="L519" s="127">
        <f t="shared" si="139"/>
        <v>0</v>
      </c>
      <c r="M519" s="127">
        <f t="shared" si="136"/>
        <v>0</v>
      </c>
      <c r="N519" s="127">
        <f t="shared" si="140"/>
        <v>0</v>
      </c>
      <c r="O519" s="127">
        <f t="shared" si="141"/>
        <v>0</v>
      </c>
      <c r="P519" s="127">
        <f t="shared" si="142"/>
        <v>0</v>
      </c>
      <c r="Q519" s="127">
        <f t="shared" si="143"/>
        <v>0</v>
      </c>
      <c r="R519" s="1">
        <v>0</v>
      </c>
      <c r="S519" s="127">
        <f t="shared" si="144"/>
        <v>0</v>
      </c>
      <c r="T519" s="127">
        <f t="shared" si="137"/>
        <v>0</v>
      </c>
      <c r="U519" s="127">
        <f t="shared" si="145"/>
        <v>0</v>
      </c>
      <c r="W519" s="127">
        <f t="shared" si="146"/>
        <v>0</v>
      </c>
      <c r="X519" s="125">
        <f t="shared" si="147"/>
        <v>0</v>
      </c>
      <c r="Y519" s="125" t="str">
        <f t="shared" si="138"/>
        <v>ok</v>
      </c>
      <c r="Z519" s="125" t="str">
        <f t="shared" si="148"/>
        <v>ok</v>
      </c>
      <c r="AA519" s="125" t="str">
        <f t="shared" si="149"/>
        <v>ok</v>
      </c>
      <c r="AB519" s="125" t="str">
        <f t="shared" si="150"/>
        <v>ok</v>
      </c>
      <c r="AC519" s="125" t="str">
        <f t="shared" si="151"/>
        <v>ok</v>
      </c>
    </row>
    <row r="520" spans="1:29" x14ac:dyDescent="0.2">
      <c r="A520" s="132">
        <f t="shared" si="152"/>
        <v>512</v>
      </c>
      <c r="B520" s="6"/>
      <c r="C520" s="3"/>
      <c r="D520" s="3"/>
      <c r="E520" s="3"/>
      <c r="F520" s="5"/>
      <c r="G520" s="5"/>
      <c r="H520" s="2">
        <v>0</v>
      </c>
      <c r="I520" s="1">
        <v>0</v>
      </c>
      <c r="J520" s="1">
        <v>0</v>
      </c>
      <c r="K520" s="127">
        <f t="shared" si="135"/>
        <v>0</v>
      </c>
      <c r="L520" s="127">
        <f t="shared" si="139"/>
        <v>0</v>
      </c>
      <c r="M520" s="127">
        <f t="shared" si="136"/>
        <v>0</v>
      </c>
      <c r="N520" s="127">
        <f t="shared" si="140"/>
        <v>0</v>
      </c>
      <c r="O520" s="127">
        <f t="shared" si="141"/>
        <v>0</v>
      </c>
      <c r="P520" s="127">
        <f t="shared" si="142"/>
        <v>0</v>
      </c>
      <c r="Q520" s="127">
        <f t="shared" si="143"/>
        <v>0</v>
      </c>
      <c r="R520" s="1">
        <v>0</v>
      </c>
      <c r="S520" s="127">
        <f t="shared" si="144"/>
        <v>0</v>
      </c>
      <c r="T520" s="127">
        <f t="shared" si="137"/>
        <v>0</v>
      </c>
      <c r="U520" s="127">
        <f t="shared" si="145"/>
        <v>0</v>
      </c>
      <c r="W520" s="127">
        <f t="shared" si="146"/>
        <v>0</v>
      </c>
      <c r="X520" s="125">
        <f t="shared" si="147"/>
        <v>0</v>
      </c>
      <c r="Y520" s="125" t="str">
        <f t="shared" si="138"/>
        <v>ok</v>
      </c>
      <c r="Z520" s="125" t="str">
        <f t="shared" si="148"/>
        <v>ok</v>
      </c>
      <c r="AA520" s="125" t="str">
        <f t="shared" si="149"/>
        <v>ok</v>
      </c>
      <c r="AB520" s="125" t="str">
        <f t="shared" si="150"/>
        <v>ok</v>
      </c>
      <c r="AC520" s="125" t="str">
        <f t="shared" si="151"/>
        <v>ok</v>
      </c>
    </row>
    <row r="521" spans="1:29" x14ac:dyDescent="0.2">
      <c r="A521" s="132">
        <f t="shared" si="152"/>
        <v>513</v>
      </c>
      <c r="B521" s="6"/>
      <c r="C521" s="3"/>
      <c r="D521" s="3"/>
      <c r="E521" s="3"/>
      <c r="F521" s="5"/>
      <c r="G521" s="5"/>
      <c r="H521" s="2">
        <v>0</v>
      </c>
      <c r="I521" s="1">
        <v>0</v>
      </c>
      <c r="J521" s="1">
        <v>0</v>
      </c>
      <c r="K521" s="127">
        <f t="shared" ref="K521:K584" si="153">+H521*I521*$K$6</f>
        <v>0</v>
      </c>
      <c r="L521" s="127">
        <f t="shared" si="139"/>
        <v>0</v>
      </c>
      <c r="M521" s="127">
        <f t="shared" ref="M521:M584" si="154">+H521*J521*$M$6</f>
        <v>0</v>
      </c>
      <c r="N521" s="127">
        <f t="shared" si="140"/>
        <v>0</v>
      </c>
      <c r="O521" s="127">
        <f t="shared" si="141"/>
        <v>0</v>
      </c>
      <c r="P521" s="127">
        <f t="shared" si="142"/>
        <v>0</v>
      </c>
      <c r="Q521" s="127">
        <f t="shared" si="143"/>
        <v>0</v>
      </c>
      <c r="R521" s="1">
        <v>0</v>
      </c>
      <c r="S521" s="127">
        <f t="shared" si="144"/>
        <v>0</v>
      </c>
      <c r="T521" s="127">
        <f t="shared" ref="T521:T584" si="155">K521-N521-P521+R521</f>
        <v>0</v>
      </c>
      <c r="U521" s="127">
        <f t="shared" si="145"/>
        <v>0</v>
      </c>
      <c r="W521" s="127">
        <f t="shared" si="146"/>
        <v>0</v>
      </c>
      <c r="X521" s="125">
        <f t="shared" si="147"/>
        <v>0</v>
      </c>
      <c r="Y521" s="125" t="str">
        <f t="shared" ref="Y521:Y584" si="156">IF(X521&gt;=H521,"ok","too many days")</f>
        <v>ok</v>
      </c>
      <c r="Z521" s="125" t="str">
        <f t="shared" si="148"/>
        <v>ok</v>
      </c>
      <c r="AA521" s="125" t="str">
        <f t="shared" si="149"/>
        <v>ok</v>
      </c>
      <c r="AB521" s="125" t="str">
        <f t="shared" si="150"/>
        <v>ok</v>
      </c>
      <c r="AC521" s="125" t="str">
        <f t="shared" si="151"/>
        <v>ok</v>
      </c>
    </row>
    <row r="522" spans="1:29" x14ac:dyDescent="0.2">
      <c r="A522" s="132">
        <f t="shared" si="152"/>
        <v>514</v>
      </c>
      <c r="B522" s="6"/>
      <c r="C522" s="3"/>
      <c r="D522" s="3"/>
      <c r="E522" s="3"/>
      <c r="F522" s="5"/>
      <c r="G522" s="5"/>
      <c r="H522" s="2">
        <v>0</v>
      </c>
      <c r="I522" s="1">
        <v>0</v>
      </c>
      <c r="J522" s="1">
        <v>0</v>
      </c>
      <c r="K522" s="127">
        <f t="shared" si="153"/>
        <v>0</v>
      </c>
      <c r="L522" s="127">
        <f t="shared" ref="L522:L585" si="157">+H522*I522*$L$6</f>
        <v>0</v>
      </c>
      <c r="M522" s="127">
        <f t="shared" si="154"/>
        <v>0</v>
      </c>
      <c r="N522" s="127">
        <f t="shared" ref="N522:N585" si="158">$N$6*H522*I522</f>
        <v>0</v>
      </c>
      <c r="O522" s="127">
        <f t="shared" ref="O522:O585" si="159">$O$6*H522*J522</f>
        <v>0</v>
      </c>
      <c r="P522" s="127">
        <f t="shared" ref="P522:P585" si="160">IF(F522=1,+$H522*$P$6*I522,0)</f>
        <v>0</v>
      </c>
      <c r="Q522" s="127">
        <f t="shared" ref="Q522:Q585" si="161">IF(F522=1,+$H522*$Q$6*J522,0)</f>
        <v>0</v>
      </c>
      <c r="R522" s="1">
        <v>0</v>
      </c>
      <c r="S522" s="127">
        <f t="shared" ref="S522:S585" si="162">+K522+L522+M522-N522-O522-P522-Q522+R522</f>
        <v>0</v>
      </c>
      <c r="T522" s="127">
        <f t="shared" si="155"/>
        <v>0</v>
      </c>
      <c r="U522" s="127">
        <f t="shared" ref="U522:U585" si="163">L522+M522-O522-Q522</f>
        <v>0</v>
      </c>
      <c r="W522" s="127">
        <f t="shared" ref="W522:W585" si="164">$W$6*I522*H522+R522</f>
        <v>0</v>
      </c>
      <c r="X522" s="125">
        <f t="shared" ref="X522:X585" si="165">NETWORKDAYS(D522,E522)</f>
        <v>0</v>
      </c>
      <c r="Y522" s="125" t="str">
        <f t="shared" si="156"/>
        <v>ok</v>
      </c>
      <c r="Z522" s="125" t="str">
        <f t="shared" ref="Z522:Z585" si="166">IF((I522+J522)&lt;=1,"ok","adjust FTE")</f>
        <v>ok</v>
      </c>
      <c r="AA522" s="125" t="str">
        <f t="shared" ref="AA522:AA585" si="167">IF($H522=0,"ok",IF(AND((I522+J522)&lt;=1,(I522+J522)&lt;&gt;0),"ok","adjust FTE"))</f>
        <v>ok</v>
      </c>
      <c r="AB522" s="125" t="str">
        <f t="shared" ref="AB522:AB585" si="168">IF($H522=0,"ok",IF((F522+G522)=1,"ok","adjust count"))</f>
        <v>ok</v>
      </c>
      <c r="AC522" s="125" t="str">
        <f t="shared" ref="AC522:AC585" si="169">IF(AND(Y522="ok",Z522="ok",AA522="ok",AB522="ok"),"ok","false")</f>
        <v>ok</v>
      </c>
    </row>
    <row r="523" spans="1:29" x14ac:dyDescent="0.2">
      <c r="A523" s="132">
        <f t="shared" si="152"/>
        <v>515</v>
      </c>
      <c r="B523" s="6"/>
      <c r="C523" s="3"/>
      <c r="D523" s="3"/>
      <c r="E523" s="3"/>
      <c r="F523" s="5"/>
      <c r="G523" s="5"/>
      <c r="H523" s="2">
        <v>0</v>
      </c>
      <c r="I523" s="1">
        <v>0</v>
      </c>
      <c r="J523" s="1">
        <v>0</v>
      </c>
      <c r="K523" s="127">
        <f t="shared" si="153"/>
        <v>0</v>
      </c>
      <c r="L523" s="127">
        <f t="shared" si="157"/>
        <v>0</v>
      </c>
      <c r="M523" s="127">
        <f t="shared" si="154"/>
        <v>0</v>
      </c>
      <c r="N523" s="127">
        <f t="shared" si="158"/>
        <v>0</v>
      </c>
      <c r="O523" s="127">
        <f t="shared" si="159"/>
        <v>0</v>
      </c>
      <c r="P523" s="127">
        <f t="shared" si="160"/>
        <v>0</v>
      </c>
      <c r="Q523" s="127">
        <f t="shared" si="161"/>
        <v>0</v>
      </c>
      <c r="R523" s="1">
        <v>0</v>
      </c>
      <c r="S523" s="127">
        <f t="shared" si="162"/>
        <v>0</v>
      </c>
      <c r="T523" s="127">
        <f t="shared" si="155"/>
        <v>0</v>
      </c>
      <c r="U523" s="127">
        <f t="shared" si="163"/>
        <v>0</v>
      </c>
      <c r="W523" s="127">
        <f t="shared" si="164"/>
        <v>0</v>
      </c>
      <c r="X523" s="125">
        <f t="shared" si="165"/>
        <v>0</v>
      </c>
      <c r="Y523" s="125" t="str">
        <f t="shared" si="156"/>
        <v>ok</v>
      </c>
      <c r="Z523" s="125" t="str">
        <f t="shared" si="166"/>
        <v>ok</v>
      </c>
      <c r="AA523" s="125" t="str">
        <f t="shared" si="167"/>
        <v>ok</v>
      </c>
      <c r="AB523" s="125" t="str">
        <f t="shared" si="168"/>
        <v>ok</v>
      </c>
      <c r="AC523" s="125" t="str">
        <f t="shared" si="169"/>
        <v>ok</v>
      </c>
    </row>
    <row r="524" spans="1:29" x14ac:dyDescent="0.2">
      <c r="A524" s="132">
        <f t="shared" si="152"/>
        <v>516</v>
      </c>
      <c r="B524" s="6"/>
      <c r="C524" s="3"/>
      <c r="D524" s="3"/>
      <c r="E524" s="3"/>
      <c r="F524" s="5"/>
      <c r="G524" s="5"/>
      <c r="H524" s="2">
        <v>0</v>
      </c>
      <c r="I524" s="1">
        <v>0</v>
      </c>
      <c r="J524" s="1">
        <v>0</v>
      </c>
      <c r="K524" s="127">
        <f t="shared" si="153"/>
        <v>0</v>
      </c>
      <c r="L524" s="127">
        <f t="shared" si="157"/>
        <v>0</v>
      </c>
      <c r="M524" s="127">
        <f t="shared" si="154"/>
        <v>0</v>
      </c>
      <c r="N524" s="127">
        <f t="shared" si="158"/>
        <v>0</v>
      </c>
      <c r="O524" s="127">
        <f t="shared" si="159"/>
        <v>0</v>
      </c>
      <c r="P524" s="127">
        <f t="shared" si="160"/>
        <v>0</v>
      </c>
      <c r="Q524" s="127">
        <f t="shared" si="161"/>
        <v>0</v>
      </c>
      <c r="R524" s="1">
        <v>0</v>
      </c>
      <c r="S524" s="127">
        <f t="shared" si="162"/>
        <v>0</v>
      </c>
      <c r="T524" s="127">
        <f t="shared" si="155"/>
        <v>0</v>
      </c>
      <c r="U524" s="127">
        <f t="shared" si="163"/>
        <v>0</v>
      </c>
      <c r="W524" s="127">
        <f t="shared" si="164"/>
        <v>0</v>
      </c>
      <c r="X524" s="125">
        <f t="shared" si="165"/>
        <v>0</v>
      </c>
      <c r="Y524" s="125" t="str">
        <f t="shared" si="156"/>
        <v>ok</v>
      </c>
      <c r="Z524" s="125" t="str">
        <f t="shared" si="166"/>
        <v>ok</v>
      </c>
      <c r="AA524" s="125" t="str">
        <f t="shared" si="167"/>
        <v>ok</v>
      </c>
      <c r="AB524" s="125" t="str">
        <f t="shared" si="168"/>
        <v>ok</v>
      </c>
      <c r="AC524" s="125" t="str">
        <f t="shared" si="169"/>
        <v>ok</v>
      </c>
    </row>
    <row r="525" spans="1:29" x14ac:dyDescent="0.2">
      <c r="A525" s="132">
        <f t="shared" si="152"/>
        <v>517</v>
      </c>
      <c r="B525" s="6"/>
      <c r="C525" s="3"/>
      <c r="D525" s="3"/>
      <c r="E525" s="3"/>
      <c r="F525" s="5"/>
      <c r="G525" s="5"/>
      <c r="H525" s="2">
        <v>0</v>
      </c>
      <c r="I525" s="1">
        <v>0</v>
      </c>
      <c r="J525" s="1">
        <v>0</v>
      </c>
      <c r="K525" s="127">
        <f t="shared" si="153"/>
        <v>0</v>
      </c>
      <c r="L525" s="127">
        <f t="shared" si="157"/>
        <v>0</v>
      </c>
      <c r="M525" s="127">
        <f t="shared" si="154"/>
        <v>0</v>
      </c>
      <c r="N525" s="127">
        <f t="shared" si="158"/>
        <v>0</v>
      </c>
      <c r="O525" s="127">
        <f t="shared" si="159"/>
        <v>0</v>
      </c>
      <c r="P525" s="127">
        <f t="shared" si="160"/>
        <v>0</v>
      </c>
      <c r="Q525" s="127">
        <f t="shared" si="161"/>
        <v>0</v>
      </c>
      <c r="R525" s="1">
        <v>0</v>
      </c>
      <c r="S525" s="127">
        <f t="shared" si="162"/>
        <v>0</v>
      </c>
      <c r="T525" s="127">
        <f t="shared" si="155"/>
        <v>0</v>
      </c>
      <c r="U525" s="127">
        <f t="shared" si="163"/>
        <v>0</v>
      </c>
      <c r="W525" s="127">
        <f t="shared" si="164"/>
        <v>0</v>
      </c>
      <c r="X525" s="125">
        <f t="shared" si="165"/>
        <v>0</v>
      </c>
      <c r="Y525" s="125" t="str">
        <f t="shared" si="156"/>
        <v>ok</v>
      </c>
      <c r="Z525" s="125" t="str">
        <f t="shared" si="166"/>
        <v>ok</v>
      </c>
      <c r="AA525" s="125" t="str">
        <f t="shared" si="167"/>
        <v>ok</v>
      </c>
      <c r="AB525" s="125" t="str">
        <f t="shared" si="168"/>
        <v>ok</v>
      </c>
      <c r="AC525" s="125" t="str">
        <f t="shared" si="169"/>
        <v>ok</v>
      </c>
    </row>
    <row r="526" spans="1:29" x14ac:dyDescent="0.2">
      <c r="A526" s="132">
        <f t="shared" si="152"/>
        <v>518</v>
      </c>
      <c r="B526" s="6"/>
      <c r="C526" s="3"/>
      <c r="D526" s="3"/>
      <c r="E526" s="3"/>
      <c r="F526" s="5"/>
      <c r="G526" s="5"/>
      <c r="H526" s="2">
        <v>0</v>
      </c>
      <c r="I526" s="1">
        <v>0</v>
      </c>
      <c r="J526" s="1">
        <v>0</v>
      </c>
      <c r="K526" s="127">
        <f t="shared" si="153"/>
        <v>0</v>
      </c>
      <c r="L526" s="127">
        <f t="shared" si="157"/>
        <v>0</v>
      </c>
      <c r="M526" s="127">
        <f t="shared" si="154"/>
        <v>0</v>
      </c>
      <c r="N526" s="127">
        <f t="shared" si="158"/>
        <v>0</v>
      </c>
      <c r="O526" s="127">
        <f t="shared" si="159"/>
        <v>0</v>
      </c>
      <c r="P526" s="127">
        <f t="shared" si="160"/>
        <v>0</v>
      </c>
      <c r="Q526" s="127">
        <f t="shared" si="161"/>
        <v>0</v>
      </c>
      <c r="R526" s="1">
        <v>0</v>
      </c>
      <c r="S526" s="127">
        <f t="shared" si="162"/>
        <v>0</v>
      </c>
      <c r="T526" s="127">
        <f t="shared" si="155"/>
        <v>0</v>
      </c>
      <c r="U526" s="127">
        <f t="shared" si="163"/>
        <v>0</v>
      </c>
      <c r="W526" s="127">
        <f t="shared" si="164"/>
        <v>0</v>
      </c>
      <c r="X526" s="125">
        <f t="shared" si="165"/>
        <v>0</v>
      </c>
      <c r="Y526" s="125" t="str">
        <f t="shared" si="156"/>
        <v>ok</v>
      </c>
      <c r="Z526" s="125" t="str">
        <f t="shared" si="166"/>
        <v>ok</v>
      </c>
      <c r="AA526" s="125" t="str">
        <f t="shared" si="167"/>
        <v>ok</v>
      </c>
      <c r="AB526" s="125" t="str">
        <f t="shared" si="168"/>
        <v>ok</v>
      </c>
      <c r="AC526" s="125" t="str">
        <f t="shared" si="169"/>
        <v>ok</v>
      </c>
    </row>
    <row r="527" spans="1:29" x14ac:dyDescent="0.2">
      <c r="A527" s="132">
        <f t="shared" si="152"/>
        <v>519</v>
      </c>
      <c r="B527" s="6"/>
      <c r="C527" s="3"/>
      <c r="D527" s="3"/>
      <c r="E527" s="3"/>
      <c r="F527" s="5"/>
      <c r="G527" s="5"/>
      <c r="H527" s="2">
        <v>0</v>
      </c>
      <c r="I527" s="1">
        <v>0</v>
      </c>
      <c r="J527" s="1">
        <v>0</v>
      </c>
      <c r="K527" s="127">
        <f t="shared" si="153"/>
        <v>0</v>
      </c>
      <c r="L527" s="127">
        <f t="shared" si="157"/>
        <v>0</v>
      </c>
      <c r="M527" s="127">
        <f t="shared" si="154"/>
        <v>0</v>
      </c>
      <c r="N527" s="127">
        <f t="shared" si="158"/>
        <v>0</v>
      </c>
      <c r="O527" s="127">
        <f t="shared" si="159"/>
        <v>0</v>
      </c>
      <c r="P527" s="127">
        <f t="shared" si="160"/>
        <v>0</v>
      </c>
      <c r="Q527" s="127">
        <f t="shared" si="161"/>
        <v>0</v>
      </c>
      <c r="R527" s="1">
        <v>0</v>
      </c>
      <c r="S527" s="127">
        <f t="shared" si="162"/>
        <v>0</v>
      </c>
      <c r="T527" s="127">
        <f t="shared" si="155"/>
        <v>0</v>
      </c>
      <c r="U527" s="127">
        <f t="shared" si="163"/>
        <v>0</v>
      </c>
      <c r="W527" s="127">
        <f t="shared" si="164"/>
        <v>0</v>
      </c>
      <c r="X527" s="125">
        <f t="shared" si="165"/>
        <v>0</v>
      </c>
      <c r="Y527" s="125" t="str">
        <f t="shared" si="156"/>
        <v>ok</v>
      </c>
      <c r="Z527" s="125" t="str">
        <f t="shared" si="166"/>
        <v>ok</v>
      </c>
      <c r="AA527" s="125" t="str">
        <f t="shared" si="167"/>
        <v>ok</v>
      </c>
      <c r="AB527" s="125" t="str">
        <f t="shared" si="168"/>
        <v>ok</v>
      </c>
      <c r="AC527" s="125" t="str">
        <f t="shared" si="169"/>
        <v>ok</v>
      </c>
    </row>
    <row r="528" spans="1:29" x14ac:dyDescent="0.2">
      <c r="A528" s="132">
        <f t="shared" si="152"/>
        <v>520</v>
      </c>
      <c r="B528" s="6"/>
      <c r="C528" s="3"/>
      <c r="D528" s="3"/>
      <c r="E528" s="3"/>
      <c r="F528" s="5"/>
      <c r="G528" s="5"/>
      <c r="H528" s="2">
        <v>0</v>
      </c>
      <c r="I528" s="1">
        <v>0</v>
      </c>
      <c r="J528" s="1">
        <v>0</v>
      </c>
      <c r="K528" s="127">
        <f t="shared" si="153"/>
        <v>0</v>
      </c>
      <c r="L528" s="127">
        <f t="shared" si="157"/>
        <v>0</v>
      </c>
      <c r="M528" s="127">
        <f t="shared" si="154"/>
        <v>0</v>
      </c>
      <c r="N528" s="127">
        <f t="shared" si="158"/>
        <v>0</v>
      </c>
      <c r="O528" s="127">
        <f t="shared" si="159"/>
        <v>0</v>
      </c>
      <c r="P528" s="127">
        <f t="shared" si="160"/>
        <v>0</v>
      </c>
      <c r="Q528" s="127">
        <f t="shared" si="161"/>
        <v>0</v>
      </c>
      <c r="R528" s="1">
        <v>0</v>
      </c>
      <c r="S528" s="127">
        <f t="shared" si="162"/>
        <v>0</v>
      </c>
      <c r="T528" s="127">
        <f t="shared" si="155"/>
        <v>0</v>
      </c>
      <c r="U528" s="127">
        <f t="shared" si="163"/>
        <v>0</v>
      </c>
      <c r="W528" s="127">
        <f t="shared" si="164"/>
        <v>0</v>
      </c>
      <c r="X528" s="125">
        <f t="shared" si="165"/>
        <v>0</v>
      </c>
      <c r="Y528" s="125" t="str">
        <f t="shared" si="156"/>
        <v>ok</v>
      </c>
      <c r="Z528" s="125" t="str">
        <f t="shared" si="166"/>
        <v>ok</v>
      </c>
      <c r="AA528" s="125" t="str">
        <f t="shared" si="167"/>
        <v>ok</v>
      </c>
      <c r="AB528" s="125" t="str">
        <f t="shared" si="168"/>
        <v>ok</v>
      </c>
      <c r="AC528" s="125" t="str">
        <f t="shared" si="169"/>
        <v>ok</v>
      </c>
    </row>
    <row r="529" spans="1:29" x14ac:dyDescent="0.2">
      <c r="A529" s="132">
        <f t="shared" si="152"/>
        <v>521</v>
      </c>
      <c r="B529" s="6"/>
      <c r="C529" s="3"/>
      <c r="D529" s="3"/>
      <c r="E529" s="3"/>
      <c r="F529" s="5"/>
      <c r="G529" s="5"/>
      <c r="H529" s="2">
        <v>0</v>
      </c>
      <c r="I529" s="1">
        <v>0</v>
      </c>
      <c r="J529" s="1">
        <v>0</v>
      </c>
      <c r="K529" s="127">
        <f t="shared" si="153"/>
        <v>0</v>
      </c>
      <c r="L529" s="127">
        <f t="shared" si="157"/>
        <v>0</v>
      </c>
      <c r="M529" s="127">
        <f t="shared" si="154"/>
        <v>0</v>
      </c>
      <c r="N529" s="127">
        <f t="shared" si="158"/>
        <v>0</v>
      </c>
      <c r="O529" s="127">
        <f t="shared" si="159"/>
        <v>0</v>
      </c>
      <c r="P529" s="127">
        <f t="shared" si="160"/>
        <v>0</v>
      </c>
      <c r="Q529" s="127">
        <f t="shared" si="161"/>
        <v>0</v>
      </c>
      <c r="R529" s="1">
        <v>0</v>
      </c>
      <c r="S529" s="127">
        <f t="shared" si="162"/>
        <v>0</v>
      </c>
      <c r="T529" s="127">
        <f t="shared" si="155"/>
        <v>0</v>
      </c>
      <c r="U529" s="127">
        <f t="shared" si="163"/>
        <v>0</v>
      </c>
      <c r="W529" s="127">
        <f t="shared" si="164"/>
        <v>0</v>
      </c>
      <c r="X529" s="125">
        <f t="shared" si="165"/>
        <v>0</v>
      </c>
      <c r="Y529" s="125" t="str">
        <f t="shared" si="156"/>
        <v>ok</v>
      </c>
      <c r="Z529" s="125" t="str">
        <f t="shared" si="166"/>
        <v>ok</v>
      </c>
      <c r="AA529" s="125" t="str">
        <f t="shared" si="167"/>
        <v>ok</v>
      </c>
      <c r="AB529" s="125" t="str">
        <f t="shared" si="168"/>
        <v>ok</v>
      </c>
      <c r="AC529" s="125" t="str">
        <f t="shared" si="169"/>
        <v>ok</v>
      </c>
    </row>
    <row r="530" spans="1:29" x14ac:dyDescent="0.2">
      <c r="A530" s="132">
        <f t="shared" si="152"/>
        <v>522</v>
      </c>
      <c r="B530" s="6"/>
      <c r="C530" s="3"/>
      <c r="D530" s="3"/>
      <c r="E530" s="3"/>
      <c r="F530" s="5"/>
      <c r="G530" s="5"/>
      <c r="H530" s="2">
        <v>0</v>
      </c>
      <c r="I530" s="1">
        <v>0</v>
      </c>
      <c r="J530" s="1">
        <v>0</v>
      </c>
      <c r="K530" s="127">
        <f t="shared" si="153"/>
        <v>0</v>
      </c>
      <c r="L530" s="127">
        <f t="shared" si="157"/>
        <v>0</v>
      </c>
      <c r="M530" s="127">
        <f t="shared" si="154"/>
        <v>0</v>
      </c>
      <c r="N530" s="127">
        <f t="shared" si="158"/>
        <v>0</v>
      </c>
      <c r="O530" s="127">
        <f t="shared" si="159"/>
        <v>0</v>
      </c>
      <c r="P530" s="127">
        <f t="shared" si="160"/>
        <v>0</v>
      </c>
      <c r="Q530" s="127">
        <f t="shared" si="161"/>
        <v>0</v>
      </c>
      <c r="R530" s="1">
        <v>0</v>
      </c>
      <c r="S530" s="127">
        <f t="shared" si="162"/>
        <v>0</v>
      </c>
      <c r="T530" s="127">
        <f t="shared" si="155"/>
        <v>0</v>
      </c>
      <c r="U530" s="127">
        <f t="shared" si="163"/>
        <v>0</v>
      </c>
      <c r="W530" s="127">
        <f t="shared" si="164"/>
        <v>0</v>
      </c>
      <c r="X530" s="125">
        <f t="shared" si="165"/>
        <v>0</v>
      </c>
      <c r="Y530" s="125" t="str">
        <f t="shared" si="156"/>
        <v>ok</v>
      </c>
      <c r="Z530" s="125" t="str">
        <f t="shared" si="166"/>
        <v>ok</v>
      </c>
      <c r="AA530" s="125" t="str">
        <f t="shared" si="167"/>
        <v>ok</v>
      </c>
      <c r="AB530" s="125" t="str">
        <f t="shared" si="168"/>
        <v>ok</v>
      </c>
      <c r="AC530" s="125" t="str">
        <f t="shared" si="169"/>
        <v>ok</v>
      </c>
    </row>
    <row r="531" spans="1:29" x14ac:dyDescent="0.2">
      <c r="A531" s="132">
        <f t="shared" si="152"/>
        <v>523</v>
      </c>
      <c r="B531" s="6"/>
      <c r="C531" s="3"/>
      <c r="D531" s="3"/>
      <c r="E531" s="3"/>
      <c r="F531" s="5"/>
      <c r="G531" s="5"/>
      <c r="H531" s="2">
        <v>0</v>
      </c>
      <c r="I531" s="1">
        <v>0</v>
      </c>
      <c r="J531" s="1">
        <v>0</v>
      </c>
      <c r="K531" s="127">
        <f t="shared" si="153"/>
        <v>0</v>
      </c>
      <c r="L531" s="127">
        <f t="shared" si="157"/>
        <v>0</v>
      </c>
      <c r="M531" s="127">
        <f t="shared" si="154"/>
        <v>0</v>
      </c>
      <c r="N531" s="127">
        <f t="shared" si="158"/>
        <v>0</v>
      </c>
      <c r="O531" s="127">
        <f t="shared" si="159"/>
        <v>0</v>
      </c>
      <c r="P531" s="127">
        <f t="shared" si="160"/>
        <v>0</v>
      </c>
      <c r="Q531" s="127">
        <f t="shared" si="161"/>
        <v>0</v>
      </c>
      <c r="R531" s="1">
        <v>0</v>
      </c>
      <c r="S531" s="127">
        <f t="shared" si="162"/>
        <v>0</v>
      </c>
      <c r="T531" s="127">
        <f t="shared" si="155"/>
        <v>0</v>
      </c>
      <c r="U531" s="127">
        <f t="shared" si="163"/>
        <v>0</v>
      </c>
      <c r="W531" s="127">
        <f t="shared" si="164"/>
        <v>0</v>
      </c>
      <c r="X531" s="125">
        <f t="shared" si="165"/>
        <v>0</v>
      </c>
      <c r="Y531" s="125" t="str">
        <f t="shared" si="156"/>
        <v>ok</v>
      </c>
      <c r="Z531" s="125" t="str">
        <f t="shared" si="166"/>
        <v>ok</v>
      </c>
      <c r="AA531" s="125" t="str">
        <f t="shared" si="167"/>
        <v>ok</v>
      </c>
      <c r="AB531" s="125" t="str">
        <f t="shared" si="168"/>
        <v>ok</v>
      </c>
      <c r="AC531" s="125" t="str">
        <f t="shared" si="169"/>
        <v>ok</v>
      </c>
    </row>
    <row r="532" spans="1:29" x14ac:dyDescent="0.2">
      <c r="A532" s="132">
        <f t="shared" si="152"/>
        <v>524</v>
      </c>
      <c r="B532" s="6"/>
      <c r="C532" s="3"/>
      <c r="D532" s="3"/>
      <c r="E532" s="3"/>
      <c r="F532" s="5"/>
      <c r="G532" s="5"/>
      <c r="H532" s="2">
        <v>0</v>
      </c>
      <c r="I532" s="1">
        <v>0</v>
      </c>
      <c r="J532" s="1">
        <v>0</v>
      </c>
      <c r="K532" s="127">
        <f t="shared" si="153"/>
        <v>0</v>
      </c>
      <c r="L532" s="127">
        <f t="shared" si="157"/>
        <v>0</v>
      </c>
      <c r="M532" s="127">
        <f t="shared" si="154"/>
        <v>0</v>
      </c>
      <c r="N532" s="127">
        <f t="shared" si="158"/>
        <v>0</v>
      </c>
      <c r="O532" s="127">
        <f t="shared" si="159"/>
        <v>0</v>
      </c>
      <c r="P532" s="127">
        <f t="shared" si="160"/>
        <v>0</v>
      </c>
      <c r="Q532" s="127">
        <f t="shared" si="161"/>
        <v>0</v>
      </c>
      <c r="R532" s="1">
        <v>0</v>
      </c>
      <c r="S532" s="127">
        <f t="shared" si="162"/>
        <v>0</v>
      </c>
      <c r="T532" s="127">
        <f t="shared" si="155"/>
        <v>0</v>
      </c>
      <c r="U532" s="127">
        <f t="shared" si="163"/>
        <v>0</v>
      </c>
      <c r="W532" s="127">
        <f t="shared" si="164"/>
        <v>0</v>
      </c>
      <c r="X532" s="125">
        <f t="shared" si="165"/>
        <v>0</v>
      </c>
      <c r="Y532" s="125" t="str">
        <f t="shared" si="156"/>
        <v>ok</v>
      </c>
      <c r="Z532" s="125" t="str">
        <f t="shared" si="166"/>
        <v>ok</v>
      </c>
      <c r="AA532" s="125" t="str">
        <f t="shared" si="167"/>
        <v>ok</v>
      </c>
      <c r="AB532" s="125" t="str">
        <f t="shared" si="168"/>
        <v>ok</v>
      </c>
      <c r="AC532" s="125" t="str">
        <f t="shared" si="169"/>
        <v>ok</v>
      </c>
    </row>
    <row r="533" spans="1:29" x14ac:dyDescent="0.2">
      <c r="A533" s="132">
        <f t="shared" si="152"/>
        <v>525</v>
      </c>
      <c r="B533" s="6"/>
      <c r="C533" s="3"/>
      <c r="D533" s="3"/>
      <c r="E533" s="3"/>
      <c r="F533" s="5"/>
      <c r="G533" s="5"/>
      <c r="H533" s="2">
        <v>0</v>
      </c>
      <c r="I533" s="1">
        <v>0</v>
      </c>
      <c r="J533" s="1">
        <v>0</v>
      </c>
      <c r="K533" s="127">
        <f t="shared" si="153"/>
        <v>0</v>
      </c>
      <c r="L533" s="127">
        <f t="shared" si="157"/>
        <v>0</v>
      </c>
      <c r="M533" s="127">
        <f t="shared" si="154"/>
        <v>0</v>
      </c>
      <c r="N533" s="127">
        <f t="shared" si="158"/>
        <v>0</v>
      </c>
      <c r="O533" s="127">
        <f t="shared" si="159"/>
        <v>0</v>
      </c>
      <c r="P533" s="127">
        <f t="shared" si="160"/>
        <v>0</v>
      </c>
      <c r="Q533" s="127">
        <f t="shared" si="161"/>
        <v>0</v>
      </c>
      <c r="R533" s="1">
        <v>0</v>
      </c>
      <c r="S533" s="127">
        <f t="shared" si="162"/>
        <v>0</v>
      </c>
      <c r="T533" s="127">
        <f t="shared" si="155"/>
        <v>0</v>
      </c>
      <c r="U533" s="127">
        <f t="shared" si="163"/>
        <v>0</v>
      </c>
      <c r="W533" s="127">
        <f t="shared" si="164"/>
        <v>0</v>
      </c>
      <c r="X533" s="125">
        <f t="shared" si="165"/>
        <v>0</v>
      </c>
      <c r="Y533" s="125" t="str">
        <f t="shared" si="156"/>
        <v>ok</v>
      </c>
      <c r="Z533" s="125" t="str">
        <f t="shared" si="166"/>
        <v>ok</v>
      </c>
      <c r="AA533" s="125" t="str">
        <f t="shared" si="167"/>
        <v>ok</v>
      </c>
      <c r="AB533" s="125" t="str">
        <f t="shared" si="168"/>
        <v>ok</v>
      </c>
      <c r="AC533" s="125" t="str">
        <f t="shared" si="169"/>
        <v>ok</v>
      </c>
    </row>
    <row r="534" spans="1:29" x14ac:dyDescent="0.2">
      <c r="A534" s="132">
        <f t="shared" si="152"/>
        <v>526</v>
      </c>
      <c r="B534" s="6"/>
      <c r="C534" s="3"/>
      <c r="D534" s="3"/>
      <c r="E534" s="3"/>
      <c r="F534" s="5"/>
      <c r="G534" s="5"/>
      <c r="H534" s="2">
        <v>0</v>
      </c>
      <c r="I534" s="1">
        <v>0</v>
      </c>
      <c r="J534" s="1">
        <v>0</v>
      </c>
      <c r="K534" s="127">
        <f t="shared" si="153"/>
        <v>0</v>
      </c>
      <c r="L534" s="127">
        <f t="shared" si="157"/>
        <v>0</v>
      </c>
      <c r="M534" s="127">
        <f t="shared" si="154"/>
        <v>0</v>
      </c>
      <c r="N534" s="127">
        <f t="shared" si="158"/>
        <v>0</v>
      </c>
      <c r="O534" s="127">
        <f t="shared" si="159"/>
        <v>0</v>
      </c>
      <c r="P534" s="127">
        <f t="shared" si="160"/>
        <v>0</v>
      </c>
      <c r="Q534" s="127">
        <f t="shared" si="161"/>
        <v>0</v>
      </c>
      <c r="R534" s="1">
        <v>0</v>
      </c>
      <c r="S534" s="127">
        <f t="shared" si="162"/>
        <v>0</v>
      </c>
      <c r="T534" s="127">
        <f t="shared" si="155"/>
        <v>0</v>
      </c>
      <c r="U534" s="127">
        <f t="shared" si="163"/>
        <v>0</v>
      </c>
      <c r="W534" s="127">
        <f t="shared" si="164"/>
        <v>0</v>
      </c>
      <c r="X534" s="125">
        <f t="shared" si="165"/>
        <v>0</v>
      </c>
      <c r="Y534" s="125" t="str">
        <f t="shared" si="156"/>
        <v>ok</v>
      </c>
      <c r="Z534" s="125" t="str">
        <f t="shared" si="166"/>
        <v>ok</v>
      </c>
      <c r="AA534" s="125" t="str">
        <f t="shared" si="167"/>
        <v>ok</v>
      </c>
      <c r="AB534" s="125" t="str">
        <f t="shared" si="168"/>
        <v>ok</v>
      </c>
      <c r="AC534" s="125" t="str">
        <f t="shared" si="169"/>
        <v>ok</v>
      </c>
    </row>
    <row r="535" spans="1:29" x14ac:dyDescent="0.2">
      <c r="A535" s="132">
        <f t="shared" si="152"/>
        <v>527</v>
      </c>
      <c r="B535" s="6"/>
      <c r="C535" s="3"/>
      <c r="D535" s="3"/>
      <c r="E535" s="3"/>
      <c r="F535" s="5"/>
      <c r="G535" s="5"/>
      <c r="H535" s="2">
        <v>0</v>
      </c>
      <c r="I535" s="1">
        <v>0</v>
      </c>
      <c r="J535" s="1">
        <v>0</v>
      </c>
      <c r="K535" s="127">
        <f t="shared" si="153"/>
        <v>0</v>
      </c>
      <c r="L535" s="127">
        <f t="shared" si="157"/>
        <v>0</v>
      </c>
      <c r="M535" s="127">
        <f t="shared" si="154"/>
        <v>0</v>
      </c>
      <c r="N535" s="127">
        <f t="shared" si="158"/>
        <v>0</v>
      </c>
      <c r="O535" s="127">
        <f t="shared" si="159"/>
        <v>0</v>
      </c>
      <c r="P535" s="127">
        <f t="shared" si="160"/>
        <v>0</v>
      </c>
      <c r="Q535" s="127">
        <f t="shared" si="161"/>
        <v>0</v>
      </c>
      <c r="R535" s="1">
        <v>0</v>
      </c>
      <c r="S535" s="127">
        <f t="shared" si="162"/>
        <v>0</v>
      </c>
      <c r="T535" s="127">
        <f t="shared" si="155"/>
        <v>0</v>
      </c>
      <c r="U535" s="127">
        <f t="shared" si="163"/>
        <v>0</v>
      </c>
      <c r="W535" s="127">
        <f t="shared" si="164"/>
        <v>0</v>
      </c>
      <c r="X535" s="125">
        <f t="shared" si="165"/>
        <v>0</v>
      </c>
      <c r="Y535" s="125" t="str">
        <f t="shared" si="156"/>
        <v>ok</v>
      </c>
      <c r="Z535" s="125" t="str">
        <f t="shared" si="166"/>
        <v>ok</v>
      </c>
      <c r="AA535" s="125" t="str">
        <f t="shared" si="167"/>
        <v>ok</v>
      </c>
      <c r="AB535" s="125" t="str">
        <f t="shared" si="168"/>
        <v>ok</v>
      </c>
      <c r="AC535" s="125" t="str">
        <f t="shared" si="169"/>
        <v>ok</v>
      </c>
    </row>
    <row r="536" spans="1:29" x14ac:dyDescent="0.2">
      <c r="A536" s="132">
        <f t="shared" si="152"/>
        <v>528</v>
      </c>
      <c r="B536" s="6"/>
      <c r="C536" s="3"/>
      <c r="D536" s="3"/>
      <c r="E536" s="3"/>
      <c r="F536" s="5"/>
      <c r="G536" s="5"/>
      <c r="H536" s="2">
        <v>0</v>
      </c>
      <c r="I536" s="1">
        <v>0</v>
      </c>
      <c r="J536" s="1">
        <v>0</v>
      </c>
      <c r="K536" s="127">
        <f t="shared" si="153"/>
        <v>0</v>
      </c>
      <c r="L536" s="127">
        <f t="shared" si="157"/>
        <v>0</v>
      </c>
      <c r="M536" s="127">
        <f t="shared" si="154"/>
        <v>0</v>
      </c>
      <c r="N536" s="127">
        <f t="shared" si="158"/>
        <v>0</v>
      </c>
      <c r="O536" s="127">
        <f t="shared" si="159"/>
        <v>0</v>
      </c>
      <c r="P536" s="127">
        <f t="shared" si="160"/>
        <v>0</v>
      </c>
      <c r="Q536" s="127">
        <f t="shared" si="161"/>
        <v>0</v>
      </c>
      <c r="R536" s="1">
        <v>0</v>
      </c>
      <c r="S536" s="127">
        <f t="shared" si="162"/>
        <v>0</v>
      </c>
      <c r="T536" s="127">
        <f t="shared" si="155"/>
        <v>0</v>
      </c>
      <c r="U536" s="127">
        <f t="shared" si="163"/>
        <v>0</v>
      </c>
      <c r="W536" s="127">
        <f t="shared" si="164"/>
        <v>0</v>
      </c>
      <c r="X536" s="125">
        <f t="shared" si="165"/>
        <v>0</v>
      </c>
      <c r="Y536" s="125" t="str">
        <f t="shared" si="156"/>
        <v>ok</v>
      </c>
      <c r="Z536" s="125" t="str">
        <f t="shared" si="166"/>
        <v>ok</v>
      </c>
      <c r="AA536" s="125" t="str">
        <f t="shared" si="167"/>
        <v>ok</v>
      </c>
      <c r="AB536" s="125" t="str">
        <f t="shared" si="168"/>
        <v>ok</v>
      </c>
      <c r="AC536" s="125" t="str">
        <f t="shared" si="169"/>
        <v>ok</v>
      </c>
    </row>
    <row r="537" spans="1:29" x14ac:dyDescent="0.2">
      <c r="A537" s="132">
        <f t="shared" si="152"/>
        <v>529</v>
      </c>
      <c r="B537" s="6"/>
      <c r="C537" s="3"/>
      <c r="D537" s="3"/>
      <c r="E537" s="3"/>
      <c r="F537" s="5"/>
      <c r="G537" s="5"/>
      <c r="H537" s="2">
        <v>0</v>
      </c>
      <c r="I537" s="1">
        <v>0</v>
      </c>
      <c r="J537" s="1">
        <v>0</v>
      </c>
      <c r="K537" s="127">
        <f t="shared" si="153"/>
        <v>0</v>
      </c>
      <c r="L537" s="127">
        <f t="shared" si="157"/>
        <v>0</v>
      </c>
      <c r="M537" s="127">
        <f t="shared" si="154"/>
        <v>0</v>
      </c>
      <c r="N537" s="127">
        <f t="shared" si="158"/>
        <v>0</v>
      </c>
      <c r="O537" s="127">
        <f t="shared" si="159"/>
        <v>0</v>
      </c>
      <c r="P537" s="127">
        <f t="shared" si="160"/>
        <v>0</v>
      </c>
      <c r="Q537" s="127">
        <f t="shared" si="161"/>
        <v>0</v>
      </c>
      <c r="R537" s="1">
        <v>0</v>
      </c>
      <c r="S537" s="127">
        <f t="shared" si="162"/>
        <v>0</v>
      </c>
      <c r="T537" s="127">
        <f t="shared" si="155"/>
        <v>0</v>
      </c>
      <c r="U537" s="127">
        <f t="shared" si="163"/>
        <v>0</v>
      </c>
      <c r="W537" s="127">
        <f t="shared" si="164"/>
        <v>0</v>
      </c>
      <c r="X537" s="125">
        <f t="shared" si="165"/>
        <v>0</v>
      </c>
      <c r="Y537" s="125" t="str">
        <f t="shared" si="156"/>
        <v>ok</v>
      </c>
      <c r="Z537" s="125" t="str">
        <f t="shared" si="166"/>
        <v>ok</v>
      </c>
      <c r="AA537" s="125" t="str">
        <f t="shared" si="167"/>
        <v>ok</v>
      </c>
      <c r="AB537" s="125" t="str">
        <f t="shared" si="168"/>
        <v>ok</v>
      </c>
      <c r="AC537" s="125" t="str">
        <f t="shared" si="169"/>
        <v>ok</v>
      </c>
    </row>
    <row r="538" spans="1:29" x14ac:dyDescent="0.2">
      <c r="A538" s="132">
        <f t="shared" si="152"/>
        <v>530</v>
      </c>
      <c r="B538" s="6"/>
      <c r="C538" s="3"/>
      <c r="D538" s="3"/>
      <c r="E538" s="3"/>
      <c r="F538" s="5"/>
      <c r="G538" s="5"/>
      <c r="H538" s="2">
        <v>0</v>
      </c>
      <c r="I538" s="1">
        <v>0</v>
      </c>
      <c r="J538" s="1">
        <v>0</v>
      </c>
      <c r="K538" s="127">
        <f t="shared" si="153"/>
        <v>0</v>
      </c>
      <c r="L538" s="127">
        <f t="shared" si="157"/>
        <v>0</v>
      </c>
      <c r="M538" s="127">
        <f t="shared" si="154"/>
        <v>0</v>
      </c>
      <c r="N538" s="127">
        <f t="shared" si="158"/>
        <v>0</v>
      </c>
      <c r="O538" s="127">
        <f t="shared" si="159"/>
        <v>0</v>
      </c>
      <c r="P538" s="127">
        <f t="shared" si="160"/>
        <v>0</v>
      </c>
      <c r="Q538" s="127">
        <f t="shared" si="161"/>
        <v>0</v>
      </c>
      <c r="R538" s="1">
        <v>0</v>
      </c>
      <c r="S538" s="127">
        <f t="shared" si="162"/>
        <v>0</v>
      </c>
      <c r="T538" s="127">
        <f t="shared" si="155"/>
        <v>0</v>
      </c>
      <c r="U538" s="127">
        <f t="shared" si="163"/>
        <v>0</v>
      </c>
      <c r="W538" s="127">
        <f t="shared" si="164"/>
        <v>0</v>
      </c>
      <c r="X538" s="125">
        <f t="shared" si="165"/>
        <v>0</v>
      </c>
      <c r="Y538" s="125" t="str">
        <f t="shared" si="156"/>
        <v>ok</v>
      </c>
      <c r="Z538" s="125" t="str">
        <f t="shared" si="166"/>
        <v>ok</v>
      </c>
      <c r="AA538" s="125" t="str">
        <f t="shared" si="167"/>
        <v>ok</v>
      </c>
      <c r="AB538" s="125" t="str">
        <f t="shared" si="168"/>
        <v>ok</v>
      </c>
      <c r="AC538" s="125" t="str">
        <f t="shared" si="169"/>
        <v>ok</v>
      </c>
    </row>
    <row r="539" spans="1:29" x14ac:dyDescent="0.2">
      <c r="A539" s="132">
        <f t="shared" si="152"/>
        <v>531</v>
      </c>
      <c r="B539" s="6"/>
      <c r="C539" s="3"/>
      <c r="D539" s="3"/>
      <c r="E539" s="3"/>
      <c r="F539" s="5"/>
      <c r="G539" s="5"/>
      <c r="H539" s="2">
        <v>0</v>
      </c>
      <c r="I539" s="1">
        <v>0</v>
      </c>
      <c r="J539" s="1">
        <v>0</v>
      </c>
      <c r="K539" s="127">
        <f t="shared" si="153"/>
        <v>0</v>
      </c>
      <c r="L539" s="127">
        <f t="shared" si="157"/>
        <v>0</v>
      </c>
      <c r="M539" s="127">
        <f t="shared" si="154"/>
        <v>0</v>
      </c>
      <c r="N539" s="127">
        <f t="shared" si="158"/>
        <v>0</v>
      </c>
      <c r="O539" s="127">
        <f t="shared" si="159"/>
        <v>0</v>
      </c>
      <c r="P539" s="127">
        <f t="shared" si="160"/>
        <v>0</v>
      </c>
      <c r="Q539" s="127">
        <f t="shared" si="161"/>
        <v>0</v>
      </c>
      <c r="R539" s="1">
        <v>0</v>
      </c>
      <c r="S539" s="127">
        <f t="shared" si="162"/>
        <v>0</v>
      </c>
      <c r="T539" s="127">
        <f t="shared" si="155"/>
        <v>0</v>
      </c>
      <c r="U539" s="127">
        <f t="shared" si="163"/>
        <v>0</v>
      </c>
      <c r="W539" s="127">
        <f t="shared" si="164"/>
        <v>0</v>
      </c>
      <c r="X539" s="125">
        <f t="shared" si="165"/>
        <v>0</v>
      </c>
      <c r="Y539" s="125" t="str">
        <f t="shared" si="156"/>
        <v>ok</v>
      </c>
      <c r="Z539" s="125" t="str">
        <f t="shared" si="166"/>
        <v>ok</v>
      </c>
      <c r="AA539" s="125" t="str">
        <f t="shared" si="167"/>
        <v>ok</v>
      </c>
      <c r="AB539" s="125" t="str">
        <f t="shared" si="168"/>
        <v>ok</v>
      </c>
      <c r="AC539" s="125" t="str">
        <f t="shared" si="169"/>
        <v>ok</v>
      </c>
    </row>
    <row r="540" spans="1:29" x14ac:dyDescent="0.2">
      <c r="A540" s="132">
        <f t="shared" si="152"/>
        <v>532</v>
      </c>
      <c r="B540" s="6"/>
      <c r="C540" s="3"/>
      <c r="D540" s="3"/>
      <c r="E540" s="3"/>
      <c r="F540" s="5"/>
      <c r="G540" s="5"/>
      <c r="H540" s="2">
        <v>0</v>
      </c>
      <c r="I540" s="1">
        <v>0</v>
      </c>
      <c r="J540" s="1">
        <v>0</v>
      </c>
      <c r="K540" s="127">
        <f t="shared" si="153"/>
        <v>0</v>
      </c>
      <c r="L540" s="127">
        <f t="shared" si="157"/>
        <v>0</v>
      </c>
      <c r="M540" s="127">
        <f t="shared" si="154"/>
        <v>0</v>
      </c>
      <c r="N540" s="127">
        <f t="shared" si="158"/>
        <v>0</v>
      </c>
      <c r="O540" s="127">
        <f t="shared" si="159"/>
        <v>0</v>
      </c>
      <c r="P540" s="127">
        <f t="shared" si="160"/>
        <v>0</v>
      </c>
      <c r="Q540" s="127">
        <f t="shared" si="161"/>
        <v>0</v>
      </c>
      <c r="R540" s="1">
        <v>0</v>
      </c>
      <c r="S540" s="127">
        <f t="shared" si="162"/>
        <v>0</v>
      </c>
      <c r="T540" s="127">
        <f t="shared" si="155"/>
        <v>0</v>
      </c>
      <c r="U540" s="127">
        <f t="shared" si="163"/>
        <v>0</v>
      </c>
      <c r="W540" s="127">
        <f t="shared" si="164"/>
        <v>0</v>
      </c>
      <c r="X540" s="125">
        <f t="shared" si="165"/>
        <v>0</v>
      </c>
      <c r="Y540" s="125" t="str">
        <f t="shared" si="156"/>
        <v>ok</v>
      </c>
      <c r="Z540" s="125" t="str">
        <f t="shared" si="166"/>
        <v>ok</v>
      </c>
      <c r="AA540" s="125" t="str">
        <f t="shared" si="167"/>
        <v>ok</v>
      </c>
      <c r="AB540" s="125" t="str">
        <f t="shared" si="168"/>
        <v>ok</v>
      </c>
      <c r="AC540" s="125" t="str">
        <f t="shared" si="169"/>
        <v>ok</v>
      </c>
    </row>
    <row r="541" spans="1:29" x14ac:dyDescent="0.2">
      <c r="A541" s="132">
        <f t="shared" si="152"/>
        <v>533</v>
      </c>
      <c r="B541" s="6"/>
      <c r="C541" s="3"/>
      <c r="D541" s="3"/>
      <c r="E541" s="3"/>
      <c r="F541" s="5"/>
      <c r="G541" s="5"/>
      <c r="H541" s="2">
        <v>0</v>
      </c>
      <c r="I541" s="1">
        <v>0</v>
      </c>
      <c r="J541" s="1">
        <v>0</v>
      </c>
      <c r="K541" s="127">
        <f t="shared" si="153"/>
        <v>0</v>
      </c>
      <c r="L541" s="127">
        <f t="shared" si="157"/>
        <v>0</v>
      </c>
      <c r="M541" s="127">
        <f t="shared" si="154"/>
        <v>0</v>
      </c>
      <c r="N541" s="127">
        <f t="shared" si="158"/>
        <v>0</v>
      </c>
      <c r="O541" s="127">
        <f t="shared" si="159"/>
        <v>0</v>
      </c>
      <c r="P541" s="127">
        <f t="shared" si="160"/>
        <v>0</v>
      </c>
      <c r="Q541" s="127">
        <f t="shared" si="161"/>
        <v>0</v>
      </c>
      <c r="R541" s="1">
        <v>0</v>
      </c>
      <c r="S541" s="127">
        <f t="shared" si="162"/>
        <v>0</v>
      </c>
      <c r="T541" s="127">
        <f t="shared" si="155"/>
        <v>0</v>
      </c>
      <c r="U541" s="127">
        <f t="shared" si="163"/>
        <v>0</v>
      </c>
      <c r="W541" s="127">
        <f t="shared" si="164"/>
        <v>0</v>
      </c>
      <c r="X541" s="125">
        <f t="shared" si="165"/>
        <v>0</v>
      </c>
      <c r="Y541" s="125" t="str">
        <f t="shared" si="156"/>
        <v>ok</v>
      </c>
      <c r="Z541" s="125" t="str">
        <f t="shared" si="166"/>
        <v>ok</v>
      </c>
      <c r="AA541" s="125" t="str">
        <f t="shared" si="167"/>
        <v>ok</v>
      </c>
      <c r="AB541" s="125" t="str">
        <f t="shared" si="168"/>
        <v>ok</v>
      </c>
      <c r="AC541" s="125" t="str">
        <f t="shared" si="169"/>
        <v>ok</v>
      </c>
    </row>
    <row r="542" spans="1:29" x14ac:dyDescent="0.2">
      <c r="A542" s="132">
        <f t="shared" si="152"/>
        <v>534</v>
      </c>
      <c r="B542" s="6"/>
      <c r="C542" s="3"/>
      <c r="D542" s="3"/>
      <c r="E542" s="3"/>
      <c r="F542" s="5"/>
      <c r="G542" s="5"/>
      <c r="H542" s="2">
        <v>0</v>
      </c>
      <c r="I542" s="1">
        <v>0</v>
      </c>
      <c r="J542" s="1">
        <v>0</v>
      </c>
      <c r="K542" s="127">
        <f t="shared" si="153"/>
        <v>0</v>
      </c>
      <c r="L542" s="127">
        <f t="shared" si="157"/>
        <v>0</v>
      </c>
      <c r="M542" s="127">
        <f t="shared" si="154"/>
        <v>0</v>
      </c>
      <c r="N542" s="127">
        <f t="shared" si="158"/>
        <v>0</v>
      </c>
      <c r="O542" s="127">
        <f t="shared" si="159"/>
        <v>0</v>
      </c>
      <c r="P542" s="127">
        <f t="shared" si="160"/>
        <v>0</v>
      </c>
      <c r="Q542" s="127">
        <f t="shared" si="161"/>
        <v>0</v>
      </c>
      <c r="R542" s="1">
        <v>0</v>
      </c>
      <c r="S542" s="127">
        <f t="shared" si="162"/>
        <v>0</v>
      </c>
      <c r="T542" s="127">
        <f t="shared" si="155"/>
        <v>0</v>
      </c>
      <c r="U542" s="127">
        <f t="shared" si="163"/>
        <v>0</v>
      </c>
      <c r="W542" s="127">
        <f t="shared" si="164"/>
        <v>0</v>
      </c>
      <c r="X542" s="125">
        <f t="shared" si="165"/>
        <v>0</v>
      </c>
      <c r="Y542" s="125" t="str">
        <f t="shared" si="156"/>
        <v>ok</v>
      </c>
      <c r="Z542" s="125" t="str">
        <f t="shared" si="166"/>
        <v>ok</v>
      </c>
      <c r="AA542" s="125" t="str">
        <f t="shared" si="167"/>
        <v>ok</v>
      </c>
      <c r="AB542" s="125" t="str">
        <f t="shared" si="168"/>
        <v>ok</v>
      </c>
      <c r="AC542" s="125" t="str">
        <f t="shared" si="169"/>
        <v>ok</v>
      </c>
    </row>
    <row r="543" spans="1:29" x14ac:dyDescent="0.2">
      <c r="A543" s="132">
        <f t="shared" ref="A543:A606" si="170">+A542+1</f>
        <v>535</v>
      </c>
      <c r="B543" s="6"/>
      <c r="C543" s="3"/>
      <c r="D543" s="3"/>
      <c r="E543" s="3"/>
      <c r="F543" s="5"/>
      <c r="G543" s="5"/>
      <c r="H543" s="2">
        <v>0</v>
      </c>
      <c r="I543" s="1">
        <v>0</v>
      </c>
      <c r="J543" s="1">
        <v>0</v>
      </c>
      <c r="K543" s="127">
        <f t="shared" si="153"/>
        <v>0</v>
      </c>
      <c r="L543" s="127">
        <f t="shared" si="157"/>
        <v>0</v>
      </c>
      <c r="M543" s="127">
        <f t="shared" si="154"/>
        <v>0</v>
      </c>
      <c r="N543" s="127">
        <f t="shared" si="158"/>
        <v>0</v>
      </c>
      <c r="O543" s="127">
        <f t="shared" si="159"/>
        <v>0</v>
      </c>
      <c r="P543" s="127">
        <f t="shared" si="160"/>
        <v>0</v>
      </c>
      <c r="Q543" s="127">
        <f t="shared" si="161"/>
        <v>0</v>
      </c>
      <c r="R543" s="1">
        <v>0</v>
      </c>
      <c r="S543" s="127">
        <f t="shared" si="162"/>
        <v>0</v>
      </c>
      <c r="T543" s="127">
        <f t="shared" si="155"/>
        <v>0</v>
      </c>
      <c r="U543" s="127">
        <f t="shared" si="163"/>
        <v>0</v>
      </c>
      <c r="W543" s="127">
        <f t="shared" si="164"/>
        <v>0</v>
      </c>
      <c r="X543" s="125">
        <f t="shared" si="165"/>
        <v>0</v>
      </c>
      <c r="Y543" s="125" t="str">
        <f t="shared" si="156"/>
        <v>ok</v>
      </c>
      <c r="Z543" s="125" t="str">
        <f t="shared" si="166"/>
        <v>ok</v>
      </c>
      <c r="AA543" s="125" t="str">
        <f t="shared" si="167"/>
        <v>ok</v>
      </c>
      <c r="AB543" s="125" t="str">
        <f t="shared" si="168"/>
        <v>ok</v>
      </c>
      <c r="AC543" s="125" t="str">
        <f t="shared" si="169"/>
        <v>ok</v>
      </c>
    </row>
    <row r="544" spans="1:29" x14ac:dyDescent="0.2">
      <c r="A544" s="132">
        <f t="shared" si="170"/>
        <v>536</v>
      </c>
      <c r="B544" s="6"/>
      <c r="C544" s="3"/>
      <c r="D544" s="3"/>
      <c r="E544" s="3"/>
      <c r="F544" s="5"/>
      <c r="G544" s="5"/>
      <c r="H544" s="2">
        <v>0</v>
      </c>
      <c r="I544" s="1">
        <v>0</v>
      </c>
      <c r="J544" s="1">
        <v>0</v>
      </c>
      <c r="K544" s="127">
        <f t="shared" si="153"/>
        <v>0</v>
      </c>
      <c r="L544" s="127">
        <f t="shared" si="157"/>
        <v>0</v>
      </c>
      <c r="M544" s="127">
        <f t="shared" si="154"/>
        <v>0</v>
      </c>
      <c r="N544" s="127">
        <f t="shared" si="158"/>
        <v>0</v>
      </c>
      <c r="O544" s="127">
        <f t="shared" si="159"/>
        <v>0</v>
      </c>
      <c r="P544" s="127">
        <f t="shared" si="160"/>
        <v>0</v>
      </c>
      <c r="Q544" s="127">
        <f t="shared" si="161"/>
        <v>0</v>
      </c>
      <c r="R544" s="1">
        <v>0</v>
      </c>
      <c r="S544" s="127">
        <f t="shared" si="162"/>
        <v>0</v>
      </c>
      <c r="T544" s="127">
        <f t="shared" si="155"/>
        <v>0</v>
      </c>
      <c r="U544" s="127">
        <f t="shared" si="163"/>
        <v>0</v>
      </c>
      <c r="W544" s="127">
        <f t="shared" si="164"/>
        <v>0</v>
      </c>
      <c r="X544" s="125">
        <f t="shared" si="165"/>
        <v>0</v>
      </c>
      <c r="Y544" s="125" t="str">
        <f t="shared" si="156"/>
        <v>ok</v>
      </c>
      <c r="Z544" s="125" t="str">
        <f t="shared" si="166"/>
        <v>ok</v>
      </c>
      <c r="AA544" s="125" t="str">
        <f t="shared" si="167"/>
        <v>ok</v>
      </c>
      <c r="AB544" s="125" t="str">
        <f t="shared" si="168"/>
        <v>ok</v>
      </c>
      <c r="AC544" s="125" t="str">
        <f t="shared" si="169"/>
        <v>ok</v>
      </c>
    </row>
    <row r="545" spans="1:29" x14ac:dyDescent="0.2">
      <c r="A545" s="132">
        <f t="shared" si="170"/>
        <v>537</v>
      </c>
      <c r="B545" s="6"/>
      <c r="C545" s="3"/>
      <c r="D545" s="3"/>
      <c r="E545" s="3"/>
      <c r="F545" s="5"/>
      <c r="G545" s="5"/>
      <c r="H545" s="2">
        <v>0</v>
      </c>
      <c r="I545" s="1">
        <v>0</v>
      </c>
      <c r="J545" s="1">
        <v>0</v>
      </c>
      <c r="K545" s="127">
        <f t="shared" si="153"/>
        <v>0</v>
      </c>
      <c r="L545" s="127">
        <f t="shared" si="157"/>
        <v>0</v>
      </c>
      <c r="M545" s="127">
        <f t="shared" si="154"/>
        <v>0</v>
      </c>
      <c r="N545" s="127">
        <f t="shared" si="158"/>
        <v>0</v>
      </c>
      <c r="O545" s="127">
        <f t="shared" si="159"/>
        <v>0</v>
      </c>
      <c r="P545" s="127">
        <f t="shared" si="160"/>
        <v>0</v>
      </c>
      <c r="Q545" s="127">
        <f t="shared" si="161"/>
        <v>0</v>
      </c>
      <c r="R545" s="1">
        <v>0</v>
      </c>
      <c r="S545" s="127">
        <f t="shared" si="162"/>
        <v>0</v>
      </c>
      <c r="T545" s="127">
        <f t="shared" si="155"/>
        <v>0</v>
      </c>
      <c r="U545" s="127">
        <f t="shared" si="163"/>
        <v>0</v>
      </c>
      <c r="W545" s="127">
        <f t="shared" si="164"/>
        <v>0</v>
      </c>
      <c r="X545" s="125">
        <f t="shared" si="165"/>
        <v>0</v>
      </c>
      <c r="Y545" s="125" t="str">
        <f t="shared" si="156"/>
        <v>ok</v>
      </c>
      <c r="Z545" s="125" t="str">
        <f t="shared" si="166"/>
        <v>ok</v>
      </c>
      <c r="AA545" s="125" t="str">
        <f t="shared" si="167"/>
        <v>ok</v>
      </c>
      <c r="AB545" s="125" t="str">
        <f t="shared" si="168"/>
        <v>ok</v>
      </c>
      <c r="AC545" s="125" t="str">
        <f t="shared" si="169"/>
        <v>ok</v>
      </c>
    </row>
    <row r="546" spans="1:29" x14ac:dyDescent="0.2">
      <c r="A546" s="132">
        <f t="shared" si="170"/>
        <v>538</v>
      </c>
      <c r="B546" s="6"/>
      <c r="C546" s="3"/>
      <c r="D546" s="3"/>
      <c r="E546" s="3"/>
      <c r="F546" s="5"/>
      <c r="G546" s="5"/>
      <c r="H546" s="2">
        <v>0</v>
      </c>
      <c r="I546" s="1">
        <v>0</v>
      </c>
      <c r="J546" s="1">
        <v>0</v>
      </c>
      <c r="K546" s="127">
        <f t="shared" si="153"/>
        <v>0</v>
      </c>
      <c r="L546" s="127">
        <f t="shared" si="157"/>
        <v>0</v>
      </c>
      <c r="M546" s="127">
        <f t="shared" si="154"/>
        <v>0</v>
      </c>
      <c r="N546" s="127">
        <f t="shared" si="158"/>
        <v>0</v>
      </c>
      <c r="O546" s="127">
        <f t="shared" si="159"/>
        <v>0</v>
      </c>
      <c r="P546" s="127">
        <f t="shared" si="160"/>
        <v>0</v>
      </c>
      <c r="Q546" s="127">
        <f t="shared" si="161"/>
        <v>0</v>
      </c>
      <c r="R546" s="1">
        <v>0</v>
      </c>
      <c r="S546" s="127">
        <f t="shared" si="162"/>
        <v>0</v>
      </c>
      <c r="T546" s="127">
        <f t="shared" si="155"/>
        <v>0</v>
      </c>
      <c r="U546" s="127">
        <f t="shared" si="163"/>
        <v>0</v>
      </c>
      <c r="W546" s="127">
        <f t="shared" si="164"/>
        <v>0</v>
      </c>
      <c r="X546" s="125">
        <f t="shared" si="165"/>
        <v>0</v>
      </c>
      <c r="Y546" s="125" t="str">
        <f t="shared" si="156"/>
        <v>ok</v>
      </c>
      <c r="Z546" s="125" t="str">
        <f t="shared" si="166"/>
        <v>ok</v>
      </c>
      <c r="AA546" s="125" t="str">
        <f t="shared" si="167"/>
        <v>ok</v>
      </c>
      <c r="AB546" s="125" t="str">
        <f t="shared" si="168"/>
        <v>ok</v>
      </c>
      <c r="AC546" s="125" t="str">
        <f t="shared" si="169"/>
        <v>ok</v>
      </c>
    </row>
    <row r="547" spans="1:29" x14ac:dyDescent="0.2">
      <c r="A547" s="132">
        <f t="shared" si="170"/>
        <v>539</v>
      </c>
      <c r="B547" s="6"/>
      <c r="C547" s="3"/>
      <c r="D547" s="3"/>
      <c r="E547" s="3"/>
      <c r="F547" s="5"/>
      <c r="G547" s="5"/>
      <c r="H547" s="2">
        <v>0</v>
      </c>
      <c r="I547" s="1">
        <v>0</v>
      </c>
      <c r="J547" s="1">
        <v>0</v>
      </c>
      <c r="K547" s="127">
        <f t="shared" si="153"/>
        <v>0</v>
      </c>
      <c r="L547" s="127">
        <f t="shared" si="157"/>
        <v>0</v>
      </c>
      <c r="M547" s="127">
        <f t="shared" si="154"/>
        <v>0</v>
      </c>
      <c r="N547" s="127">
        <f t="shared" si="158"/>
        <v>0</v>
      </c>
      <c r="O547" s="127">
        <f t="shared" si="159"/>
        <v>0</v>
      </c>
      <c r="P547" s="127">
        <f t="shared" si="160"/>
        <v>0</v>
      </c>
      <c r="Q547" s="127">
        <f t="shared" si="161"/>
        <v>0</v>
      </c>
      <c r="R547" s="1">
        <v>0</v>
      </c>
      <c r="S547" s="127">
        <f t="shared" si="162"/>
        <v>0</v>
      </c>
      <c r="T547" s="127">
        <f t="shared" si="155"/>
        <v>0</v>
      </c>
      <c r="U547" s="127">
        <f t="shared" si="163"/>
        <v>0</v>
      </c>
      <c r="W547" s="127">
        <f t="shared" si="164"/>
        <v>0</v>
      </c>
      <c r="X547" s="125">
        <f t="shared" si="165"/>
        <v>0</v>
      </c>
      <c r="Y547" s="125" t="str">
        <f t="shared" si="156"/>
        <v>ok</v>
      </c>
      <c r="Z547" s="125" t="str">
        <f t="shared" si="166"/>
        <v>ok</v>
      </c>
      <c r="AA547" s="125" t="str">
        <f t="shared" si="167"/>
        <v>ok</v>
      </c>
      <c r="AB547" s="125" t="str">
        <f t="shared" si="168"/>
        <v>ok</v>
      </c>
      <c r="AC547" s="125" t="str">
        <f t="shared" si="169"/>
        <v>ok</v>
      </c>
    </row>
    <row r="548" spans="1:29" x14ac:dyDescent="0.2">
      <c r="A548" s="132">
        <f t="shared" si="170"/>
        <v>540</v>
      </c>
      <c r="B548" s="6"/>
      <c r="C548" s="3"/>
      <c r="D548" s="3"/>
      <c r="E548" s="3"/>
      <c r="F548" s="5"/>
      <c r="G548" s="5"/>
      <c r="H548" s="2">
        <v>0</v>
      </c>
      <c r="I548" s="1">
        <v>0</v>
      </c>
      <c r="J548" s="1">
        <v>0</v>
      </c>
      <c r="K548" s="127">
        <f t="shared" si="153"/>
        <v>0</v>
      </c>
      <c r="L548" s="127">
        <f t="shared" si="157"/>
        <v>0</v>
      </c>
      <c r="M548" s="127">
        <f t="shared" si="154"/>
        <v>0</v>
      </c>
      <c r="N548" s="127">
        <f t="shared" si="158"/>
        <v>0</v>
      </c>
      <c r="O548" s="127">
        <f t="shared" si="159"/>
        <v>0</v>
      </c>
      <c r="P548" s="127">
        <f t="shared" si="160"/>
        <v>0</v>
      </c>
      <c r="Q548" s="127">
        <f t="shared" si="161"/>
        <v>0</v>
      </c>
      <c r="R548" s="1">
        <v>0</v>
      </c>
      <c r="S548" s="127">
        <f t="shared" si="162"/>
        <v>0</v>
      </c>
      <c r="T548" s="127">
        <f t="shared" si="155"/>
        <v>0</v>
      </c>
      <c r="U548" s="127">
        <f t="shared" si="163"/>
        <v>0</v>
      </c>
      <c r="W548" s="127">
        <f t="shared" si="164"/>
        <v>0</v>
      </c>
      <c r="X548" s="125">
        <f t="shared" si="165"/>
        <v>0</v>
      </c>
      <c r="Y548" s="125" t="str">
        <f t="shared" si="156"/>
        <v>ok</v>
      </c>
      <c r="Z548" s="125" t="str">
        <f t="shared" si="166"/>
        <v>ok</v>
      </c>
      <c r="AA548" s="125" t="str">
        <f t="shared" si="167"/>
        <v>ok</v>
      </c>
      <c r="AB548" s="125" t="str">
        <f t="shared" si="168"/>
        <v>ok</v>
      </c>
      <c r="AC548" s="125" t="str">
        <f t="shared" si="169"/>
        <v>ok</v>
      </c>
    </row>
    <row r="549" spans="1:29" x14ac:dyDescent="0.2">
      <c r="A549" s="132">
        <f t="shared" si="170"/>
        <v>541</v>
      </c>
      <c r="B549" s="6"/>
      <c r="C549" s="3"/>
      <c r="D549" s="3"/>
      <c r="E549" s="3"/>
      <c r="F549" s="5"/>
      <c r="G549" s="5"/>
      <c r="H549" s="2">
        <v>0</v>
      </c>
      <c r="I549" s="1">
        <v>0</v>
      </c>
      <c r="J549" s="1">
        <v>0</v>
      </c>
      <c r="K549" s="127">
        <f t="shared" si="153"/>
        <v>0</v>
      </c>
      <c r="L549" s="127">
        <f t="shared" si="157"/>
        <v>0</v>
      </c>
      <c r="M549" s="127">
        <f t="shared" si="154"/>
        <v>0</v>
      </c>
      <c r="N549" s="127">
        <f t="shared" si="158"/>
        <v>0</v>
      </c>
      <c r="O549" s="127">
        <f t="shared" si="159"/>
        <v>0</v>
      </c>
      <c r="P549" s="127">
        <f t="shared" si="160"/>
        <v>0</v>
      </c>
      <c r="Q549" s="127">
        <f t="shared" si="161"/>
        <v>0</v>
      </c>
      <c r="R549" s="1">
        <v>0</v>
      </c>
      <c r="S549" s="127">
        <f t="shared" si="162"/>
        <v>0</v>
      </c>
      <c r="T549" s="127">
        <f t="shared" si="155"/>
        <v>0</v>
      </c>
      <c r="U549" s="127">
        <f t="shared" si="163"/>
        <v>0</v>
      </c>
      <c r="W549" s="127">
        <f t="shared" si="164"/>
        <v>0</v>
      </c>
      <c r="X549" s="125">
        <f t="shared" si="165"/>
        <v>0</v>
      </c>
      <c r="Y549" s="125" t="str">
        <f t="shared" si="156"/>
        <v>ok</v>
      </c>
      <c r="Z549" s="125" t="str">
        <f t="shared" si="166"/>
        <v>ok</v>
      </c>
      <c r="AA549" s="125" t="str">
        <f t="shared" si="167"/>
        <v>ok</v>
      </c>
      <c r="AB549" s="125" t="str">
        <f t="shared" si="168"/>
        <v>ok</v>
      </c>
      <c r="AC549" s="125" t="str">
        <f t="shared" si="169"/>
        <v>ok</v>
      </c>
    </row>
    <row r="550" spans="1:29" x14ac:dyDescent="0.2">
      <c r="A550" s="132">
        <f t="shared" si="170"/>
        <v>542</v>
      </c>
      <c r="B550" s="6"/>
      <c r="C550" s="3"/>
      <c r="D550" s="3"/>
      <c r="E550" s="3"/>
      <c r="F550" s="5"/>
      <c r="G550" s="5"/>
      <c r="H550" s="2">
        <v>0</v>
      </c>
      <c r="I550" s="1">
        <v>0</v>
      </c>
      <c r="J550" s="1">
        <v>0</v>
      </c>
      <c r="K550" s="127">
        <f t="shared" si="153"/>
        <v>0</v>
      </c>
      <c r="L550" s="127">
        <f t="shared" si="157"/>
        <v>0</v>
      </c>
      <c r="M550" s="127">
        <f t="shared" si="154"/>
        <v>0</v>
      </c>
      <c r="N550" s="127">
        <f t="shared" si="158"/>
        <v>0</v>
      </c>
      <c r="O550" s="127">
        <f t="shared" si="159"/>
        <v>0</v>
      </c>
      <c r="P550" s="127">
        <f t="shared" si="160"/>
        <v>0</v>
      </c>
      <c r="Q550" s="127">
        <f t="shared" si="161"/>
        <v>0</v>
      </c>
      <c r="R550" s="1">
        <v>0</v>
      </c>
      <c r="S550" s="127">
        <f t="shared" si="162"/>
        <v>0</v>
      </c>
      <c r="T550" s="127">
        <f t="shared" si="155"/>
        <v>0</v>
      </c>
      <c r="U550" s="127">
        <f t="shared" si="163"/>
        <v>0</v>
      </c>
      <c r="W550" s="127">
        <f t="shared" si="164"/>
        <v>0</v>
      </c>
      <c r="X550" s="125">
        <f t="shared" si="165"/>
        <v>0</v>
      </c>
      <c r="Y550" s="125" t="str">
        <f t="shared" si="156"/>
        <v>ok</v>
      </c>
      <c r="Z550" s="125" t="str">
        <f t="shared" si="166"/>
        <v>ok</v>
      </c>
      <c r="AA550" s="125" t="str">
        <f t="shared" si="167"/>
        <v>ok</v>
      </c>
      <c r="AB550" s="125" t="str">
        <f t="shared" si="168"/>
        <v>ok</v>
      </c>
      <c r="AC550" s="125" t="str">
        <f t="shared" si="169"/>
        <v>ok</v>
      </c>
    </row>
    <row r="551" spans="1:29" x14ac:dyDescent="0.2">
      <c r="A551" s="132">
        <f t="shared" si="170"/>
        <v>543</v>
      </c>
      <c r="B551" s="6"/>
      <c r="C551" s="3"/>
      <c r="D551" s="3"/>
      <c r="E551" s="3"/>
      <c r="F551" s="5"/>
      <c r="G551" s="5"/>
      <c r="H551" s="2">
        <v>0</v>
      </c>
      <c r="I551" s="1">
        <v>0</v>
      </c>
      <c r="J551" s="1">
        <v>0</v>
      </c>
      <c r="K551" s="127">
        <f t="shared" si="153"/>
        <v>0</v>
      </c>
      <c r="L551" s="127">
        <f t="shared" si="157"/>
        <v>0</v>
      </c>
      <c r="M551" s="127">
        <f t="shared" si="154"/>
        <v>0</v>
      </c>
      <c r="N551" s="127">
        <f t="shared" si="158"/>
        <v>0</v>
      </c>
      <c r="O551" s="127">
        <f t="shared" si="159"/>
        <v>0</v>
      </c>
      <c r="P551" s="127">
        <f t="shared" si="160"/>
        <v>0</v>
      </c>
      <c r="Q551" s="127">
        <f t="shared" si="161"/>
        <v>0</v>
      </c>
      <c r="R551" s="1">
        <v>0</v>
      </c>
      <c r="S551" s="127">
        <f t="shared" si="162"/>
        <v>0</v>
      </c>
      <c r="T551" s="127">
        <f t="shared" si="155"/>
        <v>0</v>
      </c>
      <c r="U551" s="127">
        <f t="shared" si="163"/>
        <v>0</v>
      </c>
      <c r="W551" s="127">
        <f t="shared" si="164"/>
        <v>0</v>
      </c>
      <c r="X551" s="125">
        <f t="shared" si="165"/>
        <v>0</v>
      </c>
      <c r="Y551" s="125" t="str">
        <f t="shared" si="156"/>
        <v>ok</v>
      </c>
      <c r="Z551" s="125" t="str">
        <f t="shared" si="166"/>
        <v>ok</v>
      </c>
      <c r="AA551" s="125" t="str">
        <f t="shared" si="167"/>
        <v>ok</v>
      </c>
      <c r="AB551" s="125" t="str">
        <f t="shared" si="168"/>
        <v>ok</v>
      </c>
      <c r="AC551" s="125" t="str">
        <f t="shared" si="169"/>
        <v>ok</v>
      </c>
    </row>
    <row r="552" spans="1:29" x14ac:dyDescent="0.2">
      <c r="A552" s="132">
        <f t="shared" si="170"/>
        <v>544</v>
      </c>
      <c r="B552" s="6"/>
      <c r="C552" s="3"/>
      <c r="D552" s="3"/>
      <c r="E552" s="3"/>
      <c r="F552" s="5"/>
      <c r="G552" s="5"/>
      <c r="H552" s="2">
        <v>0</v>
      </c>
      <c r="I552" s="1">
        <v>0</v>
      </c>
      <c r="J552" s="1">
        <v>0</v>
      </c>
      <c r="K552" s="127">
        <f t="shared" si="153"/>
        <v>0</v>
      </c>
      <c r="L552" s="127">
        <f t="shared" si="157"/>
        <v>0</v>
      </c>
      <c r="M552" s="127">
        <f t="shared" si="154"/>
        <v>0</v>
      </c>
      <c r="N552" s="127">
        <f t="shared" si="158"/>
        <v>0</v>
      </c>
      <c r="O552" s="127">
        <f t="shared" si="159"/>
        <v>0</v>
      </c>
      <c r="P552" s="127">
        <f t="shared" si="160"/>
        <v>0</v>
      </c>
      <c r="Q552" s="127">
        <f t="shared" si="161"/>
        <v>0</v>
      </c>
      <c r="R552" s="1">
        <v>0</v>
      </c>
      <c r="S552" s="127">
        <f t="shared" si="162"/>
        <v>0</v>
      </c>
      <c r="T552" s="127">
        <f t="shared" si="155"/>
        <v>0</v>
      </c>
      <c r="U552" s="127">
        <f t="shared" si="163"/>
        <v>0</v>
      </c>
      <c r="W552" s="127">
        <f t="shared" si="164"/>
        <v>0</v>
      </c>
      <c r="X552" s="125">
        <f t="shared" si="165"/>
        <v>0</v>
      </c>
      <c r="Y552" s="125" t="str">
        <f t="shared" si="156"/>
        <v>ok</v>
      </c>
      <c r="Z552" s="125" t="str">
        <f t="shared" si="166"/>
        <v>ok</v>
      </c>
      <c r="AA552" s="125" t="str">
        <f t="shared" si="167"/>
        <v>ok</v>
      </c>
      <c r="AB552" s="125" t="str">
        <f t="shared" si="168"/>
        <v>ok</v>
      </c>
      <c r="AC552" s="125" t="str">
        <f t="shared" si="169"/>
        <v>ok</v>
      </c>
    </row>
    <row r="553" spans="1:29" x14ac:dyDescent="0.2">
      <c r="A553" s="132">
        <f t="shared" si="170"/>
        <v>545</v>
      </c>
      <c r="B553" s="6"/>
      <c r="C553" s="3"/>
      <c r="D553" s="3"/>
      <c r="E553" s="3"/>
      <c r="F553" s="5"/>
      <c r="G553" s="5"/>
      <c r="H553" s="2">
        <v>0</v>
      </c>
      <c r="I553" s="1">
        <v>0</v>
      </c>
      <c r="J553" s="1">
        <v>0</v>
      </c>
      <c r="K553" s="127">
        <f t="shared" si="153"/>
        <v>0</v>
      </c>
      <c r="L553" s="127">
        <f t="shared" si="157"/>
        <v>0</v>
      </c>
      <c r="M553" s="127">
        <f t="shared" si="154"/>
        <v>0</v>
      </c>
      <c r="N553" s="127">
        <f t="shared" si="158"/>
        <v>0</v>
      </c>
      <c r="O553" s="127">
        <f t="shared" si="159"/>
        <v>0</v>
      </c>
      <c r="P553" s="127">
        <f t="shared" si="160"/>
        <v>0</v>
      </c>
      <c r="Q553" s="127">
        <f t="shared" si="161"/>
        <v>0</v>
      </c>
      <c r="R553" s="1">
        <v>0</v>
      </c>
      <c r="S553" s="127">
        <f t="shared" si="162"/>
        <v>0</v>
      </c>
      <c r="T553" s="127">
        <f t="shared" si="155"/>
        <v>0</v>
      </c>
      <c r="U553" s="127">
        <f t="shared" si="163"/>
        <v>0</v>
      </c>
      <c r="W553" s="127">
        <f t="shared" si="164"/>
        <v>0</v>
      </c>
      <c r="X553" s="125">
        <f t="shared" si="165"/>
        <v>0</v>
      </c>
      <c r="Y553" s="125" t="str">
        <f t="shared" si="156"/>
        <v>ok</v>
      </c>
      <c r="Z553" s="125" t="str">
        <f t="shared" si="166"/>
        <v>ok</v>
      </c>
      <c r="AA553" s="125" t="str">
        <f t="shared" si="167"/>
        <v>ok</v>
      </c>
      <c r="AB553" s="125" t="str">
        <f t="shared" si="168"/>
        <v>ok</v>
      </c>
      <c r="AC553" s="125" t="str">
        <f t="shared" si="169"/>
        <v>ok</v>
      </c>
    </row>
    <row r="554" spans="1:29" x14ac:dyDescent="0.2">
      <c r="A554" s="132">
        <f t="shared" si="170"/>
        <v>546</v>
      </c>
      <c r="B554" s="6"/>
      <c r="C554" s="3"/>
      <c r="D554" s="3"/>
      <c r="E554" s="3"/>
      <c r="F554" s="5"/>
      <c r="G554" s="5"/>
      <c r="H554" s="2">
        <v>0</v>
      </c>
      <c r="I554" s="1">
        <v>0</v>
      </c>
      <c r="J554" s="1">
        <v>0</v>
      </c>
      <c r="K554" s="127">
        <f t="shared" si="153"/>
        <v>0</v>
      </c>
      <c r="L554" s="127">
        <f t="shared" si="157"/>
        <v>0</v>
      </c>
      <c r="M554" s="127">
        <f t="shared" si="154"/>
        <v>0</v>
      </c>
      <c r="N554" s="127">
        <f t="shared" si="158"/>
        <v>0</v>
      </c>
      <c r="O554" s="127">
        <f t="shared" si="159"/>
        <v>0</v>
      </c>
      <c r="P554" s="127">
        <f t="shared" si="160"/>
        <v>0</v>
      </c>
      <c r="Q554" s="127">
        <f t="shared" si="161"/>
        <v>0</v>
      </c>
      <c r="R554" s="1">
        <v>0</v>
      </c>
      <c r="S554" s="127">
        <f t="shared" si="162"/>
        <v>0</v>
      </c>
      <c r="T554" s="127">
        <f t="shared" si="155"/>
        <v>0</v>
      </c>
      <c r="U554" s="127">
        <f t="shared" si="163"/>
        <v>0</v>
      </c>
      <c r="W554" s="127">
        <f t="shared" si="164"/>
        <v>0</v>
      </c>
      <c r="X554" s="125">
        <f t="shared" si="165"/>
        <v>0</v>
      </c>
      <c r="Y554" s="125" t="str">
        <f t="shared" si="156"/>
        <v>ok</v>
      </c>
      <c r="Z554" s="125" t="str">
        <f t="shared" si="166"/>
        <v>ok</v>
      </c>
      <c r="AA554" s="125" t="str">
        <f t="shared" si="167"/>
        <v>ok</v>
      </c>
      <c r="AB554" s="125" t="str">
        <f t="shared" si="168"/>
        <v>ok</v>
      </c>
      <c r="AC554" s="125" t="str">
        <f t="shared" si="169"/>
        <v>ok</v>
      </c>
    </row>
    <row r="555" spans="1:29" x14ac:dyDescent="0.2">
      <c r="A555" s="132">
        <f t="shared" si="170"/>
        <v>547</v>
      </c>
      <c r="B555" s="6"/>
      <c r="C555" s="3"/>
      <c r="D555" s="3"/>
      <c r="E555" s="3"/>
      <c r="F555" s="5"/>
      <c r="G555" s="5"/>
      <c r="H555" s="2">
        <v>0</v>
      </c>
      <c r="I555" s="1">
        <v>0</v>
      </c>
      <c r="J555" s="1">
        <v>0</v>
      </c>
      <c r="K555" s="127">
        <f t="shared" si="153"/>
        <v>0</v>
      </c>
      <c r="L555" s="127">
        <f t="shared" si="157"/>
        <v>0</v>
      </c>
      <c r="M555" s="127">
        <f t="shared" si="154"/>
        <v>0</v>
      </c>
      <c r="N555" s="127">
        <f t="shared" si="158"/>
        <v>0</v>
      </c>
      <c r="O555" s="127">
        <f t="shared" si="159"/>
        <v>0</v>
      </c>
      <c r="P555" s="127">
        <f t="shared" si="160"/>
        <v>0</v>
      </c>
      <c r="Q555" s="127">
        <f t="shared" si="161"/>
        <v>0</v>
      </c>
      <c r="R555" s="1">
        <v>0</v>
      </c>
      <c r="S555" s="127">
        <f t="shared" si="162"/>
        <v>0</v>
      </c>
      <c r="T555" s="127">
        <f t="shared" si="155"/>
        <v>0</v>
      </c>
      <c r="U555" s="127">
        <f t="shared" si="163"/>
        <v>0</v>
      </c>
      <c r="W555" s="127">
        <f t="shared" si="164"/>
        <v>0</v>
      </c>
      <c r="X555" s="125">
        <f t="shared" si="165"/>
        <v>0</v>
      </c>
      <c r="Y555" s="125" t="str">
        <f t="shared" si="156"/>
        <v>ok</v>
      </c>
      <c r="Z555" s="125" t="str">
        <f t="shared" si="166"/>
        <v>ok</v>
      </c>
      <c r="AA555" s="125" t="str">
        <f t="shared" si="167"/>
        <v>ok</v>
      </c>
      <c r="AB555" s="125" t="str">
        <f t="shared" si="168"/>
        <v>ok</v>
      </c>
      <c r="AC555" s="125" t="str">
        <f t="shared" si="169"/>
        <v>ok</v>
      </c>
    </row>
    <row r="556" spans="1:29" x14ac:dyDescent="0.2">
      <c r="A556" s="132">
        <f t="shared" si="170"/>
        <v>548</v>
      </c>
      <c r="B556" s="6"/>
      <c r="C556" s="3"/>
      <c r="D556" s="3"/>
      <c r="E556" s="3"/>
      <c r="F556" s="5"/>
      <c r="G556" s="5"/>
      <c r="H556" s="2">
        <v>0</v>
      </c>
      <c r="I556" s="1">
        <v>0</v>
      </c>
      <c r="J556" s="1">
        <v>0</v>
      </c>
      <c r="K556" s="127">
        <f t="shared" si="153"/>
        <v>0</v>
      </c>
      <c r="L556" s="127">
        <f t="shared" si="157"/>
        <v>0</v>
      </c>
      <c r="M556" s="127">
        <f t="shared" si="154"/>
        <v>0</v>
      </c>
      <c r="N556" s="127">
        <f t="shared" si="158"/>
        <v>0</v>
      </c>
      <c r="O556" s="127">
        <f t="shared" si="159"/>
        <v>0</v>
      </c>
      <c r="P556" s="127">
        <f t="shared" si="160"/>
        <v>0</v>
      </c>
      <c r="Q556" s="127">
        <f t="shared" si="161"/>
        <v>0</v>
      </c>
      <c r="R556" s="1">
        <v>0</v>
      </c>
      <c r="S556" s="127">
        <f t="shared" si="162"/>
        <v>0</v>
      </c>
      <c r="T556" s="127">
        <f t="shared" si="155"/>
        <v>0</v>
      </c>
      <c r="U556" s="127">
        <f t="shared" si="163"/>
        <v>0</v>
      </c>
      <c r="W556" s="127">
        <f t="shared" si="164"/>
        <v>0</v>
      </c>
      <c r="X556" s="125">
        <f t="shared" si="165"/>
        <v>0</v>
      </c>
      <c r="Y556" s="125" t="str">
        <f t="shared" si="156"/>
        <v>ok</v>
      </c>
      <c r="Z556" s="125" t="str">
        <f t="shared" si="166"/>
        <v>ok</v>
      </c>
      <c r="AA556" s="125" t="str">
        <f t="shared" si="167"/>
        <v>ok</v>
      </c>
      <c r="AB556" s="125" t="str">
        <f t="shared" si="168"/>
        <v>ok</v>
      </c>
      <c r="AC556" s="125" t="str">
        <f t="shared" si="169"/>
        <v>ok</v>
      </c>
    </row>
    <row r="557" spans="1:29" x14ac:dyDescent="0.2">
      <c r="A557" s="132">
        <f t="shared" si="170"/>
        <v>549</v>
      </c>
      <c r="B557" s="6"/>
      <c r="C557" s="3"/>
      <c r="D557" s="3"/>
      <c r="E557" s="3"/>
      <c r="F557" s="5"/>
      <c r="G557" s="5"/>
      <c r="H557" s="2">
        <v>0</v>
      </c>
      <c r="I557" s="1">
        <v>0</v>
      </c>
      <c r="J557" s="1">
        <v>0</v>
      </c>
      <c r="K557" s="127">
        <f t="shared" si="153"/>
        <v>0</v>
      </c>
      <c r="L557" s="127">
        <f t="shared" si="157"/>
        <v>0</v>
      </c>
      <c r="M557" s="127">
        <f t="shared" si="154"/>
        <v>0</v>
      </c>
      <c r="N557" s="127">
        <f t="shared" si="158"/>
        <v>0</v>
      </c>
      <c r="O557" s="127">
        <f t="shared" si="159"/>
        <v>0</v>
      </c>
      <c r="P557" s="127">
        <f t="shared" si="160"/>
        <v>0</v>
      </c>
      <c r="Q557" s="127">
        <f t="shared" si="161"/>
        <v>0</v>
      </c>
      <c r="R557" s="1">
        <v>0</v>
      </c>
      <c r="S557" s="127">
        <f t="shared" si="162"/>
        <v>0</v>
      </c>
      <c r="T557" s="127">
        <f t="shared" si="155"/>
        <v>0</v>
      </c>
      <c r="U557" s="127">
        <f t="shared" si="163"/>
        <v>0</v>
      </c>
      <c r="W557" s="127">
        <f t="shared" si="164"/>
        <v>0</v>
      </c>
      <c r="X557" s="125">
        <f t="shared" si="165"/>
        <v>0</v>
      </c>
      <c r="Y557" s="125" t="str">
        <f t="shared" si="156"/>
        <v>ok</v>
      </c>
      <c r="Z557" s="125" t="str">
        <f t="shared" si="166"/>
        <v>ok</v>
      </c>
      <c r="AA557" s="125" t="str">
        <f t="shared" si="167"/>
        <v>ok</v>
      </c>
      <c r="AB557" s="125" t="str">
        <f t="shared" si="168"/>
        <v>ok</v>
      </c>
      <c r="AC557" s="125" t="str">
        <f t="shared" si="169"/>
        <v>ok</v>
      </c>
    </row>
    <row r="558" spans="1:29" x14ac:dyDescent="0.2">
      <c r="A558" s="132">
        <f t="shared" si="170"/>
        <v>550</v>
      </c>
      <c r="B558" s="6"/>
      <c r="C558" s="3"/>
      <c r="D558" s="3"/>
      <c r="E558" s="3"/>
      <c r="F558" s="5"/>
      <c r="G558" s="5"/>
      <c r="H558" s="2">
        <v>0</v>
      </c>
      <c r="I558" s="1">
        <v>0</v>
      </c>
      <c r="J558" s="1">
        <v>0</v>
      </c>
      <c r="K558" s="127">
        <f t="shared" si="153"/>
        <v>0</v>
      </c>
      <c r="L558" s="127">
        <f t="shared" si="157"/>
        <v>0</v>
      </c>
      <c r="M558" s="127">
        <f t="shared" si="154"/>
        <v>0</v>
      </c>
      <c r="N558" s="127">
        <f t="shared" si="158"/>
        <v>0</v>
      </c>
      <c r="O558" s="127">
        <f t="shared" si="159"/>
        <v>0</v>
      </c>
      <c r="P558" s="127">
        <f t="shared" si="160"/>
        <v>0</v>
      </c>
      <c r="Q558" s="127">
        <f t="shared" si="161"/>
        <v>0</v>
      </c>
      <c r="R558" s="1">
        <v>0</v>
      </c>
      <c r="S558" s="127">
        <f t="shared" si="162"/>
        <v>0</v>
      </c>
      <c r="T558" s="127">
        <f t="shared" si="155"/>
        <v>0</v>
      </c>
      <c r="U558" s="127">
        <f t="shared" si="163"/>
        <v>0</v>
      </c>
      <c r="W558" s="127">
        <f t="shared" si="164"/>
        <v>0</v>
      </c>
      <c r="X558" s="125">
        <f t="shared" si="165"/>
        <v>0</v>
      </c>
      <c r="Y558" s="125" t="str">
        <f t="shared" si="156"/>
        <v>ok</v>
      </c>
      <c r="Z558" s="125" t="str">
        <f t="shared" si="166"/>
        <v>ok</v>
      </c>
      <c r="AA558" s="125" t="str">
        <f t="shared" si="167"/>
        <v>ok</v>
      </c>
      <c r="AB558" s="125" t="str">
        <f t="shared" si="168"/>
        <v>ok</v>
      </c>
      <c r="AC558" s="125" t="str">
        <f t="shared" si="169"/>
        <v>ok</v>
      </c>
    </row>
    <row r="559" spans="1:29" x14ac:dyDescent="0.2">
      <c r="A559" s="132">
        <f t="shared" si="170"/>
        <v>551</v>
      </c>
      <c r="B559" s="6"/>
      <c r="C559" s="3"/>
      <c r="D559" s="3"/>
      <c r="E559" s="3"/>
      <c r="F559" s="5"/>
      <c r="G559" s="5"/>
      <c r="H559" s="2">
        <v>0</v>
      </c>
      <c r="I559" s="1">
        <v>0</v>
      </c>
      <c r="J559" s="1">
        <v>0</v>
      </c>
      <c r="K559" s="127">
        <f t="shared" si="153"/>
        <v>0</v>
      </c>
      <c r="L559" s="127">
        <f t="shared" si="157"/>
        <v>0</v>
      </c>
      <c r="M559" s="127">
        <f t="shared" si="154"/>
        <v>0</v>
      </c>
      <c r="N559" s="127">
        <f t="shared" si="158"/>
        <v>0</v>
      </c>
      <c r="O559" s="127">
        <f t="shared" si="159"/>
        <v>0</v>
      </c>
      <c r="P559" s="127">
        <f t="shared" si="160"/>
        <v>0</v>
      </c>
      <c r="Q559" s="127">
        <f t="shared" si="161"/>
        <v>0</v>
      </c>
      <c r="R559" s="1">
        <v>0</v>
      </c>
      <c r="S559" s="127">
        <f t="shared" si="162"/>
        <v>0</v>
      </c>
      <c r="T559" s="127">
        <f t="shared" si="155"/>
        <v>0</v>
      </c>
      <c r="U559" s="127">
        <f t="shared" si="163"/>
        <v>0</v>
      </c>
      <c r="W559" s="127">
        <f t="shared" si="164"/>
        <v>0</v>
      </c>
      <c r="X559" s="125">
        <f t="shared" si="165"/>
        <v>0</v>
      </c>
      <c r="Y559" s="125" t="str">
        <f t="shared" si="156"/>
        <v>ok</v>
      </c>
      <c r="Z559" s="125" t="str">
        <f t="shared" si="166"/>
        <v>ok</v>
      </c>
      <c r="AA559" s="125" t="str">
        <f t="shared" si="167"/>
        <v>ok</v>
      </c>
      <c r="AB559" s="125" t="str">
        <f t="shared" si="168"/>
        <v>ok</v>
      </c>
      <c r="AC559" s="125" t="str">
        <f t="shared" si="169"/>
        <v>ok</v>
      </c>
    </row>
    <row r="560" spans="1:29" x14ac:dyDescent="0.2">
      <c r="A560" s="132">
        <f t="shared" si="170"/>
        <v>552</v>
      </c>
      <c r="B560" s="6"/>
      <c r="C560" s="3"/>
      <c r="D560" s="3"/>
      <c r="E560" s="3"/>
      <c r="F560" s="5"/>
      <c r="G560" s="5"/>
      <c r="H560" s="2">
        <v>0</v>
      </c>
      <c r="I560" s="1">
        <v>0</v>
      </c>
      <c r="J560" s="1">
        <v>0</v>
      </c>
      <c r="K560" s="127">
        <f t="shared" si="153"/>
        <v>0</v>
      </c>
      <c r="L560" s="127">
        <f t="shared" si="157"/>
        <v>0</v>
      </c>
      <c r="M560" s="127">
        <f t="shared" si="154"/>
        <v>0</v>
      </c>
      <c r="N560" s="127">
        <f t="shared" si="158"/>
        <v>0</v>
      </c>
      <c r="O560" s="127">
        <f t="shared" si="159"/>
        <v>0</v>
      </c>
      <c r="P560" s="127">
        <f t="shared" si="160"/>
        <v>0</v>
      </c>
      <c r="Q560" s="127">
        <f t="shared" si="161"/>
        <v>0</v>
      </c>
      <c r="R560" s="1">
        <v>0</v>
      </c>
      <c r="S560" s="127">
        <f t="shared" si="162"/>
        <v>0</v>
      </c>
      <c r="T560" s="127">
        <f t="shared" si="155"/>
        <v>0</v>
      </c>
      <c r="U560" s="127">
        <f t="shared" si="163"/>
        <v>0</v>
      </c>
      <c r="W560" s="127">
        <f t="shared" si="164"/>
        <v>0</v>
      </c>
      <c r="X560" s="125">
        <f t="shared" si="165"/>
        <v>0</v>
      </c>
      <c r="Y560" s="125" t="str">
        <f t="shared" si="156"/>
        <v>ok</v>
      </c>
      <c r="Z560" s="125" t="str">
        <f t="shared" si="166"/>
        <v>ok</v>
      </c>
      <c r="AA560" s="125" t="str">
        <f t="shared" si="167"/>
        <v>ok</v>
      </c>
      <c r="AB560" s="125" t="str">
        <f t="shared" si="168"/>
        <v>ok</v>
      </c>
      <c r="AC560" s="125" t="str">
        <f t="shared" si="169"/>
        <v>ok</v>
      </c>
    </row>
    <row r="561" spans="1:29" x14ac:dyDescent="0.2">
      <c r="A561" s="132">
        <f t="shared" si="170"/>
        <v>553</v>
      </c>
      <c r="B561" s="6"/>
      <c r="C561" s="3"/>
      <c r="D561" s="3"/>
      <c r="E561" s="3"/>
      <c r="F561" s="5"/>
      <c r="G561" s="5"/>
      <c r="H561" s="2">
        <v>0</v>
      </c>
      <c r="I561" s="1">
        <v>0</v>
      </c>
      <c r="J561" s="1">
        <v>0</v>
      </c>
      <c r="K561" s="127">
        <f t="shared" si="153"/>
        <v>0</v>
      </c>
      <c r="L561" s="127">
        <f t="shared" si="157"/>
        <v>0</v>
      </c>
      <c r="M561" s="127">
        <f t="shared" si="154"/>
        <v>0</v>
      </c>
      <c r="N561" s="127">
        <f t="shared" si="158"/>
        <v>0</v>
      </c>
      <c r="O561" s="127">
        <f t="shared" si="159"/>
        <v>0</v>
      </c>
      <c r="P561" s="127">
        <f t="shared" si="160"/>
        <v>0</v>
      </c>
      <c r="Q561" s="127">
        <f t="shared" si="161"/>
        <v>0</v>
      </c>
      <c r="R561" s="1">
        <v>0</v>
      </c>
      <c r="S561" s="127">
        <f t="shared" si="162"/>
        <v>0</v>
      </c>
      <c r="T561" s="127">
        <f t="shared" si="155"/>
        <v>0</v>
      </c>
      <c r="U561" s="127">
        <f t="shared" si="163"/>
        <v>0</v>
      </c>
      <c r="W561" s="127">
        <f t="shared" si="164"/>
        <v>0</v>
      </c>
      <c r="X561" s="125">
        <f t="shared" si="165"/>
        <v>0</v>
      </c>
      <c r="Y561" s="125" t="str">
        <f t="shared" si="156"/>
        <v>ok</v>
      </c>
      <c r="Z561" s="125" t="str">
        <f t="shared" si="166"/>
        <v>ok</v>
      </c>
      <c r="AA561" s="125" t="str">
        <f t="shared" si="167"/>
        <v>ok</v>
      </c>
      <c r="AB561" s="125" t="str">
        <f t="shared" si="168"/>
        <v>ok</v>
      </c>
      <c r="AC561" s="125" t="str">
        <f t="shared" si="169"/>
        <v>ok</v>
      </c>
    </row>
    <row r="562" spans="1:29" x14ac:dyDescent="0.2">
      <c r="A562" s="132">
        <f t="shared" si="170"/>
        <v>554</v>
      </c>
      <c r="B562" s="6"/>
      <c r="C562" s="3"/>
      <c r="D562" s="3"/>
      <c r="E562" s="3"/>
      <c r="F562" s="5"/>
      <c r="G562" s="5"/>
      <c r="H562" s="2">
        <v>0</v>
      </c>
      <c r="I562" s="1">
        <v>0</v>
      </c>
      <c r="J562" s="1">
        <v>0</v>
      </c>
      <c r="K562" s="127">
        <f t="shared" si="153"/>
        <v>0</v>
      </c>
      <c r="L562" s="127">
        <f t="shared" si="157"/>
        <v>0</v>
      </c>
      <c r="M562" s="127">
        <f t="shared" si="154"/>
        <v>0</v>
      </c>
      <c r="N562" s="127">
        <f t="shared" si="158"/>
        <v>0</v>
      </c>
      <c r="O562" s="127">
        <f t="shared" si="159"/>
        <v>0</v>
      </c>
      <c r="P562" s="127">
        <f t="shared" si="160"/>
        <v>0</v>
      </c>
      <c r="Q562" s="127">
        <f t="shared" si="161"/>
        <v>0</v>
      </c>
      <c r="R562" s="1">
        <v>0</v>
      </c>
      <c r="S562" s="127">
        <f t="shared" si="162"/>
        <v>0</v>
      </c>
      <c r="T562" s="127">
        <f t="shared" si="155"/>
        <v>0</v>
      </c>
      <c r="U562" s="127">
        <f t="shared" si="163"/>
        <v>0</v>
      </c>
      <c r="W562" s="127">
        <f t="shared" si="164"/>
        <v>0</v>
      </c>
      <c r="X562" s="125">
        <f t="shared" si="165"/>
        <v>0</v>
      </c>
      <c r="Y562" s="125" t="str">
        <f t="shared" si="156"/>
        <v>ok</v>
      </c>
      <c r="Z562" s="125" t="str">
        <f t="shared" si="166"/>
        <v>ok</v>
      </c>
      <c r="AA562" s="125" t="str">
        <f t="shared" si="167"/>
        <v>ok</v>
      </c>
      <c r="AB562" s="125" t="str">
        <f t="shared" si="168"/>
        <v>ok</v>
      </c>
      <c r="AC562" s="125" t="str">
        <f t="shared" si="169"/>
        <v>ok</v>
      </c>
    </row>
    <row r="563" spans="1:29" x14ac:dyDescent="0.2">
      <c r="A563" s="132">
        <f t="shared" si="170"/>
        <v>555</v>
      </c>
      <c r="B563" s="6"/>
      <c r="C563" s="3"/>
      <c r="D563" s="3"/>
      <c r="E563" s="3"/>
      <c r="F563" s="5"/>
      <c r="G563" s="5"/>
      <c r="H563" s="2">
        <v>0</v>
      </c>
      <c r="I563" s="1">
        <v>0</v>
      </c>
      <c r="J563" s="1">
        <v>0</v>
      </c>
      <c r="K563" s="127">
        <f t="shared" si="153"/>
        <v>0</v>
      </c>
      <c r="L563" s="127">
        <f t="shared" si="157"/>
        <v>0</v>
      </c>
      <c r="M563" s="127">
        <f t="shared" si="154"/>
        <v>0</v>
      </c>
      <c r="N563" s="127">
        <f t="shared" si="158"/>
        <v>0</v>
      </c>
      <c r="O563" s="127">
        <f t="shared" si="159"/>
        <v>0</v>
      </c>
      <c r="P563" s="127">
        <f t="shared" si="160"/>
        <v>0</v>
      </c>
      <c r="Q563" s="127">
        <f t="shared" si="161"/>
        <v>0</v>
      </c>
      <c r="R563" s="1">
        <v>0</v>
      </c>
      <c r="S563" s="127">
        <f t="shared" si="162"/>
        <v>0</v>
      </c>
      <c r="T563" s="127">
        <f t="shared" si="155"/>
        <v>0</v>
      </c>
      <c r="U563" s="127">
        <f t="shared" si="163"/>
        <v>0</v>
      </c>
      <c r="W563" s="127">
        <f t="shared" si="164"/>
        <v>0</v>
      </c>
      <c r="X563" s="125">
        <f t="shared" si="165"/>
        <v>0</v>
      </c>
      <c r="Y563" s="125" t="str">
        <f t="shared" si="156"/>
        <v>ok</v>
      </c>
      <c r="Z563" s="125" t="str">
        <f t="shared" si="166"/>
        <v>ok</v>
      </c>
      <c r="AA563" s="125" t="str">
        <f t="shared" si="167"/>
        <v>ok</v>
      </c>
      <c r="AB563" s="125" t="str">
        <f t="shared" si="168"/>
        <v>ok</v>
      </c>
      <c r="AC563" s="125" t="str">
        <f t="shared" si="169"/>
        <v>ok</v>
      </c>
    </row>
    <row r="564" spans="1:29" x14ac:dyDescent="0.2">
      <c r="A564" s="132">
        <f t="shared" si="170"/>
        <v>556</v>
      </c>
      <c r="B564" s="6"/>
      <c r="C564" s="3"/>
      <c r="D564" s="3"/>
      <c r="E564" s="3"/>
      <c r="F564" s="5"/>
      <c r="G564" s="5"/>
      <c r="H564" s="2">
        <v>0</v>
      </c>
      <c r="I564" s="1">
        <v>0</v>
      </c>
      <c r="J564" s="1">
        <v>0</v>
      </c>
      <c r="K564" s="127">
        <f t="shared" si="153"/>
        <v>0</v>
      </c>
      <c r="L564" s="127">
        <f t="shared" si="157"/>
        <v>0</v>
      </c>
      <c r="M564" s="127">
        <f t="shared" si="154"/>
        <v>0</v>
      </c>
      <c r="N564" s="127">
        <f t="shared" si="158"/>
        <v>0</v>
      </c>
      <c r="O564" s="127">
        <f t="shared" si="159"/>
        <v>0</v>
      </c>
      <c r="P564" s="127">
        <f t="shared" si="160"/>
        <v>0</v>
      </c>
      <c r="Q564" s="127">
        <f t="shared" si="161"/>
        <v>0</v>
      </c>
      <c r="R564" s="1">
        <v>0</v>
      </c>
      <c r="S564" s="127">
        <f t="shared" si="162"/>
        <v>0</v>
      </c>
      <c r="T564" s="127">
        <f t="shared" si="155"/>
        <v>0</v>
      </c>
      <c r="U564" s="127">
        <f t="shared" si="163"/>
        <v>0</v>
      </c>
      <c r="W564" s="127">
        <f t="shared" si="164"/>
        <v>0</v>
      </c>
      <c r="X564" s="125">
        <f t="shared" si="165"/>
        <v>0</v>
      </c>
      <c r="Y564" s="125" t="str">
        <f t="shared" si="156"/>
        <v>ok</v>
      </c>
      <c r="Z564" s="125" t="str">
        <f t="shared" si="166"/>
        <v>ok</v>
      </c>
      <c r="AA564" s="125" t="str">
        <f t="shared" si="167"/>
        <v>ok</v>
      </c>
      <c r="AB564" s="125" t="str">
        <f t="shared" si="168"/>
        <v>ok</v>
      </c>
      <c r="AC564" s="125" t="str">
        <f t="shared" si="169"/>
        <v>ok</v>
      </c>
    </row>
    <row r="565" spans="1:29" x14ac:dyDescent="0.2">
      <c r="A565" s="132">
        <f t="shared" si="170"/>
        <v>557</v>
      </c>
      <c r="B565" s="6"/>
      <c r="C565" s="3"/>
      <c r="D565" s="3"/>
      <c r="E565" s="3"/>
      <c r="F565" s="5"/>
      <c r="G565" s="5"/>
      <c r="H565" s="2">
        <v>0</v>
      </c>
      <c r="I565" s="1">
        <v>0</v>
      </c>
      <c r="J565" s="1">
        <v>0</v>
      </c>
      <c r="K565" s="127">
        <f t="shared" si="153"/>
        <v>0</v>
      </c>
      <c r="L565" s="127">
        <f t="shared" si="157"/>
        <v>0</v>
      </c>
      <c r="M565" s="127">
        <f t="shared" si="154"/>
        <v>0</v>
      </c>
      <c r="N565" s="127">
        <f t="shared" si="158"/>
        <v>0</v>
      </c>
      <c r="O565" s="127">
        <f t="shared" si="159"/>
        <v>0</v>
      </c>
      <c r="P565" s="127">
        <f t="shared" si="160"/>
        <v>0</v>
      </c>
      <c r="Q565" s="127">
        <f t="shared" si="161"/>
        <v>0</v>
      </c>
      <c r="R565" s="1">
        <v>0</v>
      </c>
      <c r="S565" s="127">
        <f t="shared" si="162"/>
        <v>0</v>
      </c>
      <c r="T565" s="127">
        <f t="shared" si="155"/>
        <v>0</v>
      </c>
      <c r="U565" s="127">
        <f t="shared" si="163"/>
        <v>0</v>
      </c>
      <c r="W565" s="127">
        <f t="shared" si="164"/>
        <v>0</v>
      </c>
      <c r="X565" s="125">
        <f t="shared" si="165"/>
        <v>0</v>
      </c>
      <c r="Y565" s="125" t="str">
        <f t="shared" si="156"/>
        <v>ok</v>
      </c>
      <c r="Z565" s="125" t="str">
        <f t="shared" si="166"/>
        <v>ok</v>
      </c>
      <c r="AA565" s="125" t="str">
        <f t="shared" si="167"/>
        <v>ok</v>
      </c>
      <c r="AB565" s="125" t="str">
        <f t="shared" si="168"/>
        <v>ok</v>
      </c>
      <c r="AC565" s="125" t="str">
        <f t="shared" si="169"/>
        <v>ok</v>
      </c>
    </row>
    <row r="566" spans="1:29" x14ac:dyDescent="0.2">
      <c r="A566" s="132">
        <f t="shared" si="170"/>
        <v>558</v>
      </c>
      <c r="B566" s="6"/>
      <c r="C566" s="3"/>
      <c r="D566" s="3"/>
      <c r="E566" s="3"/>
      <c r="F566" s="5"/>
      <c r="G566" s="5"/>
      <c r="H566" s="2">
        <v>0</v>
      </c>
      <c r="I566" s="1">
        <v>0</v>
      </c>
      <c r="J566" s="1">
        <v>0</v>
      </c>
      <c r="K566" s="127">
        <f t="shared" si="153"/>
        <v>0</v>
      </c>
      <c r="L566" s="127">
        <f t="shared" si="157"/>
        <v>0</v>
      </c>
      <c r="M566" s="127">
        <f t="shared" si="154"/>
        <v>0</v>
      </c>
      <c r="N566" s="127">
        <f t="shared" si="158"/>
        <v>0</v>
      </c>
      <c r="O566" s="127">
        <f t="shared" si="159"/>
        <v>0</v>
      </c>
      <c r="P566" s="127">
        <f t="shared" si="160"/>
        <v>0</v>
      </c>
      <c r="Q566" s="127">
        <f t="shared" si="161"/>
        <v>0</v>
      </c>
      <c r="R566" s="1">
        <v>0</v>
      </c>
      <c r="S566" s="127">
        <f t="shared" si="162"/>
        <v>0</v>
      </c>
      <c r="T566" s="127">
        <f t="shared" si="155"/>
        <v>0</v>
      </c>
      <c r="U566" s="127">
        <f t="shared" si="163"/>
        <v>0</v>
      </c>
      <c r="W566" s="127">
        <f t="shared" si="164"/>
        <v>0</v>
      </c>
      <c r="X566" s="125">
        <f t="shared" si="165"/>
        <v>0</v>
      </c>
      <c r="Y566" s="125" t="str">
        <f t="shared" si="156"/>
        <v>ok</v>
      </c>
      <c r="Z566" s="125" t="str">
        <f t="shared" si="166"/>
        <v>ok</v>
      </c>
      <c r="AA566" s="125" t="str">
        <f t="shared" si="167"/>
        <v>ok</v>
      </c>
      <c r="AB566" s="125" t="str">
        <f t="shared" si="168"/>
        <v>ok</v>
      </c>
      <c r="AC566" s="125" t="str">
        <f t="shared" si="169"/>
        <v>ok</v>
      </c>
    </row>
    <row r="567" spans="1:29" x14ac:dyDescent="0.2">
      <c r="A567" s="132">
        <f t="shared" si="170"/>
        <v>559</v>
      </c>
      <c r="B567" s="6"/>
      <c r="C567" s="3"/>
      <c r="D567" s="3"/>
      <c r="E567" s="3"/>
      <c r="F567" s="5"/>
      <c r="G567" s="5"/>
      <c r="H567" s="2">
        <v>0</v>
      </c>
      <c r="I567" s="1">
        <v>0</v>
      </c>
      <c r="J567" s="1">
        <v>0</v>
      </c>
      <c r="K567" s="127">
        <f t="shared" si="153"/>
        <v>0</v>
      </c>
      <c r="L567" s="127">
        <f t="shared" si="157"/>
        <v>0</v>
      </c>
      <c r="M567" s="127">
        <f t="shared" si="154"/>
        <v>0</v>
      </c>
      <c r="N567" s="127">
        <f t="shared" si="158"/>
        <v>0</v>
      </c>
      <c r="O567" s="127">
        <f t="shared" si="159"/>
        <v>0</v>
      </c>
      <c r="P567" s="127">
        <f t="shared" si="160"/>
        <v>0</v>
      </c>
      <c r="Q567" s="127">
        <f t="shared" si="161"/>
        <v>0</v>
      </c>
      <c r="R567" s="1">
        <v>0</v>
      </c>
      <c r="S567" s="127">
        <f t="shared" si="162"/>
        <v>0</v>
      </c>
      <c r="T567" s="127">
        <f t="shared" si="155"/>
        <v>0</v>
      </c>
      <c r="U567" s="127">
        <f t="shared" si="163"/>
        <v>0</v>
      </c>
      <c r="W567" s="127">
        <f t="shared" si="164"/>
        <v>0</v>
      </c>
      <c r="X567" s="125">
        <f t="shared" si="165"/>
        <v>0</v>
      </c>
      <c r="Y567" s="125" t="str">
        <f t="shared" si="156"/>
        <v>ok</v>
      </c>
      <c r="Z567" s="125" t="str">
        <f t="shared" si="166"/>
        <v>ok</v>
      </c>
      <c r="AA567" s="125" t="str">
        <f t="shared" si="167"/>
        <v>ok</v>
      </c>
      <c r="AB567" s="125" t="str">
        <f t="shared" si="168"/>
        <v>ok</v>
      </c>
      <c r="AC567" s="125" t="str">
        <f t="shared" si="169"/>
        <v>ok</v>
      </c>
    </row>
    <row r="568" spans="1:29" x14ac:dyDescent="0.2">
      <c r="A568" s="132">
        <f t="shared" si="170"/>
        <v>560</v>
      </c>
      <c r="B568" s="6"/>
      <c r="C568" s="3"/>
      <c r="D568" s="3"/>
      <c r="E568" s="3"/>
      <c r="F568" s="5"/>
      <c r="G568" s="5"/>
      <c r="H568" s="2">
        <v>0</v>
      </c>
      <c r="I568" s="1">
        <v>0</v>
      </c>
      <c r="J568" s="1">
        <v>0</v>
      </c>
      <c r="K568" s="127">
        <f t="shared" si="153"/>
        <v>0</v>
      </c>
      <c r="L568" s="127">
        <f t="shared" si="157"/>
        <v>0</v>
      </c>
      <c r="M568" s="127">
        <f t="shared" si="154"/>
        <v>0</v>
      </c>
      <c r="N568" s="127">
        <f t="shared" si="158"/>
        <v>0</v>
      </c>
      <c r="O568" s="127">
        <f t="shared" si="159"/>
        <v>0</v>
      </c>
      <c r="P568" s="127">
        <f t="shared" si="160"/>
        <v>0</v>
      </c>
      <c r="Q568" s="127">
        <f t="shared" si="161"/>
        <v>0</v>
      </c>
      <c r="R568" s="1">
        <v>0</v>
      </c>
      <c r="S568" s="127">
        <f t="shared" si="162"/>
        <v>0</v>
      </c>
      <c r="T568" s="127">
        <f t="shared" si="155"/>
        <v>0</v>
      </c>
      <c r="U568" s="127">
        <f t="shared" si="163"/>
        <v>0</v>
      </c>
      <c r="W568" s="127">
        <f t="shared" si="164"/>
        <v>0</v>
      </c>
      <c r="X568" s="125">
        <f t="shared" si="165"/>
        <v>0</v>
      </c>
      <c r="Y568" s="125" t="str">
        <f t="shared" si="156"/>
        <v>ok</v>
      </c>
      <c r="Z568" s="125" t="str">
        <f t="shared" si="166"/>
        <v>ok</v>
      </c>
      <c r="AA568" s="125" t="str">
        <f t="shared" si="167"/>
        <v>ok</v>
      </c>
      <c r="AB568" s="125" t="str">
        <f t="shared" si="168"/>
        <v>ok</v>
      </c>
      <c r="AC568" s="125" t="str">
        <f t="shared" si="169"/>
        <v>ok</v>
      </c>
    </row>
    <row r="569" spans="1:29" x14ac:dyDescent="0.2">
      <c r="A569" s="132">
        <f t="shared" si="170"/>
        <v>561</v>
      </c>
      <c r="B569" s="6"/>
      <c r="C569" s="3"/>
      <c r="D569" s="3"/>
      <c r="E569" s="3"/>
      <c r="F569" s="5"/>
      <c r="G569" s="5"/>
      <c r="H569" s="2">
        <v>0</v>
      </c>
      <c r="I569" s="1">
        <v>0</v>
      </c>
      <c r="J569" s="1">
        <v>0</v>
      </c>
      <c r="K569" s="127">
        <f t="shared" si="153"/>
        <v>0</v>
      </c>
      <c r="L569" s="127">
        <f t="shared" si="157"/>
        <v>0</v>
      </c>
      <c r="M569" s="127">
        <f t="shared" si="154"/>
        <v>0</v>
      </c>
      <c r="N569" s="127">
        <f t="shared" si="158"/>
        <v>0</v>
      </c>
      <c r="O569" s="127">
        <f t="shared" si="159"/>
        <v>0</v>
      </c>
      <c r="P569" s="127">
        <f t="shared" si="160"/>
        <v>0</v>
      </c>
      <c r="Q569" s="127">
        <f t="shared" si="161"/>
        <v>0</v>
      </c>
      <c r="R569" s="1">
        <v>0</v>
      </c>
      <c r="S569" s="127">
        <f t="shared" si="162"/>
        <v>0</v>
      </c>
      <c r="T569" s="127">
        <f t="shared" si="155"/>
        <v>0</v>
      </c>
      <c r="U569" s="127">
        <f t="shared" si="163"/>
        <v>0</v>
      </c>
      <c r="W569" s="127">
        <f t="shared" si="164"/>
        <v>0</v>
      </c>
      <c r="X569" s="125">
        <f t="shared" si="165"/>
        <v>0</v>
      </c>
      <c r="Y569" s="125" t="str">
        <f t="shared" si="156"/>
        <v>ok</v>
      </c>
      <c r="Z569" s="125" t="str">
        <f t="shared" si="166"/>
        <v>ok</v>
      </c>
      <c r="AA569" s="125" t="str">
        <f t="shared" si="167"/>
        <v>ok</v>
      </c>
      <c r="AB569" s="125" t="str">
        <f t="shared" si="168"/>
        <v>ok</v>
      </c>
      <c r="AC569" s="125" t="str">
        <f t="shared" si="169"/>
        <v>ok</v>
      </c>
    </row>
    <row r="570" spans="1:29" x14ac:dyDescent="0.2">
      <c r="A570" s="132">
        <f t="shared" si="170"/>
        <v>562</v>
      </c>
      <c r="B570" s="6"/>
      <c r="C570" s="3"/>
      <c r="D570" s="3"/>
      <c r="E570" s="3"/>
      <c r="F570" s="5"/>
      <c r="G570" s="5"/>
      <c r="H570" s="2">
        <v>0</v>
      </c>
      <c r="I570" s="1">
        <v>0</v>
      </c>
      <c r="J570" s="1">
        <v>0</v>
      </c>
      <c r="K570" s="127">
        <f t="shared" si="153"/>
        <v>0</v>
      </c>
      <c r="L570" s="127">
        <f t="shared" si="157"/>
        <v>0</v>
      </c>
      <c r="M570" s="127">
        <f t="shared" si="154"/>
        <v>0</v>
      </c>
      <c r="N570" s="127">
        <f t="shared" si="158"/>
        <v>0</v>
      </c>
      <c r="O570" s="127">
        <f t="shared" si="159"/>
        <v>0</v>
      </c>
      <c r="P570" s="127">
        <f t="shared" si="160"/>
        <v>0</v>
      </c>
      <c r="Q570" s="127">
        <f t="shared" si="161"/>
        <v>0</v>
      </c>
      <c r="R570" s="1">
        <v>0</v>
      </c>
      <c r="S570" s="127">
        <f t="shared" si="162"/>
        <v>0</v>
      </c>
      <c r="T570" s="127">
        <f t="shared" si="155"/>
        <v>0</v>
      </c>
      <c r="U570" s="127">
        <f t="shared" si="163"/>
        <v>0</v>
      </c>
      <c r="W570" s="127">
        <f t="shared" si="164"/>
        <v>0</v>
      </c>
      <c r="X570" s="125">
        <f t="shared" si="165"/>
        <v>0</v>
      </c>
      <c r="Y570" s="125" t="str">
        <f t="shared" si="156"/>
        <v>ok</v>
      </c>
      <c r="Z570" s="125" t="str">
        <f t="shared" si="166"/>
        <v>ok</v>
      </c>
      <c r="AA570" s="125" t="str">
        <f t="shared" si="167"/>
        <v>ok</v>
      </c>
      <c r="AB570" s="125" t="str">
        <f t="shared" si="168"/>
        <v>ok</v>
      </c>
      <c r="AC570" s="125" t="str">
        <f t="shared" si="169"/>
        <v>ok</v>
      </c>
    </row>
    <row r="571" spans="1:29" x14ac:dyDescent="0.2">
      <c r="A571" s="132">
        <f t="shared" si="170"/>
        <v>563</v>
      </c>
      <c r="B571" s="6"/>
      <c r="C571" s="3"/>
      <c r="D571" s="3"/>
      <c r="E571" s="3"/>
      <c r="F571" s="5"/>
      <c r="G571" s="5"/>
      <c r="H571" s="2">
        <v>0</v>
      </c>
      <c r="I571" s="1">
        <v>0</v>
      </c>
      <c r="J571" s="1">
        <v>0</v>
      </c>
      <c r="K571" s="127">
        <f t="shared" si="153"/>
        <v>0</v>
      </c>
      <c r="L571" s="127">
        <f t="shared" si="157"/>
        <v>0</v>
      </c>
      <c r="M571" s="127">
        <f t="shared" si="154"/>
        <v>0</v>
      </c>
      <c r="N571" s="127">
        <f t="shared" si="158"/>
        <v>0</v>
      </c>
      <c r="O571" s="127">
        <f t="shared" si="159"/>
        <v>0</v>
      </c>
      <c r="P571" s="127">
        <f t="shared" si="160"/>
        <v>0</v>
      </c>
      <c r="Q571" s="127">
        <f t="shared" si="161"/>
        <v>0</v>
      </c>
      <c r="R571" s="1">
        <v>0</v>
      </c>
      <c r="S571" s="127">
        <f t="shared" si="162"/>
        <v>0</v>
      </c>
      <c r="T571" s="127">
        <f t="shared" si="155"/>
        <v>0</v>
      </c>
      <c r="U571" s="127">
        <f t="shared" si="163"/>
        <v>0</v>
      </c>
      <c r="W571" s="127">
        <f t="shared" si="164"/>
        <v>0</v>
      </c>
      <c r="X571" s="125">
        <f t="shared" si="165"/>
        <v>0</v>
      </c>
      <c r="Y571" s="125" t="str">
        <f t="shared" si="156"/>
        <v>ok</v>
      </c>
      <c r="Z571" s="125" t="str">
        <f t="shared" si="166"/>
        <v>ok</v>
      </c>
      <c r="AA571" s="125" t="str">
        <f t="shared" si="167"/>
        <v>ok</v>
      </c>
      <c r="AB571" s="125" t="str">
        <f t="shared" si="168"/>
        <v>ok</v>
      </c>
      <c r="AC571" s="125" t="str">
        <f t="shared" si="169"/>
        <v>ok</v>
      </c>
    </row>
    <row r="572" spans="1:29" x14ac:dyDescent="0.2">
      <c r="A572" s="132">
        <f t="shared" si="170"/>
        <v>564</v>
      </c>
      <c r="B572" s="6"/>
      <c r="C572" s="3"/>
      <c r="D572" s="3"/>
      <c r="E572" s="3"/>
      <c r="F572" s="5"/>
      <c r="G572" s="5"/>
      <c r="H572" s="2">
        <v>0</v>
      </c>
      <c r="I572" s="1">
        <v>0</v>
      </c>
      <c r="J572" s="1">
        <v>0</v>
      </c>
      <c r="K572" s="127">
        <f t="shared" si="153"/>
        <v>0</v>
      </c>
      <c r="L572" s="127">
        <f t="shared" si="157"/>
        <v>0</v>
      </c>
      <c r="M572" s="127">
        <f t="shared" si="154"/>
        <v>0</v>
      </c>
      <c r="N572" s="127">
        <f t="shared" si="158"/>
        <v>0</v>
      </c>
      <c r="O572" s="127">
        <f t="shared" si="159"/>
        <v>0</v>
      </c>
      <c r="P572" s="127">
        <f t="shared" si="160"/>
        <v>0</v>
      </c>
      <c r="Q572" s="127">
        <f t="shared" si="161"/>
        <v>0</v>
      </c>
      <c r="R572" s="1">
        <v>0</v>
      </c>
      <c r="S572" s="127">
        <f t="shared" si="162"/>
        <v>0</v>
      </c>
      <c r="T572" s="127">
        <f t="shared" si="155"/>
        <v>0</v>
      </c>
      <c r="U572" s="127">
        <f t="shared" si="163"/>
        <v>0</v>
      </c>
      <c r="W572" s="127">
        <f t="shared" si="164"/>
        <v>0</v>
      </c>
      <c r="X572" s="125">
        <f t="shared" si="165"/>
        <v>0</v>
      </c>
      <c r="Y572" s="125" t="str">
        <f t="shared" si="156"/>
        <v>ok</v>
      </c>
      <c r="Z572" s="125" t="str">
        <f t="shared" si="166"/>
        <v>ok</v>
      </c>
      <c r="AA572" s="125" t="str">
        <f t="shared" si="167"/>
        <v>ok</v>
      </c>
      <c r="AB572" s="125" t="str">
        <f t="shared" si="168"/>
        <v>ok</v>
      </c>
      <c r="AC572" s="125" t="str">
        <f t="shared" si="169"/>
        <v>ok</v>
      </c>
    </row>
    <row r="573" spans="1:29" x14ac:dyDescent="0.2">
      <c r="A573" s="132">
        <f t="shared" si="170"/>
        <v>565</v>
      </c>
      <c r="B573" s="6"/>
      <c r="C573" s="3"/>
      <c r="D573" s="3"/>
      <c r="E573" s="3"/>
      <c r="F573" s="5"/>
      <c r="G573" s="5"/>
      <c r="H573" s="2">
        <v>0</v>
      </c>
      <c r="I573" s="1">
        <v>0</v>
      </c>
      <c r="J573" s="1">
        <v>0</v>
      </c>
      <c r="K573" s="127">
        <f t="shared" si="153"/>
        <v>0</v>
      </c>
      <c r="L573" s="127">
        <f t="shared" si="157"/>
        <v>0</v>
      </c>
      <c r="M573" s="127">
        <f t="shared" si="154"/>
        <v>0</v>
      </c>
      <c r="N573" s="127">
        <f t="shared" si="158"/>
        <v>0</v>
      </c>
      <c r="O573" s="127">
        <f t="shared" si="159"/>
        <v>0</v>
      </c>
      <c r="P573" s="127">
        <f t="shared" si="160"/>
        <v>0</v>
      </c>
      <c r="Q573" s="127">
        <f t="shared" si="161"/>
        <v>0</v>
      </c>
      <c r="R573" s="1">
        <v>0</v>
      </c>
      <c r="S573" s="127">
        <f t="shared" si="162"/>
        <v>0</v>
      </c>
      <c r="T573" s="127">
        <f t="shared" si="155"/>
        <v>0</v>
      </c>
      <c r="U573" s="127">
        <f t="shared" si="163"/>
        <v>0</v>
      </c>
      <c r="W573" s="127">
        <f t="shared" si="164"/>
        <v>0</v>
      </c>
      <c r="X573" s="125">
        <f t="shared" si="165"/>
        <v>0</v>
      </c>
      <c r="Y573" s="125" t="str">
        <f t="shared" si="156"/>
        <v>ok</v>
      </c>
      <c r="Z573" s="125" t="str">
        <f t="shared" si="166"/>
        <v>ok</v>
      </c>
      <c r="AA573" s="125" t="str">
        <f t="shared" si="167"/>
        <v>ok</v>
      </c>
      <c r="AB573" s="125" t="str">
        <f t="shared" si="168"/>
        <v>ok</v>
      </c>
      <c r="AC573" s="125" t="str">
        <f t="shared" si="169"/>
        <v>ok</v>
      </c>
    </row>
    <row r="574" spans="1:29" x14ac:dyDescent="0.2">
      <c r="A574" s="132">
        <f t="shared" si="170"/>
        <v>566</v>
      </c>
      <c r="B574" s="6"/>
      <c r="C574" s="3"/>
      <c r="D574" s="3"/>
      <c r="E574" s="3"/>
      <c r="F574" s="5"/>
      <c r="G574" s="5"/>
      <c r="H574" s="2">
        <v>0</v>
      </c>
      <c r="I574" s="1">
        <v>0</v>
      </c>
      <c r="J574" s="1">
        <v>0</v>
      </c>
      <c r="K574" s="127">
        <f t="shared" si="153"/>
        <v>0</v>
      </c>
      <c r="L574" s="127">
        <f t="shared" si="157"/>
        <v>0</v>
      </c>
      <c r="M574" s="127">
        <f t="shared" si="154"/>
        <v>0</v>
      </c>
      <c r="N574" s="127">
        <f t="shared" si="158"/>
        <v>0</v>
      </c>
      <c r="O574" s="127">
        <f t="shared" si="159"/>
        <v>0</v>
      </c>
      <c r="P574" s="127">
        <f t="shared" si="160"/>
        <v>0</v>
      </c>
      <c r="Q574" s="127">
        <f t="shared" si="161"/>
        <v>0</v>
      </c>
      <c r="R574" s="1">
        <v>0</v>
      </c>
      <c r="S574" s="127">
        <f t="shared" si="162"/>
        <v>0</v>
      </c>
      <c r="T574" s="127">
        <f t="shared" si="155"/>
        <v>0</v>
      </c>
      <c r="U574" s="127">
        <f t="shared" si="163"/>
        <v>0</v>
      </c>
      <c r="W574" s="127">
        <f t="shared" si="164"/>
        <v>0</v>
      </c>
      <c r="X574" s="125">
        <f t="shared" si="165"/>
        <v>0</v>
      </c>
      <c r="Y574" s="125" t="str">
        <f t="shared" si="156"/>
        <v>ok</v>
      </c>
      <c r="Z574" s="125" t="str">
        <f t="shared" si="166"/>
        <v>ok</v>
      </c>
      <c r="AA574" s="125" t="str">
        <f t="shared" si="167"/>
        <v>ok</v>
      </c>
      <c r="AB574" s="125" t="str">
        <f t="shared" si="168"/>
        <v>ok</v>
      </c>
      <c r="AC574" s="125" t="str">
        <f t="shared" si="169"/>
        <v>ok</v>
      </c>
    </row>
    <row r="575" spans="1:29" x14ac:dyDescent="0.2">
      <c r="A575" s="132">
        <f t="shared" si="170"/>
        <v>567</v>
      </c>
      <c r="B575" s="6"/>
      <c r="C575" s="3"/>
      <c r="D575" s="3"/>
      <c r="E575" s="3"/>
      <c r="F575" s="5"/>
      <c r="G575" s="5"/>
      <c r="H575" s="2">
        <v>0</v>
      </c>
      <c r="I575" s="1">
        <v>0</v>
      </c>
      <c r="J575" s="1">
        <v>0</v>
      </c>
      <c r="K575" s="127">
        <f t="shared" si="153"/>
        <v>0</v>
      </c>
      <c r="L575" s="127">
        <f t="shared" si="157"/>
        <v>0</v>
      </c>
      <c r="M575" s="127">
        <f t="shared" si="154"/>
        <v>0</v>
      </c>
      <c r="N575" s="127">
        <f t="shared" si="158"/>
        <v>0</v>
      </c>
      <c r="O575" s="127">
        <f t="shared" si="159"/>
        <v>0</v>
      </c>
      <c r="P575" s="127">
        <f t="shared" si="160"/>
        <v>0</v>
      </c>
      <c r="Q575" s="127">
        <f t="shared" si="161"/>
        <v>0</v>
      </c>
      <c r="R575" s="1">
        <v>0</v>
      </c>
      <c r="S575" s="127">
        <f t="shared" si="162"/>
        <v>0</v>
      </c>
      <c r="T575" s="127">
        <f t="shared" si="155"/>
        <v>0</v>
      </c>
      <c r="U575" s="127">
        <f t="shared" si="163"/>
        <v>0</v>
      </c>
      <c r="W575" s="127">
        <f t="shared" si="164"/>
        <v>0</v>
      </c>
      <c r="X575" s="125">
        <f t="shared" si="165"/>
        <v>0</v>
      </c>
      <c r="Y575" s="125" t="str">
        <f t="shared" si="156"/>
        <v>ok</v>
      </c>
      <c r="Z575" s="125" t="str">
        <f t="shared" si="166"/>
        <v>ok</v>
      </c>
      <c r="AA575" s="125" t="str">
        <f t="shared" si="167"/>
        <v>ok</v>
      </c>
      <c r="AB575" s="125" t="str">
        <f t="shared" si="168"/>
        <v>ok</v>
      </c>
      <c r="AC575" s="125" t="str">
        <f t="shared" si="169"/>
        <v>ok</v>
      </c>
    </row>
    <row r="576" spans="1:29" x14ac:dyDescent="0.2">
      <c r="A576" s="132">
        <f t="shared" si="170"/>
        <v>568</v>
      </c>
      <c r="B576" s="6"/>
      <c r="C576" s="3"/>
      <c r="D576" s="3"/>
      <c r="E576" s="3"/>
      <c r="F576" s="5"/>
      <c r="G576" s="5"/>
      <c r="H576" s="2">
        <v>0</v>
      </c>
      <c r="I576" s="1">
        <v>0</v>
      </c>
      <c r="J576" s="1">
        <v>0</v>
      </c>
      <c r="K576" s="127">
        <f t="shared" si="153"/>
        <v>0</v>
      </c>
      <c r="L576" s="127">
        <f t="shared" si="157"/>
        <v>0</v>
      </c>
      <c r="M576" s="127">
        <f t="shared" si="154"/>
        <v>0</v>
      </c>
      <c r="N576" s="127">
        <f t="shared" si="158"/>
        <v>0</v>
      </c>
      <c r="O576" s="127">
        <f t="shared" si="159"/>
        <v>0</v>
      </c>
      <c r="P576" s="127">
        <f t="shared" si="160"/>
        <v>0</v>
      </c>
      <c r="Q576" s="127">
        <f t="shared" si="161"/>
        <v>0</v>
      </c>
      <c r="R576" s="1">
        <v>0</v>
      </c>
      <c r="S576" s="127">
        <f t="shared" si="162"/>
        <v>0</v>
      </c>
      <c r="T576" s="127">
        <f t="shared" si="155"/>
        <v>0</v>
      </c>
      <c r="U576" s="127">
        <f t="shared" si="163"/>
        <v>0</v>
      </c>
      <c r="W576" s="127">
        <f t="shared" si="164"/>
        <v>0</v>
      </c>
      <c r="X576" s="125">
        <f t="shared" si="165"/>
        <v>0</v>
      </c>
      <c r="Y576" s="125" t="str">
        <f t="shared" si="156"/>
        <v>ok</v>
      </c>
      <c r="Z576" s="125" t="str">
        <f t="shared" si="166"/>
        <v>ok</v>
      </c>
      <c r="AA576" s="125" t="str">
        <f t="shared" si="167"/>
        <v>ok</v>
      </c>
      <c r="AB576" s="125" t="str">
        <f t="shared" si="168"/>
        <v>ok</v>
      </c>
      <c r="AC576" s="125" t="str">
        <f t="shared" si="169"/>
        <v>ok</v>
      </c>
    </row>
    <row r="577" spans="1:29" x14ac:dyDescent="0.2">
      <c r="A577" s="132">
        <f t="shared" si="170"/>
        <v>569</v>
      </c>
      <c r="B577" s="6"/>
      <c r="C577" s="3"/>
      <c r="D577" s="3"/>
      <c r="E577" s="3"/>
      <c r="F577" s="5"/>
      <c r="G577" s="5"/>
      <c r="H577" s="2">
        <v>0</v>
      </c>
      <c r="I577" s="1">
        <v>0</v>
      </c>
      <c r="J577" s="1">
        <v>0</v>
      </c>
      <c r="K577" s="127">
        <f t="shared" si="153"/>
        <v>0</v>
      </c>
      <c r="L577" s="127">
        <f t="shared" si="157"/>
        <v>0</v>
      </c>
      <c r="M577" s="127">
        <f t="shared" si="154"/>
        <v>0</v>
      </c>
      <c r="N577" s="127">
        <f t="shared" si="158"/>
        <v>0</v>
      </c>
      <c r="O577" s="127">
        <f t="shared" si="159"/>
        <v>0</v>
      </c>
      <c r="P577" s="127">
        <f t="shared" si="160"/>
        <v>0</v>
      </c>
      <c r="Q577" s="127">
        <f t="shared" si="161"/>
        <v>0</v>
      </c>
      <c r="R577" s="1">
        <v>0</v>
      </c>
      <c r="S577" s="127">
        <f t="shared" si="162"/>
        <v>0</v>
      </c>
      <c r="T577" s="127">
        <f t="shared" si="155"/>
        <v>0</v>
      </c>
      <c r="U577" s="127">
        <f t="shared" si="163"/>
        <v>0</v>
      </c>
      <c r="W577" s="127">
        <f t="shared" si="164"/>
        <v>0</v>
      </c>
      <c r="X577" s="125">
        <f t="shared" si="165"/>
        <v>0</v>
      </c>
      <c r="Y577" s="125" t="str">
        <f t="shared" si="156"/>
        <v>ok</v>
      </c>
      <c r="Z577" s="125" t="str">
        <f t="shared" si="166"/>
        <v>ok</v>
      </c>
      <c r="AA577" s="125" t="str">
        <f t="shared" si="167"/>
        <v>ok</v>
      </c>
      <c r="AB577" s="125" t="str">
        <f t="shared" si="168"/>
        <v>ok</v>
      </c>
      <c r="AC577" s="125" t="str">
        <f t="shared" si="169"/>
        <v>ok</v>
      </c>
    </row>
    <row r="578" spans="1:29" x14ac:dyDescent="0.2">
      <c r="A578" s="132">
        <f t="shared" si="170"/>
        <v>570</v>
      </c>
      <c r="B578" s="6"/>
      <c r="C578" s="3"/>
      <c r="D578" s="3"/>
      <c r="E578" s="3"/>
      <c r="F578" s="5"/>
      <c r="G578" s="5"/>
      <c r="H578" s="2">
        <v>0</v>
      </c>
      <c r="I578" s="1">
        <v>0</v>
      </c>
      <c r="J578" s="1">
        <v>0</v>
      </c>
      <c r="K578" s="127">
        <f t="shared" si="153"/>
        <v>0</v>
      </c>
      <c r="L578" s="127">
        <f t="shared" si="157"/>
        <v>0</v>
      </c>
      <c r="M578" s="127">
        <f t="shared" si="154"/>
        <v>0</v>
      </c>
      <c r="N578" s="127">
        <f t="shared" si="158"/>
        <v>0</v>
      </c>
      <c r="O578" s="127">
        <f t="shared" si="159"/>
        <v>0</v>
      </c>
      <c r="P578" s="127">
        <f t="shared" si="160"/>
        <v>0</v>
      </c>
      <c r="Q578" s="127">
        <f t="shared" si="161"/>
        <v>0</v>
      </c>
      <c r="R578" s="1">
        <v>0</v>
      </c>
      <c r="S578" s="127">
        <f t="shared" si="162"/>
        <v>0</v>
      </c>
      <c r="T578" s="127">
        <f t="shared" si="155"/>
        <v>0</v>
      </c>
      <c r="U578" s="127">
        <f t="shared" si="163"/>
        <v>0</v>
      </c>
      <c r="W578" s="127">
        <f t="shared" si="164"/>
        <v>0</v>
      </c>
      <c r="X578" s="125">
        <f t="shared" si="165"/>
        <v>0</v>
      </c>
      <c r="Y578" s="125" t="str">
        <f t="shared" si="156"/>
        <v>ok</v>
      </c>
      <c r="Z578" s="125" t="str">
        <f t="shared" si="166"/>
        <v>ok</v>
      </c>
      <c r="AA578" s="125" t="str">
        <f t="shared" si="167"/>
        <v>ok</v>
      </c>
      <c r="AB578" s="125" t="str">
        <f t="shared" si="168"/>
        <v>ok</v>
      </c>
      <c r="AC578" s="125" t="str">
        <f t="shared" si="169"/>
        <v>ok</v>
      </c>
    </row>
    <row r="579" spans="1:29" x14ac:dyDescent="0.2">
      <c r="A579" s="132">
        <f t="shared" si="170"/>
        <v>571</v>
      </c>
      <c r="B579" s="6"/>
      <c r="C579" s="3"/>
      <c r="D579" s="3"/>
      <c r="E579" s="3"/>
      <c r="F579" s="5"/>
      <c r="G579" s="5"/>
      <c r="H579" s="2">
        <v>0</v>
      </c>
      <c r="I579" s="1">
        <v>0</v>
      </c>
      <c r="J579" s="1">
        <v>0</v>
      </c>
      <c r="K579" s="127">
        <f t="shared" si="153"/>
        <v>0</v>
      </c>
      <c r="L579" s="127">
        <f t="shared" si="157"/>
        <v>0</v>
      </c>
      <c r="M579" s="127">
        <f t="shared" si="154"/>
        <v>0</v>
      </c>
      <c r="N579" s="127">
        <f t="shared" si="158"/>
        <v>0</v>
      </c>
      <c r="O579" s="127">
        <f t="shared" si="159"/>
        <v>0</v>
      </c>
      <c r="P579" s="127">
        <f t="shared" si="160"/>
        <v>0</v>
      </c>
      <c r="Q579" s="127">
        <f t="shared" si="161"/>
        <v>0</v>
      </c>
      <c r="R579" s="1">
        <v>0</v>
      </c>
      <c r="S579" s="127">
        <f t="shared" si="162"/>
        <v>0</v>
      </c>
      <c r="T579" s="127">
        <f t="shared" si="155"/>
        <v>0</v>
      </c>
      <c r="U579" s="127">
        <f t="shared" si="163"/>
        <v>0</v>
      </c>
      <c r="W579" s="127">
        <f t="shared" si="164"/>
        <v>0</v>
      </c>
      <c r="X579" s="125">
        <f t="shared" si="165"/>
        <v>0</v>
      </c>
      <c r="Y579" s="125" t="str">
        <f t="shared" si="156"/>
        <v>ok</v>
      </c>
      <c r="Z579" s="125" t="str">
        <f t="shared" si="166"/>
        <v>ok</v>
      </c>
      <c r="AA579" s="125" t="str">
        <f t="shared" si="167"/>
        <v>ok</v>
      </c>
      <c r="AB579" s="125" t="str">
        <f t="shared" si="168"/>
        <v>ok</v>
      </c>
      <c r="AC579" s="125" t="str">
        <f t="shared" si="169"/>
        <v>ok</v>
      </c>
    </row>
    <row r="580" spans="1:29" x14ac:dyDescent="0.2">
      <c r="A580" s="132">
        <f t="shared" si="170"/>
        <v>572</v>
      </c>
      <c r="B580" s="6"/>
      <c r="C580" s="3"/>
      <c r="D580" s="3"/>
      <c r="E580" s="3"/>
      <c r="F580" s="5"/>
      <c r="G580" s="5"/>
      <c r="H580" s="2">
        <v>0</v>
      </c>
      <c r="I580" s="1">
        <v>0</v>
      </c>
      <c r="J580" s="1">
        <v>0</v>
      </c>
      <c r="K580" s="127">
        <f t="shared" si="153"/>
        <v>0</v>
      </c>
      <c r="L580" s="127">
        <f t="shared" si="157"/>
        <v>0</v>
      </c>
      <c r="M580" s="127">
        <f t="shared" si="154"/>
        <v>0</v>
      </c>
      <c r="N580" s="127">
        <f t="shared" si="158"/>
        <v>0</v>
      </c>
      <c r="O580" s="127">
        <f t="shared" si="159"/>
        <v>0</v>
      </c>
      <c r="P580" s="127">
        <f t="shared" si="160"/>
        <v>0</v>
      </c>
      <c r="Q580" s="127">
        <f t="shared" si="161"/>
        <v>0</v>
      </c>
      <c r="R580" s="1">
        <v>0</v>
      </c>
      <c r="S580" s="127">
        <f t="shared" si="162"/>
        <v>0</v>
      </c>
      <c r="T580" s="127">
        <f t="shared" si="155"/>
        <v>0</v>
      </c>
      <c r="U580" s="127">
        <f t="shared" si="163"/>
        <v>0</v>
      </c>
      <c r="W580" s="127">
        <f t="shared" si="164"/>
        <v>0</v>
      </c>
      <c r="X580" s="125">
        <f t="shared" si="165"/>
        <v>0</v>
      </c>
      <c r="Y580" s="125" t="str">
        <f t="shared" si="156"/>
        <v>ok</v>
      </c>
      <c r="Z580" s="125" t="str">
        <f t="shared" si="166"/>
        <v>ok</v>
      </c>
      <c r="AA580" s="125" t="str">
        <f t="shared" si="167"/>
        <v>ok</v>
      </c>
      <c r="AB580" s="125" t="str">
        <f t="shared" si="168"/>
        <v>ok</v>
      </c>
      <c r="AC580" s="125" t="str">
        <f t="shared" si="169"/>
        <v>ok</v>
      </c>
    </row>
    <row r="581" spans="1:29" x14ac:dyDescent="0.2">
      <c r="A581" s="132">
        <f t="shared" si="170"/>
        <v>573</v>
      </c>
      <c r="B581" s="6"/>
      <c r="C581" s="3"/>
      <c r="D581" s="3"/>
      <c r="E581" s="3"/>
      <c r="F581" s="5"/>
      <c r="G581" s="5"/>
      <c r="H581" s="2">
        <v>0</v>
      </c>
      <c r="I581" s="1">
        <v>0</v>
      </c>
      <c r="J581" s="1">
        <v>0</v>
      </c>
      <c r="K581" s="127">
        <f t="shared" si="153"/>
        <v>0</v>
      </c>
      <c r="L581" s="127">
        <f t="shared" si="157"/>
        <v>0</v>
      </c>
      <c r="M581" s="127">
        <f t="shared" si="154"/>
        <v>0</v>
      </c>
      <c r="N581" s="127">
        <f t="shared" si="158"/>
        <v>0</v>
      </c>
      <c r="O581" s="127">
        <f t="shared" si="159"/>
        <v>0</v>
      </c>
      <c r="P581" s="127">
        <f t="shared" si="160"/>
        <v>0</v>
      </c>
      <c r="Q581" s="127">
        <f t="shared" si="161"/>
        <v>0</v>
      </c>
      <c r="R581" s="1">
        <v>0</v>
      </c>
      <c r="S581" s="127">
        <f t="shared" si="162"/>
        <v>0</v>
      </c>
      <c r="T581" s="127">
        <f t="shared" si="155"/>
        <v>0</v>
      </c>
      <c r="U581" s="127">
        <f t="shared" si="163"/>
        <v>0</v>
      </c>
      <c r="W581" s="127">
        <f t="shared" si="164"/>
        <v>0</v>
      </c>
      <c r="X581" s="125">
        <f t="shared" si="165"/>
        <v>0</v>
      </c>
      <c r="Y581" s="125" t="str">
        <f t="shared" si="156"/>
        <v>ok</v>
      </c>
      <c r="Z581" s="125" t="str">
        <f t="shared" si="166"/>
        <v>ok</v>
      </c>
      <c r="AA581" s="125" t="str">
        <f t="shared" si="167"/>
        <v>ok</v>
      </c>
      <c r="AB581" s="125" t="str">
        <f t="shared" si="168"/>
        <v>ok</v>
      </c>
      <c r="AC581" s="125" t="str">
        <f t="shared" si="169"/>
        <v>ok</v>
      </c>
    </row>
    <row r="582" spans="1:29" x14ac:dyDescent="0.2">
      <c r="A582" s="132">
        <f t="shared" si="170"/>
        <v>574</v>
      </c>
      <c r="B582" s="6"/>
      <c r="C582" s="3"/>
      <c r="D582" s="3"/>
      <c r="E582" s="3"/>
      <c r="F582" s="5"/>
      <c r="G582" s="5"/>
      <c r="H582" s="2">
        <v>0</v>
      </c>
      <c r="I582" s="1">
        <v>0</v>
      </c>
      <c r="J582" s="1">
        <v>0</v>
      </c>
      <c r="K582" s="127">
        <f t="shared" si="153"/>
        <v>0</v>
      </c>
      <c r="L582" s="127">
        <f t="shared" si="157"/>
        <v>0</v>
      </c>
      <c r="M582" s="127">
        <f t="shared" si="154"/>
        <v>0</v>
      </c>
      <c r="N582" s="127">
        <f t="shared" si="158"/>
        <v>0</v>
      </c>
      <c r="O582" s="127">
        <f t="shared" si="159"/>
        <v>0</v>
      </c>
      <c r="P582" s="127">
        <f t="shared" si="160"/>
        <v>0</v>
      </c>
      <c r="Q582" s="127">
        <f t="shared" si="161"/>
        <v>0</v>
      </c>
      <c r="R582" s="1">
        <v>0</v>
      </c>
      <c r="S582" s="127">
        <f t="shared" si="162"/>
        <v>0</v>
      </c>
      <c r="T582" s="127">
        <f t="shared" si="155"/>
        <v>0</v>
      </c>
      <c r="U582" s="127">
        <f t="shared" si="163"/>
        <v>0</v>
      </c>
      <c r="W582" s="127">
        <f t="shared" si="164"/>
        <v>0</v>
      </c>
      <c r="X582" s="125">
        <f t="shared" si="165"/>
        <v>0</v>
      </c>
      <c r="Y582" s="125" t="str">
        <f t="shared" si="156"/>
        <v>ok</v>
      </c>
      <c r="Z582" s="125" t="str">
        <f t="shared" si="166"/>
        <v>ok</v>
      </c>
      <c r="AA582" s="125" t="str">
        <f t="shared" si="167"/>
        <v>ok</v>
      </c>
      <c r="AB582" s="125" t="str">
        <f t="shared" si="168"/>
        <v>ok</v>
      </c>
      <c r="AC582" s="125" t="str">
        <f t="shared" si="169"/>
        <v>ok</v>
      </c>
    </row>
    <row r="583" spans="1:29" x14ac:dyDescent="0.2">
      <c r="A583" s="132">
        <f t="shared" si="170"/>
        <v>575</v>
      </c>
      <c r="B583" s="6"/>
      <c r="C583" s="3"/>
      <c r="D583" s="3"/>
      <c r="E583" s="3"/>
      <c r="F583" s="5"/>
      <c r="G583" s="5"/>
      <c r="H583" s="2">
        <v>0</v>
      </c>
      <c r="I583" s="1">
        <v>0</v>
      </c>
      <c r="J583" s="1">
        <v>0</v>
      </c>
      <c r="K583" s="127">
        <f t="shared" si="153"/>
        <v>0</v>
      </c>
      <c r="L583" s="127">
        <f t="shared" si="157"/>
        <v>0</v>
      </c>
      <c r="M583" s="127">
        <f t="shared" si="154"/>
        <v>0</v>
      </c>
      <c r="N583" s="127">
        <f t="shared" si="158"/>
        <v>0</v>
      </c>
      <c r="O583" s="127">
        <f t="shared" si="159"/>
        <v>0</v>
      </c>
      <c r="P583" s="127">
        <f t="shared" si="160"/>
        <v>0</v>
      </c>
      <c r="Q583" s="127">
        <f t="shared" si="161"/>
        <v>0</v>
      </c>
      <c r="R583" s="1">
        <v>0</v>
      </c>
      <c r="S583" s="127">
        <f t="shared" si="162"/>
        <v>0</v>
      </c>
      <c r="T583" s="127">
        <f t="shared" si="155"/>
        <v>0</v>
      </c>
      <c r="U583" s="127">
        <f t="shared" si="163"/>
        <v>0</v>
      </c>
      <c r="W583" s="127">
        <f t="shared" si="164"/>
        <v>0</v>
      </c>
      <c r="X583" s="125">
        <f t="shared" si="165"/>
        <v>0</v>
      </c>
      <c r="Y583" s="125" t="str">
        <f t="shared" si="156"/>
        <v>ok</v>
      </c>
      <c r="Z583" s="125" t="str">
        <f t="shared" si="166"/>
        <v>ok</v>
      </c>
      <c r="AA583" s="125" t="str">
        <f t="shared" si="167"/>
        <v>ok</v>
      </c>
      <c r="AB583" s="125" t="str">
        <f t="shared" si="168"/>
        <v>ok</v>
      </c>
      <c r="AC583" s="125" t="str">
        <f t="shared" si="169"/>
        <v>ok</v>
      </c>
    </row>
    <row r="584" spans="1:29" x14ac:dyDescent="0.2">
      <c r="A584" s="132">
        <f t="shared" si="170"/>
        <v>576</v>
      </c>
      <c r="B584" s="6"/>
      <c r="C584" s="3"/>
      <c r="D584" s="3"/>
      <c r="E584" s="3"/>
      <c r="F584" s="5"/>
      <c r="G584" s="5"/>
      <c r="H584" s="2">
        <v>0</v>
      </c>
      <c r="I584" s="1">
        <v>0</v>
      </c>
      <c r="J584" s="1">
        <v>0</v>
      </c>
      <c r="K584" s="127">
        <f t="shared" si="153"/>
        <v>0</v>
      </c>
      <c r="L584" s="127">
        <f t="shared" si="157"/>
        <v>0</v>
      </c>
      <c r="M584" s="127">
        <f t="shared" si="154"/>
        <v>0</v>
      </c>
      <c r="N584" s="127">
        <f t="shared" si="158"/>
        <v>0</v>
      </c>
      <c r="O584" s="127">
        <f t="shared" si="159"/>
        <v>0</v>
      </c>
      <c r="P584" s="127">
        <f t="shared" si="160"/>
        <v>0</v>
      </c>
      <c r="Q584" s="127">
        <f t="shared" si="161"/>
        <v>0</v>
      </c>
      <c r="R584" s="1">
        <v>0</v>
      </c>
      <c r="S584" s="127">
        <f t="shared" si="162"/>
        <v>0</v>
      </c>
      <c r="T584" s="127">
        <f t="shared" si="155"/>
        <v>0</v>
      </c>
      <c r="U584" s="127">
        <f t="shared" si="163"/>
        <v>0</v>
      </c>
      <c r="W584" s="127">
        <f t="shared" si="164"/>
        <v>0</v>
      </c>
      <c r="X584" s="125">
        <f t="shared" si="165"/>
        <v>0</v>
      </c>
      <c r="Y584" s="125" t="str">
        <f t="shared" si="156"/>
        <v>ok</v>
      </c>
      <c r="Z584" s="125" t="str">
        <f t="shared" si="166"/>
        <v>ok</v>
      </c>
      <c r="AA584" s="125" t="str">
        <f t="shared" si="167"/>
        <v>ok</v>
      </c>
      <c r="AB584" s="125" t="str">
        <f t="shared" si="168"/>
        <v>ok</v>
      </c>
      <c r="AC584" s="125" t="str">
        <f t="shared" si="169"/>
        <v>ok</v>
      </c>
    </row>
    <row r="585" spans="1:29" x14ac:dyDescent="0.2">
      <c r="A585" s="132">
        <f t="shared" si="170"/>
        <v>577</v>
      </c>
      <c r="B585" s="6"/>
      <c r="C585" s="3"/>
      <c r="D585" s="3"/>
      <c r="E585" s="3"/>
      <c r="F585" s="5"/>
      <c r="G585" s="5"/>
      <c r="H585" s="2">
        <v>0</v>
      </c>
      <c r="I585" s="1">
        <v>0</v>
      </c>
      <c r="J585" s="1">
        <v>0</v>
      </c>
      <c r="K585" s="127">
        <f t="shared" ref="K585:K648" si="171">+H585*I585*$K$6</f>
        <v>0</v>
      </c>
      <c r="L585" s="127">
        <f t="shared" si="157"/>
        <v>0</v>
      </c>
      <c r="M585" s="127">
        <f t="shared" ref="M585:M648" si="172">+H585*J585*$M$6</f>
        <v>0</v>
      </c>
      <c r="N585" s="127">
        <f t="shared" si="158"/>
        <v>0</v>
      </c>
      <c r="O585" s="127">
        <f t="shared" si="159"/>
        <v>0</v>
      </c>
      <c r="P585" s="127">
        <f t="shared" si="160"/>
        <v>0</v>
      </c>
      <c r="Q585" s="127">
        <f t="shared" si="161"/>
        <v>0</v>
      </c>
      <c r="R585" s="1">
        <v>0</v>
      </c>
      <c r="S585" s="127">
        <f t="shared" si="162"/>
        <v>0</v>
      </c>
      <c r="T585" s="127">
        <f t="shared" ref="T585:T648" si="173">K585-N585-P585+R585</f>
        <v>0</v>
      </c>
      <c r="U585" s="127">
        <f t="shared" si="163"/>
        <v>0</v>
      </c>
      <c r="W585" s="127">
        <f t="shared" si="164"/>
        <v>0</v>
      </c>
      <c r="X585" s="125">
        <f t="shared" si="165"/>
        <v>0</v>
      </c>
      <c r="Y585" s="125" t="str">
        <f t="shared" ref="Y585:Y648" si="174">IF(X585&gt;=H585,"ok","too many days")</f>
        <v>ok</v>
      </c>
      <c r="Z585" s="125" t="str">
        <f t="shared" si="166"/>
        <v>ok</v>
      </c>
      <c r="AA585" s="125" t="str">
        <f t="shared" si="167"/>
        <v>ok</v>
      </c>
      <c r="AB585" s="125" t="str">
        <f t="shared" si="168"/>
        <v>ok</v>
      </c>
      <c r="AC585" s="125" t="str">
        <f t="shared" si="169"/>
        <v>ok</v>
      </c>
    </row>
    <row r="586" spans="1:29" x14ac:dyDescent="0.2">
      <c r="A586" s="132">
        <f t="shared" si="170"/>
        <v>578</v>
      </c>
      <c r="B586" s="6"/>
      <c r="C586" s="3"/>
      <c r="D586" s="3"/>
      <c r="E586" s="3"/>
      <c r="F586" s="5"/>
      <c r="G586" s="5"/>
      <c r="H586" s="2">
        <v>0</v>
      </c>
      <c r="I586" s="1">
        <v>0</v>
      </c>
      <c r="J586" s="1">
        <v>0</v>
      </c>
      <c r="K586" s="127">
        <f t="shared" si="171"/>
        <v>0</v>
      </c>
      <c r="L586" s="127">
        <f t="shared" ref="L586:L649" si="175">+H586*I586*$L$6</f>
        <v>0</v>
      </c>
      <c r="M586" s="127">
        <f t="shared" si="172"/>
        <v>0</v>
      </c>
      <c r="N586" s="127">
        <f t="shared" ref="N586:N649" si="176">$N$6*H586*I586</f>
        <v>0</v>
      </c>
      <c r="O586" s="127">
        <f t="shared" ref="O586:O649" si="177">$O$6*H586*J586</f>
        <v>0</v>
      </c>
      <c r="P586" s="127">
        <f t="shared" ref="P586:P649" si="178">IF(F586=1,+$H586*$P$6*I586,0)</f>
        <v>0</v>
      </c>
      <c r="Q586" s="127">
        <f t="shared" ref="Q586:Q649" si="179">IF(F586=1,+$H586*$Q$6*J586,0)</f>
        <v>0</v>
      </c>
      <c r="R586" s="1">
        <v>0</v>
      </c>
      <c r="S586" s="127">
        <f t="shared" ref="S586:S649" si="180">+K586+L586+M586-N586-O586-P586-Q586+R586</f>
        <v>0</v>
      </c>
      <c r="T586" s="127">
        <f t="shared" si="173"/>
        <v>0</v>
      </c>
      <c r="U586" s="127">
        <f t="shared" ref="U586:U649" si="181">L586+M586-O586-Q586</f>
        <v>0</v>
      </c>
      <c r="W586" s="127">
        <f t="shared" ref="W586:W649" si="182">$W$6*I586*H586+R586</f>
        <v>0</v>
      </c>
      <c r="X586" s="125">
        <f t="shared" ref="X586:X649" si="183">NETWORKDAYS(D586,E586)</f>
        <v>0</v>
      </c>
      <c r="Y586" s="125" t="str">
        <f t="shared" si="174"/>
        <v>ok</v>
      </c>
      <c r="Z586" s="125" t="str">
        <f t="shared" ref="Z586:Z649" si="184">IF((I586+J586)&lt;=1,"ok","adjust FTE")</f>
        <v>ok</v>
      </c>
      <c r="AA586" s="125" t="str">
        <f t="shared" ref="AA586:AA649" si="185">IF($H586=0,"ok",IF(AND((I586+J586)&lt;=1,(I586+J586)&lt;&gt;0),"ok","adjust FTE"))</f>
        <v>ok</v>
      </c>
      <c r="AB586" s="125" t="str">
        <f t="shared" ref="AB586:AB649" si="186">IF($H586=0,"ok",IF((F586+G586)=1,"ok","adjust count"))</f>
        <v>ok</v>
      </c>
      <c r="AC586" s="125" t="str">
        <f t="shared" ref="AC586:AC649" si="187">IF(AND(Y586="ok",Z586="ok",AA586="ok",AB586="ok"),"ok","false")</f>
        <v>ok</v>
      </c>
    </row>
    <row r="587" spans="1:29" x14ac:dyDescent="0.2">
      <c r="A587" s="132">
        <f t="shared" si="170"/>
        <v>579</v>
      </c>
      <c r="B587" s="6"/>
      <c r="C587" s="3"/>
      <c r="D587" s="3"/>
      <c r="E587" s="3"/>
      <c r="F587" s="5"/>
      <c r="G587" s="5"/>
      <c r="H587" s="2">
        <v>0</v>
      </c>
      <c r="I587" s="1">
        <v>0</v>
      </c>
      <c r="J587" s="1">
        <v>0</v>
      </c>
      <c r="K587" s="127">
        <f t="shared" si="171"/>
        <v>0</v>
      </c>
      <c r="L587" s="127">
        <f t="shared" si="175"/>
        <v>0</v>
      </c>
      <c r="M587" s="127">
        <f t="shared" si="172"/>
        <v>0</v>
      </c>
      <c r="N587" s="127">
        <f t="shared" si="176"/>
        <v>0</v>
      </c>
      <c r="O587" s="127">
        <f t="shared" si="177"/>
        <v>0</v>
      </c>
      <c r="P587" s="127">
        <f t="shared" si="178"/>
        <v>0</v>
      </c>
      <c r="Q587" s="127">
        <f t="shared" si="179"/>
        <v>0</v>
      </c>
      <c r="R587" s="1">
        <v>0</v>
      </c>
      <c r="S587" s="127">
        <f t="shared" si="180"/>
        <v>0</v>
      </c>
      <c r="T587" s="127">
        <f t="shared" si="173"/>
        <v>0</v>
      </c>
      <c r="U587" s="127">
        <f t="shared" si="181"/>
        <v>0</v>
      </c>
      <c r="W587" s="127">
        <f t="shared" si="182"/>
        <v>0</v>
      </c>
      <c r="X587" s="125">
        <f t="shared" si="183"/>
        <v>0</v>
      </c>
      <c r="Y587" s="125" t="str">
        <f t="shared" si="174"/>
        <v>ok</v>
      </c>
      <c r="Z587" s="125" t="str">
        <f t="shared" si="184"/>
        <v>ok</v>
      </c>
      <c r="AA587" s="125" t="str">
        <f t="shared" si="185"/>
        <v>ok</v>
      </c>
      <c r="AB587" s="125" t="str">
        <f t="shared" si="186"/>
        <v>ok</v>
      </c>
      <c r="AC587" s="125" t="str">
        <f t="shared" si="187"/>
        <v>ok</v>
      </c>
    </row>
    <row r="588" spans="1:29" x14ac:dyDescent="0.2">
      <c r="A588" s="132">
        <f t="shared" si="170"/>
        <v>580</v>
      </c>
      <c r="B588" s="6"/>
      <c r="C588" s="3"/>
      <c r="D588" s="3"/>
      <c r="E588" s="3"/>
      <c r="F588" s="5"/>
      <c r="G588" s="5"/>
      <c r="H588" s="2">
        <v>0</v>
      </c>
      <c r="I588" s="1">
        <v>0</v>
      </c>
      <c r="J588" s="1">
        <v>0</v>
      </c>
      <c r="K588" s="127">
        <f t="shared" si="171"/>
        <v>0</v>
      </c>
      <c r="L588" s="127">
        <f t="shared" si="175"/>
        <v>0</v>
      </c>
      <c r="M588" s="127">
        <f t="shared" si="172"/>
        <v>0</v>
      </c>
      <c r="N588" s="127">
        <f t="shared" si="176"/>
        <v>0</v>
      </c>
      <c r="O588" s="127">
        <f t="shared" si="177"/>
        <v>0</v>
      </c>
      <c r="P588" s="127">
        <f t="shared" si="178"/>
        <v>0</v>
      </c>
      <c r="Q588" s="127">
        <f t="shared" si="179"/>
        <v>0</v>
      </c>
      <c r="R588" s="1">
        <v>0</v>
      </c>
      <c r="S588" s="127">
        <f t="shared" si="180"/>
        <v>0</v>
      </c>
      <c r="T588" s="127">
        <f t="shared" si="173"/>
        <v>0</v>
      </c>
      <c r="U588" s="127">
        <f t="shared" si="181"/>
        <v>0</v>
      </c>
      <c r="W588" s="127">
        <f t="shared" si="182"/>
        <v>0</v>
      </c>
      <c r="X588" s="125">
        <f t="shared" si="183"/>
        <v>0</v>
      </c>
      <c r="Y588" s="125" t="str">
        <f t="shared" si="174"/>
        <v>ok</v>
      </c>
      <c r="Z588" s="125" t="str">
        <f t="shared" si="184"/>
        <v>ok</v>
      </c>
      <c r="AA588" s="125" t="str">
        <f t="shared" si="185"/>
        <v>ok</v>
      </c>
      <c r="AB588" s="125" t="str">
        <f t="shared" si="186"/>
        <v>ok</v>
      </c>
      <c r="AC588" s="125" t="str">
        <f t="shared" si="187"/>
        <v>ok</v>
      </c>
    </row>
    <row r="589" spans="1:29" x14ac:dyDescent="0.2">
      <c r="A589" s="132">
        <f t="shared" si="170"/>
        <v>581</v>
      </c>
      <c r="B589" s="6"/>
      <c r="C589" s="3"/>
      <c r="D589" s="3"/>
      <c r="E589" s="3"/>
      <c r="F589" s="5"/>
      <c r="G589" s="5"/>
      <c r="H589" s="2">
        <v>0</v>
      </c>
      <c r="I589" s="1">
        <v>0</v>
      </c>
      <c r="J589" s="1">
        <v>0</v>
      </c>
      <c r="K589" s="127">
        <f t="shared" si="171"/>
        <v>0</v>
      </c>
      <c r="L589" s="127">
        <f t="shared" si="175"/>
        <v>0</v>
      </c>
      <c r="M589" s="127">
        <f t="shared" si="172"/>
        <v>0</v>
      </c>
      <c r="N589" s="127">
        <f t="shared" si="176"/>
        <v>0</v>
      </c>
      <c r="O589" s="127">
        <f t="shared" si="177"/>
        <v>0</v>
      </c>
      <c r="P589" s="127">
        <f t="shared" si="178"/>
        <v>0</v>
      </c>
      <c r="Q589" s="127">
        <f t="shared" si="179"/>
        <v>0</v>
      </c>
      <c r="R589" s="1">
        <v>0</v>
      </c>
      <c r="S589" s="127">
        <f t="shared" si="180"/>
        <v>0</v>
      </c>
      <c r="T589" s="127">
        <f t="shared" si="173"/>
        <v>0</v>
      </c>
      <c r="U589" s="127">
        <f t="shared" si="181"/>
        <v>0</v>
      </c>
      <c r="W589" s="127">
        <f t="shared" si="182"/>
        <v>0</v>
      </c>
      <c r="X589" s="125">
        <f t="shared" si="183"/>
        <v>0</v>
      </c>
      <c r="Y589" s="125" t="str">
        <f t="shared" si="174"/>
        <v>ok</v>
      </c>
      <c r="Z589" s="125" t="str">
        <f t="shared" si="184"/>
        <v>ok</v>
      </c>
      <c r="AA589" s="125" t="str">
        <f t="shared" si="185"/>
        <v>ok</v>
      </c>
      <c r="AB589" s="125" t="str">
        <f t="shared" si="186"/>
        <v>ok</v>
      </c>
      <c r="AC589" s="125" t="str">
        <f t="shared" si="187"/>
        <v>ok</v>
      </c>
    </row>
    <row r="590" spans="1:29" x14ac:dyDescent="0.2">
      <c r="A590" s="132">
        <f t="shared" si="170"/>
        <v>582</v>
      </c>
      <c r="B590" s="6"/>
      <c r="C590" s="3"/>
      <c r="D590" s="3"/>
      <c r="E590" s="3"/>
      <c r="F590" s="5"/>
      <c r="G590" s="5"/>
      <c r="H590" s="2">
        <v>0</v>
      </c>
      <c r="I590" s="1">
        <v>0</v>
      </c>
      <c r="J590" s="1">
        <v>0</v>
      </c>
      <c r="K590" s="127">
        <f t="shared" si="171"/>
        <v>0</v>
      </c>
      <c r="L590" s="127">
        <f t="shared" si="175"/>
        <v>0</v>
      </c>
      <c r="M590" s="127">
        <f t="shared" si="172"/>
        <v>0</v>
      </c>
      <c r="N590" s="127">
        <f t="shared" si="176"/>
        <v>0</v>
      </c>
      <c r="O590" s="127">
        <f t="shared" si="177"/>
        <v>0</v>
      </c>
      <c r="P590" s="127">
        <f t="shared" si="178"/>
        <v>0</v>
      </c>
      <c r="Q590" s="127">
        <f t="shared" si="179"/>
        <v>0</v>
      </c>
      <c r="R590" s="1">
        <v>0</v>
      </c>
      <c r="S590" s="127">
        <f t="shared" si="180"/>
        <v>0</v>
      </c>
      <c r="T590" s="127">
        <f t="shared" si="173"/>
        <v>0</v>
      </c>
      <c r="U590" s="127">
        <f t="shared" si="181"/>
        <v>0</v>
      </c>
      <c r="W590" s="127">
        <f t="shared" si="182"/>
        <v>0</v>
      </c>
      <c r="X590" s="125">
        <f t="shared" si="183"/>
        <v>0</v>
      </c>
      <c r="Y590" s="125" t="str">
        <f t="shared" si="174"/>
        <v>ok</v>
      </c>
      <c r="Z590" s="125" t="str">
        <f t="shared" si="184"/>
        <v>ok</v>
      </c>
      <c r="AA590" s="125" t="str">
        <f t="shared" si="185"/>
        <v>ok</v>
      </c>
      <c r="AB590" s="125" t="str">
        <f t="shared" si="186"/>
        <v>ok</v>
      </c>
      <c r="AC590" s="125" t="str">
        <f t="shared" si="187"/>
        <v>ok</v>
      </c>
    </row>
    <row r="591" spans="1:29" x14ac:dyDescent="0.2">
      <c r="A591" s="132">
        <f t="shared" si="170"/>
        <v>583</v>
      </c>
      <c r="B591" s="6"/>
      <c r="C591" s="3"/>
      <c r="D591" s="3"/>
      <c r="E591" s="3"/>
      <c r="F591" s="5"/>
      <c r="G591" s="5"/>
      <c r="H591" s="2">
        <v>0</v>
      </c>
      <c r="I591" s="1">
        <v>0</v>
      </c>
      <c r="J591" s="1">
        <v>0</v>
      </c>
      <c r="K591" s="127">
        <f t="shared" si="171"/>
        <v>0</v>
      </c>
      <c r="L591" s="127">
        <f t="shared" si="175"/>
        <v>0</v>
      </c>
      <c r="M591" s="127">
        <f t="shared" si="172"/>
        <v>0</v>
      </c>
      <c r="N591" s="127">
        <f t="shared" si="176"/>
        <v>0</v>
      </c>
      <c r="O591" s="127">
        <f t="shared" si="177"/>
        <v>0</v>
      </c>
      <c r="P591" s="127">
        <f t="shared" si="178"/>
        <v>0</v>
      </c>
      <c r="Q591" s="127">
        <f t="shared" si="179"/>
        <v>0</v>
      </c>
      <c r="R591" s="1">
        <v>0</v>
      </c>
      <c r="S591" s="127">
        <f t="shared" si="180"/>
        <v>0</v>
      </c>
      <c r="T591" s="127">
        <f t="shared" si="173"/>
        <v>0</v>
      </c>
      <c r="U591" s="127">
        <f t="shared" si="181"/>
        <v>0</v>
      </c>
      <c r="W591" s="127">
        <f t="shared" si="182"/>
        <v>0</v>
      </c>
      <c r="X591" s="125">
        <f t="shared" si="183"/>
        <v>0</v>
      </c>
      <c r="Y591" s="125" t="str">
        <f t="shared" si="174"/>
        <v>ok</v>
      </c>
      <c r="Z591" s="125" t="str">
        <f t="shared" si="184"/>
        <v>ok</v>
      </c>
      <c r="AA591" s="125" t="str">
        <f t="shared" si="185"/>
        <v>ok</v>
      </c>
      <c r="AB591" s="125" t="str">
        <f t="shared" si="186"/>
        <v>ok</v>
      </c>
      <c r="AC591" s="125" t="str">
        <f t="shared" si="187"/>
        <v>ok</v>
      </c>
    </row>
    <row r="592" spans="1:29" x14ac:dyDescent="0.2">
      <c r="A592" s="132">
        <f t="shared" si="170"/>
        <v>584</v>
      </c>
      <c r="B592" s="6"/>
      <c r="C592" s="3"/>
      <c r="D592" s="3"/>
      <c r="E592" s="3"/>
      <c r="F592" s="5"/>
      <c r="G592" s="5"/>
      <c r="H592" s="2">
        <v>0</v>
      </c>
      <c r="I592" s="1">
        <v>0</v>
      </c>
      <c r="J592" s="1">
        <v>0</v>
      </c>
      <c r="K592" s="127">
        <f t="shared" si="171"/>
        <v>0</v>
      </c>
      <c r="L592" s="127">
        <f t="shared" si="175"/>
        <v>0</v>
      </c>
      <c r="M592" s="127">
        <f t="shared" si="172"/>
        <v>0</v>
      </c>
      <c r="N592" s="127">
        <f t="shared" si="176"/>
        <v>0</v>
      </c>
      <c r="O592" s="127">
        <f t="shared" si="177"/>
        <v>0</v>
      </c>
      <c r="P592" s="127">
        <f t="shared" si="178"/>
        <v>0</v>
      </c>
      <c r="Q592" s="127">
        <f t="shared" si="179"/>
        <v>0</v>
      </c>
      <c r="R592" s="1">
        <v>0</v>
      </c>
      <c r="S592" s="127">
        <f t="shared" si="180"/>
        <v>0</v>
      </c>
      <c r="T592" s="127">
        <f t="shared" si="173"/>
        <v>0</v>
      </c>
      <c r="U592" s="127">
        <f t="shared" si="181"/>
        <v>0</v>
      </c>
      <c r="W592" s="127">
        <f t="shared" si="182"/>
        <v>0</v>
      </c>
      <c r="X592" s="125">
        <f t="shared" si="183"/>
        <v>0</v>
      </c>
      <c r="Y592" s="125" t="str">
        <f t="shared" si="174"/>
        <v>ok</v>
      </c>
      <c r="Z592" s="125" t="str">
        <f t="shared" si="184"/>
        <v>ok</v>
      </c>
      <c r="AA592" s="125" t="str">
        <f t="shared" si="185"/>
        <v>ok</v>
      </c>
      <c r="AB592" s="125" t="str">
        <f t="shared" si="186"/>
        <v>ok</v>
      </c>
      <c r="AC592" s="125" t="str">
        <f t="shared" si="187"/>
        <v>ok</v>
      </c>
    </row>
    <row r="593" spans="1:29" x14ac:dyDescent="0.2">
      <c r="A593" s="132">
        <f t="shared" si="170"/>
        <v>585</v>
      </c>
      <c r="B593" s="6"/>
      <c r="C593" s="3"/>
      <c r="D593" s="3"/>
      <c r="E593" s="3"/>
      <c r="F593" s="5"/>
      <c r="G593" s="5"/>
      <c r="H593" s="2">
        <v>0</v>
      </c>
      <c r="I593" s="1">
        <v>0</v>
      </c>
      <c r="J593" s="1">
        <v>0</v>
      </c>
      <c r="K593" s="127">
        <f t="shared" si="171"/>
        <v>0</v>
      </c>
      <c r="L593" s="127">
        <f t="shared" si="175"/>
        <v>0</v>
      </c>
      <c r="M593" s="127">
        <f t="shared" si="172"/>
        <v>0</v>
      </c>
      <c r="N593" s="127">
        <f t="shared" si="176"/>
        <v>0</v>
      </c>
      <c r="O593" s="127">
        <f t="shared" si="177"/>
        <v>0</v>
      </c>
      <c r="P593" s="127">
        <f t="shared" si="178"/>
        <v>0</v>
      </c>
      <c r="Q593" s="127">
        <f t="shared" si="179"/>
        <v>0</v>
      </c>
      <c r="R593" s="1">
        <v>0</v>
      </c>
      <c r="S593" s="127">
        <f t="shared" si="180"/>
        <v>0</v>
      </c>
      <c r="T593" s="127">
        <f t="shared" si="173"/>
        <v>0</v>
      </c>
      <c r="U593" s="127">
        <f t="shared" si="181"/>
        <v>0</v>
      </c>
      <c r="W593" s="127">
        <f t="shared" si="182"/>
        <v>0</v>
      </c>
      <c r="X593" s="125">
        <f t="shared" si="183"/>
        <v>0</v>
      </c>
      <c r="Y593" s="125" t="str">
        <f t="shared" si="174"/>
        <v>ok</v>
      </c>
      <c r="Z593" s="125" t="str">
        <f t="shared" si="184"/>
        <v>ok</v>
      </c>
      <c r="AA593" s="125" t="str">
        <f t="shared" si="185"/>
        <v>ok</v>
      </c>
      <c r="AB593" s="125" t="str">
        <f t="shared" si="186"/>
        <v>ok</v>
      </c>
      <c r="AC593" s="125" t="str">
        <f t="shared" si="187"/>
        <v>ok</v>
      </c>
    </row>
    <row r="594" spans="1:29" x14ac:dyDescent="0.2">
      <c r="A594" s="132">
        <f t="shared" si="170"/>
        <v>586</v>
      </c>
      <c r="B594" s="6"/>
      <c r="C594" s="3"/>
      <c r="D594" s="3"/>
      <c r="E594" s="3"/>
      <c r="F594" s="5"/>
      <c r="G594" s="5"/>
      <c r="H594" s="2">
        <v>0</v>
      </c>
      <c r="I594" s="1">
        <v>0</v>
      </c>
      <c r="J594" s="1">
        <v>0</v>
      </c>
      <c r="K594" s="127">
        <f t="shared" si="171"/>
        <v>0</v>
      </c>
      <c r="L594" s="127">
        <f t="shared" si="175"/>
        <v>0</v>
      </c>
      <c r="M594" s="127">
        <f t="shared" si="172"/>
        <v>0</v>
      </c>
      <c r="N594" s="127">
        <f t="shared" si="176"/>
        <v>0</v>
      </c>
      <c r="O594" s="127">
        <f t="shared" si="177"/>
        <v>0</v>
      </c>
      <c r="P594" s="127">
        <f t="shared" si="178"/>
        <v>0</v>
      </c>
      <c r="Q594" s="127">
        <f t="shared" si="179"/>
        <v>0</v>
      </c>
      <c r="R594" s="1">
        <v>0</v>
      </c>
      <c r="S594" s="127">
        <f t="shared" si="180"/>
        <v>0</v>
      </c>
      <c r="T594" s="127">
        <f t="shared" si="173"/>
        <v>0</v>
      </c>
      <c r="U594" s="127">
        <f t="shared" si="181"/>
        <v>0</v>
      </c>
      <c r="W594" s="127">
        <f t="shared" si="182"/>
        <v>0</v>
      </c>
      <c r="X594" s="125">
        <f t="shared" si="183"/>
        <v>0</v>
      </c>
      <c r="Y594" s="125" t="str">
        <f t="shared" si="174"/>
        <v>ok</v>
      </c>
      <c r="Z594" s="125" t="str">
        <f t="shared" si="184"/>
        <v>ok</v>
      </c>
      <c r="AA594" s="125" t="str">
        <f t="shared" si="185"/>
        <v>ok</v>
      </c>
      <c r="AB594" s="125" t="str">
        <f t="shared" si="186"/>
        <v>ok</v>
      </c>
      <c r="AC594" s="125" t="str">
        <f t="shared" si="187"/>
        <v>ok</v>
      </c>
    </row>
    <row r="595" spans="1:29" x14ac:dyDescent="0.2">
      <c r="A595" s="132">
        <f t="shared" si="170"/>
        <v>587</v>
      </c>
      <c r="B595" s="6"/>
      <c r="C595" s="3"/>
      <c r="D595" s="3"/>
      <c r="E595" s="3"/>
      <c r="F595" s="5"/>
      <c r="G595" s="5"/>
      <c r="H595" s="2">
        <v>0</v>
      </c>
      <c r="I595" s="1">
        <v>0</v>
      </c>
      <c r="J595" s="1">
        <v>0</v>
      </c>
      <c r="K595" s="127">
        <f t="shared" si="171"/>
        <v>0</v>
      </c>
      <c r="L595" s="127">
        <f t="shared" si="175"/>
        <v>0</v>
      </c>
      <c r="M595" s="127">
        <f t="shared" si="172"/>
        <v>0</v>
      </c>
      <c r="N595" s="127">
        <f t="shared" si="176"/>
        <v>0</v>
      </c>
      <c r="O595" s="127">
        <f t="shared" si="177"/>
        <v>0</v>
      </c>
      <c r="P595" s="127">
        <f t="shared" si="178"/>
        <v>0</v>
      </c>
      <c r="Q595" s="127">
        <f t="shared" si="179"/>
        <v>0</v>
      </c>
      <c r="R595" s="1">
        <v>0</v>
      </c>
      <c r="S595" s="127">
        <f t="shared" si="180"/>
        <v>0</v>
      </c>
      <c r="T595" s="127">
        <f t="shared" si="173"/>
        <v>0</v>
      </c>
      <c r="U595" s="127">
        <f t="shared" si="181"/>
        <v>0</v>
      </c>
      <c r="W595" s="127">
        <f t="shared" si="182"/>
        <v>0</v>
      </c>
      <c r="X595" s="125">
        <f t="shared" si="183"/>
        <v>0</v>
      </c>
      <c r="Y595" s="125" t="str">
        <f t="shared" si="174"/>
        <v>ok</v>
      </c>
      <c r="Z595" s="125" t="str">
        <f t="shared" si="184"/>
        <v>ok</v>
      </c>
      <c r="AA595" s="125" t="str">
        <f t="shared" si="185"/>
        <v>ok</v>
      </c>
      <c r="AB595" s="125" t="str">
        <f t="shared" si="186"/>
        <v>ok</v>
      </c>
      <c r="AC595" s="125" t="str">
        <f t="shared" si="187"/>
        <v>ok</v>
      </c>
    </row>
    <row r="596" spans="1:29" x14ac:dyDescent="0.2">
      <c r="A596" s="132">
        <f t="shared" si="170"/>
        <v>588</v>
      </c>
      <c r="B596" s="6"/>
      <c r="C596" s="3"/>
      <c r="D596" s="3"/>
      <c r="E596" s="3"/>
      <c r="F596" s="5"/>
      <c r="G596" s="5"/>
      <c r="H596" s="2">
        <v>0</v>
      </c>
      <c r="I596" s="1">
        <v>0</v>
      </c>
      <c r="J596" s="1">
        <v>0</v>
      </c>
      <c r="K596" s="127">
        <f t="shared" si="171"/>
        <v>0</v>
      </c>
      <c r="L596" s="127">
        <f t="shared" si="175"/>
        <v>0</v>
      </c>
      <c r="M596" s="127">
        <f t="shared" si="172"/>
        <v>0</v>
      </c>
      <c r="N596" s="127">
        <f t="shared" si="176"/>
        <v>0</v>
      </c>
      <c r="O596" s="127">
        <f t="shared" si="177"/>
        <v>0</v>
      </c>
      <c r="P596" s="127">
        <f t="shared" si="178"/>
        <v>0</v>
      </c>
      <c r="Q596" s="127">
        <f t="shared" si="179"/>
        <v>0</v>
      </c>
      <c r="R596" s="1">
        <v>0</v>
      </c>
      <c r="S596" s="127">
        <f t="shared" si="180"/>
        <v>0</v>
      </c>
      <c r="T596" s="127">
        <f t="shared" si="173"/>
        <v>0</v>
      </c>
      <c r="U596" s="127">
        <f t="shared" si="181"/>
        <v>0</v>
      </c>
      <c r="W596" s="127">
        <f t="shared" si="182"/>
        <v>0</v>
      </c>
      <c r="X596" s="125">
        <f t="shared" si="183"/>
        <v>0</v>
      </c>
      <c r="Y596" s="125" t="str">
        <f t="shared" si="174"/>
        <v>ok</v>
      </c>
      <c r="Z596" s="125" t="str">
        <f t="shared" si="184"/>
        <v>ok</v>
      </c>
      <c r="AA596" s="125" t="str">
        <f t="shared" si="185"/>
        <v>ok</v>
      </c>
      <c r="AB596" s="125" t="str">
        <f t="shared" si="186"/>
        <v>ok</v>
      </c>
      <c r="AC596" s="125" t="str">
        <f t="shared" si="187"/>
        <v>ok</v>
      </c>
    </row>
    <row r="597" spans="1:29" x14ac:dyDescent="0.2">
      <c r="A597" s="132">
        <f t="shared" si="170"/>
        <v>589</v>
      </c>
      <c r="B597" s="6"/>
      <c r="C597" s="3"/>
      <c r="D597" s="3"/>
      <c r="E597" s="3"/>
      <c r="F597" s="5"/>
      <c r="G597" s="5"/>
      <c r="H597" s="2">
        <v>0</v>
      </c>
      <c r="I597" s="1">
        <v>0</v>
      </c>
      <c r="J597" s="1">
        <v>0</v>
      </c>
      <c r="K597" s="127">
        <f t="shared" si="171"/>
        <v>0</v>
      </c>
      <c r="L597" s="127">
        <f t="shared" si="175"/>
        <v>0</v>
      </c>
      <c r="M597" s="127">
        <f t="shared" si="172"/>
        <v>0</v>
      </c>
      <c r="N597" s="127">
        <f t="shared" si="176"/>
        <v>0</v>
      </c>
      <c r="O597" s="127">
        <f t="shared" si="177"/>
        <v>0</v>
      </c>
      <c r="P597" s="127">
        <f t="shared" si="178"/>
        <v>0</v>
      </c>
      <c r="Q597" s="127">
        <f t="shared" si="179"/>
        <v>0</v>
      </c>
      <c r="R597" s="1">
        <v>0</v>
      </c>
      <c r="S597" s="127">
        <f t="shared" si="180"/>
        <v>0</v>
      </c>
      <c r="T597" s="127">
        <f t="shared" si="173"/>
        <v>0</v>
      </c>
      <c r="U597" s="127">
        <f t="shared" si="181"/>
        <v>0</v>
      </c>
      <c r="W597" s="127">
        <f t="shared" si="182"/>
        <v>0</v>
      </c>
      <c r="X597" s="125">
        <f t="shared" si="183"/>
        <v>0</v>
      </c>
      <c r="Y597" s="125" t="str">
        <f t="shared" si="174"/>
        <v>ok</v>
      </c>
      <c r="Z597" s="125" t="str">
        <f t="shared" si="184"/>
        <v>ok</v>
      </c>
      <c r="AA597" s="125" t="str">
        <f t="shared" si="185"/>
        <v>ok</v>
      </c>
      <c r="AB597" s="125" t="str">
        <f t="shared" si="186"/>
        <v>ok</v>
      </c>
      <c r="AC597" s="125" t="str">
        <f t="shared" si="187"/>
        <v>ok</v>
      </c>
    </row>
    <row r="598" spans="1:29" x14ac:dyDescent="0.2">
      <c r="A598" s="132">
        <f t="shared" si="170"/>
        <v>590</v>
      </c>
      <c r="B598" s="6"/>
      <c r="C598" s="3"/>
      <c r="D598" s="3"/>
      <c r="E598" s="3"/>
      <c r="F598" s="5"/>
      <c r="G598" s="5"/>
      <c r="H598" s="2">
        <v>0</v>
      </c>
      <c r="I598" s="1">
        <v>0</v>
      </c>
      <c r="J598" s="1">
        <v>0</v>
      </c>
      <c r="K598" s="127">
        <f t="shared" si="171"/>
        <v>0</v>
      </c>
      <c r="L598" s="127">
        <f t="shared" si="175"/>
        <v>0</v>
      </c>
      <c r="M598" s="127">
        <f t="shared" si="172"/>
        <v>0</v>
      </c>
      <c r="N598" s="127">
        <f t="shared" si="176"/>
        <v>0</v>
      </c>
      <c r="O598" s="127">
        <f t="shared" si="177"/>
        <v>0</v>
      </c>
      <c r="P598" s="127">
        <f t="shared" si="178"/>
        <v>0</v>
      </c>
      <c r="Q598" s="127">
        <f t="shared" si="179"/>
        <v>0</v>
      </c>
      <c r="R598" s="1">
        <v>0</v>
      </c>
      <c r="S598" s="127">
        <f t="shared" si="180"/>
        <v>0</v>
      </c>
      <c r="T598" s="127">
        <f t="shared" si="173"/>
        <v>0</v>
      </c>
      <c r="U598" s="127">
        <f t="shared" si="181"/>
        <v>0</v>
      </c>
      <c r="W598" s="127">
        <f t="shared" si="182"/>
        <v>0</v>
      </c>
      <c r="X598" s="125">
        <f t="shared" si="183"/>
        <v>0</v>
      </c>
      <c r="Y598" s="125" t="str">
        <f t="shared" si="174"/>
        <v>ok</v>
      </c>
      <c r="Z598" s="125" t="str">
        <f t="shared" si="184"/>
        <v>ok</v>
      </c>
      <c r="AA598" s="125" t="str">
        <f t="shared" si="185"/>
        <v>ok</v>
      </c>
      <c r="AB598" s="125" t="str">
        <f t="shared" si="186"/>
        <v>ok</v>
      </c>
      <c r="AC598" s="125" t="str">
        <f t="shared" si="187"/>
        <v>ok</v>
      </c>
    </row>
    <row r="599" spans="1:29" x14ac:dyDescent="0.2">
      <c r="A599" s="132">
        <f t="shared" si="170"/>
        <v>591</v>
      </c>
      <c r="B599" s="6"/>
      <c r="C599" s="3"/>
      <c r="D599" s="3"/>
      <c r="E599" s="3"/>
      <c r="F599" s="5"/>
      <c r="G599" s="5"/>
      <c r="H599" s="2">
        <v>0</v>
      </c>
      <c r="I599" s="1">
        <v>0</v>
      </c>
      <c r="J599" s="1">
        <v>0</v>
      </c>
      <c r="K599" s="127">
        <f t="shared" si="171"/>
        <v>0</v>
      </c>
      <c r="L599" s="127">
        <f t="shared" si="175"/>
        <v>0</v>
      </c>
      <c r="M599" s="127">
        <f t="shared" si="172"/>
        <v>0</v>
      </c>
      <c r="N599" s="127">
        <f t="shared" si="176"/>
        <v>0</v>
      </c>
      <c r="O599" s="127">
        <f t="shared" si="177"/>
        <v>0</v>
      </c>
      <c r="P599" s="127">
        <f t="shared" si="178"/>
        <v>0</v>
      </c>
      <c r="Q599" s="127">
        <f t="shared" si="179"/>
        <v>0</v>
      </c>
      <c r="R599" s="1">
        <v>0</v>
      </c>
      <c r="S599" s="127">
        <f t="shared" si="180"/>
        <v>0</v>
      </c>
      <c r="T599" s="127">
        <f t="shared" si="173"/>
        <v>0</v>
      </c>
      <c r="U599" s="127">
        <f t="shared" si="181"/>
        <v>0</v>
      </c>
      <c r="W599" s="127">
        <f t="shared" si="182"/>
        <v>0</v>
      </c>
      <c r="X599" s="125">
        <f t="shared" si="183"/>
        <v>0</v>
      </c>
      <c r="Y599" s="125" t="str">
        <f t="shared" si="174"/>
        <v>ok</v>
      </c>
      <c r="Z599" s="125" t="str">
        <f t="shared" si="184"/>
        <v>ok</v>
      </c>
      <c r="AA599" s="125" t="str">
        <f t="shared" si="185"/>
        <v>ok</v>
      </c>
      <c r="AB599" s="125" t="str">
        <f t="shared" si="186"/>
        <v>ok</v>
      </c>
      <c r="AC599" s="125" t="str">
        <f t="shared" si="187"/>
        <v>ok</v>
      </c>
    </row>
    <row r="600" spans="1:29" x14ac:dyDescent="0.2">
      <c r="A600" s="132">
        <f t="shared" si="170"/>
        <v>592</v>
      </c>
      <c r="B600" s="6"/>
      <c r="C600" s="3"/>
      <c r="D600" s="3"/>
      <c r="E600" s="3"/>
      <c r="F600" s="5"/>
      <c r="G600" s="5"/>
      <c r="H600" s="2">
        <v>0</v>
      </c>
      <c r="I600" s="1">
        <v>0</v>
      </c>
      <c r="J600" s="1">
        <v>0</v>
      </c>
      <c r="K600" s="127">
        <f t="shared" si="171"/>
        <v>0</v>
      </c>
      <c r="L600" s="127">
        <f t="shared" si="175"/>
        <v>0</v>
      </c>
      <c r="M600" s="127">
        <f t="shared" si="172"/>
        <v>0</v>
      </c>
      <c r="N600" s="127">
        <f t="shared" si="176"/>
        <v>0</v>
      </c>
      <c r="O600" s="127">
        <f t="shared" si="177"/>
        <v>0</v>
      </c>
      <c r="P600" s="127">
        <f t="shared" si="178"/>
        <v>0</v>
      </c>
      <c r="Q600" s="127">
        <f t="shared" si="179"/>
        <v>0</v>
      </c>
      <c r="R600" s="1">
        <v>0</v>
      </c>
      <c r="S600" s="127">
        <f t="shared" si="180"/>
        <v>0</v>
      </c>
      <c r="T600" s="127">
        <f t="shared" si="173"/>
        <v>0</v>
      </c>
      <c r="U600" s="127">
        <f t="shared" si="181"/>
        <v>0</v>
      </c>
      <c r="W600" s="127">
        <f t="shared" si="182"/>
        <v>0</v>
      </c>
      <c r="X600" s="125">
        <f t="shared" si="183"/>
        <v>0</v>
      </c>
      <c r="Y600" s="125" t="str">
        <f t="shared" si="174"/>
        <v>ok</v>
      </c>
      <c r="Z600" s="125" t="str">
        <f t="shared" si="184"/>
        <v>ok</v>
      </c>
      <c r="AA600" s="125" t="str">
        <f t="shared" si="185"/>
        <v>ok</v>
      </c>
      <c r="AB600" s="125" t="str">
        <f t="shared" si="186"/>
        <v>ok</v>
      </c>
      <c r="AC600" s="125" t="str">
        <f t="shared" si="187"/>
        <v>ok</v>
      </c>
    </row>
    <row r="601" spans="1:29" x14ac:dyDescent="0.2">
      <c r="A601" s="132">
        <f t="shared" si="170"/>
        <v>593</v>
      </c>
      <c r="B601" s="6"/>
      <c r="C601" s="3"/>
      <c r="D601" s="3"/>
      <c r="E601" s="3"/>
      <c r="F601" s="5"/>
      <c r="G601" s="5"/>
      <c r="H601" s="2">
        <v>0</v>
      </c>
      <c r="I601" s="1">
        <v>0</v>
      </c>
      <c r="J601" s="1">
        <v>0</v>
      </c>
      <c r="K601" s="127">
        <f t="shared" si="171"/>
        <v>0</v>
      </c>
      <c r="L601" s="127">
        <f t="shared" si="175"/>
        <v>0</v>
      </c>
      <c r="M601" s="127">
        <f t="shared" si="172"/>
        <v>0</v>
      </c>
      <c r="N601" s="127">
        <f t="shared" si="176"/>
        <v>0</v>
      </c>
      <c r="O601" s="127">
        <f t="shared" si="177"/>
        <v>0</v>
      </c>
      <c r="P601" s="127">
        <f t="shared" si="178"/>
        <v>0</v>
      </c>
      <c r="Q601" s="127">
        <f t="shared" si="179"/>
        <v>0</v>
      </c>
      <c r="R601" s="1">
        <v>0</v>
      </c>
      <c r="S601" s="127">
        <f t="shared" si="180"/>
        <v>0</v>
      </c>
      <c r="T601" s="127">
        <f t="shared" si="173"/>
        <v>0</v>
      </c>
      <c r="U601" s="127">
        <f t="shared" si="181"/>
        <v>0</v>
      </c>
      <c r="W601" s="127">
        <f t="shared" si="182"/>
        <v>0</v>
      </c>
      <c r="X601" s="125">
        <f t="shared" si="183"/>
        <v>0</v>
      </c>
      <c r="Y601" s="125" t="str">
        <f t="shared" si="174"/>
        <v>ok</v>
      </c>
      <c r="Z601" s="125" t="str">
        <f t="shared" si="184"/>
        <v>ok</v>
      </c>
      <c r="AA601" s="125" t="str">
        <f t="shared" si="185"/>
        <v>ok</v>
      </c>
      <c r="AB601" s="125" t="str">
        <f t="shared" si="186"/>
        <v>ok</v>
      </c>
      <c r="AC601" s="125" t="str">
        <f t="shared" si="187"/>
        <v>ok</v>
      </c>
    </row>
    <row r="602" spans="1:29" x14ac:dyDescent="0.2">
      <c r="A602" s="132">
        <f t="shared" si="170"/>
        <v>594</v>
      </c>
      <c r="B602" s="6"/>
      <c r="C602" s="3"/>
      <c r="D602" s="3"/>
      <c r="E602" s="3"/>
      <c r="F602" s="5"/>
      <c r="G602" s="5"/>
      <c r="H602" s="2">
        <v>0</v>
      </c>
      <c r="I602" s="1">
        <v>0</v>
      </c>
      <c r="J602" s="1">
        <v>0</v>
      </c>
      <c r="K602" s="127">
        <f t="shared" si="171"/>
        <v>0</v>
      </c>
      <c r="L602" s="127">
        <f t="shared" si="175"/>
        <v>0</v>
      </c>
      <c r="M602" s="127">
        <f t="shared" si="172"/>
        <v>0</v>
      </c>
      <c r="N602" s="127">
        <f t="shared" si="176"/>
        <v>0</v>
      </c>
      <c r="O602" s="127">
        <f t="shared" si="177"/>
        <v>0</v>
      </c>
      <c r="P602" s="127">
        <f t="shared" si="178"/>
        <v>0</v>
      </c>
      <c r="Q602" s="127">
        <f t="shared" si="179"/>
        <v>0</v>
      </c>
      <c r="R602" s="1">
        <v>0</v>
      </c>
      <c r="S602" s="127">
        <f t="shared" si="180"/>
        <v>0</v>
      </c>
      <c r="T602" s="127">
        <f t="shared" si="173"/>
        <v>0</v>
      </c>
      <c r="U602" s="127">
        <f t="shared" si="181"/>
        <v>0</v>
      </c>
      <c r="W602" s="127">
        <f t="shared" si="182"/>
        <v>0</v>
      </c>
      <c r="X602" s="125">
        <f t="shared" si="183"/>
        <v>0</v>
      </c>
      <c r="Y602" s="125" t="str">
        <f t="shared" si="174"/>
        <v>ok</v>
      </c>
      <c r="Z602" s="125" t="str">
        <f t="shared" si="184"/>
        <v>ok</v>
      </c>
      <c r="AA602" s="125" t="str">
        <f t="shared" si="185"/>
        <v>ok</v>
      </c>
      <c r="AB602" s="125" t="str">
        <f t="shared" si="186"/>
        <v>ok</v>
      </c>
      <c r="AC602" s="125" t="str">
        <f t="shared" si="187"/>
        <v>ok</v>
      </c>
    </row>
    <row r="603" spans="1:29" x14ac:dyDescent="0.2">
      <c r="A603" s="132">
        <f t="shared" si="170"/>
        <v>595</v>
      </c>
      <c r="B603" s="6"/>
      <c r="C603" s="3"/>
      <c r="D603" s="3"/>
      <c r="E603" s="3"/>
      <c r="F603" s="5"/>
      <c r="G603" s="5"/>
      <c r="H603" s="2">
        <v>0</v>
      </c>
      <c r="I603" s="1">
        <v>0</v>
      </c>
      <c r="J603" s="1">
        <v>0</v>
      </c>
      <c r="K603" s="127">
        <f t="shared" si="171"/>
        <v>0</v>
      </c>
      <c r="L603" s="127">
        <f t="shared" si="175"/>
        <v>0</v>
      </c>
      <c r="M603" s="127">
        <f t="shared" si="172"/>
        <v>0</v>
      </c>
      <c r="N603" s="127">
        <f t="shared" si="176"/>
        <v>0</v>
      </c>
      <c r="O603" s="127">
        <f t="shared" si="177"/>
        <v>0</v>
      </c>
      <c r="P603" s="127">
        <f t="shared" si="178"/>
        <v>0</v>
      </c>
      <c r="Q603" s="127">
        <f t="shared" si="179"/>
        <v>0</v>
      </c>
      <c r="R603" s="1">
        <v>0</v>
      </c>
      <c r="S603" s="127">
        <f t="shared" si="180"/>
        <v>0</v>
      </c>
      <c r="T603" s="127">
        <f t="shared" si="173"/>
        <v>0</v>
      </c>
      <c r="U603" s="127">
        <f t="shared" si="181"/>
        <v>0</v>
      </c>
      <c r="W603" s="127">
        <f t="shared" si="182"/>
        <v>0</v>
      </c>
      <c r="X603" s="125">
        <f t="shared" si="183"/>
        <v>0</v>
      </c>
      <c r="Y603" s="125" t="str">
        <f t="shared" si="174"/>
        <v>ok</v>
      </c>
      <c r="Z603" s="125" t="str">
        <f t="shared" si="184"/>
        <v>ok</v>
      </c>
      <c r="AA603" s="125" t="str">
        <f t="shared" si="185"/>
        <v>ok</v>
      </c>
      <c r="AB603" s="125" t="str">
        <f t="shared" si="186"/>
        <v>ok</v>
      </c>
      <c r="AC603" s="125" t="str">
        <f t="shared" si="187"/>
        <v>ok</v>
      </c>
    </row>
    <row r="604" spans="1:29" x14ac:dyDescent="0.2">
      <c r="A604" s="132">
        <f t="shared" si="170"/>
        <v>596</v>
      </c>
      <c r="B604" s="6"/>
      <c r="C604" s="3"/>
      <c r="D604" s="3"/>
      <c r="E604" s="3"/>
      <c r="F604" s="5"/>
      <c r="G604" s="5"/>
      <c r="H604" s="2">
        <v>0</v>
      </c>
      <c r="I604" s="1">
        <v>0</v>
      </c>
      <c r="J604" s="1">
        <v>0</v>
      </c>
      <c r="K604" s="127">
        <f t="shared" si="171"/>
        <v>0</v>
      </c>
      <c r="L604" s="127">
        <f t="shared" si="175"/>
        <v>0</v>
      </c>
      <c r="M604" s="127">
        <f t="shared" si="172"/>
        <v>0</v>
      </c>
      <c r="N604" s="127">
        <f t="shared" si="176"/>
        <v>0</v>
      </c>
      <c r="O604" s="127">
        <f t="shared" si="177"/>
        <v>0</v>
      </c>
      <c r="P604" s="127">
        <f t="shared" si="178"/>
        <v>0</v>
      </c>
      <c r="Q604" s="127">
        <f t="shared" si="179"/>
        <v>0</v>
      </c>
      <c r="R604" s="1">
        <v>0</v>
      </c>
      <c r="S604" s="127">
        <f t="shared" si="180"/>
        <v>0</v>
      </c>
      <c r="T604" s="127">
        <f t="shared" si="173"/>
        <v>0</v>
      </c>
      <c r="U604" s="127">
        <f t="shared" si="181"/>
        <v>0</v>
      </c>
      <c r="W604" s="127">
        <f t="shared" si="182"/>
        <v>0</v>
      </c>
      <c r="X604" s="125">
        <f t="shared" si="183"/>
        <v>0</v>
      </c>
      <c r="Y604" s="125" t="str">
        <f t="shared" si="174"/>
        <v>ok</v>
      </c>
      <c r="Z604" s="125" t="str">
        <f t="shared" si="184"/>
        <v>ok</v>
      </c>
      <c r="AA604" s="125" t="str">
        <f t="shared" si="185"/>
        <v>ok</v>
      </c>
      <c r="AB604" s="125" t="str">
        <f t="shared" si="186"/>
        <v>ok</v>
      </c>
      <c r="AC604" s="125" t="str">
        <f t="shared" si="187"/>
        <v>ok</v>
      </c>
    </row>
    <row r="605" spans="1:29" x14ac:dyDescent="0.2">
      <c r="A605" s="132">
        <f t="shared" si="170"/>
        <v>597</v>
      </c>
      <c r="B605" s="6"/>
      <c r="C605" s="3"/>
      <c r="D605" s="3"/>
      <c r="E605" s="3"/>
      <c r="F605" s="5"/>
      <c r="G605" s="5"/>
      <c r="H605" s="2">
        <v>0</v>
      </c>
      <c r="I605" s="1">
        <v>0</v>
      </c>
      <c r="J605" s="1">
        <v>0</v>
      </c>
      <c r="K605" s="127">
        <f t="shared" si="171"/>
        <v>0</v>
      </c>
      <c r="L605" s="127">
        <f t="shared" si="175"/>
        <v>0</v>
      </c>
      <c r="M605" s="127">
        <f t="shared" si="172"/>
        <v>0</v>
      </c>
      <c r="N605" s="127">
        <f t="shared" si="176"/>
        <v>0</v>
      </c>
      <c r="O605" s="127">
        <f t="shared" si="177"/>
        <v>0</v>
      </c>
      <c r="P605" s="127">
        <f t="shared" si="178"/>
        <v>0</v>
      </c>
      <c r="Q605" s="127">
        <f t="shared" si="179"/>
        <v>0</v>
      </c>
      <c r="R605" s="1">
        <v>0</v>
      </c>
      <c r="S605" s="127">
        <f t="shared" si="180"/>
        <v>0</v>
      </c>
      <c r="T605" s="127">
        <f t="shared" si="173"/>
        <v>0</v>
      </c>
      <c r="U605" s="127">
        <f t="shared" si="181"/>
        <v>0</v>
      </c>
      <c r="W605" s="127">
        <f t="shared" si="182"/>
        <v>0</v>
      </c>
      <c r="X605" s="125">
        <f t="shared" si="183"/>
        <v>0</v>
      </c>
      <c r="Y605" s="125" t="str">
        <f t="shared" si="174"/>
        <v>ok</v>
      </c>
      <c r="Z605" s="125" t="str">
        <f t="shared" si="184"/>
        <v>ok</v>
      </c>
      <c r="AA605" s="125" t="str">
        <f t="shared" si="185"/>
        <v>ok</v>
      </c>
      <c r="AB605" s="125" t="str">
        <f t="shared" si="186"/>
        <v>ok</v>
      </c>
      <c r="AC605" s="125" t="str">
        <f t="shared" si="187"/>
        <v>ok</v>
      </c>
    </row>
    <row r="606" spans="1:29" x14ac:dyDescent="0.2">
      <c r="A606" s="132">
        <f t="shared" si="170"/>
        <v>598</v>
      </c>
      <c r="B606" s="6"/>
      <c r="C606" s="3"/>
      <c r="D606" s="3"/>
      <c r="E606" s="3"/>
      <c r="F606" s="5"/>
      <c r="G606" s="5"/>
      <c r="H606" s="2">
        <v>0</v>
      </c>
      <c r="I606" s="1">
        <v>0</v>
      </c>
      <c r="J606" s="1">
        <v>0</v>
      </c>
      <c r="K606" s="127">
        <f t="shared" si="171"/>
        <v>0</v>
      </c>
      <c r="L606" s="127">
        <f t="shared" si="175"/>
        <v>0</v>
      </c>
      <c r="M606" s="127">
        <f t="shared" si="172"/>
        <v>0</v>
      </c>
      <c r="N606" s="127">
        <f t="shared" si="176"/>
        <v>0</v>
      </c>
      <c r="O606" s="127">
        <f t="shared" si="177"/>
        <v>0</v>
      </c>
      <c r="P606" s="127">
        <f t="shared" si="178"/>
        <v>0</v>
      </c>
      <c r="Q606" s="127">
        <f t="shared" si="179"/>
        <v>0</v>
      </c>
      <c r="R606" s="1">
        <v>0</v>
      </c>
      <c r="S606" s="127">
        <f t="shared" si="180"/>
        <v>0</v>
      </c>
      <c r="T606" s="127">
        <f t="shared" si="173"/>
        <v>0</v>
      </c>
      <c r="U606" s="127">
        <f t="shared" si="181"/>
        <v>0</v>
      </c>
      <c r="W606" s="127">
        <f t="shared" si="182"/>
        <v>0</v>
      </c>
      <c r="X606" s="125">
        <f t="shared" si="183"/>
        <v>0</v>
      </c>
      <c r="Y606" s="125" t="str">
        <f t="shared" si="174"/>
        <v>ok</v>
      </c>
      <c r="Z606" s="125" t="str">
        <f t="shared" si="184"/>
        <v>ok</v>
      </c>
      <c r="AA606" s="125" t="str">
        <f t="shared" si="185"/>
        <v>ok</v>
      </c>
      <c r="AB606" s="125" t="str">
        <f t="shared" si="186"/>
        <v>ok</v>
      </c>
      <c r="AC606" s="125" t="str">
        <f t="shared" si="187"/>
        <v>ok</v>
      </c>
    </row>
    <row r="607" spans="1:29" x14ac:dyDescent="0.2">
      <c r="A607" s="132">
        <f t="shared" ref="A607:A670" si="188">+A606+1</f>
        <v>599</v>
      </c>
      <c r="B607" s="6"/>
      <c r="C607" s="3"/>
      <c r="D607" s="3"/>
      <c r="E607" s="3"/>
      <c r="F607" s="5"/>
      <c r="G607" s="5"/>
      <c r="H607" s="2">
        <v>0</v>
      </c>
      <c r="I607" s="1">
        <v>0</v>
      </c>
      <c r="J607" s="1">
        <v>0</v>
      </c>
      <c r="K607" s="127">
        <f t="shared" si="171"/>
        <v>0</v>
      </c>
      <c r="L607" s="127">
        <f t="shared" si="175"/>
        <v>0</v>
      </c>
      <c r="M607" s="127">
        <f t="shared" si="172"/>
        <v>0</v>
      </c>
      <c r="N607" s="127">
        <f t="shared" si="176"/>
        <v>0</v>
      </c>
      <c r="O607" s="127">
        <f t="shared" si="177"/>
        <v>0</v>
      </c>
      <c r="P607" s="127">
        <f t="shared" si="178"/>
        <v>0</v>
      </c>
      <c r="Q607" s="127">
        <f t="shared" si="179"/>
        <v>0</v>
      </c>
      <c r="R607" s="1">
        <v>0</v>
      </c>
      <c r="S607" s="127">
        <f t="shared" si="180"/>
        <v>0</v>
      </c>
      <c r="T607" s="127">
        <f t="shared" si="173"/>
        <v>0</v>
      </c>
      <c r="U607" s="127">
        <f t="shared" si="181"/>
        <v>0</v>
      </c>
      <c r="W607" s="127">
        <f t="shared" si="182"/>
        <v>0</v>
      </c>
      <c r="X607" s="125">
        <f t="shared" si="183"/>
        <v>0</v>
      </c>
      <c r="Y607" s="125" t="str">
        <f t="shared" si="174"/>
        <v>ok</v>
      </c>
      <c r="Z607" s="125" t="str">
        <f t="shared" si="184"/>
        <v>ok</v>
      </c>
      <c r="AA607" s="125" t="str">
        <f t="shared" si="185"/>
        <v>ok</v>
      </c>
      <c r="AB607" s="125" t="str">
        <f t="shared" si="186"/>
        <v>ok</v>
      </c>
      <c r="AC607" s="125" t="str">
        <f t="shared" si="187"/>
        <v>ok</v>
      </c>
    </row>
    <row r="608" spans="1:29" x14ac:dyDescent="0.2">
      <c r="A608" s="132">
        <f t="shared" si="188"/>
        <v>600</v>
      </c>
      <c r="B608" s="6"/>
      <c r="C608" s="3"/>
      <c r="D608" s="3"/>
      <c r="E608" s="3"/>
      <c r="F608" s="5"/>
      <c r="G608" s="5"/>
      <c r="H608" s="2">
        <v>0</v>
      </c>
      <c r="I608" s="1">
        <v>0</v>
      </c>
      <c r="J608" s="1">
        <v>0</v>
      </c>
      <c r="K608" s="127">
        <f t="shared" si="171"/>
        <v>0</v>
      </c>
      <c r="L608" s="127">
        <f t="shared" si="175"/>
        <v>0</v>
      </c>
      <c r="M608" s="127">
        <f t="shared" si="172"/>
        <v>0</v>
      </c>
      <c r="N608" s="127">
        <f t="shared" si="176"/>
        <v>0</v>
      </c>
      <c r="O608" s="127">
        <f t="shared" si="177"/>
        <v>0</v>
      </c>
      <c r="P608" s="127">
        <f t="shared" si="178"/>
        <v>0</v>
      </c>
      <c r="Q608" s="127">
        <f t="shared" si="179"/>
        <v>0</v>
      </c>
      <c r="R608" s="1">
        <v>0</v>
      </c>
      <c r="S608" s="127">
        <f t="shared" si="180"/>
        <v>0</v>
      </c>
      <c r="T608" s="127">
        <f t="shared" si="173"/>
        <v>0</v>
      </c>
      <c r="U608" s="127">
        <f t="shared" si="181"/>
        <v>0</v>
      </c>
      <c r="W608" s="127">
        <f t="shared" si="182"/>
        <v>0</v>
      </c>
      <c r="X608" s="125">
        <f t="shared" si="183"/>
        <v>0</v>
      </c>
      <c r="Y608" s="125" t="str">
        <f t="shared" si="174"/>
        <v>ok</v>
      </c>
      <c r="Z608" s="125" t="str">
        <f t="shared" si="184"/>
        <v>ok</v>
      </c>
      <c r="AA608" s="125" t="str">
        <f t="shared" si="185"/>
        <v>ok</v>
      </c>
      <c r="AB608" s="125" t="str">
        <f t="shared" si="186"/>
        <v>ok</v>
      </c>
      <c r="AC608" s="125" t="str">
        <f t="shared" si="187"/>
        <v>ok</v>
      </c>
    </row>
    <row r="609" spans="1:29" x14ac:dyDescent="0.2">
      <c r="A609" s="132">
        <f t="shared" si="188"/>
        <v>601</v>
      </c>
      <c r="B609" s="6"/>
      <c r="C609" s="3"/>
      <c r="D609" s="3"/>
      <c r="E609" s="3"/>
      <c r="F609" s="5"/>
      <c r="G609" s="5"/>
      <c r="H609" s="2">
        <v>0</v>
      </c>
      <c r="I609" s="1">
        <v>0</v>
      </c>
      <c r="J609" s="1">
        <v>0</v>
      </c>
      <c r="K609" s="127">
        <f t="shared" si="171"/>
        <v>0</v>
      </c>
      <c r="L609" s="127">
        <f t="shared" si="175"/>
        <v>0</v>
      </c>
      <c r="M609" s="127">
        <f t="shared" si="172"/>
        <v>0</v>
      </c>
      <c r="N609" s="127">
        <f t="shared" si="176"/>
        <v>0</v>
      </c>
      <c r="O609" s="127">
        <f t="shared" si="177"/>
        <v>0</v>
      </c>
      <c r="P609" s="127">
        <f t="shared" si="178"/>
        <v>0</v>
      </c>
      <c r="Q609" s="127">
        <f t="shared" si="179"/>
        <v>0</v>
      </c>
      <c r="R609" s="1">
        <v>0</v>
      </c>
      <c r="S609" s="127">
        <f t="shared" si="180"/>
        <v>0</v>
      </c>
      <c r="T609" s="127">
        <f t="shared" si="173"/>
        <v>0</v>
      </c>
      <c r="U609" s="127">
        <f t="shared" si="181"/>
        <v>0</v>
      </c>
      <c r="W609" s="127">
        <f t="shared" si="182"/>
        <v>0</v>
      </c>
      <c r="X609" s="125">
        <f t="shared" si="183"/>
        <v>0</v>
      </c>
      <c r="Y609" s="125" t="str">
        <f t="shared" si="174"/>
        <v>ok</v>
      </c>
      <c r="Z609" s="125" t="str">
        <f t="shared" si="184"/>
        <v>ok</v>
      </c>
      <c r="AA609" s="125" t="str">
        <f t="shared" si="185"/>
        <v>ok</v>
      </c>
      <c r="AB609" s="125" t="str">
        <f t="shared" si="186"/>
        <v>ok</v>
      </c>
      <c r="AC609" s="125" t="str">
        <f t="shared" si="187"/>
        <v>ok</v>
      </c>
    </row>
    <row r="610" spans="1:29" x14ac:dyDescent="0.2">
      <c r="A610" s="132">
        <f t="shared" si="188"/>
        <v>602</v>
      </c>
      <c r="B610" s="6"/>
      <c r="C610" s="3"/>
      <c r="D610" s="3"/>
      <c r="E610" s="3"/>
      <c r="F610" s="5"/>
      <c r="G610" s="5"/>
      <c r="H610" s="2">
        <v>0</v>
      </c>
      <c r="I610" s="1">
        <v>0</v>
      </c>
      <c r="J610" s="1">
        <v>0</v>
      </c>
      <c r="K610" s="127">
        <f t="shared" si="171"/>
        <v>0</v>
      </c>
      <c r="L610" s="127">
        <f t="shared" si="175"/>
        <v>0</v>
      </c>
      <c r="M610" s="127">
        <f t="shared" si="172"/>
        <v>0</v>
      </c>
      <c r="N610" s="127">
        <f t="shared" si="176"/>
        <v>0</v>
      </c>
      <c r="O610" s="127">
        <f t="shared" si="177"/>
        <v>0</v>
      </c>
      <c r="P610" s="127">
        <f t="shared" si="178"/>
        <v>0</v>
      </c>
      <c r="Q610" s="127">
        <f t="shared" si="179"/>
        <v>0</v>
      </c>
      <c r="R610" s="1">
        <v>0</v>
      </c>
      <c r="S610" s="127">
        <f t="shared" si="180"/>
        <v>0</v>
      </c>
      <c r="T610" s="127">
        <f t="shared" si="173"/>
        <v>0</v>
      </c>
      <c r="U610" s="127">
        <f t="shared" si="181"/>
        <v>0</v>
      </c>
      <c r="W610" s="127">
        <f t="shared" si="182"/>
        <v>0</v>
      </c>
      <c r="X610" s="125">
        <f t="shared" si="183"/>
        <v>0</v>
      </c>
      <c r="Y610" s="125" t="str">
        <f t="shared" si="174"/>
        <v>ok</v>
      </c>
      <c r="Z610" s="125" t="str">
        <f t="shared" si="184"/>
        <v>ok</v>
      </c>
      <c r="AA610" s="125" t="str">
        <f t="shared" si="185"/>
        <v>ok</v>
      </c>
      <c r="AB610" s="125" t="str">
        <f t="shared" si="186"/>
        <v>ok</v>
      </c>
      <c r="AC610" s="125" t="str">
        <f t="shared" si="187"/>
        <v>ok</v>
      </c>
    </row>
    <row r="611" spans="1:29" x14ac:dyDescent="0.2">
      <c r="A611" s="132">
        <f t="shared" si="188"/>
        <v>603</v>
      </c>
      <c r="B611" s="6"/>
      <c r="C611" s="3"/>
      <c r="D611" s="3"/>
      <c r="E611" s="3"/>
      <c r="F611" s="5"/>
      <c r="G611" s="5"/>
      <c r="H611" s="2">
        <v>0</v>
      </c>
      <c r="I611" s="1">
        <v>0</v>
      </c>
      <c r="J611" s="1">
        <v>0</v>
      </c>
      <c r="K611" s="127">
        <f t="shared" si="171"/>
        <v>0</v>
      </c>
      <c r="L611" s="127">
        <f t="shared" si="175"/>
        <v>0</v>
      </c>
      <c r="M611" s="127">
        <f t="shared" si="172"/>
        <v>0</v>
      </c>
      <c r="N611" s="127">
        <f t="shared" si="176"/>
        <v>0</v>
      </c>
      <c r="O611" s="127">
        <f t="shared" si="177"/>
        <v>0</v>
      </c>
      <c r="P611" s="127">
        <f t="shared" si="178"/>
        <v>0</v>
      </c>
      <c r="Q611" s="127">
        <f t="shared" si="179"/>
        <v>0</v>
      </c>
      <c r="R611" s="1">
        <v>0</v>
      </c>
      <c r="S611" s="127">
        <f t="shared" si="180"/>
        <v>0</v>
      </c>
      <c r="T611" s="127">
        <f t="shared" si="173"/>
        <v>0</v>
      </c>
      <c r="U611" s="127">
        <f t="shared" si="181"/>
        <v>0</v>
      </c>
      <c r="W611" s="127">
        <f t="shared" si="182"/>
        <v>0</v>
      </c>
      <c r="X611" s="125">
        <f t="shared" si="183"/>
        <v>0</v>
      </c>
      <c r="Y611" s="125" t="str">
        <f t="shared" si="174"/>
        <v>ok</v>
      </c>
      <c r="Z611" s="125" t="str">
        <f t="shared" si="184"/>
        <v>ok</v>
      </c>
      <c r="AA611" s="125" t="str">
        <f t="shared" si="185"/>
        <v>ok</v>
      </c>
      <c r="AB611" s="125" t="str">
        <f t="shared" si="186"/>
        <v>ok</v>
      </c>
      <c r="AC611" s="125" t="str">
        <f t="shared" si="187"/>
        <v>ok</v>
      </c>
    </row>
    <row r="612" spans="1:29" x14ac:dyDescent="0.2">
      <c r="A612" s="132">
        <f t="shared" si="188"/>
        <v>604</v>
      </c>
      <c r="B612" s="6"/>
      <c r="C612" s="3"/>
      <c r="D612" s="3"/>
      <c r="E612" s="3"/>
      <c r="F612" s="5"/>
      <c r="G612" s="5"/>
      <c r="H612" s="2">
        <v>0</v>
      </c>
      <c r="I612" s="1">
        <v>0</v>
      </c>
      <c r="J612" s="1">
        <v>0</v>
      </c>
      <c r="K612" s="127">
        <f t="shared" si="171"/>
        <v>0</v>
      </c>
      <c r="L612" s="127">
        <f t="shared" si="175"/>
        <v>0</v>
      </c>
      <c r="M612" s="127">
        <f t="shared" si="172"/>
        <v>0</v>
      </c>
      <c r="N612" s="127">
        <f t="shared" si="176"/>
        <v>0</v>
      </c>
      <c r="O612" s="127">
        <f t="shared" si="177"/>
        <v>0</v>
      </c>
      <c r="P612" s="127">
        <f t="shared" si="178"/>
        <v>0</v>
      </c>
      <c r="Q612" s="127">
        <f t="shared" si="179"/>
        <v>0</v>
      </c>
      <c r="R612" s="1">
        <v>0</v>
      </c>
      <c r="S612" s="127">
        <f t="shared" si="180"/>
        <v>0</v>
      </c>
      <c r="T612" s="127">
        <f t="shared" si="173"/>
        <v>0</v>
      </c>
      <c r="U612" s="127">
        <f t="shared" si="181"/>
        <v>0</v>
      </c>
      <c r="W612" s="127">
        <f t="shared" si="182"/>
        <v>0</v>
      </c>
      <c r="X612" s="125">
        <f t="shared" si="183"/>
        <v>0</v>
      </c>
      <c r="Y612" s="125" t="str">
        <f t="shared" si="174"/>
        <v>ok</v>
      </c>
      <c r="Z612" s="125" t="str">
        <f t="shared" si="184"/>
        <v>ok</v>
      </c>
      <c r="AA612" s="125" t="str">
        <f t="shared" si="185"/>
        <v>ok</v>
      </c>
      <c r="AB612" s="125" t="str">
        <f t="shared" si="186"/>
        <v>ok</v>
      </c>
      <c r="AC612" s="125" t="str">
        <f t="shared" si="187"/>
        <v>ok</v>
      </c>
    </row>
    <row r="613" spans="1:29" x14ac:dyDescent="0.2">
      <c r="A613" s="132">
        <f t="shared" si="188"/>
        <v>605</v>
      </c>
      <c r="B613" s="6"/>
      <c r="C613" s="3"/>
      <c r="D613" s="3"/>
      <c r="E613" s="3"/>
      <c r="F613" s="5"/>
      <c r="G613" s="5"/>
      <c r="H613" s="2">
        <v>0</v>
      </c>
      <c r="I613" s="1">
        <v>0</v>
      </c>
      <c r="J613" s="1">
        <v>0</v>
      </c>
      <c r="K613" s="127">
        <f t="shared" si="171"/>
        <v>0</v>
      </c>
      <c r="L613" s="127">
        <f t="shared" si="175"/>
        <v>0</v>
      </c>
      <c r="M613" s="127">
        <f t="shared" si="172"/>
        <v>0</v>
      </c>
      <c r="N613" s="127">
        <f t="shared" si="176"/>
        <v>0</v>
      </c>
      <c r="O613" s="127">
        <f t="shared" si="177"/>
        <v>0</v>
      </c>
      <c r="P613" s="127">
        <f t="shared" si="178"/>
        <v>0</v>
      </c>
      <c r="Q613" s="127">
        <f t="shared" si="179"/>
        <v>0</v>
      </c>
      <c r="R613" s="1">
        <v>0</v>
      </c>
      <c r="S613" s="127">
        <f t="shared" si="180"/>
        <v>0</v>
      </c>
      <c r="T613" s="127">
        <f t="shared" si="173"/>
        <v>0</v>
      </c>
      <c r="U613" s="127">
        <f t="shared" si="181"/>
        <v>0</v>
      </c>
      <c r="W613" s="127">
        <f t="shared" si="182"/>
        <v>0</v>
      </c>
      <c r="X613" s="125">
        <f t="shared" si="183"/>
        <v>0</v>
      </c>
      <c r="Y613" s="125" t="str">
        <f t="shared" si="174"/>
        <v>ok</v>
      </c>
      <c r="Z613" s="125" t="str">
        <f t="shared" si="184"/>
        <v>ok</v>
      </c>
      <c r="AA613" s="125" t="str">
        <f t="shared" si="185"/>
        <v>ok</v>
      </c>
      <c r="AB613" s="125" t="str">
        <f t="shared" si="186"/>
        <v>ok</v>
      </c>
      <c r="AC613" s="125" t="str">
        <f t="shared" si="187"/>
        <v>ok</v>
      </c>
    </row>
    <row r="614" spans="1:29" x14ac:dyDescent="0.2">
      <c r="A614" s="132">
        <f t="shared" si="188"/>
        <v>606</v>
      </c>
      <c r="B614" s="6"/>
      <c r="C614" s="3"/>
      <c r="D614" s="3"/>
      <c r="E614" s="3"/>
      <c r="F614" s="5"/>
      <c r="G614" s="5"/>
      <c r="H614" s="2">
        <v>0</v>
      </c>
      <c r="I614" s="1">
        <v>0</v>
      </c>
      <c r="J614" s="1">
        <v>0</v>
      </c>
      <c r="K614" s="127">
        <f t="shared" si="171"/>
        <v>0</v>
      </c>
      <c r="L614" s="127">
        <f t="shared" si="175"/>
        <v>0</v>
      </c>
      <c r="M614" s="127">
        <f t="shared" si="172"/>
        <v>0</v>
      </c>
      <c r="N614" s="127">
        <f t="shared" si="176"/>
        <v>0</v>
      </c>
      <c r="O614" s="127">
        <f t="shared" si="177"/>
        <v>0</v>
      </c>
      <c r="P614" s="127">
        <f t="shared" si="178"/>
        <v>0</v>
      </c>
      <c r="Q614" s="127">
        <f t="shared" si="179"/>
        <v>0</v>
      </c>
      <c r="R614" s="1">
        <v>0</v>
      </c>
      <c r="S614" s="127">
        <f t="shared" si="180"/>
        <v>0</v>
      </c>
      <c r="T614" s="127">
        <f t="shared" si="173"/>
        <v>0</v>
      </c>
      <c r="U614" s="127">
        <f t="shared" si="181"/>
        <v>0</v>
      </c>
      <c r="W614" s="127">
        <f t="shared" si="182"/>
        <v>0</v>
      </c>
      <c r="X614" s="125">
        <f t="shared" si="183"/>
        <v>0</v>
      </c>
      <c r="Y614" s="125" t="str">
        <f t="shared" si="174"/>
        <v>ok</v>
      </c>
      <c r="Z614" s="125" t="str">
        <f t="shared" si="184"/>
        <v>ok</v>
      </c>
      <c r="AA614" s="125" t="str">
        <f t="shared" si="185"/>
        <v>ok</v>
      </c>
      <c r="AB614" s="125" t="str">
        <f t="shared" si="186"/>
        <v>ok</v>
      </c>
      <c r="AC614" s="125" t="str">
        <f t="shared" si="187"/>
        <v>ok</v>
      </c>
    </row>
    <row r="615" spans="1:29" x14ac:dyDescent="0.2">
      <c r="A615" s="132">
        <f t="shared" si="188"/>
        <v>607</v>
      </c>
      <c r="B615" s="6"/>
      <c r="C615" s="3"/>
      <c r="D615" s="3"/>
      <c r="E615" s="3"/>
      <c r="F615" s="5"/>
      <c r="G615" s="5"/>
      <c r="H615" s="2">
        <v>0</v>
      </c>
      <c r="I615" s="1">
        <v>0</v>
      </c>
      <c r="J615" s="1">
        <v>0</v>
      </c>
      <c r="K615" s="127">
        <f t="shared" si="171"/>
        <v>0</v>
      </c>
      <c r="L615" s="127">
        <f t="shared" si="175"/>
        <v>0</v>
      </c>
      <c r="M615" s="127">
        <f t="shared" si="172"/>
        <v>0</v>
      </c>
      <c r="N615" s="127">
        <f t="shared" si="176"/>
        <v>0</v>
      </c>
      <c r="O615" s="127">
        <f t="shared" si="177"/>
        <v>0</v>
      </c>
      <c r="P615" s="127">
        <f t="shared" si="178"/>
        <v>0</v>
      </c>
      <c r="Q615" s="127">
        <f t="shared" si="179"/>
        <v>0</v>
      </c>
      <c r="R615" s="1">
        <v>0</v>
      </c>
      <c r="S615" s="127">
        <f t="shared" si="180"/>
        <v>0</v>
      </c>
      <c r="T615" s="127">
        <f t="shared" si="173"/>
        <v>0</v>
      </c>
      <c r="U615" s="127">
        <f t="shared" si="181"/>
        <v>0</v>
      </c>
      <c r="W615" s="127">
        <f t="shared" si="182"/>
        <v>0</v>
      </c>
      <c r="X615" s="125">
        <f t="shared" si="183"/>
        <v>0</v>
      </c>
      <c r="Y615" s="125" t="str">
        <f t="shared" si="174"/>
        <v>ok</v>
      </c>
      <c r="Z615" s="125" t="str">
        <f t="shared" si="184"/>
        <v>ok</v>
      </c>
      <c r="AA615" s="125" t="str">
        <f t="shared" si="185"/>
        <v>ok</v>
      </c>
      <c r="AB615" s="125" t="str">
        <f t="shared" si="186"/>
        <v>ok</v>
      </c>
      <c r="AC615" s="125" t="str">
        <f t="shared" si="187"/>
        <v>ok</v>
      </c>
    </row>
    <row r="616" spans="1:29" x14ac:dyDescent="0.2">
      <c r="A616" s="132">
        <f t="shared" si="188"/>
        <v>608</v>
      </c>
      <c r="B616" s="6"/>
      <c r="C616" s="3"/>
      <c r="D616" s="3"/>
      <c r="E616" s="3"/>
      <c r="F616" s="5"/>
      <c r="G616" s="5"/>
      <c r="H616" s="2">
        <v>0</v>
      </c>
      <c r="I616" s="1">
        <v>0</v>
      </c>
      <c r="J616" s="1">
        <v>0</v>
      </c>
      <c r="K616" s="127">
        <f t="shared" si="171"/>
        <v>0</v>
      </c>
      <c r="L616" s="127">
        <f t="shared" si="175"/>
        <v>0</v>
      </c>
      <c r="M616" s="127">
        <f t="shared" si="172"/>
        <v>0</v>
      </c>
      <c r="N616" s="127">
        <f t="shared" si="176"/>
        <v>0</v>
      </c>
      <c r="O616" s="127">
        <f t="shared" si="177"/>
        <v>0</v>
      </c>
      <c r="P616" s="127">
        <f t="shared" si="178"/>
        <v>0</v>
      </c>
      <c r="Q616" s="127">
        <f t="shared" si="179"/>
        <v>0</v>
      </c>
      <c r="R616" s="1">
        <v>0</v>
      </c>
      <c r="S616" s="127">
        <f t="shared" si="180"/>
        <v>0</v>
      </c>
      <c r="T616" s="127">
        <f t="shared" si="173"/>
        <v>0</v>
      </c>
      <c r="U616" s="127">
        <f t="shared" si="181"/>
        <v>0</v>
      </c>
      <c r="W616" s="127">
        <f t="shared" si="182"/>
        <v>0</v>
      </c>
      <c r="X616" s="125">
        <f t="shared" si="183"/>
        <v>0</v>
      </c>
      <c r="Y616" s="125" t="str">
        <f t="shared" si="174"/>
        <v>ok</v>
      </c>
      <c r="Z616" s="125" t="str">
        <f t="shared" si="184"/>
        <v>ok</v>
      </c>
      <c r="AA616" s="125" t="str">
        <f t="shared" si="185"/>
        <v>ok</v>
      </c>
      <c r="AB616" s="125" t="str">
        <f t="shared" si="186"/>
        <v>ok</v>
      </c>
      <c r="AC616" s="125" t="str">
        <f t="shared" si="187"/>
        <v>ok</v>
      </c>
    </row>
    <row r="617" spans="1:29" x14ac:dyDescent="0.2">
      <c r="A617" s="132">
        <f t="shared" si="188"/>
        <v>609</v>
      </c>
      <c r="B617" s="6"/>
      <c r="C617" s="3"/>
      <c r="D617" s="3"/>
      <c r="E617" s="3"/>
      <c r="F617" s="5"/>
      <c r="G617" s="5"/>
      <c r="H617" s="2">
        <v>0</v>
      </c>
      <c r="I617" s="1">
        <v>0</v>
      </c>
      <c r="J617" s="1">
        <v>0</v>
      </c>
      <c r="K617" s="127">
        <f t="shared" si="171"/>
        <v>0</v>
      </c>
      <c r="L617" s="127">
        <f t="shared" si="175"/>
        <v>0</v>
      </c>
      <c r="M617" s="127">
        <f t="shared" si="172"/>
        <v>0</v>
      </c>
      <c r="N617" s="127">
        <f t="shared" si="176"/>
        <v>0</v>
      </c>
      <c r="O617" s="127">
        <f t="shared" si="177"/>
        <v>0</v>
      </c>
      <c r="P617" s="127">
        <f t="shared" si="178"/>
        <v>0</v>
      </c>
      <c r="Q617" s="127">
        <f t="shared" si="179"/>
        <v>0</v>
      </c>
      <c r="R617" s="1">
        <v>0</v>
      </c>
      <c r="S617" s="127">
        <f t="shared" si="180"/>
        <v>0</v>
      </c>
      <c r="T617" s="127">
        <f t="shared" si="173"/>
        <v>0</v>
      </c>
      <c r="U617" s="127">
        <f t="shared" si="181"/>
        <v>0</v>
      </c>
      <c r="W617" s="127">
        <f t="shared" si="182"/>
        <v>0</v>
      </c>
      <c r="X617" s="125">
        <f t="shared" si="183"/>
        <v>0</v>
      </c>
      <c r="Y617" s="125" t="str">
        <f t="shared" si="174"/>
        <v>ok</v>
      </c>
      <c r="Z617" s="125" t="str">
        <f t="shared" si="184"/>
        <v>ok</v>
      </c>
      <c r="AA617" s="125" t="str">
        <f t="shared" si="185"/>
        <v>ok</v>
      </c>
      <c r="AB617" s="125" t="str">
        <f t="shared" si="186"/>
        <v>ok</v>
      </c>
      <c r="AC617" s="125" t="str">
        <f t="shared" si="187"/>
        <v>ok</v>
      </c>
    </row>
    <row r="618" spans="1:29" x14ac:dyDescent="0.2">
      <c r="A618" s="132">
        <f t="shared" si="188"/>
        <v>610</v>
      </c>
      <c r="B618" s="6"/>
      <c r="C618" s="3"/>
      <c r="D618" s="3"/>
      <c r="E618" s="3"/>
      <c r="F618" s="5"/>
      <c r="G618" s="5"/>
      <c r="H618" s="2">
        <v>0</v>
      </c>
      <c r="I618" s="1">
        <v>0</v>
      </c>
      <c r="J618" s="1">
        <v>0</v>
      </c>
      <c r="K618" s="127">
        <f t="shared" si="171"/>
        <v>0</v>
      </c>
      <c r="L618" s="127">
        <f t="shared" si="175"/>
        <v>0</v>
      </c>
      <c r="M618" s="127">
        <f t="shared" si="172"/>
        <v>0</v>
      </c>
      <c r="N618" s="127">
        <f t="shared" si="176"/>
        <v>0</v>
      </c>
      <c r="O618" s="127">
        <f t="shared" si="177"/>
        <v>0</v>
      </c>
      <c r="P618" s="127">
        <f t="shared" si="178"/>
        <v>0</v>
      </c>
      <c r="Q618" s="127">
        <f t="shared" si="179"/>
        <v>0</v>
      </c>
      <c r="R618" s="1">
        <v>0</v>
      </c>
      <c r="S618" s="127">
        <f t="shared" si="180"/>
        <v>0</v>
      </c>
      <c r="T618" s="127">
        <f t="shared" si="173"/>
        <v>0</v>
      </c>
      <c r="U618" s="127">
        <f t="shared" si="181"/>
        <v>0</v>
      </c>
      <c r="W618" s="127">
        <f t="shared" si="182"/>
        <v>0</v>
      </c>
      <c r="X618" s="125">
        <f t="shared" si="183"/>
        <v>0</v>
      </c>
      <c r="Y618" s="125" t="str">
        <f t="shared" si="174"/>
        <v>ok</v>
      </c>
      <c r="Z618" s="125" t="str">
        <f t="shared" si="184"/>
        <v>ok</v>
      </c>
      <c r="AA618" s="125" t="str">
        <f t="shared" si="185"/>
        <v>ok</v>
      </c>
      <c r="AB618" s="125" t="str">
        <f t="shared" si="186"/>
        <v>ok</v>
      </c>
      <c r="AC618" s="125" t="str">
        <f t="shared" si="187"/>
        <v>ok</v>
      </c>
    </row>
    <row r="619" spans="1:29" x14ac:dyDescent="0.2">
      <c r="A619" s="132">
        <f t="shared" si="188"/>
        <v>611</v>
      </c>
      <c r="B619" s="6"/>
      <c r="C619" s="3"/>
      <c r="D619" s="3"/>
      <c r="E619" s="3"/>
      <c r="F619" s="5"/>
      <c r="G619" s="5"/>
      <c r="H619" s="2">
        <v>0</v>
      </c>
      <c r="I619" s="1">
        <v>0</v>
      </c>
      <c r="J619" s="1">
        <v>0</v>
      </c>
      <c r="K619" s="127">
        <f t="shared" si="171"/>
        <v>0</v>
      </c>
      <c r="L619" s="127">
        <f t="shared" si="175"/>
        <v>0</v>
      </c>
      <c r="M619" s="127">
        <f t="shared" si="172"/>
        <v>0</v>
      </c>
      <c r="N619" s="127">
        <f t="shared" si="176"/>
        <v>0</v>
      </c>
      <c r="O619" s="127">
        <f t="shared" si="177"/>
        <v>0</v>
      </c>
      <c r="P619" s="127">
        <f t="shared" si="178"/>
        <v>0</v>
      </c>
      <c r="Q619" s="127">
        <f t="shared" si="179"/>
        <v>0</v>
      </c>
      <c r="R619" s="1">
        <v>0</v>
      </c>
      <c r="S619" s="127">
        <f t="shared" si="180"/>
        <v>0</v>
      </c>
      <c r="T619" s="127">
        <f t="shared" si="173"/>
        <v>0</v>
      </c>
      <c r="U619" s="127">
        <f t="shared" si="181"/>
        <v>0</v>
      </c>
      <c r="W619" s="127">
        <f t="shared" si="182"/>
        <v>0</v>
      </c>
      <c r="X619" s="125">
        <f t="shared" si="183"/>
        <v>0</v>
      </c>
      <c r="Y619" s="125" t="str">
        <f t="shared" si="174"/>
        <v>ok</v>
      </c>
      <c r="Z619" s="125" t="str">
        <f t="shared" si="184"/>
        <v>ok</v>
      </c>
      <c r="AA619" s="125" t="str">
        <f t="shared" si="185"/>
        <v>ok</v>
      </c>
      <c r="AB619" s="125" t="str">
        <f t="shared" si="186"/>
        <v>ok</v>
      </c>
      <c r="AC619" s="125" t="str">
        <f t="shared" si="187"/>
        <v>ok</v>
      </c>
    </row>
    <row r="620" spans="1:29" x14ac:dyDescent="0.2">
      <c r="A620" s="132">
        <f t="shared" si="188"/>
        <v>612</v>
      </c>
      <c r="B620" s="6"/>
      <c r="C620" s="3"/>
      <c r="D620" s="3"/>
      <c r="E620" s="3"/>
      <c r="F620" s="5"/>
      <c r="G620" s="5"/>
      <c r="H620" s="2">
        <v>0</v>
      </c>
      <c r="I620" s="1">
        <v>0</v>
      </c>
      <c r="J620" s="1">
        <v>0</v>
      </c>
      <c r="K620" s="127">
        <f t="shared" si="171"/>
        <v>0</v>
      </c>
      <c r="L620" s="127">
        <f t="shared" si="175"/>
        <v>0</v>
      </c>
      <c r="M620" s="127">
        <f t="shared" si="172"/>
        <v>0</v>
      </c>
      <c r="N620" s="127">
        <f t="shared" si="176"/>
        <v>0</v>
      </c>
      <c r="O620" s="127">
        <f t="shared" si="177"/>
        <v>0</v>
      </c>
      <c r="P620" s="127">
        <f t="shared" si="178"/>
        <v>0</v>
      </c>
      <c r="Q620" s="127">
        <f t="shared" si="179"/>
        <v>0</v>
      </c>
      <c r="R620" s="1">
        <v>0</v>
      </c>
      <c r="S620" s="127">
        <f t="shared" si="180"/>
        <v>0</v>
      </c>
      <c r="T620" s="127">
        <f t="shared" si="173"/>
        <v>0</v>
      </c>
      <c r="U620" s="127">
        <f t="shared" si="181"/>
        <v>0</v>
      </c>
      <c r="W620" s="127">
        <f t="shared" si="182"/>
        <v>0</v>
      </c>
      <c r="X620" s="125">
        <f t="shared" si="183"/>
        <v>0</v>
      </c>
      <c r="Y620" s="125" t="str">
        <f t="shared" si="174"/>
        <v>ok</v>
      </c>
      <c r="Z620" s="125" t="str">
        <f t="shared" si="184"/>
        <v>ok</v>
      </c>
      <c r="AA620" s="125" t="str">
        <f t="shared" si="185"/>
        <v>ok</v>
      </c>
      <c r="AB620" s="125" t="str">
        <f t="shared" si="186"/>
        <v>ok</v>
      </c>
      <c r="AC620" s="125" t="str">
        <f t="shared" si="187"/>
        <v>ok</v>
      </c>
    </row>
    <row r="621" spans="1:29" x14ac:dyDescent="0.2">
      <c r="A621" s="132">
        <f t="shared" si="188"/>
        <v>613</v>
      </c>
      <c r="B621" s="6"/>
      <c r="C621" s="3"/>
      <c r="D621" s="3"/>
      <c r="E621" s="3"/>
      <c r="F621" s="5"/>
      <c r="G621" s="5"/>
      <c r="H621" s="2">
        <v>0</v>
      </c>
      <c r="I621" s="1">
        <v>0</v>
      </c>
      <c r="J621" s="1">
        <v>0</v>
      </c>
      <c r="K621" s="127">
        <f t="shared" si="171"/>
        <v>0</v>
      </c>
      <c r="L621" s="127">
        <f t="shared" si="175"/>
        <v>0</v>
      </c>
      <c r="M621" s="127">
        <f t="shared" si="172"/>
        <v>0</v>
      </c>
      <c r="N621" s="127">
        <f t="shared" si="176"/>
        <v>0</v>
      </c>
      <c r="O621" s="127">
        <f t="shared" si="177"/>
        <v>0</v>
      </c>
      <c r="P621" s="127">
        <f t="shared" si="178"/>
        <v>0</v>
      </c>
      <c r="Q621" s="127">
        <f t="shared" si="179"/>
        <v>0</v>
      </c>
      <c r="R621" s="1">
        <v>0</v>
      </c>
      <c r="S621" s="127">
        <f t="shared" si="180"/>
        <v>0</v>
      </c>
      <c r="T621" s="127">
        <f t="shared" si="173"/>
        <v>0</v>
      </c>
      <c r="U621" s="127">
        <f t="shared" si="181"/>
        <v>0</v>
      </c>
      <c r="W621" s="127">
        <f t="shared" si="182"/>
        <v>0</v>
      </c>
      <c r="X621" s="125">
        <f t="shared" si="183"/>
        <v>0</v>
      </c>
      <c r="Y621" s="125" t="str">
        <f t="shared" si="174"/>
        <v>ok</v>
      </c>
      <c r="Z621" s="125" t="str">
        <f t="shared" si="184"/>
        <v>ok</v>
      </c>
      <c r="AA621" s="125" t="str">
        <f t="shared" si="185"/>
        <v>ok</v>
      </c>
      <c r="AB621" s="125" t="str">
        <f t="shared" si="186"/>
        <v>ok</v>
      </c>
      <c r="AC621" s="125" t="str">
        <f t="shared" si="187"/>
        <v>ok</v>
      </c>
    </row>
    <row r="622" spans="1:29" x14ac:dyDescent="0.2">
      <c r="A622" s="132">
        <f t="shared" si="188"/>
        <v>614</v>
      </c>
      <c r="B622" s="6"/>
      <c r="C622" s="3"/>
      <c r="D622" s="3"/>
      <c r="E622" s="3"/>
      <c r="F622" s="5"/>
      <c r="G622" s="5"/>
      <c r="H622" s="2">
        <v>0</v>
      </c>
      <c r="I622" s="1">
        <v>0</v>
      </c>
      <c r="J622" s="1">
        <v>0</v>
      </c>
      <c r="K622" s="127">
        <f t="shared" si="171"/>
        <v>0</v>
      </c>
      <c r="L622" s="127">
        <f t="shared" si="175"/>
        <v>0</v>
      </c>
      <c r="M622" s="127">
        <f t="shared" si="172"/>
        <v>0</v>
      </c>
      <c r="N622" s="127">
        <f t="shared" si="176"/>
        <v>0</v>
      </c>
      <c r="O622" s="127">
        <f t="shared" si="177"/>
        <v>0</v>
      </c>
      <c r="P622" s="127">
        <f t="shared" si="178"/>
        <v>0</v>
      </c>
      <c r="Q622" s="127">
        <f t="shared" si="179"/>
        <v>0</v>
      </c>
      <c r="R622" s="1">
        <v>0</v>
      </c>
      <c r="S622" s="127">
        <f t="shared" si="180"/>
        <v>0</v>
      </c>
      <c r="T622" s="127">
        <f t="shared" si="173"/>
        <v>0</v>
      </c>
      <c r="U622" s="127">
        <f t="shared" si="181"/>
        <v>0</v>
      </c>
      <c r="W622" s="127">
        <f t="shared" si="182"/>
        <v>0</v>
      </c>
      <c r="X622" s="125">
        <f t="shared" si="183"/>
        <v>0</v>
      </c>
      <c r="Y622" s="125" t="str">
        <f t="shared" si="174"/>
        <v>ok</v>
      </c>
      <c r="Z622" s="125" t="str">
        <f t="shared" si="184"/>
        <v>ok</v>
      </c>
      <c r="AA622" s="125" t="str">
        <f t="shared" si="185"/>
        <v>ok</v>
      </c>
      <c r="AB622" s="125" t="str">
        <f t="shared" si="186"/>
        <v>ok</v>
      </c>
      <c r="AC622" s="125" t="str">
        <f t="shared" si="187"/>
        <v>ok</v>
      </c>
    </row>
    <row r="623" spans="1:29" x14ac:dyDescent="0.2">
      <c r="A623" s="132">
        <f t="shared" si="188"/>
        <v>615</v>
      </c>
      <c r="B623" s="6"/>
      <c r="C623" s="3"/>
      <c r="D623" s="3"/>
      <c r="E623" s="3"/>
      <c r="F623" s="5"/>
      <c r="G623" s="5"/>
      <c r="H623" s="2">
        <v>0</v>
      </c>
      <c r="I623" s="1">
        <v>0</v>
      </c>
      <c r="J623" s="1">
        <v>0</v>
      </c>
      <c r="K623" s="127">
        <f t="shared" si="171"/>
        <v>0</v>
      </c>
      <c r="L623" s="127">
        <f t="shared" si="175"/>
        <v>0</v>
      </c>
      <c r="M623" s="127">
        <f t="shared" si="172"/>
        <v>0</v>
      </c>
      <c r="N623" s="127">
        <f t="shared" si="176"/>
        <v>0</v>
      </c>
      <c r="O623" s="127">
        <f t="shared" si="177"/>
        <v>0</v>
      </c>
      <c r="P623" s="127">
        <f t="shared" si="178"/>
        <v>0</v>
      </c>
      <c r="Q623" s="127">
        <f t="shared" si="179"/>
        <v>0</v>
      </c>
      <c r="R623" s="1">
        <v>0</v>
      </c>
      <c r="S623" s="127">
        <f t="shared" si="180"/>
        <v>0</v>
      </c>
      <c r="T623" s="127">
        <f t="shared" si="173"/>
        <v>0</v>
      </c>
      <c r="U623" s="127">
        <f t="shared" si="181"/>
        <v>0</v>
      </c>
      <c r="W623" s="127">
        <f t="shared" si="182"/>
        <v>0</v>
      </c>
      <c r="X623" s="125">
        <f t="shared" si="183"/>
        <v>0</v>
      </c>
      <c r="Y623" s="125" t="str">
        <f t="shared" si="174"/>
        <v>ok</v>
      </c>
      <c r="Z623" s="125" t="str">
        <f t="shared" si="184"/>
        <v>ok</v>
      </c>
      <c r="AA623" s="125" t="str">
        <f t="shared" si="185"/>
        <v>ok</v>
      </c>
      <c r="AB623" s="125" t="str">
        <f t="shared" si="186"/>
        <v>ok</v>
      </c>
      <c r="AC623" s="125" t="str">
        <f t="shared" si="187"/>
        <v>ok</v>
      </c>
    </row>
    <row r="624" spans="1:29" x14ac:dyDescent="0.2">
      <c r="A624" s="132">
        <f t="shared" si="188"/>
        <v>616</v>
      </c>
      <c r="B624" s="6"/>
      <c r="C624" s="3"/>
      <c r="D624" s="3"/>
      <c r="E624" s="3"/>
      <c r="F624" s="5"/>
      <c r="G624" s="5"/>
      <c r="H624" s="2">
        <v>0</v>
      </c>
      <c r="I624" s="1">
        <v>0</v>
      </c>
      <c r="J624" s="1">
        <v>0</v>
      </c>
      <c r="K624" s="127">
        <f t="shared" si="171"/>
        <v>0</v>
      </c>
      <c r="L624" s="127">
        <f t="shared" si="175"/>
        <v>0</v>
      </c>
      <c r="M624" s="127">
        <f t="shared" si="172"/>
        <v>0</v>
      </c>
      <c r="N624" s="127">
        <f t="shared" si="176"/>
        <v>0</v>
      </c>
      <c r="O624" s="127">
        <f t="shared" si="177"/>
        <v>0</v>
      </c>
      <c r="P624" s="127">
        <f t="shared" si="178"/>
        <v>0</v>
      </c>
      <c r="Q624" s="127">
        <f t="shared" si="179"/>
        <v>0</v>
      </c>
      <c r="R624" s="1">
        <v>0</v>
      </c>
      <c r="S624" s="127">
        <f t="shared" si="180"/>
        <v>0</v>
      </c>
      <c r="T624" s="127">
        <f t="shared" si="173"/>
        <v>0</v>
      </c>
      <c r="U624" s="127">
        <f t="shared" si="181"/>
        <v>0</v>
      </c>
      <c r="W624" s="127">
        <f t="shared" si="182"/>
        <v>0</v>
      </c>
      <c r="X624" s="125">
        <f t="shared" si="183"/>
        <v>0</v>
      </c>
      <c r="Y624" s="125" t="str">
        <f t="shared" si="174"/>
        <v>ok</v>
      </c>
      <c r="Z624" s="125" t="str">
        <f t="shared" si="184"/>
        <v>ok</v>
      </c>
      <c r="AA624" s="125" t="str">
        <f t="shared" si="185"/>
        <v>ok</v>
      </c>
      <c r="AB624" s="125" t="str">
        <f t="shared" si="186"/>
        <v>ok</v>
      </c>
      <c r="AC624" s="125" t="str">
        <f t="shared" si="187"/>
        <v>ok</v>
      </c>
    </row>
    <row r="625" spans="1:29" x14ac:dyDescent="0.2">
      <c r="A625" s="132">
        <f t="shared" si="188"/>
        <v>617</v>
      </c>
      <c r="B625" s="6"/>
      <c r="C625" s="3"/>
      <c r="D625" s="3"/>
      <c r="E625" s="3"/>
      <c r="F625" s="5"/>
      <c r="G625" s="5"/>
      <c r="H625" s="2">
        <v>0</v>
      </c>
      <c r="I625" s="1">
        <v>0</v>
      </c>
      <c r="J625" s="1">
        <v>0</v>
      </c>
      <c r="K625" s="127">
        <f t="shared" si="171"/>
        <v>0</v>
      </c>
      <c r="L625" s="127">
        <f t="shared" si="175"/>
        <v>0</v>
      </c>
      <c r="M625" s="127">
        <f t="shared" si="172"/>
        <v>0</v>
      </c>
      <c r="N625" s="127">
        <f t="shared" si="176"/>
        <v>0</v>
      </c>
      <c r="O625" s="127">
        <f t="shared" si="177"/>
        <v>0</v>
      </c>
      <c r="P625" s="127">
        <f t="shared" si="178"/>
        <v>0</v>
      </c>
      <c r="Q625" s="127">
        <f t="shared" si="179"/>
        <v>0</v>
      </c>
      <c r="R625" s="1">
        <v>0</v>
      </c>
      <c r="S625" s="127">
        <f t="shared" si="180"/>
        <v>0</v>
      </c>
      <c r="T625" s="127">
        <f t="shared" si="173"/>
        <v>0</v>
      </c>
      <c r="U625" s="127">
        <f t="shared" si="181"/>
        <v>0</v>
      </c>
      <c r="W625" s="127">
        <f t="shared" si="182"/>
        <v>0</v>
      </c>
      <c r="X625" s="125">
        <f t="shared" si="183"/>
        <v>0</v>
      </c>
      <c r="Y625" s="125" t="str">
        <f t="shared" si="174"/>
        <v>ok</v>
      </c>
      <c r="Z625" s="125" t="str">
        <f t="shared" si="184"/>
        <v>ok</v>
      </c>
      <c r="AA625" s="125" t="str">
        <f t="shared" si="185"/>
        <v>ok</v>
      </c>
      <c r="AB625" s="125" t="str">
        <f t="shared" si="186"/>
        <v>ok</v>
      </c>
      <c r="AC625" s="125" t="str">
        <f t="shared" si="187"/>
        <v>ok</v>
      </c>
    </row>
    <row r="626" spans="1:29" x14ac:dyDescent="0.2">
      <c r="A626" s="132">
        <f t="shared" si="188"/>
        <v>618</v>
      </c>
      <c r="B626" s="6"/>
      <c r="C626" s="3"/>
      <c r="D626" s="3"/>
      <c r="E626" s="3"/>
      <c r="F626" s="5"/>
      <c r="G626" s="5"/>
      <c r="H626" s="2">
        <v>0</v>
      </c>
      <c r="I626" s="1">
        <v>0</v>
      </c>
      <c r="J626" s="1">
        <v>0</v>
      </c>
      <c r="K626" s="127">
        <f t="shared" si="171"/>
        <v>0</v>
      </c>
      <c r="L626" s="127">
        <f t="shared" si="175"/>
        <v>0</v>
      </c>
      <c r="M626" s="127">
        <f t="shared" si="172"/>
        <v>0</v>
      </c>
      <c r="N626" s="127">
        <f t="shared" si="176"/>
        <v>0</v>
      </c>
      <c r="O626" s="127">
        <f t="shared" si="177"/>
        <v>0</v>
      </c>
      <c r="P626" s="127">
        <f t="shared" si="178"/>
        <v>0</v>
      </c>
      <c r="Q626" s="127">
        <f t="shared" si="179"/>
        <v>0</v>
      </c>
      <c r="R626" s="1">
        <v>0</v>
      </c>
      <c r="S626" s="127">
        <f t="shared" si="180"/>
        <v>0</v>
      </c>
      <c r="T626" s="127">
        <f t="shared" si="173"/>
        <v>0</v>
      </c>
      <c r="U626" s="127">
        <f t="shared" si="181"/>
        <v>0</v>
      </c>
      <c r="W626" s="127">
        <f t="shared" si="182"/>
        <v>0</v>
      </c>
      <c r="X626" s="125">
        <f t="shared" si="183"/>
        <v>0</v>
      </c>
      <c r="Y626" s="125" t="str">
        <f t="shared" si="174"/>
        <v>ok</v>
      </c>
      <c r="Z626" s="125" t="str">
        <f t="shared" si="184"/>
        <v>ok</v>
      </c>
      <c r="AA626" s="125" t="str">
        <f t="shared" si="185"/>
        <v>ok</v>
      </c>
      <c r="AB626" s="125" t="str">
        <f t="shared" si="186"/>
        <v>ok</v>
      </c>
      <c r="AC626" s="125" t="str">
        <f t="shared" si="187"/>
        <v>ok</v>
      </c>
    </row>
    <row r="627" spans="1:29" x14ac:dyDescent="0.2">
      <c r="A627" s="132">
        <f t="shared" si="188"/>
        <v>619</v>
      </c>
      <c r="B627" s="6"/>
      <c r="C627" s="3"/>
      <c r="D627" s="3"/>
      <c r="E627" s="3"/>
      <c r="F627" s="5"/>
      <c r="G627" s="5"/>
      <c r="H627" s="2">
        <v>0</v>
      </c>
      <c r="I627" s="1">
        <v>0</v>
      </c>
      <c r="J627" s="1">
        <v>0</v>
      </c>
      <c r="K627" s="127">
        <f t="shared" si="171"/>
        <v>0</v>
      </c>
      <c r="L627" s="127">
        <f t="shared" si="175"/>
        <v>0</v>
      </c>
      <c r="M627" s="127">
        <f t="shared" si="172"/>
        <v>0</v>
      </c>
      <c r="N627" s="127">
        <f t="shared" si="176"/>
        <v>0</v>
      </c>
      <c r="O627" s="127">
        <f t="shared" si="177"/>
        <v>0</v>
      </c>
      <c r="P627" s="127">
        <f t="shared" si="178"/>
        <v>0</v>
      </c>
      <c r="Q627" s="127">
        <f t="shared" si="179"/>
        <v>0</v>
      </c>
      <c r="R627" s="1">
        <v>0</v>
      </c>
      <c r="S627" s="127">
        <f t="shared" si="180"/>
        <v>0</v>
      </c>
      <c r="T627" s="127">
        <f t="shared" si="173"/>
        <v>0</v>
      </c>
      <c r="U627" s="127">
        <f t="shared" si="181"/>
        <v>0</v>
      </c>
      <c r="W627" s="127">
        <f t="shared" si="182"/>
        <v>0</v>
      </c>
      <c r="X627" s="125">
        <f t="shared" si="183"/>
        <v>0</v>
      </c>
      <c r="Y627" s="125" t="str">
        <f t="shared" si="174"/>
        <v>ok</v>
      </c>
      <c r="Z627" s="125" t="str">
        <f t="shared" si="184"/>
        <v>ok</v>
      </c>
      <c r="AA627" s="125" t="str">
        <f t="shared" si="185"/>
        <v>ok</v>
      </c>
      <c r="AB627" s="125" t="str">
        <f t="shared" si="186"/>
        <v>ok</v>
      </c>
      <c r="AC627" s="125" t="str">
        <f t="shared" si="187"/>
        <v>ok</v>
      </c>
    </row>
    <row r="628" spans="1:29" x14ac:dyDescent="0.2">
      <c r="A628" s="132">
        <f t="shared" si="188"/>
        <v>620</v>
      </c>
      <c r="B628" s="6"/>
      <c r="C628" s="3"/>
      <c r="D628" s="3"/>
      <c r="E628" s="3"/>
      <c r="F628" s="5"/>
      <c r="G628" s="5"/>
      <c r="H628" s="2">
        <v>0</v>
      </c>
      <c r="I628" s="1">
        <v>0</v>
      </c>
      <c r="J628" s="1">
        <v>0</v>
      </c>
      <c r="K628" s="127">
        <f t="shared" si="171"/>
        <v>0</v>
      </c>
      <c r="L628" s="127">
        <f t="shared" si="175"/>
        <v>0</v>
      </c>
      <c r="M628" s="127">
        <f t="shared" si="172"/>
        <v>0</v>
      </c>
      <c r="N628" s="127">
        <f t="shared" si="176"/>
        <v>0</v>
      </c>
      <c r="O628" s="127">
        <f t="shared" si="177"/>
        <v>0</v>
      </c>
      <c r="P628" s="127">
        <f t="shared" si="178"/>
        <v>0</v>
      </c>
      <c r="Q628" s="127">
        <f t="shared" si="179"/>
        <v>0</v>
      </c>
      <c r="R628" s="1">
        <v>0</v>
      </c>
      <c r="S628" s="127">
        <f t="shared" si="180"/>
        <v>0</v>
      </c>
      <c r="T628" s="127">
        <f t="shared" si="173"/>
        <v>0</v>
      </c>
      <c r="U628" s="127">
        <f t="shared" si="181"/>
        <v>0</v>
      </c>
      <c r="W628" s="127">
        <f t="shared" si="182"/>
        <v>0</v>
      </c>
      <c r="X628" s="125">
        <f t="shared" si="183"/>
        <v>0</v>
      </c>
      <c r="Y628" s="125" t="str">
        <f t="shared" si="174"/>
        <v>ok</v>
      </c>
      <c r="Z628" s="125" t="str">
        <f t="shared" si="184"/>
        <v>ok</v>
      </c>
      <c r="AA628" s="125" t="str">
        <f t="shared" si="185"/>
        <v>ok</v>
      </c>
      <c r="AB628" s="125" t="str">
        <f t="shared" si="186"/>
        <v>ok</v>
      </c>
      <c r="AC628" s="125" t="str">
        <f t="shared" si="187"/>
        <v>ok</v>
      </c>
    </row>
    <row r="629" spans="1:29" x14ac:dyDescent="0.2">
      <c r="A629" s="132">
        <f t="shared" si="188"/>
        <v>621</v>
      </c>
      <c r="B629" s="6"/>
      <c r="C629" s="3"/>
      <c r="D629" s="3"/>
      <c r="E629" s="3"/>
      <c r="F629" s="5"/>
      <c r="G629" s="5"/>
      <c r="H629" s="2">
        <v>0</v>
      </c>
      <c r="I629" s="1">
        <v>0</v>
      </c>
      <c r="J629" s="1">
        <v>0</v>
      </c>
      <c r="K629" s="127">
        <f t="shared" si="171"/>
        <v>0</v>
      </c>
      <c r="L629" s="127">
        <f t="shared" si="175"/>
        <v>0</v>
      </c>
      <c r="M629" s="127">
        <f t="shared" si="172"/>
        <v>0</v>
      </c>
      <c r="N629" s="127">
        <f t="shared" si="176"/>
        <v>0</v>
      </c>
      <c r="O629" s="127">
        <f t="shared" si="177"/>
        <v>0</v>
      </c>
      <c r="P629" s="127">
        <f t="shared" si="178"/>
        <v>0</v>
      </c>
      <c r="Q629" s="127">
        <f t="shared" si="179"/>
        <v>0</v>
      </c>
      <c r="R629" s="1">
        <v>0</v>
      </c>
      <c r="S629" s="127">
        <f t="shared" si="180"/>
        <v>0</v>
      </c>
      <c r="T629" s="127">
        <f t="shared" si="173"/>
        <v>0</v>
      </c>
      <c r="U629" s="127">
        <f t="shared" si="181"/>
        <v>0</v>
      </c>
      <c r="W629" s="127">
        <f t="shared" si="182"/>
        <v>0</v>
      </c>
      <c r="X629" s="125">
        <f t="shared" si="183"/>
        <v>0</v>
      </c>
      <c r="Y629" s="125" t="str">
        <f t="shared" si="174"/>
        <v>ok</v>
      </c>
      <c r="Z629" s="125" t="str">
        <f t="shared" si="184"/>
        <v>ok</v>
      </c>
      <c r="AA629" s="125" t="str">
        <f t="shared" si="185"/>
        <v>ok</v>
      </c>
      <c r="AB629" s="125" t="str">
        <f t="shared" si="186"/>
        <v>ok</v>
      </c>
      <c r="AC629" s="125" t="str">
        <f t="shared" si="187"/>
        <v>ok</v>
      </c>
    </row>
    <row r="630" spans="1:29" x14ac:dyDescent="0.2">
      <c r="A630" s="132">
        <f t="shared" si="188"/>
        <v>622</v>
      </c>
      <c r="B630" s="6"/>
      <c r="C630" s="3"/>
      <c r="D630" s="3"/>
      <c r="E630" s="3"/>
      <c r="F630" s="5"/>
      <c r="G630" s="5"/>
      <c r="H630" s="2">
        <v>0</v>
      </c>
      <c r="I630" s="1">
        <v>0</v>
      </c>
      <c r="J630" s="1">
        <v>0</v>
      </c>
      <c r="K630" s="127">
        <f t="shared" si="171"/>
        <v>0</v>
      </c>
      <c r="L630" s="127">
        <f t="shared" si="175"/>
        <v>0</v>
      </c>
      <c r="M630" s="127">
        <f t="shared" si="172"/>
        <v>0</v>
      </c>
      <c r="N630" s="127">
        <f t="shared" si="176"/>
        <v>0</v>
      </c>
      <c r="O630" s="127">
        <f t="shared" si="177"/>
        <v>0</v>
      </c>
      <c r="P630" s="127">
        <f t="shared" si="178"/>
        <v>0</v>
      </c>
      <c r="Q630" s="127">
        <f t="shared" si="179"/>
        <v>0</v>
      </c>
      <c r="R630" s="1">
        <v>0</v>
      </c>
      <c r="S630" s="127">
        <f t="shared" si="180"/>
        <v>0</v>
      </c>
      <c r="T630" s="127">
        <f t="shared" si="173"/>
        <v>0</v>
      </c>
      <c r="U630" s="127">
        <f t="shared" si="181"/>
        <v>0</v>
      </c>
      <c r="W630" s="127">
        <f t="shared" si="182"/>
        <v>0</v>
      </c>
      <c r="X630" s="125">
        <f t="shared" si="183"/>
        <v>0</v>
      </c>
      <c r="Y630" s="125" t="str">
        <f t="shared" si="174"/>
        <v>ok</v>
      </c>
      <c r="Z630" s="125" t="str">
        <f t="shared" si="184"/>
        <v>ok</v>
      </c>
      <c r="AA630" s="125" t="str">
        <f t="shared" si="185"/>
        <v>ok</v>
      </c>
      <c r="AB630" s="125" t="str">
        <f t="shared" si="186"/>
        <v>ok</v>
      </c>
      <c r="AC630" s="125" t="str">
        <f t="shared" si="187"/>
        <v>ok</v>
      </c>
    </row>
    <row r="631" spans="1:29" x14ac:dyDescent="0.2">
      <c r="A631" s="132">
        <f t="shared" si="188"/>
        <v>623</v>
      </c>
      <c r="B631" s="6"/>
      <c r="C631" s="3"/>
      <c r="D631" s="3"/>
      <c r="E631" s="3"/>
      <c r="F631" s="5"/>
      <c r="G631" s="5"/>
      <c r="H631" s="2">
        <v>0</v>
      </c>
      <c r="I631" s="1">
        <v>0</v>
      </c>
      <c r="J631" s="1">
        <v>0</v>
      </c>
      <c r="K631" s="127">
        <f t="shared" si="171"/>
        <v>0</v>
      </c>
      <c r="L631" s="127">
        <f t="shared" si="175"/>
        <v>0</v>
      </c>
      <c r="M631" s="127">
        <f t="shared" si="172"/>
        <v>0</v>
      </c>
      <c r="N631" s="127">
        <f t="shared" si="176"/>
        <v>0</v>
      </c>
      <c r="O631" s="127">
        <f t="shared" si="177"/>
        <v>0</v>
      </c>
      <c r="P631" s="127">
        <f t="shared" si="178"/>
        <v>0</v>
      </c>
      <c r="Q631" s="127">
        <f t="shared" si="179"/>
        <v>0</v>
      </c>
      <c r="R631" s="1">
        <v>0</v>
      </c>
      <c r="S631" s="127">
        <f t="shared" si="180"/>
        <v>0</v>
      </c>
      <c r="T631" s="127">
        <f t="shared" si="173"/>
        <v>0</v>
      </c>
      <c r="U631" s="127">
        <f t="shared" si="181"/>
        <v>0</v>
      </c>
      <c r="W631" s="127">
        <f t="shared" si="182"/>
        <v>0</v>
      </c>
      <c r="X631" s="125">
        <f t="shared" si="183"/>
        <v>0</v>
      </c>
      <c r="Y631" s="125" t="str">
        <f t="shared" si="174"/>
        <v>ok</v>
      </c>
      <c r="Z631" s="125" t="str">
        <f t="shared" si="184"/>
        <v>ok</v>
      </c>
      <c r="AA631" s="125" t="str">
        <f t="shared" si="185"/>
        <v>ok</v>
      </c>
      <c r="AB631" s="125" t="str">
        <f t="shared" si="186"/>
        <v>ok</v>
      </c>
      <c r="AC631" s="125" t="str">
        <f t="shared" si="187"/>
        <v>ok</v>
      </c>
    </row>
    <row r="632" spans="1:29" x14ac:dyDescent="0.2">
      <c r="A632" s="132">
        <f t="shared" si="188"/>
        <v>624</v>
      </c>
      <c r="B632" s="6"/>
      <c r="C632" s="3"/>
      <c r="D632" s="3"/>
      <c r="E632" s="3"/>
      <c r="F632" s="5"/>
      <c r="G632" s="5"/>
      <c r="H632" s="2">
        <v>0</v>
      </c>
      <c r="I632" s="1">
        <v>0</v>
      </c>
      <c r="J632" s="1">
        <v>0</v>
      </c>
      <c r="K632" s="127">
        <f t="shared" si="171"/>
        <v>0</v>
      </c>
      <c r="L632" s="127">
        <f t="shared" si="175"/>
        <v>0</v>
      </c>
      <c r="M632" s="127">
        <f t="shared" si="172"/>
        <v>0</v>
      </c>
      <c r="N632" s="127">
        <f t="shared" si="176"/>
        <v>0</v>
      </c>
      <c r="O632" s="127">
        <f t="shared" si="177"/>
        <v>0</v>
      </c>
      <c r="P632" s="127">
        <f t="shared" si="178"/>
        <v>0</v>
      </c>
      <c r="Q632" s="127">
        <f t="shared" si="179"/>
        <v>0</v>
      </c>
      <c r="R632" s="1">
        <v>0</v>
      </c>
      <c r="S632" s="127">
        <f t="shared" si="180"/>
        <v>0</v>
      </c>
      <c r="T632" s="127">
        <f t="shared" si="173"/>
        <v>0</v>
      </c>
      <c r="U632" s="127">
        <f t="shared" si="181"/>
        <v>0</v>
      </c>
      <c r="W632" s="127">
        <f t="shared" si="182"/>
        <v>0</v>
      </c>
      <c r="X632" s="125">
        <f t="shared" si="183"/>
        <v>0</v>
      </c>
      <c r="Y632" s="125" t="str">
        <f t="shared" si="174"/>
        <v>ok</v>
      </c>
      <c r="Z632" s="125" t="str">
        <f t="shared" si="184"/>
        <v>ok</v>
      </c>
      <c r="AA632" s="125" t="str">
        <f t="shared" si="185"/>
        <v>ok</v>
      </c>
      <c r="AB632" s="125" t="str">
        <f t="shared" si="186"/>
        <v>ok</v>
      </c>
      <c r="AC632" s="125" t="str">
        <f t="shared" si="187"/>
        <v>ok</v>
      </c>
    </row>
    <row r="633" spans="1:29" x14ac:dyDescent="0.2">
      <c r="A633" s="132">
        <f t="shared" si="188"/>
        <v>625</v>
      </c>
      <c r="B633" s="6"/>
      <c r="C633" s="3"/>
      <c r="D633" s="3"/>
      <c r="E633" s="3"/>
      <c r="F633" s="5"/>
      <c r="G633" s="5"/>
      <c r="H633" s="2">
        <v>0</v>
      </c>
      <c r="I633" s="1">
        <v>0</v>
      </c>
      <c r="J633" s="1">
        <v>0</v>
      </c>
      <c r="K633" s="127">
        <f t="shared" si="171"/>
        <v>0</v>
      </c>
      <c r="L633" s="127">
        <f t="shared" si="175"/>
        <v>0</v>
      </c>
      <c r="M633" s="127">
        <f t="shared" si="172"/>
        <v>0</v>
      </c>
      <c r="N633" s="127">
        <f t="shared" si="176"/>
        <v>0</v>
      </c>
      <c r="O633" s="127">
        <f t="shared" si="177"/>
        <v>0</v>
      </c>
      <c r="P633" s="127">
        <f t="shared" si="178"/>
        <v>0</v>
      </c>
      <c r="Q633" s="127">
        <f t="shared" si="179"/>
        <v>0</v>
      </c>
      <c r="R633" s="1">
        <v>0</v>
      </c>
      <c r="S633" s="127">
        <f t="shared" si="180"/>
        <v>0</v>
      </c>
      <c r="T633" s="127">
        <f t="shared" si="173"/>
        <v>0</v>
      </c>
      <c r="U633" s="127">
        <f t="shared" si="181"/>
        <v>0</v>
      </c>
      <c r="W633" s="127">
        <f t="shared" si="182"/>
        <v>0</v>
      </c>
      <c r="X633" s="125">
        <f t="shared" si="183"/>
        <v>0</v>
      </c>
      <c r="Y633" s="125" t="str">
        <f t="shared" si="174"/>
        <v>ok</v>
      </c>
      <c r="Z633" s="125" t="str">
        <f t="shared" si="184"/>
        <v>ok</v>
      </c>
      <c r="AA633" s="125" t="str">
        <f t="shared" si="185"/>
        <v>ok</v>
      </c>
      <c r="AB633" s="125" t="str">
        <f t="shared" si="186"/>
        <v>ok</v>
      </c>
      <c r="AC633" s="125" t="str">
        <f t="shared" si="187"/>
        <v>ok</v>
      </c>
    </row>
    <row r="634" spans="1:29" x14ac:dyDescent="0.2">
      <c r="A634" s="132">
        <f t="shared" si="188"/>
        <v>626</v>
      </c>
      <c r="B634" s="6"/>
      <c r="C634" s="3"/>
      <c r="D634" s="3"/>
      <c r="E634" s="3"/>
      <c r="F634" s="5"/>
      <c r="G634" s="5"/>
      <c r="H634" s="2">
        <v>0</v>
      </c>
      <c r="I634" s="1">
        <v>0</v>
      </c>
      <c r="J634" s="1">
        <v>0</v>
      </c>
      <c r="K634" s="127">
        <f t="shared" si="171"/>
        <v>0</v>
      </c>
      <c r="L634" s="127">
        <f t="shared" si="175"/>
        <v>0</v>
      </c>
      <c r="M634" s="127">
        <f t="shared" si="172"/>
        <v>0</v>
      </c>
      <c r="N634" s="127">
        <f t="shared" si="176"/>
        <v>0</v>
      </c>
      <c r="O634" s="127">
        <f t="shared" si="177"/>
        <v>0</v>
      </c>
      <c r="P634" s="127">
        <f t="shared" si="178"/>
        <v>0</v>
      </c>
      <c r="Q634" s="127">
        <f t="shared" si="179"/>
        <v>0</v>
      </c>
      <c r="R634" s="1">
        <v>0</v>
      </c>
      <c r="S634" s="127">
        <f t="shared" si="180"/>
        <v>0</v>
      </c>
      <c r="T634" s="127">
        <f t="shared" si="173"/>
        <v>0</v>
      </c>
      <c r="U634" s="127">
        <f t="shared" si="181"/>
        <v>0</v>
      </c>
      <c r="W634" s="127">
        <f t="shared" si="182"/>
        <v>0</v>
      </c>
      <c r="X634" s="125">
        <f t="shared" si="183"/>
        <v>0</v>
      </c>
      <c r="Y634" s="125" t="str">
        <f t="shared" si="174"/>
        <v>ok</v>
      </c>
      <c r="Z634" s="125" t="str">
        <f t="shared" si="184"/>
        <v>ok</v>
      </c>
      <c r="AA634" s="125" t="str">
        <f t="shared" si="185"/>
        <v>ok</v>
      </c>
      <c r="AB634" s="125" t="str">
        <f t="shared" si="186"/>
        <v>ok</v>
      </c>
      <c r="AC634" s="125" t="str">
        <f t="shared" si="187"/>
        <v>ok</v>
      </c>
    </row>
    <row r="635" spans="1:29" x14ac:dyDescent="0.2">
      <c r="A635" s="132">
        <f t="shared" si="188"/>
        <v>627</v>
      </c>
      <c r="B635" s="6"/>
      <c r="C635" s="3"/>
      <c r="D635" s="3"/>
      <c r="E635" s="3"/>
      <c r="F635" s="5"/>
      <c r="G635" s="5"/>
      <c r="H635" s="2">
        <v>0</v>
      </c>
      <c r="I635" s="1">
        <v>0</v>
      </c>
      <c r="J635" s="1">
        <v>0</v>
      </c>
      <c r="K635" s="127">
        <f t="shared" si="171"/>
        <v>0</v>
      </c>
      <c r="L635" s="127">
        <f t="shared" si="175"/>
        <v>0</v>
      </c>
      <c r="M635" s="127">
        <f t="shared" si="172"/>
        <v>0</v>
      </c>
      <c r="N635" s="127">
        <f t="shared" si="176"/>
        <v>0</v>
      </c>
      <c r="O635" s="127">
        <f t="shared" si="177"/>
        <v>0</v>
      </c>
      <c r="P635" s="127">
        <f t="shared" si="178"/>
        <v>0</v>
      </c>
      <c r="Q635" s="127">
        <f t="shared" si="179"/>
        <v>0</v>
      </c>
      <c r="R635" s="1">
        <v>0</v>
      </c>
      <c r="S635" s="127">
        <f t="shared" si="180"/>
        <v>0</v>
      </c>
      <c r="T635" s="127">
        <f t="shared" si="173"/>
        <v>0</v>
      </c>
      <c r="U635" s="127">
        <f t="shared" si="181"/>
        <v>0</v>
      </c>
      <c r="W635" s="127">
        <f t="shared" si="182"/>
        <v>0</v>
      </c>
      <c r="X635" s="125">
        <f t="shared" si="183"/>
        <v>0</v>
      </c>
      <c r="Y635" s="125" t="str">
        <f t="shared" si="174"/>
        <v>ok</v>
      </c>
      <c r="Z635" s="125" t="str">
        <f t="shared" si="184"/>
        <v>ok</v>
      </c>
      <c r="AA635" s="125" t="str">
        <f t="shared" si="185"/>
        <v>ok</v>
      </c>
      <c r="AB635" s="125" t="str">
        <f t="shared" si="186"/>
        <v>ok</v>
      </c>
      <c r="AC635" s="125" t="str">
        <f t="shared" si="187"/>
        <v>ok</v>
      </c>
    </row>
    <row r="636" spans="1:29" x14ac:dyDescent="0.2">
      <c r="A636" s="132">
        <f t="shared" si="188"/>
        <v>628</v>
      </c>
      <c r="B636" s="6"/>
      <c r="C636" s="3"/>
      <c r="D636" s="3"/>
      <c r="E636" s="3"/>
      <c r="F636" s="5"/>
      <c r="G636" s="5"/>
      <c r="H636" s="2">
        <v>0</v>
      </c>
      <c r="I636" s="1">
        <v>0</v>
      </c>
      <c r="J636" s="1">
        <v>0</v>
      </c>
      <c r="K636" s="127">
        <f t="shared" si="171"/>
        <v>0</v>
      </c>
      <c r="L636" s="127">
        <f t="shared" si="175"/>
        <v>0</v>
      </c>
      <c r="M636" s="127">
        <f t="shared" si="172"/>
        <v>0</v>
      </c>
      <c r="N636" s="127">
        <f t="shared" si="176"/>
        <v>0</v>
      </c>
      <c r="O636" s="127">
        <f t="shared" si="177"/>
        <v>0</v>
      </c>
      <c r="P636" s="127">
        <f t="shared" si="178"/>
        <v>0</v>
      </c>
      <c r="Q636" s="127">
        <f t="shared" si="179"/>
        <v>0</v>
      </c>
      <c r="R636" s="1">
        <v>0</v>
      </c>
      <c r="S636" s="127">
        <f t="shared" si="180"/>
        <v>0</v>
      </c>
      <c r="T636" s="127">
        <f t="shared" si="173"/>
        <v>0</v>
      </c>
      <c r="U636" s="127">
        <f t="shared" si="181"/>
        <v>0</v>
      </c>
      <c r="W636" s="127">
        <f t="shared" si="182"/>
        <v>0</v>
      </c>
      <c r="X636" s="125">
        <f t="shared" si="183"/>
        <v>0</v>
      </c>
      <c r="Y636" s="125" t="str">
        <f t="shared" si="174"/>
        <v>ok</v>
      </c>
      <c r="Z636" s="125" t="str">
        <f t="shared" si="184"/>
        <v>ok</v>
      </c>
      <c r="AA636" s="125" t="str">
        <f t="shared" si="185"/>
        <v>ok</v>
      </c>
      <c r="AB636" s="125" t="str">
        <f t="shared" si="186"/>
        <v>ok</v>
      </c>
      <c r="AC636" s="125" t="str">
        <f t="shared" si="187"/>
        <v>ok</v>
      </c>
    </row>
    <row r="637" spans="1:29" x14ac:dyDescent="0.2">
      <c r="A637" s="132">
        <f t="shared" si="188"/>
        <v>629</v>
      </c>
      <c r="B637" s="6"/>
      <c r="C637" s="3"/>
      <c r="D637" s="3"/>
      <c r="E637" s="3"/>
      <c r="F637" s="5"/>
      <c r="G637" s="5"/>
      <c r="H637" s="2">
        <v>0</v>
      </c>
      <c r="I637" s="1">
        <v>0</v>
      </c>
      <c r="J637" s="1">
        <v>0</v>
      </c>
      <c r="K637" s="127">
        <f t="shared" si="171"/>
        <v>0</v>
      </c>
      <c r="L637" s="127">
        <f t="shared" si="175"/>
        <v>0</v>
      </c>
      <c r="M637" s="127">
        <f t="shared" si="172"/>
        <v>0</v>
      </c>
      <c r="N637" s="127">
        <f t="shared" si="176"/>
        <v>0</v>
      </c>
      <c r="O637" s="127">
        <f t="shared" si="177"/>
        <v>0</v>
      </c>
      <c r="P637" s="127">
        <f t="shared" si="178"/>
        <v>0</v>
      </c>
      <c r="Q637" s="127">
        <f t="shared" si="179"/>
        <v>0</v>
      </c>
      <c r="R637" s="1">
        <v>0</v>
      </c>
      <c r="S637" s="127">
        <f t="shared" si="180"/>
        <v>0</v>
      </c>
      <c r="T637" s="127">
        <f t="shared" si="173"/>
        <v>0</v>
      </c>
      <c r="U637" s="127">
        <f t="shared" si="181"/>
        <v>0</v>
      </c>
      <c r="W637" s="127">
        <f t="shared" si="182"/>
        <v>0</v>
      </c>
      <c r="X637" s="125">
        <f t="shared" si="183"/>
        <v>0</v>
      </c>
      <c r="Y637" s="125" t="str">
        <f t="shared" si="174"/>
        <v>ok</v>
      </c>
      <c r="Z637" s="125" t="str">
        <f t="shared" si="184"/>
        <v>ok</v>
      </c>
      <c r="AA637" s="125" t="str">
        <f t="shared" si="185"/>
        <v>ok</v>
      </c>
      <c r="AB637" s="125" t="str">
        <f t="shared" si="186"/>
        <v>ok</v>
      </c>
      <c r="AC637" s="125" t="str">
        <f t="shared" si="187"/>
        <v>ok</v>
      </c>
    </row>
    <row r="638" spans="1:29" x14ac:dyDescent="0.2">
      <c r="A638" s="132">
        <f t="shared" si="188"/>
        <v>630</v>
      </c>
      <c r="B638" s="6"/>
      <c r="C638" s="3"/>
      <c r="D638" s="3"/>
      <c r="E638" s="3"/>
      <c r="F638" s="5"/>
      <c r="G638" s="5"/>
      <c r="H638" s="2">
        <v>0</v>
      </c>
      <c r="I638" s="1">
        <v>0</v>
      </c>
      <c r="J638" s="1">
        <v>0</v>
      </c>
      <c r="K638" s="127">
        <f t="shared" si="171"/>
        <v>0</v>
      </c>
      <c r="L638" s="127">
        <f t="shared" si="175"/>
        <v>0</v>
      </c>
      <c r="M638" s="127">
        <f t="shared" si="172"/>
        <v>0</v>
      </c>
      <c r="N638" s="127">
        <f t="shared" si="176"/>
        <v>0</v>
      </c>
      <c r="O638" s="127">
        <f t="shared" si="177"/>
        <v>0</v>
      </c>
      <c r="P638" s="127">
        <f t="shared" si="178"/>
        <v>0</v>
      </c>
      <c r="Q638" s="127">
        <f t="shared" si="179"/>
        <v>0</v>
      </c>
      <c r="R638" s="1">
        <v>0</v>
      </c>
      <c r="S638" s="127">
        <f t="shared" si="180"/>
        <v>0</v>
      </c>
      <c r="T638" s="127">
        <f t="shared" si="173"/>
        <v>0</v>
      </c>
      <c r="U638" s="127">
        <f t="shared" si="181"/>
        <v>0</v>
      </c>
      <c r="W638" s="127">
        <f t="shared" si="182"/>
        <v>0</v>
      </c>
      <c r="X638" s="125">
        <f t="shared" si="183"/>
        <v>0</v>
      </c>
      <c r="Y638" s="125" t="str">
        <f t="shared" si="174"/>
        <v>ok</v>
      </c>
      <c r="Z638" s="125" t="str">
        <f t="shared" si="184"/>
        <v>ok</v>
      </c>
      <c r="AA638" s="125" t="str">
        <f t="shared" si="185"/>
        <v>ok</v>
      </c>
      <c r="AB638" s="125" t="str">
        <f t="shared" si="186"/>
        <v>ok</v>
      </c>
      <c r="AC638" s="125" t="str">
        <f t="shared" si="187"/>
        <v>ok</v>
      </c>
    </row>
    <row r="639" spans="1:29" x14ac:dyDescent="0.2">
      <c r="A639" s="132">
        <f t="shared" si="188"/>
        <v>631</v>
      </c>
      <c r="B639" s="6"/>
      <c r="C639" s="3"/>
      <c r="D639" s="3"/>
      <c r="E639" s="3"/>
      <c r="F639" s="5"/>
      <c r="G639" s="5"/>
      <c r="H639" s="2">
        <v>0</v>
      </c>
      <c r="I639" s="1">
        <v>0</v>
      </c>
      <c r="J639" s="1">
        <v>0</v>
      </c>
      <c r="K639" s="127">
        <f t="shared" si="171"/>
        <v>0</v>
      </c>
      <c r="L639" s="127">
        <f t="shared" si="175"/>
        <v>0</v>
      </c>
      <c r="M639" s="127">
        <f t="shared" si="172"/>
        <v>0</v>
      </c>
      <c r="N639" s="127">
        <f t="shared" si="176"/>
        <v>0</v>
      </c>
      <c r="O639" s="127">
        <f t="shared" si="177"/>
        <v>0</v>
      </c>
      <c r="P639" s="127">
        <f t="shared" si="178"/>
        <v>0</v>
      </c>
      <c r="Q639" s="127">
        <f t="shared" si="179"/>
        <v>0</v>
      </c>
      <c r="R639" s="1">
        <v>0</v>
      </c>
      <c r="S639" s="127">
        <f t="shared" si="180"/>
        <v>0</v>
      </c>
      <c r="T639" s="127">
        <f t="shared" si="173"/>
        <v>0</v>
      </c>
      <c r="U639" s="127">
        <f t="shared" si="181"/>
        <v>0</v>
      </c>
      <c r="W639" s="127">
        <f t="shared" si="182"/>
        <v>0</v>
      </c>
      <c r="X639" s="125">
        <f t="shared" si="183"/>
        <v>0</v>
      </c>
      <c r="Y639" s="125" t="str">
        <f t="shared" si="174"/>
        <v>ok</v>
      </c>
      <c r="Z639" s="125" t="str">
        <f t="shared" si="184"/>
        <v>ok</v>
      </c>
      <c r="AA639" s="125" t="str">
        <f t="shared" si="185"/>
        <v>ok</v>
      </c>
      <c r="AB639" s="125" t="str">
        <f t="shared" si="186"/>
        <v>ok</v>
      </c>
      <c r="AC639" s="125" t="str">
        <f t="shared" si="187"/>
        <v>ok</v>
      </c>
    </row>
    <row r="640" spans="1:29" x14ac:dyDescent="0.2">
      <c r="A640" s="132">
        <f t="shared" si="188"/>
        <v>632</v>
      </c>
      <c r="B640" s="6"/>
      <c r="C640" s="3"/>
      <c r="D640" s="3"/>
      <c r="E640" s="3"/>
      <c r="F640" s="5"/>
      <c r="G640" s="5"/>
      <c r="H640" s="2">
        <v>0</v>
      </c>
      <c r="I640" s="1">
        <v>0</v>
      </c>
      <c r="J640" s="1">
        <v>0</v>
      </c>
      <c r="K640" s="127">
        <f t="shared" si="171"/>
        <v>0</v>
      </c>
      <c r="L640" s="127">
        <f t="shared" si="175"/>
        <v>0</v>
      </c>
      <c r="M640" s="127">
        <f t="shared" si="172"/>
        <v>0</v>
      </c>
      <c r="N640" s="127">
        <f t="shared" si="176"/>
        <v>0</v>
      </c>
      <c r="O640" s="127">
        <f t="shared" si="177"/>
        <v>0</v>
      </c>
      <c r="P640" s="127">
        <f t="shared" si="178"/>
        <v>0</v>
      </c>
      <c r="Q640" s="127">
        <f t="shared" si="179"/>
        <v>0</v>
      </c>
      <c r="R640" s="1">
        <v>0</v>
      </c>
      <c r="S640" s="127">
        <f t="shared" si="180"/>
        <v>0</v>
      </c>
      <c r="T640" s="127">
        <f t="shared" si="173"/>
        <v>0</v>
      </c>
      <c r="U640" s="127">
        <f t="shared" si="181"/>
        <v>0</v>
      </c>
      <c r="W640" s="127">
        <f t="shared" si="182"/>
        <v>0</v>
      </c>
      <c r="X640" s="125">
        <f t="shared" si="183"/>
        <v>0</v>
      </c>
      <c r="Y640" s="125" t="str">
        <f t="shared" si="174"/>
        <v>ok</v>
      </c>
      <c r="Z640" s="125" t="str">
        <f t="shared" si="184"/>
        <v>ok</v>
      </c>
      <c r="AA640" s="125" t="str">
        <f t="shared" si="185"/>
        <v>ok</v>
      </c>
      <c r="AB640" s="125" t="str">
        <f t="shared" si="186"/>
        <v>ok</v>
      </c>
      <c r="AC640" s="125" t="str">
        <f t="shared" si="187"/>
        <v>ok</v>
      </c>
    </row>
    <row r="641" spans="1:29" x14ac:dyDescent="0.2">
      <c r="A641" s="132">
        <f t="shared" si="188"/>
        <v>633</v>
      </c>
      <c r="B641" s="6"/>
      <c r="C641" s="3"/>
      <c r="D641" s="3"/>
      <c r="E641" s="3"/>
      <c r="F641" s="5"/>
      <c r="G641" s="5"/>
      <c r="H641" s="2">
        <v>0</v>
      </c>
      <c r="I641" s="1">
        <v>0</v>
      </c>
      <c r="J641" s="1">
        <v>0</v>
      </c>
      <c r="K641" s="127">
        <f t="shared" si="171"/>
        <v>0</v>
      </c>
      <c r="L641" s="127">
        <f t="shared" si="175"/>
        <v>0</v>
      </c>
      <c r="M641" s="127">
        <f t="shared" si="172"/>
        <v>0</v>
      </c>
      <c r="N641" s="127">
        <f t="shared" si="176"/>
        <v>0</v>
      </c>
      <c r="O641" s="127">
        <f t="shared" si="177"/>
        <v>0</v>
      </c>
      <c r="P641" s="127">
        <f t="shared" si="178"/>
        <v>0</v>
      </c>
      <c r="Q641" s="127">
        <f t="shared" si="179"/>
        <v>0</v>
      </c>
      <c r="R641" s="1">
        <v>0</v>
      </c>
      <c r="S641" s="127">
        <f t="shared" si="180"/>
        <v>0</v>
      </c>
      <c r="T641" s="127">
        <f t="shared" si="173"/>
        <v>0</v>
      </c>
      <c r="U641" s="127">
        <f t="shared" si="181"/>
        <v>0</v>
      </c>
      <c r="W641" s="127">
        <f t="shared" si="182"/>
        <v>0</v>
      </c>
      <c r="X641" s="125">
        <f t="shared" si="183"/>
        <v>0</v>
      </c>
      <c r="Y641" s="125" t="str">
        <f t="shared" si="174"/>
        <v>ok</v>
      </c>
      <c r="Z641" s="125" t="str">
        <f t="shared" si="184"/>
        <v>ok</v>
      </c>
      <c r="AA641" s="125" t="str">
        <f t="shared" si="185"/>
        <v>ok</v>
      </c>
      <c r="AB641" s="125" t="str">
        <f t="shared" si="186"/>
        <v>ok</v>
      </c>
      <c r="AC641" s="125" t="str">
        <f t="shared" si="187"/>
        <v>ok</v>
      </c>
    </row>
    <row r="642" spans="1:29" x14ac:dyDescent="0.2">
      <c r="A642" s="132">
        <f t="shared" si="188"/>
        <v>634</v>
      </c>
      <c r="B642" s="6"/>
      <c r="C642" s="3"/>
      <c r="D642" s="3"/>
      <c r="E642" s="3"/>
      <c r="F642" s="5"/>
      <c r="G642" s="5"/>
      <c r="H642" s="2">
        <v>0</v>
      </c>
      <c r="I642" s="1">
        <v>0</v>
      </c>
      <c r="J642" s="1">
        <v>0</v>
      </c>
      <c r="K642" s="127">
        <f t="shared" si="171"/>
        <v>0</v>
      </c>
      <c r="L642" s="127">
        <f t="shared" si="175"/>
        <v>0</v>
      </c>
      <c r="M642" s="127">
        <f t="shared" si="172"/>
        <v>0</v>
      </c>
      <c r="N642" s="127">
        <f t="shared" si="176"/>
        <v>0</v>
      </c>
      <c r="O642" s="127">
        <f t="shared" si="177"/>
        <v>0</v>
      </c>
      <c r="P642" s="127">
        <f t="shared" si="178"/>
        <v>0</v>
      </c>
      <c r="Q642" s="127">
        <f t="shared" si="179"/>
        <v>0</v>
      </c>
      <c r="R642" s="1">
        <v>0</v>
      </c>
      <c r="S642" s="127">
        <f t="shared" si="180"/>
        <v>0</v>
      </c>
      <c r="T642" s="127">
        <f t="shared" si="173"/>
        <v>0</v>
      </c>
      <c r="U642" s="127">
        <f t="shared" si="181"/>
        <v>0</v>
      </c>
      <c r="W642" s="127">
        <f t="shared" si="182"/>
        <v>0</v>
      </c>
      <c r="X642" s="125">
        <f t="shared" si="183"/>
        <v>0</v>
      </c>
      <c r="Y642" s="125" t="str">
        <f t="shared" si="174"/>
        <v>ok</v>
      </c>
      <c r="Z642" s="125" t="str">
        <f t="shared" si="184"/>
        <v>ok</v>
      </c>
      <c r="AA642" s="125" t="str">
        <f t="shared" si="185"/>
        <v>ok</v>
      </c>
      <c r="AB642" s="125" t="str">
        <f t="shared" si="186"/>
        <v>ok</v>
      </c>
      <c r="AC642" s="125" t="str">
        <f t="shared" si="187"/>
        <v>ok</v>
      </c>
    </row>
    <row r="643" spans="1:29" x14ac:dyDescent="0.2">
      <c r="A643" s="132">
        <f t="shared" si="188"/>
        <v>635</v>
      </c>
      <c r="B643" s="6"/>
      <c r="C643" s="3"/>
      <c r="D643" s="3"/>
      <c r="E643" s="3"/>
      <c r="F643" s="5"/>
      <c r="G643" s="5"/>
      <c r="H643" s="2">
        <v>0</v>
      </c>
      <c r="I643" s="1">
        <v>0</v>
      </c>
      <c r="J643" s="1">
        <v>0</v>
      </c>
      <c r="K643" s="127">
        <f t="shared" si="171"/>
        <v>0</v>
      </c>
      <c r="L643" s="127">
        <f t="shared" si="175"/>
        <v>0</v>
      </c>
      <c r="M643" s="127">
        <f t="shared" si="172"/>
        <v>0</v>
      </c>
      <c r="N643" s="127">
        <f t="shared" si="176"/>
        <v>0</v>
      </c>
      <c r="O643" s="127">
        <f t="shared" si="177"/>
        <v>0</v>
      </c>
      <c r="P643" s="127">
        <f t="shared" si="178"/>
        <v>0</v>
      </c>
      <c r="Q643" s="127">
        <f t="shared" si="179"/>
        <v>0</v>
      </c>
      <c r="R643" s="1">
        <v>0</v>
      </c>
      <c r="S643" s="127">
        <f t="shared" si="180"/>
        <v>0</v>
      </c>
      <c r="T643" s="127">
        <f t="shared" si="173"/>
        <v>0</v>
      </c>
      <c r="U643" s="127">
        <f t="shared" si="181"/>
        <v>0</v>
      </c>
      <c r="W643" s="127">
        <f t="shared" si="182"/>
        <v>0</v>
      </c>
      <c r="X643" s="125">
        <f t="shared" si="183"/>
        <v>0</v>
      </c>
      <c r="Y643" s="125" t="str">
        <f t="shared" si="174"/>
        <v>ok</v>
      </c>
      <c r="Z643" s="125" t="str">
        <f t="shared" si="184"/>
        <v>ok</v>
      </c>
      <c r="AA643" s="125" t="str">
        <f t="shared" si="185"/>
        <v>ok</v>
      </c>
      <c r="AB643" s="125" t="str">
        <f t="shared" si="186"/>
        <v>ok</v>
      </c>
      <c r="AC643" s="125" t="str">
        <f t="shared" si="187"/>
        <v>ok</v>
      </c>
    </row>
    <row r="644" spans="1:29" x14ac:dyDescent="0.2">
      <c r="A644" s="132">
        <f t="shared" si="188"/>
        <v>636</v>
      </c>
      <c r="B644" s="6"/>
      <c r="C644" s="3"/>
      <c r="D644" s="3"/>
      <c r="E644" s="3"/>
      <c r="F644" s="5"/>
      <c r="G644" s="5"/>
      <c r="H644" s="2">
        <v>0</v>
      </c>
      <c r="I644" s="1">
        <v>0</v>
      </c>
      <c r="J644" s="1">
        <v>0</v>
      </c>
      <c r="K644" s="127">
        <f t="shared" si="171"/>
        <v>0</v>
      </c>
      <c r="L644" s="127">
        <f t="shared" si="175"/>
        <v>0</v>
      </c>
      <c r="M644" s="127">
        <f t="shared" si="172"/>
        <v>0</v>
      </c>
      <c r="N644" s="127">
        <f t="shared" si="176"/>
        <v>0</v>
      </c>
      <c r="O644" s="127">
        <f t="shared" si="177"/>
        <v>0</v>
      </c>
      <c r="P644" s="127">
        <f t="shared" si="178"/>
        <v>0</v>
      </c>
      <c r="Q644" s="127">
        <f t="shared" si="179"/>
        <v>0</v>
      </c>
      <c r="R644" s="1">
        <v>0</v>
      </c>
      <c r="S644" s="127">
        <f t="shared" si="180"/>
        <v>0</v>
      </c>
      <c r="T644" s="127">
        <f t="shared" si="173"/>
        <v>0</v>
      </c>
      <c r="U644" s="127">
        <f t="shared" si="181"/>
        <v>0</v>
      </c>
      <c r="W644" s="127">
        <f t="shared" si="182"/>
        <v>0</v>
      </c>
      <c r="X644" s="125">
        <f t="shared" si="183"/>
        <v>0</v>
      </c>
      <c r="Y644" s="125" t="str">
        <f t="shared" si="174"/>
        <v>ok</v>
      </c>
      <c r="Z644" s="125" t="str">
        <f t="shared" si="184"/>
        <v>ok</v>
      </c>
      <c r="AA644" s="125" t="str">
        <f t="shared" si="185"/>
        <v>ok</v>
      </c>
      <c r="AB644" s="125" t="str">
        <f t="shared" si="186"/>
        <v>ok</v>
      </c>
      <c r="AC644" s="125" t="str">
        <f t="shared" si="187"/>
        <v>ok</v>
      </c>
    </row>
    <row r="645" spans="1:29" x14ac:dyDescent="0.2">
      <c r="A645" s="132">
        <f t="shared" si="188"/>
        <v>637</v>
      </c>
      <c r="B645" s="6"/>
      <c r="C645" s="3"/>
      <c r="D645" s="3"/>
      <c r="E645" s="3"/>
      <c r="F645" s="5"/>
      <c r="G645" s="5"/>
      <c r="H645" s="2">
        <v>0</v>
      </c>
      <c r="I645" s="1">
        <v>0</v>
      </c>
      <c r="J645" s="1">
        <v>0</v>
      </c>
      <c r="K645" s="127">
        <f t="shared" si="171"/>
        <v>0</v>
      </c>
      <c r="L645" s="127">
        <f t="shared" si="175"/>
        <v>0</v>
      </c>
      <c r="M645" s="127">
        <f t="shared" si="172"/>
        <v>0</v>
      </c>
      <c r="N645" s="127">
        <f t="shared" si="176"/>
        <v>0</v>
      </c>
      <c r="O645" s="127">
        <f t="shared" si="177"/>
        <v>0</v>
      </c>
      <c r="P645" s="127">
        <f t="shared" si="178"/>
        <v>0</v>
      </c>
      <c r="Q645" s="127">
        <f t="shared" si="179"/>
        <v>0</v>
      </c>
      <c r="R645" s="1">
        <v>0</v>
      </c>
      <c r="S645" s="127">
        <f t="shared" si="180"/>
        <v>0</v>
      </c>
      <c r="T645" s="127">
        <f t="shared" si="173"/>
        <v>0</v>
      </c>
      <c r="U645" s="127">
        <f t="shared" si="181"/>
        <v>0</v>
      </c>
      <c r="W645" s="127">
        <f t="shared" si="182"/>
        <v>0</v>
      </c>
      <c r="X645" s="125">
        <f t="shared" si="183"/>
        <v>0</v>
      </c>
      <c r="Y645" s="125" t="str">
        <f t="shared" si="174"/>
        <v>ok</v>
      </c>
      <c r="Z645" s="125" t="str">
        <f t="shared" si="184"/>
        <v>ok</v>
      </c>
      <c r="AA645" s="125" t="str">
        <f t="shared" si="185"/>
        <v>ok</v>
      </c>
      <c r="AB645" s="125" t="str">
        <f t="shared" si="186"/>
        <v>ok</v>
      </c>
      <c r="AC645" s="125" t="str">
        <f t="shared" si="187"/>
        <v>ok</v>
      </c>
    </row>
    <row r="646" spans="1:29" x14ac:dyDescent="0.2">
      <c r="A646" s="132">
        <f t="shared" si="188"/>
        <v>638</v>
      </c>
      <c r="B646" s="6"/>
      <c r="C646" s="3"/>
      <c r="D646" s="3"/>
      <c r="E646" s="3"/>
      <c r="F646" s="5"/>
      <c r="G646" s="5"/>
      <c r="H646" s="2">
        <v>0</v>
      </c>
      <c r="I646" s="1">
        <v>0</v>
      </c>
      <c r="J646" s="1">
        <v>0</v>
      </c>
      <c r="K646" s="127">
        <f t="shared" si="171"/>
        <v>0</v>
      </c>
      <c r="L646" s="127">
        <f t="shared" si="175"/>
        <v>0</v>
      </c>
      <c r="M646" s="127">
        <f t="shared" si="172"/>
        <v>0</v>
      </c>
      <c r="N646" s="127">
        <f t="shared" si="176"/>
        <v>0</v>
      </c>
      <c r="O646" s="127">
        <f t="shared" si="177"/>
        <v>0</v>
      </c>
      <c r="P646" s="127">
        <f t="shared" si="178"/>
        <v>0</v>
      </c>
      <c r="Q646" s="127">
        <f t="shared" si="179"/>
        <v>0</v>
      </c>
      <c r="R646" s="1">
        <v>0</v>
      </c>
      <c r="S646" s="127">
        <f t="shared" si="180"/>
        <v>0</v>
      </c>
      <c r="T646" s="127">
        <f t="shared" si="173"/>
        <v>0</v>
      </c>
      <c r="U646" s="127">
        <f t="shared" si="181"/>
        <v>0</v>
      </c>
      <c r="W646" s="127">
        <f t="shared" si="182"/>
        <v>0</v>
      </c>
      <c r="X646" s="125">
        <f t="shared" si="183"/>
        <v>0</v>
      </c>
      <c r="Y646" s="125" t="str">
        <f t="shared" si="174"/>
        <v>ok</v>
      </c>
      <c r="Z646" s="125" t="str">
        <f t="shared" si="184"/>
        <v>ok</v>
      </c>
      <c r="AA646" s="125" t="str">
        <f t="shared" si="185"/>
        <v>ok</v>
      </c>
      <c r="AB646" s="125" t="str">
        <f t="shared" si="186"/>
        <v>ok</v>
      </c>
      <c r="AC646" s="125" t="str">
        <f t="shared" si="187"/>
        <v>ok</v>
      </c>
    </row>
    <row r="647" spans="1:29" x14ac:dyDescent="0.2">
      <c r="A647" s="132">
        <f t="shared" si="188"/>
        <v>639</v>
      </c>
      <c r="B647" s="6"/>
      <c r="C647" s="3"/>
      <c r="D647" s="3"/>
      <c r="E647" s="3"/>
      <c r="F647" s="5"/>
      <c r="G647" s="5"/>
      <c r="H647" s="2">
        <v>0</v>
      </c>
      <c r="I647" s="1">
        <v>0</v>
      </c>
      <c r="J647" s="1">
        <v>0</v>
      </c>
      <c r="K647" s="127">
        <f t="shared" si="171"/>
        <v>0</v>
      </c>
      <c r="L647" s="127">
        <f t="shared" si="175"/>
        <v>0</v>
      </c>
      <c r="M647" s="127">
        <f t="shared" si="172"/>
        <v>0</v>
      </c>
      <c r="N647" s="127">
        <f t="shared" si="176"/>
        <v>0</v>
      </c>
      <c r="O647" s="127">
        <f t="shared" si="177"/>
        <v>0</v>
      </c>
      <c r="P647" s="127">
        <f t="shared" si="178"/>
        <v>0</v>
      </c>
      <c r="Q647" s="127">
        <f t="shared" si="179"/>
        <v>0</v>
      </c>
      <c r="R647" s="1">
        <v>0</v>
      </c>
      <c r="S647" s="127">
        <f t="shared" si="180"/>
        <v>0</v>
      </c>
      <c r="T647" s="127">
        <f t="shared" si="173"/>
        <v>0</v>
      </c>
      <c r="U647" s="127">
        <f t="shared" si="181"/>
        <v>0</v>
      </c>
      <c r="W647" s="127">
        <f t="shared" si="182"/>
        <v>0</v>
      </c>
      <c r="X647" s="125">
        <f t="shared" si="183"/>
        <v>0</v>
      </c>
      <c r="Y647" s="125" t="str">
        <f t="shared" si="174"/>
        <v>ok</v>
      </c>
      <c r="Z647" s="125" t="str">
        <f t="shared" si="184"/>
        <v>ok</v>
      </c>
      <c r="AA647" s="125" t="str">
        <f t="shared" si="185"/>
        <v>ok</v>
      </c>
      <c r="AB647" s="125" t="str">
        <f t="shared" si="186"/>
        <v>ok</v>
      </c>
      <c r="AC647" s="125" t="str">
        <f t="shared" si="187"/>
        <v>ok</v>
      </c>
    </row>
    <row r="648" spans="1:29" x14ac:dyDescent="0.2">
      <c r="A648" s="132">
        <f t="shared" si="188"/>
        <v>640</v>
      </c>
      <c r="B648" s="6"/>
      <c r="C648" s="3"/>
      <c r="D648" s="3"/>
      <c r="E648" s="3"/>
      <c r="F648" s="5"/>
      <c r="G648" s="5"/>
      <c r="H648" s="2">
        <v>0</v>
      </c>
      <c r="I648" s="1">
        <v>0</v>
      </c>
      <c r="J648" s="1">
        <v>0</v>
      </c>
      <c r="K648" s="127">
        <f t="shared" si="171"/>
        <v>0</v>
      </c>
      <c r="L648" s="127">
        <f t="shared" si="175"/>
        <v>0</v>
      </c>
      <c r="M648" s="127">
        <f t="shared" si="172"/>
        <v>0</v>
      </c>
      <c r="N648" s="127">
        <f t="shared" si="176"/>
        <v>0</v>
      </c>
      <c r="O648" s="127">
        <f t="shared" si="177"/>
        <v>0</v>
      </c>
      <c r="P648" s="127">
        <f t="shared" si="178"/>
        <v>0</v>
      </c>
      <c r="Q648" s="127">
        <f t="shared" si="179"/>
        <v>0</v>
      </c>
      <c r="R648" s="1">
        <v>0</v>
      </c>
      <c r="S648" s="127">
        <f t="shared" si="180"/>
        <v>0</v>
      </c>
      <c r="T648" s="127">
        <f t="shared" si="173"/>
        <v>0</v>
      </c>
      <c r="U648" s="127">
        <f t="shared" si="181"/>
        <v>0</v>
      </c>
      <c r="W648" s="127">
        <f t="shared" si="182"/>
        <v>0</v>
      </c>
      <c r="X648" s="125">
        <f t="shared" si="183"/>
        <v>0</v>
      </c>
      <c r="Y648" s="125" t="str">
        <f t="shared" si="174"/>
        <v>ok</v>
      </c>
      <c r="Z648" s="125" t="str">
        <f t="shared" si="184"/>
        <v>ok</v>
      </c>
      <c r="AA648" s="125" t="str">
        <f t="shared" si="185"/>
        <v>ok</v>
      </c>
      <c r="AB648" s="125" t="str">
        <f t="shared" si="186"/>
        <v>ok</v>
      </c>
      <c r="AC648" s="125" t="str">
        <f t="shared" si="187"/>
        <v>ok</v>
      </c>
    </row>
    <row r="649" spans="1:29" x14ac:dyDescent="0.2">
      <c r="A649" s="132">
        <f t="shared" si="188"/>
        <v>641</v>
      </c>
      <c r="B649" s="6"/>
      <c r="C649" s="3"/>
      <c r="D649" s="3"/>
      <c r="E649" s="3"/>
      <c r="F649" s="5"/>
      <c r="G649" s="5"/>
      <c r="H649" s="2">
        <v>0</v>
      </c>
      <c r="I649" s="1">
        <v>0</v>
      </c>
      <c r="J649" s="1">
        <v>0</v>
      </c>
      <c r="K649" s="127">
        <f t="shared" ref="K649:K712" si="189">+H649*I649*$K$6</f>
        <v>0</v>
      </c>
      <c r="L649" s="127">
        <f t="shared" si="175"/>
        <v>0</v>
      </c>
      <c r="M649" s="127">
        <f t="shared" ref="M649:M712" si="190">+H649*J649*$M$6</f>
        <v>0</v>
      </c>
      <c r="N649" s="127">
        <f t="shared" si="176"/>
        <v>0</v>
      </c>
      <c r="O649" s="127">
        <f t="shared" si="177"/>
        <v>0</v>
      </c>
      <c r="P649" s="127">
        <f t="shared" si="178"/>
        <v>0</v>
      </c>
      <c r="Q649" s="127">
        <f t="shared" si="179"/>
        <v>0</v>
      </c>
      <c r="R649" s="1">
        <v>0</v>
      </c>
      <c r="S649" s="127">
        <f t="shared" si="180"/>
        <v>0</v>
      </c>
      <c r="T649" s="127">
        <f t="shared" ref="T649:T712" si="191">K649-N649-P649+R649</f>
        <v>0</v>
      </c>
      <c r="U649" s="127">
        <f t="shared" si="181"/>
        <v>0</v>
      </c>
      <c r="W649" s="127">
        <f t="shared" si="182"/>
        <v>0</v>
      </c>
      <c r="X649" s="125">
        <f t="shared" si="183"/>
        <v>0</v>
      </c>
      <c r="Y649" s="125" t="str">
        <f t="shared" ref="Y649:Y712" si="192">IF(X649&gt;=H649,"ok","too many days")</f>
        <v>ok</v>
      </c>
      <c r="Z649" s="125" t="str">
        <f t="shared" si="184"/>
        <v>ok</v>
      </c>
      <c r="AA649" s="125" t="str">
        <f t="shared" si="185"/>
        <v>ok</v>
      </c>
      <c r="AB649" s="125" t="str">
        <f t="shared" si="186"/>
        <v>ok</v>
      </c>
      <c r="AC649" s="125" t="str">
        <f t="shared" si="187"/>
        <v>ok</v>
      </c>
    </row>
    <row r="650" spans="1:29" x14ac:dyDescent="0.2">
      <c r="A650" s="132">
        <f t="shared" si="188"/>
        <v>642</v>
      </c>
      <c r="B650" s="6"/>
      <c r="C650" s="3"/>
      <c r="D650" s="3"/>
      <c r="E650" s="3"/>
      <c r="F650" s="5"/>
      <c r="G650" s="5"/>
      <c r="H650" s="2">
        <v>0</v>
      </c>
      <c r="I650" s="1">
        <v>0</v>
      </c>
      <c r="J650" s="1">
        <v>0</v>
      </c>
      <c r="K650" s="127">
        <f t="shared" si="189"/>
        <v>0</v>
      </c>
      <c r="L650" s="127">
        <f t="shared" ref="L650:L713" si="193">+H650*I650*$L$6</f>
        <v>0</v>
      </c>
      <c r="M650" s="127">
        <f t="shared" si="190"/>
        <v>0</v>
      </c>
      <c r="N650" s="127">
        <f t="shared" ref="N650:N713" si="194">$N$6*H650*I650</f>
        <v>0</v>
      </c>
      <c r="O650" s="127">
        <f t="shared" ref="O650:O713" si="195">$O$6*H650*J650</f>
        <v>0</v>
      </c>
      <c r="P650" s="127">
        <f t="shared" ref="P650:P713" si="196">IF(F650=1,+$H650*$P$6*I650,0)</f>
        <v>0</v>
      </c>
      <c r="Q650" s="127">
        <f t="shared" ref="Q650:Q713" si="197">IF(F650=1,+$H650*$Q$6*J650,0)</f>
        <v>0</v>
      </c>
      <c r="R650" s="1">
        <v>0</v>
      </c>
      <c r="S650" s="127">
        <f t="shared" ref="S650:S713" si="198">+K650+L650+M650-N650-O650-P650-Q650+R650</f>
        <v>0</v>
      </c>
      <c r="T650" s="127">
        <f t="shared" si="191"/>
        <v>0</v>
      </c>
      <c r="U650" s="127">
        <f t="shared" ref="U650:U713" si="199">L650+M650-O650-Q650</f>
        <v>0</v>
      </c>
      <c r="W650" s="127">
        <f t="shared" ref="W650:W713" si="200">$W$6*I650*H650+R650</f>
        <v>0</v>
      </c>
      <c r="X650" s="125">
        <f t="shared" ref="X650:X713" si="201">NETWORKDAYS(D650,E650)</f>
        <v>0</v>
      </c>
      <c r="Y650" s="125" t="str">
        <f t="shared" si="192"/>
        <v>ok</v>
      </c>
      <c r="Z650" s="125" t="str">
        <f t="shared" ref="Z650:Z713" si="202">IF((I650+J650)&lt;=1,"ok","adjust FTE")</f>
        <v>ok</v>
      </c>
      <c r="AA650" s="125" t="str">
        <f t="shared" ref="AA650:AA713" si="203">IF($H650=0,"ok",IF(AND((I650+J650)&lt;=1,(I650+J650)&lt;&gt;0),"ok","adjust FTE"))</f>
        <v>ok</v>
      </c>
      <c r="AB650" s="125" t="str">
        <f t="shared" ref="AB650:AB713" si="204">IF($H650=0,"ok",IF((F650+G650)=1,"ok","adjust count"))</f>
        <v>ok</v>
      </c>
      <c r="AC650" s="125" t="str">
        <f t="shared" ref="AC650:AC713" si="205">IF(AND(Y650="ok",Z650="ok",AA650="ok",AB650="ok"),"ok","false")</f>
        <v>ok</v>
      </c>
    </row>
    <row r="651" spans="1:29" x14ac:dyDescent="0.2">
      <c r="A651" s="132">
        <f t="shared" si="188"/>
        <v>643</v>
      </c>
      <c r="B651" s="6"/>
      <c r="C651" s="3"/>
      <c r="D651" s="3"/>
      <c r="E651" s="3"/>
      <c r="F651" s="5"/>
      <c r="G651" s="5"/>
      <c r="H651" s="2">
        <v>0</v>
      </c>
      <c r="I651" s="1">
        <v>0</v>
      </c>
      <c r="J651" s="1">
        <v>0</v>
      </c>
      <c r="K651" s="127">
        <f t="shared" si="189"/>
        <v>0</v>
      </c>
      <c r="L651" s="127">
        <f t="shared" si="193"/>
        <v>0</v>
      </c>
      <c r="M651" s="127">
        <f t="shared" si="190"/>
        <v>0</v>
      </c>
      <c r="N651" s="127">
        <f t="shared" si="194"/>
        <v>0</v>
      </c>
      <c r="O651" s="127">
        <f t="shared" si="195"/>
        <v>0</v>
      </c>
      <c r="P651" s="127">
        <f t="shared" si="196"/>
        <v>0</v>
      </c>
      <c r="Q651" s="127">
        <f t="shared" si="197"/>
        <v>0</v>
      </c>
      <c r="R651" s="1">
        <v>0</v>
      </c>
      <c r="S651" s="127">
        <f t="shared" si="198"/>
        <v>0</v>
      </c>
      <c r="T651" s="127">
        <f t="shared" si="191"/>
        <v>0</v>
      </c>
      <c r="U651" s="127">
        <f t="shared" si="199"/>
        <v>0</v>
      </c>
      <c r="W651" s="127">
        <f t="shared" si="200"/>
        <v>0</v>
      </c>
      <c r="X651" s="125">
        <f t="shared" si="201"/>
        <v>0</v>
      </c>
      <c r="Y651" s="125" t="str">
        <f t="shared" si="192"/>
        <v>ok</v>
      </c>
      <c r="Z651" s="125" t="str">
        <f t="shared" si="202"/>
        <v>ok</v>
      </c>
      <c r="AA651" s="125" t="str">
        <f t="shared" si="203"/>
        <v>ok</v>
      </c>
      <c r="AB651" s="125" t="str">
        <f t="shared" si="204"/>
        <v>ok</v>
      </c>
      <c r="AC651" s="125" t="str">
        <f t="shared" si="205"/>
        <v>ok</v>
      </c>
    </row>
    <row r="652" spans="1:29" x14ac:dyDescent="0.2">
      <c r="A652" s="132">
        <f t="shared" si="188"/>
        <v>644</v>
      </c>
      <c r="B652" s="6"/>
      <c r="C652" s="3"/>
      <c r="D652" s="3"/>
      <c r="E652" s="3"/>
      <c r="F652" s="5"/>
      <c r="G652" s="5"/>
      <c r="H652" s="2">
        <v>0</v>
      </c>
      <c r="I652" s="1">
        <v>0</v>
      </c>
      <c r="J652" s="1">
        <v>0</v>
      </c>
      <c r="K652" s="127">
        <f t="shared" si="189"/>
        <v>0</v>
      </c>
      <c r="L652" s="127">
        <f t="shared" si="193"/>
        <v>0</v>
      </c>
      <c r="M652" s="127">
        <f t="shared" si="190"/>
        <v>0</v>
      </c>
      <c r="N652" s="127">
        <f t="shared" si="194"/>
        <v>0</v>
      </c>
      <c r="O652" s="127">
        <f t="shared" si="195"/>
        <v>0</v>
      </c>
      <c r="P652" s="127">
        <f t="shared" si="196"/>
        <v>0</v>
      </c>
      <c r="Q652" s="127">
        <f t="shared" si="197"/>
        <v>0</v>
      </c>
      <c r="R652" s="1">
        <v>0</v>
      </c>
      <c r="S652" s="127">
        <f t="shared" si="198"/>
        <v>0</v>
      </c>
      <c r="T652" s="127">
        <f t="shared" si="191"/>
        <v>0</v>
      </c>
      <c r="U652" s="127">
        <f t="shared" si="199"/>
        <v>0</v>
      </c>
      <c r="W652" s="127">
        <f t="shared" si="200"/>
        <v>0</v>
      </c>
      <c r="X652" s="125">
        <f t="shared" si="201"/>
        <v>0</v>
      </c>
      <c r="Y652" s="125" t="str">
        <f t="shared" si="192"/>
        <v>ok</v>
      </c>
      <c r="Z652" s="125" t="str">
        <f t="shared" si="202"/>
        <v>ok</v>
      </c>
      <c r="AA652" s="125" t="str">
        <f t="shared" si="203"/>
        <v>ok</v>
      </c>
      <c r="AB652" s="125" t="str">
        <f t="shared" si="204"/>
        <v>ok</v>
      </c>
      <c r="AC652" s="125" t="str">
        <f t="shared" si="205"/>
        <v>ok</v>
      </c>
    </row>
    <row r="653" spans="1:29" x14ac:dyDescent="0.2">
      <c r="A653" s="132">
        <f t="shared" si="188"/>
        <v>645</v>
      </c>
      <c r="B653" s="6"/>
      <c r="C653" s="3"/>
      <c r="D653" s="3"/>
      <c r="E653" s="3"/>
      <c r="F653" s="5"/>
      <c r="G653" s="5"/>
      <c r="H653" s="2">
        <v>0</v>
      </c>
      <c r="I653" s="1">
        <v>0</v>
      </c>
      <c r="J653" s="1">
        <v>0</v>
      </c>
      <c r="K653" s="127">
        <f t="shared" si="189"/>
        <v>0</v>
      </c>
      <c r="L653" s="127">
        <f t="shared" si="193"/>
        <v>0</v>
      </c>
      <c r="M653" s="127">
        <f t="shared" si="190"/>
        <v>0</v>
      </c>
      <c r="N653" s="127">
        <f t="shared" si="194"/>
        <v>0</v>
      </c>
      <c r="O653" s="127">
        <f t="shared" si="195"/>
        <v>0</v>
      </c>
      <c r="P653" s="127">
        <f t="shared" si="196"/>
        <v>0</v>
      </c>
      <c r="Q653" s="127">
        <f t="shared" si="197"/>
        <v>0</v>
      </c>
      <c r="R653" s="1">
        <v>0</v>
      </c>
      <c r="S653" s="127">
        <f t="shared" si="198"/>
        <v>0</v>
      </c>
      <c r="T653" s="127">
        <f t="shared" si="191"/>
        <v>0</v>
      </c>
      <c r="U653" s="127">
        <f t="shared" si="199"/>
        <v>0</v>
      </c>
      <c r="W653" s="127">
        <f t="shared" si="200"/>
        <v>0</v>
      </c>
      <c r="X653" s="125">
        <f t="shared" si="201"/>
        <v>0</v>
      </c>
      <c r="Y653" s="125" t="str">
        <f t="shared" si="192"/>
        <v>ok</v>
      </c>
      <c r="Z653" s="125" t="str">
        <f t="shared" si="202"/>
        <v>ok</v>
      </c>
      <c r="AA653" s="125" t="str">
        <f t="shared" si="203"/>
        <v>ok</v>
      </c>
      <c r="AB653" s="125" t="str">
        <f t="shared" si="204"/>
        <v>ok</v>
      </c>
      <c r="AC653" s="125" t="str">
        <f t="shared" si="205"/>
        <v>ok</v>
      </c>
    </row>
    <row r="654" spans="1:29" x14ac:dyDescent="0.2">
      <c r="A654" s="132">
        <f t="shared" si="188"/>
        <v>646</v>
      </c>
      <c r="B654" s="6"/>
      <c r="C654" s="3"/>
      <c r="D654" s="3"/>
      <c r="E654" s="3"/>
      <c r="F654" s="5"/>
      <c r="G654" s="5"/>
      <c r="H654" s="2">
        <v>0</v>
      </c>
      <c r="I654" s="1">
        <v>0</v>
      </c>
      <c r="J654" s="1">
        <v>0</v>
      </c>
      <c r="K654" s="127">
        <f t="shared" si="189"/>
        <v>0</v>
      </c>
      <c r="L654" s="127">
        <f t="shared" si="193"/>
        <v>0</v>
      </c>
      <c r="M654" s="127">
        <f t="shared" si="190"/>
        <v>0</v>
      </c>
      <c r="N654" s="127">
        <f t="shared" si="194"/>
        <v>0</v>
      </c>
      <c r="O654" s="127">
        <f t="shared" si="195"/>
        <v>0</v>
      </c>
      <c r="P654" s="127">
        <f t="shared" si="196"/>
        <v>0</v>
      </c>
      <c r="Q654" s="127">
        <f t="shared" si="197"/>
        <v>0</v>
      </c>
      <c r="R654" s="1">
        <v>0</v>
      </c>
      <c r="S654" s="127">
        <f t="shared" si="198"/>
        <v>0</v>
      </c>
      <c r="T654" s="127">
        <f t="shared" si="191"/>
        <v>0</v>
      </c>
      <c r="U654" s="127">
        <f t="shared" si="199"/>
        <v>0</v>
      </c>
      <c r="W654" s="127">
        <f t="shared" si="200"/>
        <v>0</v>
      </c>
      <c r="X654" s="125">
        <f t="shared" si="201"/>
        <v>0</v>
      </c>
      <c r="Y654" s="125" t="str">
        <f t="shared" si="192"/>
        <v>ok</v>
      </c>
      <c r="Z654" s="125" t="str">
        <f t="shared" si="202"/>
        <v>ok</v>
      </c>
      <c r="AA654" s="125" t="str">
        <f t="shared" si="203"/>
        <v>ok</v>
      </c>
      <c r="AB654" s="125" t="str">
        <f t="shared" si="204"/>
        <v>ok</v>
      </c>
      <c r="AC654" s="125" t="str">
        <f t="shared" si="205"/>
        <v>ok</v>
      </c>
    </row>
    <row r="655" spans="1:29" x14ac:dyDescent="0.2">
      <c r="A655" s="132">
        <f t="shared" si="188"/>
        <v>647</v>
      </c>
      <c r="B655" s="6"/>
      <c r="C655" s="3"/>
      <c r="D655" s="3"/>
      <c r="E655" s="3"/>
      <c r="F655" s="5"/>
      <c r="G655" s="5"/>
      <c r="H655" s="2">
        <v>0</v>
      </c>
      <c r="I655" s="1">
        <v>0</v>
      </c>
      <c r="J655" s="1">
        <v>0</v>
      </c>
      <c r="K655" s="127">
        <f t="shared" si="189"/>
        <v>0</v>
      </c>
      <c r="L655" s="127">
        <f t="shared" si="193"/>
        <v>0</v>
      </c>
      <c r="M655" s="127">
        <f t="shared" si="190"/>
        <v>0</v>
      </c>
      <c r="N655" s="127">
        <f t="shared" si="194"/>
        <v>0</v>
      </c>
      <c r="O655" s="127">
        <f t="shared" si="195"/>
        <v>0</v>
      </c>
      <c r="P655" s="127">
        <f t="shared" si="196"/>
        <v>0</v>
      </c>
      <c r="Q655" s="127">
        <f t="shared" si="197"/>
        <v>0</v>
      </c>
      <c r="R655" s="1">
        <v>0</v>
      </c>
      <c r="S655" s="127">
        <f t="shared" si="198"/>
        <v>0</v>
      </c>
      <c r="T655" s="127">
        <f t="shared" si="191"/>
        <v>0</v>
      </c>
      <c r="U655" s="127">
        <f t="shared" si="199"/>
        <v>0</v>
      </c>
      <c r="W655" s="127">
        <f t="shared" si="200"/>
        <v>0</v>
      </c>
      <c r="X655" s="125">
        <f t="shared" si="201"/>
        <v>0</v>
      </c>
      <c r="Y655" s="125" t="str">
        <f t="shared" si="192"/>
        <v>ok</v>
      </c>
      <c r="Z655" s="125" t="str">
        <f t="shared" si="202"/>
        <v>ok</v>
      </c>
      <c r="AA655" s="125" t="str">
        <f t="shared" si="203"/>
        <v>ok</v>
      </c>
      <c r="AB655" s="125" t="str">
        <f t="shared" si="204"/>
        <v>ok</v>
      </c>
      <c r="AC655" s="125" t="str">
        <f t="shared" si="205"/>
        <v>ok</v>
      </c>
    </row>
    <row r="656" spans="1:29" x14ac:dyDescent="0.2">
      <c r="A656" s="132">
        <f t="shared" si="188"/>
        <v>648</v>
      </c>
      <c r="B656" s="6"/>
      <c r="C656" s="3"/>
      <c r="D656" s="3"/>
      <c r="E656" s="3"/>
      <c r="F656" s="5"/>
      <c r="G656" s="5"/>
      <c r="H656" s="2">
        <v>0</v>
      </c>
      <c r="I656" s="1">
        <v>0</v>
      </c>
      <c r="J656" s="1">
        <v>0</v>
      </c>
      <c r="K656" s="127">
        <f t="shared" si="189"/>
        <v>0</v>
      </c>
      <c r="L656" s="127">
        <f t="shared" si="193"/>
        <v>0</v>
      </c>
      <c r="M656" s="127">
        <f t="shared" si="190"/>
        <v>0</v>
      </c>
      <c r="N656" s="127">
        <f t="shared" si="194"/>
        <v>0</v>
      </c>
      <c r="O656" s="127">
        <f t="shared" si="195"/>
        <v>0</v>
      </c>
      <c r="P656" s="127">
        <f t="shared" si="196"/>
        <v>0</v>
      </c>
      <c r="Q656" s="127">
        <f t="shared" si="197"/>
        <v>0</v>
      </c>
      <c r="R656" s="1">
        <v>0</v>
      </c>
      <c r="S656" s="127">
        <f t="shared" si="198"/>
        <v>0</v>
      </c>
      <c r="T656" s="127">
        <f t="shared" si="191"/>
        <v>0</v>
      </c>
      <c r="U656" s="127">
        <f t="shared" si="199"/>
        <v>0</v>
      </c>
      <c r="W656" s="127">
        <f t="shared" si="200"/>
        <v>0</v>
      </c>
      <c r="X656" s="125">
        <f t="shared" si="201"/>
        <v>0</v>
      </c>
      <c r="Y656" s="125" t="str">
        <f t="shared" si="192"/>
        <v>ok</v>
      </c>
      <c r="Z656" s="125" t="str">
        <f t="shared" si="202"/>
        <v>ok</v>
      </c>
      <c r="AA656" s="125" t="str">
        <f t="shared" si="203"/>
        <v>ok</v>
      </c>
      <c r="AB656" s="125" t="str">
        <f t="shared" si="204"/>
        <v>ok</v>
      </c>
      <c r="AC656" s="125" t="str">
        <f t="shared" si="205"/>
        <v>ok</v>
      </c>
    </row>
    <row r="657" spans="1:29" x14ac:dyDescent="0.2">
      <c r="A657" s="132">
        <f t="shared" si="188"/>
        <v>649</v>
      </c>
      <c r="B657" s="6"/>
      <c r="C657" s="3"/>
      <c r="D657" s="3"/>
      <c r="E657" s="3"/>
      <c r="F657" s="5"/>
      <c r="G657" s="5"/>
      <c r="H657" s="2">
        <v>0</v>
      </c>
      <c r="I657" s="1">
        <v>0</v>
      </c>
      <c r="J657" s="1">
        <v>0</v>
      </c>
      <c r="K657" s="127">
        <f t="shared" si="189"/>
        <v>0</v>
      </c>
      <c r="L657" s="127">
        <f t="shared" si="193"/>
        <v>0</v>
      </c>
      <c r="M657" s="127">
        <f t="shared" si="190"/>
        <v>0</v>
      </c>
      <c r="N657" s="127">
        <f t="shared" si="194"/>
        <v>0</v>
      </c>
      <c r="O657" s="127">
        <f t="shared" si="195"/>
        <v>0</v>
      </c>
      <c r="P657" s="127">
        <f t="shared" si="196"/>
        <v>0</v>
      </c>
      <c r="Q657" s="127">
        <f t="shared" si="197"/>
        <v>0</v>
      </c>
      <c r="R657" s="1">
        <v>0</v>
      </c>
      <c r="S657" s="127">
        <f t="shared" si="198"/>
        <v>0</v>
      </c>
      <c r="T657" s="127">
        <f t="shared" si="191"/>
        <v>0</v>
      </c>
      <c r="U657" s="127">
        <f t="shared" si="199"/>
        <v>0</v>
      </c>
      <c r="W657" s="127">
        <f t="shared" si="200"/>
        <v>0</v>
      </c>
      <c r="X657" s="125">
        <f t="shared" si="201"/>
        <v>0</v>
      </c>
      <c r="Y657" s="125" t="str">
        <f t="shared" si="192"/>
        <v>ok</v>
      </c>
      <c r="Z657" s="125" t="str">
        <f t="shared" si="202"/>
        <v>ok</v>
      </c>
      <c r="AA657" s="125" t="str">
        <f t="shared" si="203"/>
        <v>ok</v>
      </c>
      <c r="AB657" s="125" t="str">
        <f t="shared" si="204"/>
        <v>ok</v>
      </c>
      <c r="AC657" s="125" t="str">
        <f t="shared" si="205"/>
        <v>ok</v>
      </c>
    </row>
    <row r="658" spans="1:29" x14ac:dyDescent="0.2">
      <c r="A658" s="132">
        <f t="shared" si="188"/>
        <v>650</v>
      </c>
      <c r="B658" s="6"/>
      <c r="C658" s="3"/>
      <c r="D658" s="3"/>
      <c r="E658" s="3"/>
      <c r="F658" s="5"/>
      <c r="G658" s="5"/>
      <c r="H658" s="2">
        <v>0</v>
      </c>
      <c r="I658" s="1">
        <v>0</v>
      </c>
      <c r="J658" s="1">
        <v>0</v>
      </c>
      <c r="K658" s="127">
        <f t="shared" si="189"/>
        <v>0</v>
      </c>
      <c r="L658" s="127">
        <f t="shared" si="193"/>
        <v>0</v>
      </c>
      <c r="M658" s="127">
        <f t="shared" si="190"/>
        <v>0</v>
      </c>
      <c r="N658" s="127">
        <f t="shared" si="194"/>
        <v>0</v>
      </c>
      <c r="O658" s="127">
        <f t="shared" si="195"/>
        <v>0</v>
      </c>
      <c r="P658" s="127">
        <f t="shared" si="196"/>
        <v>0</v>
      </c>
      <c r="Q658" s="127">
        <f t="shared" si="197"/>
        <v>0</v>
      </c>
      <c r="R658" s="1">
        <v>0</v>
      </c>
      <c r="S658" s="127">
        <f t="shared" si="198"/>
        <v>0</v>
      </c>
      <c r="T658" s="127">
        <f t="shared" si="191"/>
        <v>0</v>
      </c>
      <c r="U658" s="127">
        <f t="shared" si="199"/>
        <v>0</v>
      </c>
      <c r="W658" s="127">
        <f t="shared" si="200"/>
        <v>0</v>
      </c>
      <c r="X658" s="125">
        <f t="shared" si="201"/>
        <v>0</v>
      </c>
      <c r="Y658" s="125" t="str">
        <f t="shared" si="192"/>
        <v>ok</v>
      </c>
      <c r="Z658" s="125" t="str">
        <f t="shared" si="202"/>
        <v>ok</v>
      </c>
      <c r="AA658" s="125" t="str">
        <f t="shared" si="203"/>
        <v>ok</v>
      </c>
      <c r="AB658" s="125" t="str">
        <f t="shared" si="204"/>
        <v>ok</v>
      </c>
      <c r="AC658" s="125" t="str">
        <f t="shared" si="205"/>
        <v>ok</v>
      </c>
    </row>
    <row r="659" spans="1:29" x14ac:dyDescent="0.2">
      <c r="A659" s="132">
        <f t="shared" si="188"/>
        <v>651</v>
      </c>
      <c r="B659" s="6"/>
      <c r="C659" s="3"/>
      <c r="D659" s="3"/>
      <c r="E659" s="3"/>
      <c r="F659" s="5"/>
      <c r="G659" s="5"/>
      <c r="H659" s="2">
        <v>0</v>
      </c>
      <c r="I659" s="1">
        <v>0</v>
      </c>
      <c r="J659" s="1">
        <v>0</v>
      </c>
      <c r="K659" s="127">
        <f t="shared" si="189"/>
        <v>0</v>
      </c>
      <c r="L659" s="127">
        <f t="shared" si="193"/>
        <v>0</v>
      </c>
      <c r="M659" s="127">
        <f t="shared" si="190"/>
        <v>0</v>
      </c>
      <c r="N659" s="127">
        <f t="shared" si="194"/>
        <v>0</v>
      </c>
      <c r="O659" s="127">
        <f t="shared" si="195"/>
        <v>0</v>
      </c>
      <c r="P659" s="127">
        <f t="shared" si="196"/>
        <v>0</v>
      </c>
      <c r="Q659" s="127">
        <f t="shared" si="197"/>
        <v>0</v>
      </c>
      <c r="R659" s="1">
        <v>0</v>
      </c>
      <c r="S659" s="127">
        <f t="shared" si="198"/>
        <v>0</v>
      </c>
      <c r="T659" s="127">
        <f t="shared" si="191"/>
        <v>0</v>
      </c>
      <c r="U659" s="127">
        <f t="shared" si="199"/>
        <v>0</v>
      </c>
      <c r="W659" s="127">
        <f t="shared" si="200"/>
        <v>0</v>
      </c>
      <c r="X659" s="125">
        <f t="shared" si="201"/>
        <v>0</v>
      </c>
      <c r="Y659" s="125" t="str">
        <f t="shared" si="192"/>
        <v>ok</v>
      </c>
      <c r="Z659" s="125" t="str">
        <f t="shared" si="202"/>
        <v>ok</v>
      </c>
      <c r="AA659" s="125" t="str">
        <f t="shared" si="203"/>
        <v>ok</v>
      </c>
      <c r="AB659" s="125" t="str">
        <f t="shared" si="204"/>
        <v>ok</v>
      </c>
      <c r="AC659" s="125" t="str">
        <f t="shared" si="205"/>
        <v>ok</v>
      </c>
    </row>
    <row r="660" spans="1:29" x14ac:dyDescent="0.2">
      <c r="A660" s="132">
        <f t="shared" si="188"/>
        <v>652</v>
      </c>
      <c r="B660" s="6"/>
      <c r="C660" s="3"/>
      <c r="D660" s="3"/>
      <c r="E660" s="3"/>
      <c r="F660" s="5"/>
      <c r="G660" s="5"/>
      <c r="H660" s="2">
        <v>0</v>
      </c>
      <c r="I660" s="1">
        <v>0</v>
      </c>
      <c r="J660" s="1">
        <v>0</v>
      </c>
      <c r="K660" s="127">
        <f t="shared" si="189"/>
        <v>0</v>
      </c>
      <c r="L660" s="127">
        <f t="shared" si="193"/>
        <v>0</v>
      </c>
      <c r="M660" s="127">
        <f t="shared" si="190"/>
        <v>0</v>
      </c>
      <c r="N660" s="127">
        <f t="shared" si="194"/>
        <v>0</v>
      </c>
      <c r="O660" s="127">
        <f t="shared" si="195"/>
        <v>0</v>
      </c>
      <c r="P660" s="127">
        <f t="shared" si="196"/>
        <v>0</v>
      </c>
      <c r="Q660" s="127">
        <f t="shared" si="197"/>
        <v>0</v>
      </c>
      <c r="R660" s="1">
        <v>0</v>
      </c>
      <c r="S660" s="127">
        <f t="shared" si="198"/>
        <v>0</v>
      </c>
      <c r="T660" s="127">
        <f t="shared" si="191"/>
        <v>0</v>
      </c>
      <c r="U660" s="127">
        <f t="shared" si="199"/>
        <v>0</v>
      </c>
      <c r="W660" s="127">
        <f t="shared" si="200"/>
        <v>0</v>
      </c>
      <c r="X660" s="125">
        <f t="shared" si="201"/>
        <v>0</v>
      </c>
      <c r="Y660" s="125" t="str">
        <f t="shared" si="192"/>
        <v>ok</v>
      </c>
      <c r="Z660" s="125" t="str">
        <f t="shared" si="202"/>
        <v>ok</v>
      </c>
      <c r="AA660" s="125" t="str">
        <f t="shared" si="203"/>
        <v>ok</v>
      </c>
      <c r="AB660" s="125" t="str">
        <f t="shared" si="204"/>
        <v>ok</v>
      </c>
      <c r="AC660" s="125" t="str">
        <f t="shared" si="205"/>
        <v>ok</v>
      </c>
    </row>
    <row r="661" spans="1:29" x14ac:dyDescent="0.2">
      <c r="A661" s="132">
        <f t="shared" si="188"/>
        <v>653</v>
      </c>
      <c r="B661" s="6"/>
      <c r="C661" s="3"/>
      <c r="D661" s="3"/>
      <c r="E661" s="3"/>
      <c r="F661" s="5"/>
      <c r="G661" s="5"/>
      <c r="H661" s="2">
        <v>0</v>
      </c>
      <c r="I661" s="1">
        <v>0</v>
      </c>
      <c r="J661" s="1">
        <v>0</v>
      </c>
      <c r="K661" s="127">
        <f t="shared" si="189"/>
        <v>0</v>
      </c>
      <c r="L661" s="127">
        <f t="shared" si="193"/>
        <v>0</v>
      </c>
      <c r="M661" s="127">
        <f t="shared" si="190"/>
        <v>0</v>
      </c>
      <c r="N661" s="127">
        <f t="shared" si="194"/>
        <v>0</v>
      </c>
      <c r="O661" s="127">
        <f t="shared" si="195"/>
        <v>0</v>
      </c>
      <c r="P661" s="127">
        <f t="shared" si="196"/>
        <v>0</v>
      </c>
      <c r="Q661" s="127">
        <f t="shared" si="197"/>
        <v>0</v>
      </c>
      <c r="R661" s="1">
        <v>0</v>
      </c>
      <c r="S661" s="127">
        <f t="shared" si="198"/>
        <v>0</v>
      </c>
      <c r="T661" s="127">
        <f t="shared" si="191"/>
        <v>0</v>
      </c>
      <c r="U661" s="127">
        <f t="shared" si="199"/>
        <v>0</v>
      </c>
      <c r="W661" s="127">
        <f t="shared" si="200"/>
        <v>0</v>
      </c>
      <c r="X661" s="125">
        <f t="shared" si="201"/>
        <v>0</v>
      </c>
      <c r="Y661" s="125" t="str">
        <f t="shared" si="192"/>
        <v>ok</v>
      </c>
      <c r="Z661" s="125" t="str">
        <f t="shared" si="202"/>
        <v>ok</v>
      </c>
      <c r="AA661" s="125" t="str">
        <f t="shared" si="203"/>
        <v>ok</v>
      </c>
      <c r="AB661" s="125" t="str">
        <f t="shared" si="204"/>
        <v>ok</v>
      </c>
      <c r="AC661" s="125" t="str">
        <f t="shared" si="205"/>
        <v>ok</v>
      </c>
    </row>
    <row r="662" spans="1:29" x14ac:dyDescent="0.2">
      <c r="A662" s="132">
        <f t="shared" si="188"/>
        <v>654</v>
      </c>
      <c r="B662" s="6"/>
      <c r="C662" s="3"/>
      <c r="D662" s="3"/>
      <c r="E662" s="3"/>
      <c r="F662" s="5"/>
      <c r="G662" s="5"/>
      <c r="H662" s="2">
        <v>0</v>
      </c>
      <c r="I662" s="1">
        <v>0</v>
      </c>
      <c r="J662" s="1">
        <v>0</v>
      </c>
      <c r="K662" s="127">
        <f t="shared" si="189"/>
        <v>0</v>
      </c>
      <c r="L662" s="127">
        <f t="shared" si="193"/>
        <v>0</v>
      </c>
      <c r="M662" s="127">
        <f t="shared" si="190"/>
        <v>0</v>
      </c>
      <c r="N662" s="127">
        <f t="shared" si="194"/>
        <v>0</v>
      </c>
      <c r="O662" s="127">
        <f t="shared" si="195"/>
        <v>0</v>
      </c>
      <c r="P662" s="127">
        <f t="shared" si="196"/>
        <v>0</v>
      </c>
      <c r="Q662" s="127">
        <f t="shared" si="197"/>
        <v>0</v>
      </c>
      <c r="R662" s="1">
        <v>0</v>
      </c>
      <c r="S662" s="127">
        <f t="shared" si="198"/>
        <v>0</v>
      </c>
      <c r="T662" s="127">
        <f t="shared" si="191"/>
        <v>0</v>
      </c>
      <c r="U662" s="127">
        <f t="shared" si="199"/>
        <v>0</v>
      </c>
      <c r="W662" s="127">
        <f t="shared" si="200"/>
        <v>0</v>
      </c>
      <c r="X662" s="125">
        <f t="shared" si="201"/>
        <v>0</v>
      </c>
      <c r="Y662" s="125" t="str">
        <f t="shared" si="192"/>
        <v>ok</v>
      </c>
      <c r="Z662" s="125" t="str">
        <f t="shared" si="202"/>
        <v>ok</v>
      </c>
      <c r="AA662" s="125" t="str">
        <f t="shared" si="203"/>
        <v>ok</v>
      </c>
      <c r="AB662" s="125" t="str">
        <f t="shared" si="204"/>
        <v>ok</v>
      </c>
      <c r="AC662" s="125" t="str">
        <f t="shared" si="205"/>
        <v>ok</v>
      </c>
    </row>
    <row r="663" spans="1:29" x14ac:dyDescent="0.2">
      <c r="A663" s="132">
        <f t="shared" si="188"/>
        <v>655</v>
      </c>
      <c r="B663" s="6"/>
      <c r="C663" s="3"/>
      <c r="D663" s="3"/>
      <c r="E663" s="3"/>
      <c r="F663" s="5"/>
      <c r="G663" s="5"/>
      <c r="H663" s="2">
        <v>0</v>
      </c>
      <c r="I663" s="1">
        <v>0</v>
      </c>
      <c r="J663" s="1">
        <v>0</v>
      </c>
      <c r="K663" s="127">
        <f t="shared" si="189"/>
        <v>0</v>
      </c>
      <c r="L663" s="127">
        <f t="shared" si="193"/>
        <v>0</v>
      </c>
      <c r="M663" s="127">
        <f t="shared" si="190"/>
        <v>0</v>
      </c>
      <c r="N663" s="127">
        <f t="shared" si="194"/>
        <v>0</v>
      </c>
      <c r="O663" s="127">
        <f t="shared" si="195"/>
        <v>0</v>
      </c>
      <c r="P663" s="127">
        <f t="shared" si="196"/>
        <v>0</v>
      </c>
      <c r="Q663" s="127">
        <f t="shared" si="197"/>
        <v>0</v>
      </c>
      <c r="R663" s="1">
        <v>0</v>
      </c>
      <c r="S663" s="127">
        <f t="shared" si="198"/>
        <v>0</v>
      </c>
      <c r="T663" s="127">
        <f t="shared" si="191"/>
        <v>0</v>
      </c>
      <c r="U663" s="127">
        <f t="shared" si="199"/>
        <v>0</v>
      </c>
      <c r="W663" s="127">
        <f t="shared" si="200"/>
        <v>0</v>
      </c>
      <c r="X663" s="125">
        <f t="shared" si="201"/>
        <v>0</v>
      </c>
      <c r="Y663" s="125" t="str">
        <f t="shared" si="192"/>
        <v>ok</v>
      </c>
      <c r="Z663" s="125" t="str">
        <f t="shared" si="202"/>
        <v>ok</v>
      </c>
      <c r="AA663" s="125" t="str">
        <f t="shared" si="203"/>
        <v>ok</v>
      </c>
      <c r="AB663" s="125" t="str">
        <f t="shared" si="204"/>
        <v>ok</v>
      </c>
      <c r="AC663" s="125" t="str">
        <f t="shared" si="205"/>
        <v>ok</v>
      </c>
    </row>
    <row r="664" spans="1:29" x14ac:dyDescent="0.2">
      <c r="A664" s="132">
        <f t="shared" si="188"/>
        <v>656</v>
      </c>
      <c r="B664" s="6"/>
      <c r="C664" s="3"/>
      <c r="D664" s="3"/>
      <c r="E664" s="3"/>
      <c r="F664" s="5"/>
      <c r="G664" s="5"/>
      <c r="H664" s="2">
        <v>0</v>
      </c>
      <c r="I664" s="1">
        <v>0</v>
      </c>
      <c r="J664" s="1">
        <v>0</v>
      </c>
      <c r="K664" s="127">
        <f t="shared" si="189"/>
        <v>0</v>
      </c>
      <c r="L664" s="127">
        <f t="shared" si="193"/>
        <v>0</v>
      </c>
      <c r="M664" s="127">
        <f t="shared" si="190"/>
        <v>0</v>
      </c>
      <c r="N664" s="127">
        <f t="shared" si="194"/>
        <v>0</v>
      </c>
      <c r="O664" s="127">
        <f t="shared" si="195"/>
        <v>0</v>
      </c>
      <c r="P664" s="127">
        <f t="shared" si="196"/>
        <v>0</v>
      </c>
      <c r="Q664" s="127">
        <f t="shared" si="197"/>
        <v>0</v>
      </c>
      <c r="R664" s="1">
        <v>0</v>
      </c>
      <c r="S664" s="127">
        <f t="shared" si="198"/>
        <v>0</v>
      </c>
      <c r="T664" s="127">
        <f t="shared" si="191"/>
        <v>0</v>
      </c>
      <c r="U664" s="127">
        <f t="shared" si="199"/>
        <v>0</v>
      </c>
      <c r="W664" s="127">
        <f t="shared" si="200"/>
        <v>0</v>
      </c>
      <c r="X664" s="125">
        <f t="shared" si="201"/>
        <v>0</v>
      </c>
      <c r="Y664" s="125" t="str">
        <f t="shared" si="192"/>
        <v>ok</v>
      </c>
      <c r="Z664" s="125" t="str">
        <f t="shared" si="202"/>
        <v>ok</v>
      </c>
      <c r="AA664" s="125" t="str">
        <f t="shared" si="203"/>
        <v>ok</v>
      </c>
      <c r="AB664" s="125" t="str">
        <f t="shared" si="204"/>
        <v>ok</v>
      </c>
      <c r="AC664" s="125" t="str">
        <f t="shared" si="205"/>
        <v>ok</v>
      </c>
    </row>
    <row r="665" spans="1:29" x14ac:dyDescent="0.2">
      <c r="A665" s="132">
        <f t="shared" si="188"/>
        <v>657</v>
      </c>
      <c r="B665" s="6"/>
      <c r="C665" s="3"/>
      <c r="D665" s="3"/>
      <c r="E665" s="3"/>
      <c r="F665" s="5"/>
      <c r="G665" s="5"/>
      <c r="H665" s="2">
        <v>0</v>
      </c>
      <c r="I665" s="1">
        <v>0</v>
      </c>
      <c r="J665" s="1">
        <v>0</v>
      </c>
      <c r="K665" s="127">
        <f t="shared" si="189"/>
        <v>0</v>
      </c>
      <c r="L665" s="127">
        <f t="shared" si="193"/>
        <v>0</v>
      </c>
      <c r="M665" s="127">
        <f t="shared" si="190"/>
        <v>0</v>
      </c>
      <c r="N665" s="127">
        <f t="shared" si="194"/>
        <v>0</v>
      </c>
      <c r="O665" s="127">
        <f t="shared" si="195"/>
        <v>0</v>
      </c>
      <c r="P665" s="127">
        <f t="shared" si="196"/>
        <v>0</v>
      </c>
      <c r="Q665" s="127">
        <f t="shared" si="197"/>
        <v>0</v>
      </c>
      <c r="R665" s="1">
        <v>0</v>
      </c>
      <c r="S665" s="127">
        <f t="shared" si="198"/>
        <v>0</v>
      </c>
      <c r="T665" s="127">
        <f t="shared" si="191"/>
        <v>0</v>
      </c>
      <c r="U665" s="127">
        <f t="shared" si="199"/>
        <v>0</v>
      </c>
      <c r="W665" s="127">
        <f t="shared" si="200"/>
        <v>0</v>
      </c>
      <c r="X665" s="125">
        <f t="shared" si="201"/>
        <v>0</v>
      </c>
      <c r="Y665" s="125" t="str">
        <f t="shared" si="192"/>
        <v>ok</v>
      </c>
      <c r="Z665" s="125" t="str">
        <f t="shared" si="202"/>
        <v>ok</v>
      </c>
      <c r="AA665" s="125" t="str">
        <f t="shared" si="203"/>
        <v>ok</v>
      </c>
      <c r="AB665" s="125" t="str">
        <f t="shared" si="204"/>
        <v>ok</v>
      </c>
      <c r="AC665" s="125" t="str">
        <f t="shared" si="205"/>
        <v>ok</v>
      </c>
    </row>
    <row r="666" spans="1:29" x14ac:dyDescent="0.2">
      <c r="A666" s="132">
        <f t="shared" si="188"/>
        <v>658</v>
      </c>
      <c r="B666" s="6"/>
      <c r="C666" s="3"/>
      <c r="D666" s="3"/>
      <c r="E666" s="3"/>
      <c r="F666" s="5"/>
      <c r="G666" s="5"/>
      <c r="H666" s="2">
        <v>0</v>
      </c>
      <c r="I666" s="1">
        <v>0</v>
      </c>
      <c r="J666" s="1">
        <v>0</v>
      </c>
      <c r="K666" s="127">
        <f t="shared" si="189"/>
        <v>0</v>
      </c>
      <c r="L666" s="127">
        <f t="shared" si="193"/>
        <v>0</v>
      </c>
      <c r="M666" s="127">
        <f t="shared" si="190"/>
        <v>0</v>
      </c>
      <c r="N666" s="127">
        <f t="shared" si="194"/>
        <v>0</v>
      </c>
      <c r="O666" s="127">
        <f t="shared" si="195"/>
        <v>0</v>
      </c>
      <c r="P666" s="127">
        <f t="shared" si="196"/>
        <v>0</v>
      </c>
      <c r="Q666" s="127">
        <f t="shared" si="197"/>
        <v>0</v>
      </c>
      <c r="R666" s="1">
        <v>0</v>
      </c>
      <c r="S666" s="127">
        <f t="shared" si="198"/>
        <v>0</v>
      </c>
      <c r="T666" s="127">
        <f t="shared" si="191"/>
        <v>0</v>
      </c>
      <c r="U666" s="127">
        <f t="shared" si="199"/>
        <v>0</v>
      </c>
      <c r="W666" s="127">
        <f t="shared" si="200"/>
        <v>0</v>
      </c>
      <c r="X666" s="125">
        <f t="shared" si="201"/>
        <v>0</v>
      </c>
      <c r="Y666" s="125" t="str">
        <f t="shared" si="192"/>
        <v>ok</v>
      </c>
      <c r="Z666" s="125" t="str">
        <f t="shared" si="202"/>
        <v>ok</v>
      </c>
      <c r="AA666" s="125" t="str">
        <f t="shared" si="203"/>
        <v>ok</v>
      </c>
      <c r="AB666" s="125" t="str">
        <f t="shared" si="204"/>
        <v>ok</v>
      </c>
      <c r="AC666" s="125" t="str">
        <f t="shared" si="205"/>
        <v>ok</v>
      </c>
    </row>
    <row r="667" spans="1:29" x14ac:dyDescent="0.2">
      <c r="A667" s="132">
        <f t="shared" si="188"/>
        <v>659</v>
      </c>
      <c r="B667" s="6"/>
      <c r="C667" s="3"/>
      <c r="D667" s="3"/>
      <c r="E667" s="3"/>
      <c r="F667" s="5"/>
      <c r="G667" s="5"/>
      <c r="H667" s="2">
        <v>0</v>
      </c>
      <c r="I667" s="1">
        <v>0</v>
      </c>
      <c r="J667" s="1">
        <v>0</v>
      </c>
      <c r="K667" s="127">
        <f t="shared" si="189"/>
        <v>0</v>
      </c>
      <c r="L667" s="127">
        <f t="shared" si="193"/>
        <v>0</v>
      </c>
      <c r="M667" s="127">
        <f t="shared" si="190"/>
        <v>0</v>
      </c>
      <c r="N667" s="127">
        <f t="shared" si="194"/>
        <v>0</v>
      </c>
      <c r="O667" s="127">
        <f t="shared" si="195"/>
        <v>0</v>
      </c>
      <c r="P667" s="127">
        <f t="shared" si="196"/>
        <v>0</v>
      </c>
      <c r="Q667" s="127">
        <f t="shared" si="197"/>
        <v>0</v>
      </c>
      <c r="R667" s="1">
        <v>0</v>
      </c>
      <c r="S667" s="127">
        <f t="shared" si="198"/>
        <v>0</v>
      </c>
      <c r="T667" s="127">
        <f t="shared" si="191"/>
        <v>0</v>
      </c>
      <c r="U667" s="127">
        <f t="shared" si="199"/>
        <v>0</v>
      </c>
      <c r="W667" s="127">
        <f t="shared" si="200"/>
        <v>0</v>
      </c>
      <c r="X667" s="125">
        <f t="shared" si="201"/>
        <v>0</v>
      </c>
      <c r="Y667" s="125" t="str">
        <f t="shared" si="192"/>
        <v>ok</v>
      </c>
      <c r="Z667" s="125" t="str">
        <f t="shared" si="202"/>
        <v>ok</v>
      </c>
      <c r="AA667" s="125" t="str">
        <f t="shared" si="203"/>
        <v>ok</v>
      </c>
      <c r="AB667" s="125" t="str">
        <f t="shared" si="204"/>
        <v>ok</v>
      </c>
      <c r="AC667" s="125" t="str">
        <f t="shared" si="205"/>
        <v>ok</v>
      </c>
    </row>
    <row r="668" spans="1:29" x14ac:dyDescent="0.2">
      <c r="A668" s="132">
        <f t="shared" si="188"/>
        <v>660</v>
      </c>
      <c r="B668" s="6"/>
      <c r="C668" s="3"/>
      <c r="D668" s="3"/>
      <c r="E668" s="3"/>
      <c r="F668" s="5"/>
      <c r="G668" s="5"/>
      <c r="H668" s="2">
        <v>0</v>
      </c>
      <c r="I668" s="1">
        <v>0</v>
      </c>
      <c r="J668" s="1">
        <v>0</v>
      </c>
      <c r="K668" s="127">
        <f t="shared" si="189"/>
        <v>0</v>
      </c>
      <c r="L668" s="127">
        <f t="shared" si="193"/>
        <v>0</v>
      </c>
      <c r="M668" s="127">
        <f t="shared" si="190"/>
        <v>0</v>
      </c>
      <c r="N668" s="127">
        <f t="shared" si="194"/>
        <v>0</v>
      </c>
      <c r="O668" s="127">
        <f t="shared" si="195"/>
        <v>0</v>
      </c>
      <c r="P668" s="127">
        <f t="shared" si="196"/>
        <v>0</v>
      </c>
      <c r="Q668" s="127">
        <f t="shared" si="197"/>
        <v>0</v>
      </c>
      <c r="R668" s="1">
        <v>0</v>
      </c>
      <c r="S668" s="127">
        <f t="shared" si="198"/>
        <v>0</v>
      </c>
      <c r="T668" s="127">
        <f t="shared" si="191"/>
        <v>0</v>
      </c>
      <c r="U668" s="127">
        <f t="shared" si="199"/>
        <v>0</v>
      </c>
      <c r="W668" s="127">
        <f t="shared" si="200"/>
        <v>0</v>
      </c>
      <c r="X668" s="125">
        <f t="shared" si="201"/>
        <v>0</v>
      </c>
      <c r="Y668" s="125" t="str">
        <f t="shared" si="192"/>
        <v>ok</v>
      </c>
      <c r="Z668" s="125" t="str">
        <f t="shared" si="202"/>
        <v>ok</v>
      </c>
      <c r="AA668" s="125" t="str">
        <f t="shared" si="203"/>
        <v>ok</v>
      </c>
      <c r="AB668" s="125" t="str">
        <f t="shared" si="204"/>
        <v>ok</v>
      </c>
      <c r="AC668" s="125" t="str">
        <f t="shared" si="205"/>
        <v>ok</v>
      </c>
    </row>
    <row r="669" spans="1:29" x14ac:dyDescent="0.2">
      <c r="A669" s="132">
        <f t="shared" si="188"/>
        <v>661</v>
      </c>
      <c r="B669" s="6"/>
      <c r="C669" s="3"/>
      <c r="D669" s="3"/>
      <c r="E669" s="3"/>
      <c r="F669" s="5"/>
      <c r="G669" s="5"/>
      <c r="H669" s="2">
        <v>0</v>
      </c>
      <c r="I669" s="1">
        <v>0</v>
      </c>
      <c r="J669" s="1">
        <v>0</v>
      </c>
      <c r="K669" s="127">
        <f t="shared" si="189"/>
        <v>0</v>
      </c>
      <c r="L669" s="127">
        <f t="shared" si="193"/>
        <v>0</v>
      </c>
      <c r="M669" s="127">
        <f t="shared" si="190"/>
        <v>0</v>
      </c>
      <c r="N669" s="127">
        <f t="shared" si="194"/>
        <v>0</v>
      </c>
      <c r="O669" s="127">
        <f t="shared" si="195"/>
        <v>0</v>
      </c>
      <c r="P669" s="127">
        <f t="shared" si="196"/>
        <v>0</v>
      </c>
      <c r="Q669" s="127">
        <f t="shared" si="197"/>
        <v>0</v>
      </c>
      <c r="R669" s="1">
        <v>0</v>
      </c>
      <c r="S669" s="127">
        <f t="shared" si="198"/>
        <v>0</v>
      </c>
      <c r="T669" s="127">
        <f t="shared" si="191"/>
        <v>0</v>
      </c>
      <c r="U669" s="127">
        <f t="shared" si="199"/>
        <v>0</v>
      </c>
      <c r="W669" s="127">
        <f t="shared" si="200"/>
        <v>0</v>
      </c>
      <c r="X669" s="125">
        <f t="shared" si="201"/>
        <v>0</v>
      </c>
      <c r="Y669" s="125" t="str">
        <f t="shared" si="192"/>
        <v>ok</v>
      </c>
      <c r="Z669" s="125" t="str">
        <f t="shared" si="202"/>
        <v>ok</v>
      </c>
      <c r="AA669" s="125" t="str">
        <f t="shared" si="203"/>
        <v>ok</v>
      </c>
      <c r="AB669" s="125" t="str">
        <f t="shared" si="204"/>
        <v>ok</v>
      </c>
      <c r="AC669" s="125" t="str">
        <f t="shared" si="205"/>
        <v>ok</v>
      </c>
    </row>
    <row r="670" spans="1:29" x14ac:dyDescent="0.2">
      <c r="A670" s="132">
        <f t="shared" si="188"/>
        <v>662</v>
      </c>
      <c r="B670" s="6"/>
      <c r="C670" s="3"/>
      <c r="D670" s="3"/>
      <c r="E670" s="3"/>
      <c r="F670" s="5"/>
      <c r="G670" s="5"/>
      <c r="H670" s="2">
        <v>0</v>
      </c>
      <c r="I670" s="1">
        <v>0</v>
      </c>
      <c r="J670" s="1">
        <v>0</v>
      </c>
      <c r="K670" s="127">
        <f t="shared" si="189"/>
        <v>0</v>
      </c>
      <c r="L670" s="127">
        <f t="shared" si="193"/>
        <v>0</v>
      </c>
      <c r="M670" s="127">
        <f t="shared" si="190"/>
        <v>0</v>
      </c>
      <c r="N670" s="127">
        <f t="shared" si="194"/>
        <v>0</v>
      </c>
      <c r="O670" s="127">
        <f t="shared" si="195"/>
        <v>0</v>
      </c>
      <c r="P670" s="127">
        <f t="shared" si="196"/>
        <v>0</v>
      </c>
      <c r="Q670" s="127">
        <f t="shared" si="197"/>
        <v>0</v>
      </c>
      <c r="R670" s="1">
        <v>0</v>
      </c>
      <c r="S670" s="127">
        <f t="shared" si="198"/>
        <v>0</v>
      </c>
      <c r="T670" s="127">
        <f t="shared" si="191"/>
        <v>0</v>
      </c>
      <c r="U670" s="127">
        <f t="shared" si="199"/>
        <v>0</v>
      </c>
      <c r="W670" s="127">
        <f t="shared" si="200"/>
        <v>0</v>
      </c>
      <c r="X670" s="125">
        <f t="shared" si="201"/>
        <v>0</v>
      </c>
      <c r="Y670" s="125" t="str">
        <f t="shared" si="192"/>
        <v>ok</v>
      </c>
      <c r="Z670" s="125" t="str">
        <f t="shared" si="202"/>
        <v>ok</v>
      </c>
      <c r="AA670" s="125" t="str">
        <f t="shared" si="203"/>
        <v>ok</v>
      </c>
      <c r="AB670" s="125" t="str">
        <f t="shared" si="204"/>
        <v>ok</v>
      </c>
      <c r="AC670" s="125" t="str">
        <f t="shared" si="205"/>
        <v>ok</v>
      </c>
    </row>
    <row r="671" spans="1:29" x14ac:dyDescent="0.2">
      <c r="A671" s="132">
        <f t="shared" ref="A671:A734" si="206">+A670+1</f>
        <v>663</v>
      </c>
      <c r="B671" s="6"/>
      <c r="C671" s="3"/>
      <c r="D671" s="3"/>
      <c r="E671" s="3"/>
      <c r="F671" s="5"/>
      <c r="G671" s="5"/>
      <c r="H671" s="2">
        <v>0</v>
      </c>
      <c r="I671" s="1">
        <v>0</v>
      </c>
      <c r="J671" s="1">
        <v>0</v>
      </c>
      <c r="K671" s="127">
        <f t="shared" si="189"/>
        <v>0</v>
      </c>
      <c r="L671" s="127">
        <f t="shared" si="193"/>
        <v>0</v>
      </c>
      <c r="M671" s="127">
        <f t="shared" si="190"/>
        <v>0</v>
      </c>
      <c r="N671" s="127">
        <f t="shared" si="194"/>
        <v>0</v>
      </c>
      <c r="O671" s="127">
        <f t="shared" si="195"/>
        <v>0</v>
      </c>
      <c r="P671" s="127">
        <f t="shared" si="196"/>
        <v>0</v>
      </c>
      <c r="Q671" s="127">
        <f t="shared" si="197"/>
        <v>0</v>
      </c>
      <c r="R671" s="1">
        <v>0</v>
      </c>
      <c r="S671" s="127">
        <f t="shared" si="198"/>
        <v>0</v>
      </c>
      <c r="T671" s="127">
        <f t="shared" si="191"/>
        <v>0</v>
      </c>
      <c r="U671" s="127">
        <f t="shared" si="199"/>
        <v>0</v>
      </c>
      <c r="W671" s="127">
        <f t="shared" si="200"/>
        <v>0</v>
      </c>
      <c r="X671" s="125">
        <f t="shared" si="201"/>
        <v>0</v>
      </c>
      <c r="Y671" s="125" t="str">
        <f t="shared" si="192"/>
        <v>ok</v>
      </c>
      <c r="Z671" s="125" t="str">
        <f t="shared" si="202"/>
        <v>ok</v>
      </c>
      <c r="AA671" s="125" t="str">
        <f t="shared" si="203"/>
        <v>ok</v>
      </c>
      <c r="AB671" s="125" t="str">
        <f t="shared" si="204"/>
        <v>ok</v>
      </c>
      <c r="AC671" s="125" t="str">
        <f t="shared" si="205"/>
        <v>ok</v>
      </c>
    </row>
    <row r="672" spans="1:29" x14ac:dyDescent="0.2">
      <c r="A672" s="132">
        <f t="shared" si="206"/>
        <v>664</v>
      </c>
      <c r="B672" s="6"/>
      <c r="C672" s="3"/>
      <c r="D672" s="3"/>
      <c r="E672" s="3"/>
      <c r="F672" s="5"/>
      <c r="G672" s="5"/>
      <c r="H672" s="2">
        <v>0</v>
      </c>
      <c r="I672" s="1">
        <v>0</v>
      </c>
      <c r="J672" s="1">
        <v>0</v>
      </c>
      <c r="K672" s="127">
        <f t="shared" si="189"/>
        <v>0</v>
      </c>
      <c r="L672" s="127">
        <f t="shared" si="193"/>
        <v>0</v>
      </c>
      <c r="M672" s="127">
        <f t="shared" si="190"/>
        <v>0</v>
      </c>
      <c r="N672" s="127">
        <f t="shared" si="194"/>
        <v>0</v>
      </c>
      <c r="O672" s="127">
        <f t="shared" si="195"/>
        <v>0</v>
      </c>
      <c r="P672" s="127">
        <f t="shared" si="196"/>
        <v>0</v>
      </c>
      <c r="Q672" s="127">
        <f t="shared" si="197"/>
        <v>0</v>
      </c>
      <c r="R672" s="1">
        <v>0</v>
      </c>
      <c r="S672" s="127">
        <f t="shared" si="198"/>
        <v>0</v>
      </c>
      <c r="T672" s="127">
        <f t="shared" si="191"/>
        <v>0</v>
      </c>
      <c r="U672" s="127">
        <f t="shared" si="199"/>
        <v>0</v>
      </c>
      <c r="W672" s="127">
        <f t="shared" si="200"/>
        <v>0</v>
      </c>
      <c r="X672" s="125">
        <f t="shared" si="201"/>
        <v>0</v>
      </c>
      <c r="Y672" s="125" t="str">
        <f t="shared" si="192"/>
        <v>ok</v>
      </c>
      <c r="Z672" s="125" t="str">
        <f t="shared" si="202"/>
        <v>ok</v>
      </c>
      <c r="AA672" s="125" t="str">
        <f t="shared" si="203"/>
        <v>ok</v>
      </c>
      <c r="AB672" s="125" t="str">
        <f t="shared" si="204"/>
        <v>ok</v>
      </c>
      <c r="AC672" s="125" t="str">
        <f t="shared" si="205"/>
        <v>ok</v>
      </c>
    </row>
    <row r="673" spans="1:29" x14ac:dyDescent="0.2">
      <c r="A673" s="132">
        <f t="shared" si="206"/>
        <v>665</v>
      </c>
      <c r="B673" s="6"/>
      <c r="C673" s="3"/>
      <c r="D673" s="3"/>
      <c r="E673" s="3"/>
      <c r="F673" s="5"/>
      <c r="G673" s="5"/>
      <c r="H673" s="2">
        <v>0</v>
      </c>
      <c r="I673" s="1">
        <v>0</v>
      </c>
      <c r="J673" s="1">
        <v>0</v>
      </c>
      <c r="K673" s="127">
        <f t="shared" si="189"/>
        <v>0</v>
      </c>
      <c r="L673" s="127">
        <f t="shared" si="193"/>
        <v>0</v>
      </c>
      <c r="M673" s="127">
        <f t="shared" si="190"/>
        <v>0</v>
      </c>
      <c r="N673" s="127">
        <f t="shared" si="194"/>
        <v>0</v>
      </c>
      <c r="O673" s="127">
        <f t="shared" si="195"/>
        <v>0</v>
      </c>
      <c r="P673" s="127">
        <f t="shared" si="196"/>
        <v>0</v>
      </c>
      <c r="Q673" s="127">
        <f t="shared" si="197"/>
        <v>0</v>
      </c>
      <c r="R673" s="1">
        <v>0</v>
      </c>
      <c r="S673" s="127">
        <f t="shared" si="198"/>
        <v>0</v>
      </c>
      <c r="T673" s="127">
        <f t="shared" si="191"/>
        <v>0</v>
      </c>
      <c r="U673" s="127">
        <f t="shared" si="199"/>
        <v>0</v>
      </c>
      <c r="W673" s="127">
        <f t="shared" si="200"/>
        <v>0</v>
      </c>
      <c r="X673" s="125">
        <f t="shared" si="201"/>
        <v>0</v>
      </c>
      <c r="Y673" s="125" t="str">
        <f t="shared" si="192"/>
        <v>ok</v>
      </c>
      <c r="Z673" s="125" t="str">
        <f t="shared" si="202"/>
        <v>ok</v>
      </c>
      <c r="AA673" s="125" t="str">
        <f t="shared" si="203"/>
        <v>ok</v>
      </c>
      <c r="AB673" s="125" t="str">
        <f t="shared" si="204"/>
        <v>ok</v>
      </c>
      <c r="AC673" s="125" t="str">
        <f t="shared" si="205"/>
        <v>ok</v>
      </c>
    </row>
    <row r="674" spans="1:29" x14ac:dyDescent="0.2">
      <c r="A674" s="132">
        <f t="shared" si="206"/>
        <v>666</v>
      </c>
      <c r="B674" s="6"/>
      <c r="C674" s="3"/>
      <c r="D674" s="3"/>
      <c r="E674" s="3"/>
      <c r="F674" s="5"/>
      <c r="G674" s="5"/>
      <c r="H674" s="2">
        <v>0</v>
      </c>
      <c r="I674" s="1">
        <v>0</v>
      </c>
      <c r="J674" s="1">
        <v>0</v>
      </c>
      <c r="K674" s="127">
        <f t="shared" si="189"/>
        <v>0</v>
      </c>
      <c r="L674" s="127">
        <f t="shared" si="193"/>
        <v>0</v>
      </c>
      <c r="M674" s="127">
        <f t="shared" si="190"/>
        <v>0</v>
      </c>
      <c r="N674" s="127">
        <f t="shared" si="194"/>
        <v>0</v>
      </c>
      <c r="O674" s="127">
        <f t="shared" si="195"/>
        <v>0</v>
      </c>
      <c r="P674" s="127">
        <f t="shared" si="196"/>
        <v>0</v>
      </c>
      <c r="Q674" s="127">
        <f t="shared" si="197"/>
        <v>0</v>
      </c>
      <c r="R674" s="1">
        <v>0</v>
      </c>
      <c r="S674" s="127">
        <f t="shared" si="198"/>
        <v>0</v>
      </c>
      <c r="T674" s="127">
        <f t="shared" si="191"/>
        <v>0</v>
      </c>
      <c r="U674" s="127">
        <f t="shared" si="199"/>
        <v>0</v>
      </c>
      <c r="W674" s="127">
        <f t="shared" si="200"/>
        <v>0</v>
      </c>
      <c r="X674" s="125">
        <f t="shared" si="201"/>
        <v>0</v>
      </c>
      <c r="Y674" s="125" t="str">
        <f t="shared" si="192"/>
        <v>ok</v>
      </c>
      <c r="Z674" s="125" t="str">
        <f t="shared" si="202"/>
        <v>ok</v>
      </c>
      <c r="AA674" s="125" t="str">
        <f t="shared" si="203"/>
        <v>ok</v>
      </c>
      <c r="AB674" s="125" t="str">
        <f t="shared" si="204"/>
        <v>ok</v>
      </c>
      <c r="AC674" s="125" t="str">
        <f t="shared" si="205"/>
        <v>ok</v>
      </c>
    </row>
    <row r="675" spans="1:29" x14ac:dyDescent="0.2">
      <c r="A675" s="132">
        <f t="shared" si="206"/>
        <v>667</v>
      </c>
      <c r="B675" s="6"/>
      <c r="C675" s="3"/>
      <c r="D675" s="3"/>
      <c r="E675" s="3"/>
      <c r="F675" s="5"/>
      <c r="G675" s="5"/>
      <c r="H675" s="2">
        <v>0</v>
      </c>
      <c r="I675" s="1">
        <v>0</v>
      </c>
      <c r="J675" s="1">
        <v>0</v>
      </c>
      <c r="K675" s="127">
        <f t="shared" si="189"/>
        <v>0</v>
      </c>
      <c r="L675" s="127">
        <f t="shared" si="193"/>
        <v>0</v>
      </c>
      <c r="M675" s="127">
        <f t="shared" si="190"/>
        <v>0</v>
      </c>
      <c r="N675" s="127">
        <f t="shared" si="194"/>
        <v>0</v>
      </c>
      <c r="O675" s="127">
        <f t="shared" si="195"/>
        <v>0</v>
      </c>
      <c r="P675" s="127">
        <f t="shared" si="196"/>
        <v>0</v>
      </c>
      <c r="Q675" s="127">
        <f t="shared" si="197"/>
        <v>0</v>
      </c>
      <c r="R675" s="1">
        <v>0</v>
      </c>
      <c r="S675" s="127">
        <f t="shared" si="198"/>
        <v>0</v>
      </c>
      <c r="T675" s="127">
        <f t="shared" si="191"/>
        <v>0</v>
      </c>
      <c r="U675" s="127">
        <f t="shared" si="199"/>
        <v>0</v>
      </c>
      <c r="W675" s="127">
        <f t="shared" si="200"/>
        <v>0</v>
      </c>
      <c r="X675" s="125">
        <f t="shared" si="201"/>
        <v>0</v>
      </c>
      <c r="Y675" s="125" t="str">
        <f t="shared" si="192"/>
        <v>ok</v>
      </c>
      <c r="Z675" s="125" t="str">
        <f t="shared" si="202"/>
        <v>ok</v>
      </c>
      <c r="AA675" s="125" t="str">
        <f t="shared" si="203"/>
        <v>ok</v>
      </c>
      <c r="AB675" s="125" t="str">
        <f t="shared" si="204"/>
        <v>ok</v>
      </c>
      <c r="AC675" s="125" t="str">
        <f t="shared" si="205"/>
        <v>ok</v>
      </c>
    </row>
    <row r="676" spans="1:29" x14ac:dyDescent="0.2">
      <c r="A676" s="132">
        <f t="shared" si="206"/>
        <v>668</v>
      </c>
      <c r="B676" s="6"/>
      <c r="C676" s="3"/>
      <c r="D676" s="3"/>
      <c r="E676" s="3"/>
      <c r="F676" s="5"/>
      <c r="G676" s="5"/>
      <c r="H676" s="2">
        <v>0</v>
      </c>
      <c r="I676" s="1">
        <v>0</v>
      </c>
      <c r="J676" s="1">
        <v>0</v>
      </c>
      <c r="K676" s="127">
        <f t="shared" si="189"/>
        <v>0</v>
      </c>
      <c r="L676" s="127">
        <f t="shared" si="193"/>
        <v>0</v>
      </c>
      <c r="M676" s="127">
        <f t="shared" si="190"/>
        <v>0</v>
      </c>
      <c r="N676" s="127">
        <f t="shared" si="194"/>
        <v>0</v>
      </c>
      <c r="O676" s="127">
        <f t="shared" si="195"/>
        <v>0</v>
      </c>
      <c r="P676" s="127">
        <f t="shared" si="196"/>
        <v>0</v>
      </c>
      <c r="Q676" s="127">
        <f t="shared" si="197"/>
        <v>0</v>
      </c>
      <c r="R676" s="1">
        <v>0</v>
      </c>
      <c r="S676" s="127">
        <f t="shared" si="198"/>
        <v>0</v>
      </c>
      <c r="T676" s="127">
        <f t="shared" si="191"/>
        <v>0</v>
      </c>
      <c r="U676" s="127">
        <f t="shared" si="199"/>
        <v>0</v>
      </c>
      <c r="W676" s="127">
        <f t="shared" si="200"/>
        <v>0</v>
      </c>
      <c r="X676" s="125">
        <f t="shared" si="201"/>
        <v>0</v>
      </c>
      <c r="Y676" s="125" t="str">
        <f t="shared" si="192"/>
        <v>ok</v>
      </c>
      <c r="Z676" s="125" t="str">
        <f t="shared" si="202"/>
        <v>ok</v>
      </c>
      <c r="AA676" s="125" t="str">
        <f t="shared" si="203"/>
        <v>ok</v>
      </c>
      <c r="AB676" s="125" t="str">
        <f t="shared" si="204"/>
        <v>ok</v>
      </c>
      <c r="AC676" s="125" t="str">
        <f t="shared" si="205"/>
        <v>ok</v>
      </c>
    </row>
    <row r="677" spans="1:29" x14ac:dyDescent="0.2">
      <c r="A677" s="132">
        <f t="shared" si="206"/>
        <v>669</v>
      </c>
      <c r="B677" s="6"/>
      <c r="C677" s="3"/>
      <c r="D677" s="3"/>
      <c r="E677" s="3"/>
      <c r="F677" s="5"/>
      <c r="G677" s="5"/>
      <c r="H677" s="2">
        <v>0</v>
      </c>
      <c r="I677" s="1">
        <v>0</v>
      </c>
      <c r="J677" s="1">
        <v>0</v>
      </c>
      <c r="K677" s="127">
        <f t="shared" si="189"/>
        <v>0</v>
      </c>
      <c r="L677" s="127">
        <f t="shared" si="193"/>
        <v>0</v>
      </c>
      <c r="M677" s="127">
        <f t="shared" si="190"/>
        <v>0</v>
      </c>
      <c r="N677" s="127">
        <f t="shared" si="194"/>
        <v>0</v>
      </c>
      <c r="O677" s="127">
        <f t="shared" si="195"/>
        <v>0</v>
      </c>
      <c r="P677" s="127">
        <f t="shared" si="196"/>
        <v>0</v>
      </c>
      <c r="Q677" s="127">
        <f t="shared" si="197"/>
        <v>0</v>
      </c>
      <c r="R677" s="1">
        <v>0</v>
      </c>
      <c r="S677" s="127">
        <f t="shared" si="198"/>
        <v>0</v>
      </c>
      <c r="T677" s="127">
        <f t="shared" si="191"/>
        <v>0</v>
      </c>
      <c r="U677" s="127">
        <f t="shared" si="199"/>
        <v>0</v>
      </c>
      <c r="W677" s="127">
        <f t="shared" si="200"/>
        <v>0</v>
      </c>
      <c r="X677" s="125">
        <f t="shared" si="201"/>
        <v>0</v>
      </c>
      <c r="Y677" s="125" t="str">
        <f t="shared" si="192"/>
        <v>ok</v>
      </c>
      <c r="Z677" s="125" t="str">
        <f t="shared" si="202"/>
        <v>ok</v>
      </c>
      <c r="AA677" s="125" t="str">
        <f t="shared" si="203"/>
        <v>ok</v>
      </c>
      <c r="AB677" s="125" t="str">
        <f t="shared" si="204"/>
        <v>ok</v>
      </c>
      <c r="AC677" s="125" t="str">
        <f t="shared" si="205"/>
        <v>ok</v>
      </c>
    </row>
    <row r="678" spans="1:29" x14ac:dyDescent="0.2">
      <c r="A678" s="132">
        <f t="shared" si="206"/>
        <v>670</v>
      </c>
      <c r="B678" s="6"/>
      <c r="C678" s="3"/>
      <c r="D678" s="3"/>
      <c r="E678" s="3"/>
      <c r="F678" s="5"/>
      <c r="G678" s="5"/>
      <c r="H678" s="2">
        <v>0</v>
      </c>
      <c r="I678" s="1">
        <v>0</v>
      </c>
      <c r="J678" s="1">
        <v>0</v>
      </c>
      <c r="K678" s="127">
        <f t="shared" si="189"/>
        <v>0</v>
      </c>
      <c r="L678" s="127">
        <f t="shared" si="193"/>
        <v>0</v>
      </c>
      <c r="M678" s="127">
        <f t="shared" si="190"/>
        <v>0</v>
      </c>
      <c r="N678" s="127">
        <f t="shared" si="194"/>
        <v>0</v>
      </c>
      <c r="O678" s="127">
        <f t="shared" si="195"/>
        <v>0</v>
      </c>
      <c r="P678" s="127">
        <f t="shared" si="196"/>
        <v>0</v>
      </c>
      <c r="Q678" s="127">
        <f t="shared" si="197"/>
        <v>0</v>
      </c>
      <c r="R678" s="1">
        <v>0</v>
      </c>
      <c r="S678" s="127">
        <f t="shared" si="198"/>
        <v>0</v>
      </c>
      <c r="T678" s="127">
        <f t="shared" si="191"/>
        <v>0</v>
      </c>
      <c r="U678" s="127">
        <f t="shared" si="199"/>
        <v>0</v>
      </c>
      <c r="W678" s="127">
        <f t="shared" si="200"/>
        <v>0</v>
      </c>
      <c r="X678" s="125">
        <f t="shared" si="201"/>
        <v>0</v>
      </c>
      <c r="Y678" s="125" t="str">
        <f t="shared" si="192"/>
        <v>ok</v>
      </c>
      <c r="Z678" s="125" t="str">
        <f t="shared" si="202"/>
        <v>ok</v>
      </c>
      <c r="AA678" s="125" t="str">
        <f t="shared" si="203"/>
        <v>ok</v>
      </c>
      <c r="AB678" s="125" t="str">
        <f t="shared" si="204"/>
        <v>ok</v>
      </c>
      <c r="AC678" s="125" t="str">
        <f t="shared" si="205"/>
        <v>ok</v>
      </c>
    </row>
    <row r="679" spans="1:29" x14ac:dyDescent="0.2">
      <c r="A679" s="132">
        <f t="shared" si="206"/>
        <v>671</v>
      </c>
      <c r="B679" s="6"/>
      <c r="C679" s="3"/>
      <c r="D679" s="3"/>
      <c r="E679" s="3"/>
      <c r="F679" s="5"/>
      <c r="G679" s="5"/>
      <c r="H679" s="2">
        <v>0</v>
      </c>
      <c r="I679" s="1">
        <v>0</v>
      </c>
      <c r="J679" s="1">
        <v>0</v>
      </c>
      <c r="K679" s="127">
        <f t="shared" si="189"/>
        <v>0</v>
      </c>
      <c r="L679" s="127">
        <f t="shared" si="193"/>
        <v>0</v>
      </c>
      <c r="M679" s="127">
        <f t="shared" si="190"/>
        <v>0</v>
      </c>
      <c r="N679" s="127">
        <f t="shared" si="194"/>
        <v>0</v>
      </c>
      <c r="O679" s="127">
        <f t="shared" si="195"/>
        <v>0</v>
      </c>
      <c r="P679" s="127">
        <f t="shared" si="196"/>
        <v>0</v>
      </c>
      <c r="Q679" s="127">
        <f t="shared" si="197"/>
        <v>0</v>
      </c>
      <c r="R679" s="1">
        <v>0</v>
      </c>
      <c r="S679" s="127">
        <f t="shared" si="198"/>
        <v>0</v>
      </c>
      <c r="T679" s="127">
        <f t="shared" si="191"/>
        <v>0</v>
      </c>
      <c r="U679" s="127">
        <f t="shared" si="199"/>
        <v>0</v>
      </c>
      <c r="W679" s="127">
        <f t="shared" si="200"/>
        <v>0</v>
      </c>
      <c r="X679" s="125">
        <f t="shared" si="201"/>
        <v>0</v>
      </c>
      <c r="Y679" s="125" t="str">
        <f t="shared" si="192"/>
        <v>ok</v>
      </c>
      <c r="Z679" s="125" t="str">
        <f t="shared" si="202"/>
        <v>ok</v>
      </c>
      <c r="AA679" s="125" t="str">
        <f t="shared" si="203"/>
        <v>ok</v>
      </c>
      <c r="AB679" s="125" t="str">
        <f t="shared" si="204"/>
        <v>ok</v>
      </c>
      <c r="AC679" s="125" t="str">
        <f t="shared" si="205"/>
        <v>ok</v>
      </c>
    </row>
    <row r="680" spans="1:29" x14ac:dyDescent="0.2">
      <c r="A680" s="132">
        <f t="shared" si="206"/>
        <v>672</v>
      </c>
      <c r="B680" s="6"/>
      <c r="C680" s="3"/>
      <c r="D680" s="3"/>
      <c r="E680" s="3"/>
      <c r="F680" s="5"/>
      <c r="G680" s="5"/>
      <c r="H680" s="2">
        <v>0</v>
      </c>
      <c r="I680" s="1">
        <v>0</v>
      </c>
      <c r="J680" s="1">
        <v>0</v>
      </c>
      <c r="K680" s="127">
        <f t="shared" si="189"/>
        <v>0</v>
      </c>
      <c r="L680" s="127">
        <f t="shared" si="193"/>
        <v>0</v>
      </c>
      <c r="M680" s="127">
        <f t="shared" si="190"/>
        <v>0</v>
      </c>
      <c r="N680" s="127">
        <f t="shared" si="194"/>
        <v>0</v>
      </c>
      <c r="O680" s="127">
        <f t="shared" si="195"/>
        <v>0</v>
      </c>
      <c r="P680" s="127">
        <f t="shared" si="196"/>
        <v>0</v>
      </c>
      <c r="Q680" s="127">
        <f t="shared" si="197"/>
        <v>0</v>
      </c>
      <c r="R680" s="1">
        <v>0</v>
      </c>
      <c r="S680" s="127">
        <f t="shared" si="198"/>
        <v>0</v>
      </c>
      <c r="T680" s="127">
        <f t="shared" si="191"/>
        <v>0</v>
      </c>
      <c r="U680" s="127">
        <f t="shared" si="199"/>
        <v>0</v>
      </c>
      <c r="W680" s="127">
        <f t="shared" si="200"/>
        <v>0</v>
      </c>
      <c r="X680" s="125">
        <f t="shared" si="201"/>
        <v>0</v>
      </c>
      <c r="Y680" s="125" t="str">
        <f t="shared" si="192"/>
        <v>ok</v>
      </c>
      <c r="Z680" s="125" t="str">
        <f t="shared" si="202"/>
        <v>ok</v>
      </c>
      <c r="AA680" s="125" t="str">
        <f t="shared" si="203"/>
        <v>ok</v>
      </c>
      <c r="AB680" s="125" t="str">
        <f t="shared" si="204"/>
        <v>ok</v>
      </c>
      <c r="AC680" s="125" t="str">
        <f t="shared" si="205"/>
        <v>ok</v>
      </c>
    </row>
    <row r="681" spans="1:29" x14ac:dyDescent="0.2">
      <c r="A681" s="132">
        <f t="shared" si="206"/>
        <v>673</v>
      </c>
      <c r="B681" s="6"/>
      <c r="C681" s="3"/>
      <c r="D681" s="3"/>
      <c r="E681" s="3"/>
      <c r="F681" s="5"/>
      <c r="G681" s="5"/>
      <c r="H681" s="2">
        <v>0</v>
      </c>
      <c r="I681" s="1">
        <v>0</v>
      </c>
      <c r="J681" s="1">
        <v>0</v>
      </c>
      <c r="K681" s="127">
        <f t="shared" si="189"/>
        <v>0</v>
      </c>
      <c r="L681" s="127">
        <f t="shared" si="193"/>
        <v>0</v>
      </c>
      <c r="M681" s="127">
        <f t="shared" si="190"/>
        <v>0</v>
      </c>
      <c r="N681" s="127">
        <f t="shared" si="194"/>
        <v>0</v>
      </c>
      <c r="O681" s="127">
        <f t="shared" si="195"/>
        <v>0</v>
      </c>
      <c r="P681" s="127">
        <f t="shared" si="196"/>
        <v>0</v>
      </c>
      <c r="Q681" s="127">
        <f t="shared" si="197"/>
        <v>0</v>
      </c>
      <c r="R681" s="1">
        <v>0</v>
      </c>
      <c r="S681" s="127">
        <f t="shared" si="198"/>
        <v>0</v>
      </c>
      <c r="T681" s="127">
        <f t="shared" si="191"/>
        <v>0</v>
      </c>
      <c r="U681" s="127">
        <f t="shared" si="199"/>
        <v>0</v>
      </c>
      <c r="W681" s="127">
        <f t="shared" si="200"/>
        <v>0</v>
      </c>
      <c r="X681" s="125">
        <f t="shared" si="201"/>
        <v>0</v>
      </c>
      <c r="Y681" s="125" t="str">
        <f t="shared" si="192"/>
        <v>ok</v>
      </c>
      <c r="Z681" s="125" t="str">
        <f t="shared" si="202"/>
        <v>ok</v>
      </c>
      <c r="AA681" s="125" t="str">
        <f t="shared" si="203"/>
        <v>ok</v>
      </c>
      <c r="AB681" s="125" t="str">
        <f t="shared" si="204"/>
        <v>ok</v>
      </c>
      <c r="AC681" s="125" t="str">
        <f t="shared" si="205"/>
        <v>ok</v>
      </c>
    </row>
    <row r="682" spans="1:29" x14ac:dyDescent="0.2">
      <c r="A682" s="132">
        <f t="shared" si="206"/>
        <v>674</v>
      </c>
      <c r="B682" s="6"/>
      <c r="C682" s="3"/>
      <c r="D682" s="3"/>
      <c r="E682" s="3"/>
      <c r="F682" s="5"/>
      <c r="G682" s="5"/>
      <c r="H682" s="2">
        <v>0</v>
      </c>
      <c r="I682" s="1">
        <v>0</v>
      </c>
      <c r="J682" s="1">
        <v>0</v>
      </c>
      <c r="K682" s="127">
        <f t="shared" si="189"/>
        <v>0</v>
      </c>
      <c r="L682" s="127">
        <f t="shared" si="193"/>
        <v>0</v>
      </c>
      <c r="M682" s="127">
        <f t="shared" si="190"/>
        <v>0</v>
      </c>
      <c r="N682" s="127">
        <f t="shared" si="194"/>
        <v>0</v>
      </c>
      <c r="O682" s="127">
        <f t="shared" si="195"/>
        <v>0</v>
      </c>
      <c r="P682" s="127">
        <f t="shared" si="196"/>
        <v>0</v>
      </c>
      <c r="Q682" s="127">
        <f t="shared" si="197"/>
        <v>0</v>
      </c>
      <c r="R682" s="1">
        <v>0</v>
      </c>
      <c r="S682" s="127">
        <f t="shared" si="198"/>
        <v>0</v>
      </c>
      <c r="T682" s="127">
        <f t="shared" si="191"/>
        <v>0</v>
      </c>
      <c r="U682" s="127">
        <f t="shared" si="199"/>
        <v>0</v>
      </c>
      <c r="W682" s="127">
        <f t="shared" si="200"/>
        <v>0</v>
      </c>
      <c r="X682" s="125">
        <f t="shared" si="201"/>
        <v>0</v>
      </c>
      <c r="Y682" s="125" t="str">
        <f t="shared" si="192"/>
        <v>ok</v>
      </c>
      <c r="Z682" s="125" t="str">
        <f t="shared" si="202"/>
        <v>ok</v>
      </c>
      <c r="AA682" s="125" t="str">
        <f t="shared" si="203"/>
        <v>ok</v>
      </c>
      <c r="AB682" s="125" t="str">
        <f t="shared" si="204"/>
        <v>ok</v>
      </c>
      <c r="AC682" s="125" t="str">
        <f t="shared" si="205"/>
        <v>ok</v>
      </c>
    </row>
    <row r="683" spans="1:29" x14ac:dyDescent="0.2">
      <c r="A683" s="132">
        <f t="shared" si="206"/>
        <v>675</v>
      </c>
      <c r="B683" s="6"/>
      <c r="C683" s="3"/>
      <c r="D683" s="3"/>
      <c r="E683" s="3"/>
      <c r="F683" s="5"/>
      <c r="G683" s="5"/>
      <c r="H683" s="2">
        <v>0</v>
      </c>
      <c r="I683" s="1">
        <v>0</v>
      </c>
      <c r="J683" s="1">
        <v>0</v>
      </c>
      <c r="K683" s="127">
        <f t="shared" si="189"/>
        <v>0</v>
      </c>
      <c r="L683" s="127">
        <f t="shared" si="193"/>
        <v>0</v>
      </c>
      <c r="M683" s="127">
        <f t="shared" si="190"/>
        <v>0</v>
      </c>
      <c r="N683" s="127">
        <f t="shared" si="194"/>
        <v>0</v>
      </c>
      <c r="O683" s="127">
        <f t="shared" si="195"/>
        <v>0</v>
      </c>
      <c r="P683" s="127">
        <f t="shared" si="196"/>
        <v>0</v>
      </c>
      <c r="Q683" s="127">
        <f t="shared" si="197"/>
        <v>0</v>
      </c>
      <c r="R683" s="1">
        <v>0</v>
      </c>
      <c r="S683" s="127">
        <f t="shared" si="198"/>
        <v>0</v>
      </c>
      <c r="T683" s="127">
        <f t="shared" si="191"/>
        <v>0</v>
      </c>
      <c r="U683" s="127">
        <f t="shared" si="199"/>
        <v>0</v>
      </c>
      <c r="W683" s="127">
        <f t="shared" si="200"/>
        <v>0</v>
      </c>
      <c r="X683" s="125">
        <f t="shared" si="201"/>
        <v>0</v>
      </c>
      <c r="Y683" s="125" t="str">
        <f t="shared" si="192"/>
        <v>ok</v>
      </c>
      <c r="Z683" s="125" t="str">
        <f t="shared" si="202"/>
        <v>ok</v>
      </c>
      <c r="AA683" s="125" t="str">
        <f t="shared" si="203"/>
        <v>ok</v>
      </c>
      <c r="AB683" s="125" t="str">
        <f t="shared" si="204"/>
        <v>ok</v>
      </c>
      <c r="AC683" s="125" t="str">
        <f t="shared" si="205"/>
        <v>ok</v>
      </c>
    </row>
    <row r="684" spans="1:29" x14ac:dyDescent="0.2">
      <c r="A684" s="132">
        <f t="shared" si="206"/>
        <v>676</v>
      </c>
      <c r="B684" s="6"/>
      <c r="C684" s="3"/>
      <c r="D684" s="3"/>
      <c r="E684" s="3"/>
      <c r="F684" s="5"/>
      <c r="G684" s="5"/>
      <c r="H684" s="2">
        <v>0</v>
      </c>
      <c r="I684" s="1">
        <v>0</v>
      </c>
      <c r="J684" s="1">
        <v>0</v>
      </c>
      <c r="K684" s="127">
        <f t="shared" si="189"/>
        <v>0</v>
      </c>
      <c r="L684" s="127">
        <f t="shared" si="193"/>
        <v>0</v>
      </c>
      <c r="M684" s="127">
        <f t="shared" si="190"/>
        <v>0</v>
      </c>
      <c r="N684" s="127">
        <f t="shared" si="194"/>
        <v>0</v>
      </c>
      <c r="O684" s="127">
        <f t="shared" si="195"/>
        <v>0</v>
      </c>
      <c r="P684" s="127">
        <f t="shared" si="196"/>
        <v>0</v>
      </c>
      <c r="Q684" s="127">
        <f t="shared" si="197"/>
        <v>0</v>
      </c>
      <c r="R684" s="1">
        <v>0</v>
      </c>
      <c r="S684" s="127">
        <f t="shared" si="198"/>
        <v>0</v>
      </c>
      <c r="T684" s="127">
        <f t="shared" si="191"/>
        <v>0</v>
      </c>
      <c r="U684" s="127">
        <f t="shared" si="199"/>
        <v>0</v>
      </c>
      <c r="W684" s="127">
        <f t="shared" si="200"/>
        <v>0</v>
      </c>
      <c r="X684" s="125">
        <f t="shared" si="201"/>
        <v>0</v>
      </c>
      <c r="Y684" s="125" t="str">
        <f t="shared" si="192"/>
        <v>ok</v>
      </c>
      <c r="Z684" s="125" t="str">
        <f t="shared" si="202"/>
        <v>ok</v>
      </c>
      <c r="AA684" s="125" t="str">
        <f t="shared" si="203"/>
        <v>ok</v>
      </c>
      <c r="AB684" s="125" t="str">
        <f t="shared" si="204"/>
        <v>ok</v>
      </c>
      <c r="AC684" s="125" t="str">
        <f t="shared" si="205"/>
        <v>ok</v>
      </c>
    </row>
    <row r="685" spans="1:29" x14ac:dyDescent="0.2">
      <c r="A685" s="132">
        <f t="shared" si="206"/>
        <v>677</v>
      </c>
      <c r="B685" s="6"/>
      <c r="C685" s="3"/>
      <c r="D685" s="3"/>
      <c r="E685" s="3"/>
      <c r="F685" s="5"/>
      <c r="G685" s="5"/>
      <c r="H685" s="2">
        <v>0</v>
      </c>
      <c r="I685" s="1">
        <v>0</v>
      </c>
      <c r="J685" s="1">
        <v>0</v>
      </c>
      <c r="K685" s="127">
        <f t="shared" si="189"/>
        <v>0</v>
      </c>
      <c r="L685" s="127">
        <f t="shared" si="193"/>
        <v>0</v>
      </c>
      <c r="M685" s="127">
        <f t="shared" si="190"/>
        <v>0</v>
      </c>
      <c r="N685" s="127">
        <f t="shared" si="194"/>
        <v>0</v>
      </c>
      <c r="O685" s="127">
        <f t="shared" si="195"/>
        <v>0</v>
      </c>
      <c r="P685" s="127">
        <f t="shared" si="196"/>
        <v>0</v>
      </c>
      <c r="Q685" s="127">
        <f t="shared" si="197"/>
        <v>0</v>
      </c>
      <c r="R685" s="1">
        <v>0</v>
      </c>
      <c r="S685" s="127">
        <f t="shared" si="198"/>
        <v>0</v>
      </c>
      <c r="T685" s="127">
        <f t="shared" si="191"/>
        <v>0</v>
      </c>
      <c r="U685" s="127">
        <f t="shared" si="199"/>
        <v>0</v>
      </c>
      <c r="W685" s="127">
        <f t="shared" si="200"/>
        <v>0</v>
      </c>
      <c r="X685" s="125">
        <f t="shared" si="201"/>
        <v>0</v>
      </c>
      <c r="Y685" s="125" t="str">
        <f t="shared" si="192"/>
        <v>ok</v>
      </c>
      <c r="Z685" s="125" t="str">
        <f t="shared" si="202"/>
        <v>ok</v>
      </c>
      <c r="AA685" s="125" t="str">
        <f t="shared" si="203"/>
        <v>ok</v>
      </c>
      <c r="AB685" s="125" t="str">
        <f t="shared" si="204"/>
        <v>ok</v>
      </c>
      <c r="AC685" s="125" t="str">
        <f t="shared" si="205"/>
        <v>ok</v>
      </c>
    </row>
    <row r="686" spans="1:29" x14ac:dyDescent="0.2">
      <c r="A686" s="132">
        <f t="shared" si="206"/>
        <v>678</v>
      </c>
      <c r="B686" s="6"/>
      <c r="C686" s="3"/>
      <c r="D686" s="3"/>
      <c r="E686" s="3"/>
      <c r="F686" s="5"/>
      <c r="G686" s="5"/>
      <c r="H686" s="2">
        <v>0</v>
      </c>
      <c r="I686" s="1">
        <v>0</v>
      </c>
      <c r="J686" s="1">
        <v>0</v>
      </c>
      <c r="K686" s="127">
        <f t="shared" si="189"/>
        <v>0</v>
      </c>
      <c r="L686" s="127">
        <f t="shared" si="193"/>
        <v>0</v>
      </c>
      <c r="M686" s="127">
        <f t="shared" si="190"/>
        <v>0</v>
      </c>
      <c r="N686" s="127">
        <f t="shared" si="194"/>
        <v>0</v>
      </c>
      <c r="O686" s="127">
        <f t="shared" si="195"/>
        <v>0</v>
      </c>
      <c r="P686" s="127">
        <f t="shared" si="196"/>
        <v>0</v>
      </c>
      <c r="Q686" s="127">
        <f t="shared" si="197"/>
        <v>0</v>
      </c>
      <c r="R686" s="1">
        <v>0</v>
      </c>
      <c r="S686" s="127">
        <f t="shared" si="198"/>
        <v>0</v>
      </c>
      <c r="T686" s="127">
        <f t="shared" si="191"/>
        <v>0</v>
      </c>
      <c r="U686" s="127">
        <f t="shared" si="199"/>
        <v>0</v>
      </c>
      <c r="W686" s="127">
        <f t="shared" si="200"/>
        <v>0</v>
      </c>
      <c r="X686" s="125">
        <f t="shared" si="201"/>
        <v>0</v>
      </c>
      <c r="Y686" s="125" t="str">
        <f t="shared" si="192"/>
        <v>ok</v>
      </c>
      <c r="Z686" s="125" t="str">
        <f t="shared" si="202"/>
        <v>ok</v>
      </c>
      <c r="AA686" s="125" t="str">
        <f t="shared" si="203"/>
        <v>ok</v>
      </c>
      <c r="AB686" s="125" t="str">
        <f t="shared" si="204"/>
        <v>ok</v>
      </c>
      <c r="AC686" s="125" t="str">
        <f t="shared" si="205"/>
        <v>ok</v>
      </c>
    </row>
    <row r="687" spans="1:29" x14ac:dyDescent="0.2">
      <c r="A687" s="132">
        <f t="shared" si="206"/>
        <v>679</v>
      </c>
      <c r="B687" s="6"/>
      <c r="C687" s="3"/>
      <c r="D687" s="3"/>
      <c r="E687" s="3"/>
      <c r="F687" s="5"/>
      <c r="G687" s="5"/>
      <c r="H687" s="2">
        <v>0</v>
      </c>
      <c r="I687" s="1">
        <v>0</v>
      </c>
      <c r="J687" s="1">
        <v>0</v>
      </c>
      <c r="K687" s="127">
        <f t="shared" si="189"/>
        <v>0</v>
      </c>
      <c r="L687" s="127">
        <f t="shared" si="193"/>
        <v>0</v>
      </c>
      <c r="M687" s="127">
        <f t="shared" si="190"/>
        <v>0</v>
      </c>
      <c r="N687" s="127">
        <f t="shared" si="194"/>
        <v>0</v>
      </c>
      <c r="O687" s="127">
        <f t="shared" si="195"/>
        <v>0</v>
      </c>
      <c r="P687" s="127">
        <f t="shared" si="196"/>
        <v>0</v>
      </c>
      <c r="Q687" s="127">
        <f t="shared" si="197"/>
        <v>0</v>
      </c>
      <c r="R687" s="1">
        <v>0</v>
      </c>
      <c r="S687" s="127">
        <f t="shared" si="198"/>
        <v>0</v>
      </c>
      <c r="T687" s="127">
        <f t="shared" si="191"/>
        <v>0</v>
      </c>
      <c r="U687" s="127">
        <f t="shared" si="199"/>
        <v>0</v>
      </c>
      <c r="W687" s="127">
        <f t="shared" si="200"/>
        <v>0</v>
      </c>
      <c r="X687" s="125">
        <f t="shared" si="201"/>
        <v>0</v>
      </c>
      <c r="Y687" s="125" t="str">
        <f t="shared" si="192"/>
        <v>ok</v>
      </c>
      <c r="Z687" s="125" t="str">
        <f t="shared" si="202"/>
        <v>ok</v>
      </c>
      <c r="AA687" s="125" t="str">
        <f t="shared" si="203"/>
        <v>ok</v>
      </c>
      <c r="AB687" s="125" t="str">
        <f t="shared" si="204"/>
        <v>ok</v>
      </c>
      <c r="AC687" s="125" t="str">
        <f t="shared" si="205"/>
        <v>ok</v>
      </c>
    </row>
    <row r="688" spans="1:29" x14ac:dyDescent="0.2">
      <c r="A688" s="132">
        <f t="shared" si="206"/>
        <v>680</v>
      </c>
      <c r="B688" s="6"/>
      <c r="C688" s="3"/>
      <c r="D688" s="3"/>
      <c r="E688" s="3"/>
      <c r="F688" s="5"/>
      <c r="G688" s="5"/>
      <c r="H688" s="2">
        <v>0</v>
      </c>
      <c r="I688" s="1">
        <v>0</v>
      </c>
      <c r="J688" s="1">
        <v>0</v>
      </c>
      <c r="K688" s="127">
        <f t="shared" si="189"/>
        <v>0</v>
      </c>
      <c r="L688" s="127">
        <f t="shared" si="193"/>
        <v>0</v>
      </c>
      <c r="M688" s="127">
        <f t="shared" si="190"/>
        <v>0</v>
      </c>
      <c r="N688" s="127">
        <f t="shared" si="194"/>
        <v>0</v>
      </c>
      <c r="O688" s="127">
        <f t="shared" si="195"/>
        <v>0</v>
      </c>
      <c r="P688" s="127">
        <f t="shared" si="196"/>
        <v>0</v>
      </c>
      <c r="Q688" s="127">
        <f t="shared" si="197"/>
        <v>0</v>
      </c>
      <c r="R688" s="1">
        <v>0</v>
      </c>
      <c r="S688" s="127">
        <f t="shared" si="198"/>
        <v>0</v>
      </c>
      <c r="T688" s="127">
        <f t="shared" si="191"/>
        <v>0</v>
      </c>
      <c r="U688" s="127">
        <f t="shared" si="199"/>
        <v>0</v>
      </c>
      <c r="W688" s="127">
        <f t="shared" si="200"/>
        <v>0</v>
      </c>
      <c r="X688" s="125">
        <f t="shared" si="201"/>
        <v>0</v>
      </c>
      <c r="Y688" s="125" t="str">
        <f t="shared" si="192"/>
        <v>ok</v>
      </c>
      <c r="Z688" s="125" t="str">
        <f t="shared" si="202"/>
        <v>ok</v>
      </c>
      <c r="AA688" s="125" t="str">
        <f t="shared" si="203"/>
        <v>ok</v>
      </c>
      <c r="AB688" s="125" t="str">
        <f t="shared" si="204"/>
        <v>ok</v>
      </c>
      <c r="AC688" s="125" t="str">
        <f t="shared" si="205"/>
        <v>ok</v>
      </c>
    </row>
    <row r="689" spans="1:29" x14ac:dyDescent="0.2">
      <c r="A689" s="132">
        <f t="shared" si="206"/>
        <v>681</v>
      </c>
      <c r="B689" s="6"/>
      <c r="C689" s="3"/>
      <c r="D689" s="3"/>
      <c r="E689" s="3"/>
      <c r="F689" s="5"/>
      <c r="G689" s="5"/>
      <c r="H689" s="2">
        <v>0</v>
      </c>
      <c r="I689" s="1">
        <v>0</v>
      </c>
      <c r="J689" s="1">
        <v>0</v>
      </c>
      <c r="K689" s="127">
        <f t="shared" si="189"/>
        <v>0</v>
      </c>
      <c r="L689" s="127">
        <f t="shared" si="193"/>
        <v>0</v>
      </c>
      <c r="M689" s="127">
        <f t="shared" si="190"/>
        <v>0</v>
      </c>
      <c r="N689" s="127">
        <f t="shared" si="194"/>
        <v>0</v>
      </c>
      <c r="O689" s="127">
        <f t="shared" si="195"/>
        <v>0</v>
      </c>
      <c r="P689" s="127">
        <f t="shared" si="196"/>
        <v>0</v>
      </c>
      <c r="Q689" s="127">
        <f t="shared" si="197"/>
        <v>0</v>
      </c>
      <c r="R689" s="1">
        <v>0</v>
      </c>
      <c r="S689" s="127">
        <f t="shared" si="198"/>
        <v>0</v>
      </c>
      <c r="T689" s="127">
        <f t="shared" si="191"/>
        <v>0</v>
      </c>
      <c r="U689" s="127">
        <f t="shared" si="199"/>
        <v>0</v>
      </c>
      <c r="W689" s="127">
        <f t="shared" si="200"/>
        <v>0</v>
      </c>
      <c r="X689" s="125">
        <f t="shared" si="201"/>
        <v>0</v>
      </c>
      <c r="Y689" s="125" t="str">
        <f t="shared" si="192"/>
        <v>ok</v>
      </c>
      <c r="Z689" s="125" t="str">
        <f t="shared" si="202"/>
        <v>ok</v>
      </c>
      <c r="AA689" s="125" t="str">
        <f t="shared" si="203"/>
        <v>ok</v>
      </c>
      <c r="AB689" s="125" t="str">
        <f t="shared" si="204"/>
        <v>ok</v>
      </c>
      <c r="AC689" s="125" t="str">
        <f t="shared" si="205"/>
        <v>ok</v>
      </c>
    </row>
    <row r="690" spans="1:29" x14ac:dyDescent="0.2">
      <c r="A690" s="132">
        <f t="shared" si="206"/>
        <v>682</v>
      </c>
      <c r="B690" s="6"/>
      <c r="C690" s="3"/>
      <c r="D690" s="3"/>
      <c r="E690" s="3"/>
      <c r="F690" s="5"/>
      <c r="G690" s="5"/>
      <c r="H690" s="2">
        <v>0</v>
      </c>
      <c r="I690" s="1">
        <v>0</v>
      </c>
      <c r="J690" s="1">
        <v>0</v>
      </c>
      <c r="K690" s="127">
        <f t="shared" si="189"/>
        <v>0</v>
      </c>
      <c r="L690" s="127">
        <f t="shared" si="193"/>
        <v>0</v>
      </c>
      <c r="M690" s="127">
        <f t="shared" si="190"/>
        <v>0</v>
      </c>
      <c r="N690" s="127">
        <f t="shared" si="194"/>
        <v>0</v>
      </c>
      <c r="O690" s="127">
        <f t="shared" si="195"/>
        <v>0</v>
      </c>
      <c r="P690" s="127">
        <f t="shared" si="196"/>
        <v>0</v>
      </c>
      <c r="Q690" s="127">
        <f t="shared" si="197"/>
        <v>0</v>
      </c>
      <c r="R690" s="1">
        <v>0</v>
      </c>
      <c r="S690" s="127">
        <f t="shared" si="198"/>
        <v>0</v>
      </c>
      <c r="T690" s="127">
        <f t="shared" si="191"/>
        <v>0</v>
      </c>
      <c r="U690" s="127">
        <f t="shared" si="199"/>
        <v>0</v>
      </c>
      <c r="W690" s="127">
        <f t="shared" si="200"/>
        <v>0</v>
      </c>
      <c r="X690" s="125">
        <f t="shared" si="201"/>
        <v>0</v>
      </c>
      <c r="Y690" s="125" t="str">
        <f t="shared" si="192"/>
        <v>ok</v>
      </c>
      <c r="Z690" s="125" t="str">
        <f t="shared" si="202"/>
        <v>ok</v>
      </c>
      <c r="AA690" s="125" t="str">
        <f t="shared" si="203"/>
        <v>ok</v>
      </c>
      <c r="AB690" s="125" t="str">
        <f t="shared" si="204"/>
        <v>ok</v>
      </c>
      <c r="AC690" s="125" t="str">
        <f t="shared" si="205"/>
        <v>ok</v>
      </c>
    </row>
    <row r="691" spans="1:29" x14ac:dyDescent="0.2">
      <c r="A691" s="132">
        <f t="shared" si="206"/>
        <v>683</v>
      </c>
      <c r="B691" s="6"/>
      <c r="C691" s="3"/>
      <c r="D691" s="3"/>
      <c r="E691" s="3"/>
      <c r="F691" s="5"/>
      <c r="G691" s="5"/>
      <c r="H691" s="2">
        <v>0</v>
      </c>
      <c r="I691" s="1">
        <v>0</v>
      </c>
      <c r="J691" s="1">
        <v>0</v>
      </c>
      <c r="K691" s="127">
        <f t="shared" si="189"/>
        <v>0</v>
      </c>
      <c r="L691" s="127">
        <f t="shared" si="193"/>
        <v>0</v>
      </c>
      <c r="M691" s="127">
        <f t="shared" si="190"/>
        <v>0</v>
      </c>
      <c r="N691" s="127">
        <f t="shared" si="194"/>
        <v>0</v>
      </c>
      <c r="O691" s="127">
        <f t="shared" si="195"/>
        <v>0</v>
      </c>
      <c r="P691" s="127">
        <f t="shared" si="196"/>
        <v>0</v>
      </c>
      <c r="Q691" s="127">
        <f t="shared" si="197"/>
        <v>0</v>
      </c>
      <c r="R691" s="1">
        <v>0</v>
      </c>
      <c r="S691" s="127">
        <f t="shared" si="198"/>
        <v>0</v>
      </c>
      <c r="T691" s="127">
        <f t="shared" si="191"/>
        <v>0</v>
      </c>
      <c r="U691" s="127">
        <f t="shared" si="199"/>
        <v>0</v>
      </c>
      <c r="W691" s="127">
        <f t="shared" si="200"/>
        <v>0</v>
      </c>
      <c r="X691" s="125">
        <f t="shared" si="201"/>
        <v>0</v>
      </c>
      <c r="Y691" s="125" t="str">
        <f t="shared" si="192"/>
        <v>ok</v>
      </c>
      <c r="Z691" s="125" t="str">
        <f t="shared" si="202"/>
        <v>ok</v>
      </c>
      <c r="AA691" s="125" t="str">
        <f t="shared" si="203"/>
        <v>ok</v>
      </c>
      <c r="AB691" s="125" t="str">
        <f t="shared" si="204"/>
        <v>ok</v>
      </c>
      <c r="AC691" s="125" t="str">
        <f t="shared" si="205"/>
        <v>ok</v>
      </c>
    </row>
    <row r="692" spans="1:29" x14ac:dyDescent="0.2">
      <c r="A692" s="132">
        <f t="shared" si="206"/>
        <v>684</v>
      </c>
      <c r="B692" s="6"/>
      <c r="C692" s="3"/>
      <c r="D692" s="3"/>
      <c r="E692" s="3"/>
      <c r="F692" s="5"/>
      <c r="G692" s="5"/>
      <c r="H692" s="2">
        <v>0</v>
      </c>
      <c r="I692" s="1">
        <v>0</v>
      </c>
      <c r="J692" s="1">
        <v>0</v>
      </c>
      <c r="K692" s="127">
        <f t="shared" si="189"/>
        <v>0</v>
      </c>
      <c r="L692" s="127">
        <f t="shared" si="193"/>
        <v>0</v>
      </c>
      <c r="M692" s="127">
        <f t="shared" si="190"/>
        <v>0</v>
      </c>
      <c r="N692" s="127">
        <f t="shared" si="194"/>
        <v>0</v>
      </c>
      <c r="O692" s="127">
        <f t="shared" si="195"/>
        <v>0</v>
      </c>
      <c r="P692" s="127">
        <f t="shared" si="196"/>
        <v>0</v>
      </c>
      <c r="Q692" s="127">
        <f t="shared" si="197"/>
        <v>0</v>
      </c>
      <c r="R692" s="1">
        <v>0</v>
      </c>
      <c r="S692" s="127">
        <f t="shared" si="198"/>
        <v>0</v>
      </c>
      <c r="T692" s="127">
        <f t="shared" si="191"/>
        <v>0</v>
      </c>
      <c r="U692" s="127">
        <f t="shared" si="199"/>
        <v>0</v>
      </c>
      <c r="W692" s="127">
        <f t="shared" si="200"/>
        <v>0</v>
      </c>
      <c r="X692" s="125">
        <f t="shared" si="201"/>
        <v>0</v>
      </c>
      <c r="Y692" s="125" t="str">
        <f t="shared" si="192"/>
        <v>ok</v>
      </c>
      <c r="Z692" s="125" t="str">
        <f t="shared" si="202"/>
        <v>ok</v>
      </c>
      <c r="AA692" s="125" t="str">
        <f t="shared" si="203"/>
        <v>ok</v>
      </c>
      <c r="AB692" s="125" t="str">
        <f t="shared" si="204"/>
        <v>ok</v>
      </c>
      <c r="AC692" s="125" t="str">
        <f t="shared" si="205"/>
        <v>ok</v>
      </c>
    </row>
    <row r="693" spans="1:29" x14ac:dyDescent="0.2">
      <c r="A693" s="132">
        <f t="shared" si="206"/>
        <v>685</v>
      </c>
      <c r="B693" s="6"/>
      <c r="C693" s="3"/>
      <c r="D693" s="3"/>
      <c r="E693" s="3"/>
      <c r="F693" s="5"/>
      <c r="G693" s="5"/>
      <c r="H693" s="2">
        <v>0</v>
      </c>
      <c r="I693" s="1">
        <v>0</v>
      </c>
      <c r="J693" s="1">
        <v>0</v>
      </c>
      <c r="K693" s="127">
        <f t="shared" si="189"/>
        <v>0</v>
      </c>
      <c r="L693" s="127">
        <f t="shared" si="193"/>
        <v>0</v>
      </c>
      <c r="M693" s="127">
        <f t="shared" si="190"/>
        <v>0</v>
      </c>
      <c r="N693" s="127">
        <f t="shared" si="194"/>
        <v>0</v>
      </c>
      <c r="O693" s="127">
        <f t="shared" si="195"/>
        <v>0</v>
      </c>
      <c r="P693" s="127">
        <f t="shared" si="196"/>
        <v>0</v>
      </c>
      <c r="Q693" s="127">
        <f t="shared" si="197"/>
        <v>0</v>
      </c>
      <c r="R693" s="1">
        <v>0</v>
      </c>
      <c r="S693" s="127">
        <f t="shared" si="198"/>
        <v>0</v>
      </c>
      <c r="T693" s="127">
        <f t="shared" si="191"/>
        <v>0</v>
      </c>
      <c r="U693" s="127">
        <f t="shared" si="199"/>
        <v>0</v>
      </c>
      <c r="W693" s="127">
        <f t="shared" si="200"/>
        <v>0</v>
      </c>
      <c r="X693" s="125">
        <f t="shared" si="201"/>
        <v>0</v>
      </c>
      <c r="Y693" s="125" t="str">
        <f t="shared" si="192"/>
        <v>ok</v>
      </c>
      <c r="Z693" s="125" t="str">
        <f t="shared" si="202"/>
        <v>ok</v>
      </c>
      <c r="AA693" s="125" t="str">
        <f t="shared" si="203"/>
        <v>ok</v>
      </c>
      <c r="AB693" s="125" t="str">
        <f t="shared" si="204"/>
        <v>ok</v>
      </c>
      <c r="AC693" s="125" t="str">
        <f t="shared" si="205"/>
        <v>ok</v>
      </c>
    </row>
    <row r="694" spans="1:29" x14ac:dyDescent="0.2">
      <c r="A694" s="132">
        <f t="shared" si="206"/>
        <v>686</v>
      </c>
      <c r="B694" s="6"/>
      <c r="C694" s="3"/>
      <c r="D694" s="3"/>
      <c r="E694" s="3"/>
      <c r="F694" s="5"/>
      <c r="G694" s="5"/>
      <c r="H694" s="2">
        <v>0</v>
      </c>
      <c r="I694" s="1">
        <v>0</v>
      </c>
      <c r="J694" s="1">
        <v>0</v>
      </c>
      <c r="K694" s="127">
        <f t="shared" si="189"/>
        <v>0</v>
      </c>
      <c r="L694" s="127">
        <f t="shared" si="193"/>
        <v>0</v>
      </c>
      <c r="M694" s="127">
        <f t="shared" si="190"/>
        <v>0</v>
      </c>
      <c r="N694" s="127">
        <f t="shared" si="194"/>
        <v>0</v>
      </c>
      <c r="O694" s="127">
        <f t="shared" si="195"/>
        <v>0</v>
      </c>
      <c r="P694" s="127">
        <f t="shared" si="196"/>
        <v>0</v>
      </c>
      <c r="Q694" s="127">
        <f t="shared" si="197"/>
        <v>0</v>
      </c>
      <c r="R694" s="1">
        <v>0</v>
      </c>
      <c r="S694" s="127">
        <f t="shared" si="198"/>
        <v>0</v>
      </c>
      <c r="T694" s="127">
        <f t="shared" si="191"/>
        <v>0</v>
      </c>
      <c r="U694" s="127">
        <f t="shared" si="199"/>
        <v>0</v>
      </c>
      <c r="W694" s="127">
        <f t="shared" si="200"/>
        <v>0</v>
      </c>
      <c r="X694" s="125">
        <f t="shared" si="201"/>
        <v>0</v>
      </c>
      <c r="Y694" s="125" t="str">
        <f t="shared" si="192"/>
        <v>ok</v>
      </c>
      <c r="Z694" s="125" t="str">
        <f t="shared" si="202"/>
        <v>ok</v>
      </c>
      <c r="AA694" s="125" t="str">
        <f t="shared" si="203"/>
        <v>ok</v>
      </c>
      <c r="AB694" s="125" t="str">
        <f t="shared" si="204"/>
        <v>ok</v>
      </c>
      <c r="AC694" s="125" t="str">
        <f t="shared" si="205"/>
        <v>ok</v>
      </c>
    </row>
    <row r="695" spans="1:29" x14ac:dyDescent="0.2">
      <c r="A695" s="132">
        <f t="shared" si="206"/>
        <v>687</v>
      </c>
      <c r="B695" s="6"/>
      <c r="C695" s="3"/>
      <c r="D695" s="3"/>
      <c r="E695" s="3"/>
      <c r="F695" s="5"/>
      <c r="G695" s="5"/>
      <c r="H695" s="2">
        <v>0</v>
      </c>
      <c r="I695" s="1">
        <v>0</v>
      </c>
      <c r="J695" s="1">
        <v>0</v>
      </c>
      <c r="K695" s="127">
        <f t="shared" si="189"/>
        <v>0</v>
      </c>
      <c r="L695" s="127">
        <f t="shared" si="193"/>
        <v>0</v>
      </c>
      <c r="M695" s="127">
        <f t="shared" si="190"/>
        <v>0</v>
      </c>
      <c r="N695" s="127">
        <f t="shared" si="194"/>
        <v>0</v>
      </c>
      <c r="O695" s="127">
        <f t="shared" si="195"/>
        <v>0</v>
      </c>
      <c r="P695" s="127">
        <f t="shared" si="196"/>
        <v>0</v>
      </c>
      <c r="Q695" s="127">
        <f t="shared" si="197"/>
        <v>0</v>
      </c>
      <c r="R695" s="1">
        <v>0</v>
      </c>
      <c r="S695" s="127">
        <f t="shared" si="198"/>
        <v>0</v>
      </c>
      <c r="T695" s="127">
        <f t="shared" si="191"/>
        <v>0</v>
      </c>
      <c r="U695" s="127">
        <f t="shared" si="199"/>
        <v>0</v>
      </c>
      <c r="W695" s="127">
        <f t="shared" si="200"/>
        <v>0</v>
      </c>
      <c r="X695" s="125">
        <f t="shared" si="201"/>
        <v>0</v>
      </c>
      <c r="Y695" s="125" t="str">
        <f t="shared" si="192"/>
        <v>ok</v>
      </c>
      <c r="Z695" s="125" t="str">
        <f t="shared" si="202"/>
        <v>ok</v>
      </c>
      <c r="AA695" s="125" t="str">
        <f t="shared" si="203"/>
        <v>ok</v>
      </c>
      <c r="AB695" s="125" t="str">
        <f t="shared" si="204"/>
        <v>ok</v>
      </c>
      <c r="AC695" s="125" t="str">
        <f t="shared" si="205"/>
        <v>ok</v>
      </c>
    </row>
    <row r="696" spans="1:29" x14ac:dyDescent="0.2">
      <c r="A696" s="132">
        <f t="shared" si="206"/>
        <v>688</v>
      </c>
      <c r="B696" s="6"/>
      <c r="C696" s="3"/>
      <c r="D696" s="3"/>
      <c r="E696" s="3"/>
      <c r="F696" s="5"/>
      <c r="G696" s="5"/>
      <c r="H696" s="2">
        <v>0</v>
      </c>
      <c r="I696" s="1">
        <v>0</v>
      </c>
      <c r="J696" s="1">
        <v>0</v>
      </c>
      <c r="K696" s="127">
        <f t="shared" si="189"/>
        <v>0</v>
      </c>
      <c r="L696" s="127">
        <f t="shared" si="193"/>
        <v>0</v>
      </c>
      <c r="M696" s="127">
        <f t="shared" si="190"/>
        <v>0</v>
      </c>
      <c r="N696" s="127">
        <f t="shared" si="194"/>
        <v>0</v>
      </c>
      <c r="O696" s="127">
        <f t="shared" si="195"/>
        <v>0</v>
      </c>
      <c r="P696" s="127">
        <f t="shared" si="196"/>
        <v>0</v>
      </c>
      <c r="Q696" s="127">
        <f t="shared" si="197"/>
        <v>0</v>
      </c>
      <c r="R696" s="1">
        <v>0</v>
      </c>
      <c r="S696" s="127">
        <f t="shared" si="198"/>
        <v>0</v>
      </c>
      <c r="T696" s="127">
        <f t="shared" si="191"/>
        <v>0</v>
      </c>
      <c r="U696" s="127">
        <f t="shared" si="199"/>
        <v>0</v>
      </c>
      <c r="W696" s="127">
        <f t="shared" si="200"/>
        <v>0</v>
      </c>
      <c r="X696" s="125">
        <f t="shared" si="201"/>
        <v>0</v>
      </c>
      <c r="Y696" s="125" t="str">
        <f t="shared" si="192"/>
        <v>ok</v>
      </c>
      <c r="Z696" s="125" t="str">
        <f t="shared" si="202"/>
        <v>ok</v>
      </c>
      <c r="AA696" s="125" t="str">
        <f t="shared" si="203"/>
        <v>ok</v>
      </c>
      <c r="AB696" s="125" t="str">
        <f t="shared" si="204"/>
        <v>ok</v>
      </c>
      <c r="AC696" s="125" t="str">
        <f t="shared" si="205"/>
        <v>ok</v>
      </c>
    </row>
    <row r="697" spans="1:29" x14ac:dyDescent="0.2">
      <c r="A697" s="132">
        <f t="shared" si="206"/>
        <v>689</v>
      </c>
      <c r="B697" s="6"/>
      <c r="C697" s="3"/>
      <c r="D697" s="3"/>
      <c r="E697" s="3"/>
      <c r="F697" s="5"/>
      <c r="G697" s="5"/>
      <c r="H697" s="2">
        <v>0</v>
      </c>
      <c r="I697" s="1">
        <v>0</v>
      </c>
      <c r="J697" s="1">
        <v>0</v>
      </c>
      <c r="K697" s="127">
        <f t="shared" si="189"/>
        <v>0</v>
      </c>
      <c r="L697" s="127">
        <f t="shared" si="193"/>
        <v>0</v>
      </c>
      <c r="M697" s="127">
        <f t="shared" si="190"/>
        <v>0</v>
      </c>
      <c r="N697" s="127">
        <f t="shared" si="194"/>
        <v>0</v>
      </c>
      <c r="O697" s="127">
        <f t="shared" si="195"/>
        <v>0</v>
      </c>
      <c r="P697" s="127">
        <f t="shared" si="196"/>
        <v>0</v>
      </c>
      <c r="Q697" s="127">
        <f t="shared" si="197"/>
        <v>0</v>
      </c>
      <c r="R697" s="1">
        <v>0</v>
      </c>
      <c r="S697" s="127">
        <f t="shared" si="198"/>
        <v>0</v>
      </c>
      <c r="T697" s="127">
        <f t="shared" si="191"/>
        <v>0</v>
      </c>
      <c r="U697" s="127">
        <f t="shared" si="199"/>
        <v>0</v>
      </c>
      <c r="W697" s="127">
        <f t="shared" si="200"/>
        <v>0</v>
      </c>
      <c r="X697" s="125">
        <f t="shared" si="201"/>
        <v>0</v>
      </c>
      <c r="Y697" s="125" t="str">
        <f t="shared" si="192"/>
        <v>ok</v>
      </c>
      <c r="Z697" s="125" t="str">
        <f t="shared" si="202"/>
        <v>ok</v>
      </c>
      <c r="AA697" s="125" t="str">
        <f t="shared" si="203"/>
        <v>ok</v>
      </c>
      <c r="AB697" s="125" t="str">
        <f t="shared" si="204"/>
        <v>ok</v>
      </c>
      <c r="AC697" s="125" t="str">
        <f t="shared" si="205"/>
        <v>ok</v>
      </c>
    </row>
    <row r="698" spans="1:29" x14ac:dyDescent="0.2">
      <c r="A698" s="132">
        <f t="shared" si="206"/>
        <v>690</v>
      </c>
      <c r="B698" s="6"/>
      <c r="C698" s="3"/>
      <c r="D698" s="3"/>
      <c r="E698" s="3"/>
      <c r="F698" s="5"/>
      <c r="G698" s="5"/>
      <c r="H698" s="2">
        <v>0</v>
      </c>
      <c r="I698" s="1">
        <v>0</v>
      </c>
      <c r="J698" s="1">
        <v>0</v>
      </c>
      <c r="K698" s="127">
        <f t="shared" si="189"/>
        <v>0</v>
      </c>
      <c r="L698" s="127">
        <f t="shared" si="193"/>
        <v>0</v>
      </c>
      <c r="M698" s="127">
        <f t="shared" si="190"/>
        <v>0</v>
      </c>
      <c r="N698" s="127">
        <f t="shared" si="194"/>
        <v>0</v>
      </c>
      <c r="O698" s="127">
        <f t="shared" si="195"/>
        <v>0</v>
      </c>
      <c r="P698" s="127">
        <f t="shared" si="196"/>
        <v>0</v>
      </c>
      <c r="Q698" s="127">
        <f t="shared" si="197"/>
        <v>0</v>
      </c>
      <c r="R698" s="1">
        <v>0</v>
      </c>
      <c r="S698" s="127">
        <f t="shared" si="198"/>
        <v>0</v>
      </c>
      <c r="T698" s="127">
        <f t="shared" si="191"/>
        <v>0</v>
      </c>
      <c r="U698" s="127">
        <f t="shared" si="199"/>
        <v>0</v>
      </c>
      <c r="W698" s="127">
        <f t="shared" si="200"/>
        <v>0</v>
      </c>
      <c r="X698" s="125">
        <f t="shared" si="201"/>
        <v>0</v>
      </c>
      <c r="Y698" s="125" t="str">
        <f t="shared" si="192"/>
        <v>ok</v>
      </c>
      <c r="Z698" s="125" t="str">
        <f t="shared" si="202"/>
        <v>ok</v>
      </c>
      <c r="AA698" s="125" t="str">
        <f t="shared" si="203"/>
        <v>ok</v>
      </c>
      <c r="AB698" s="125" t="str">
        <f t="shared" si="204"/>
        <v>ok</v>
      </c>
      <c r="AC698" s="125" t="str">
        <f t="shared" si="205"/>
        <v>ok</v>
      </c>
    </row>
    <row r="699" spans="1:29" x14ac:dyDescent="0.2">
      <c r="A699" s="132">
        <f t="shared" si="206"/>
        <v>691</v>
      </c>
      <c r="B699" s="6"/>
      <c r="C699" s="3"/>
      <c r="D699" s="3"/>
      <c r="E699" s="3"/>
      <c r="F699" s="5"/>
      <c r="G699" s="5"/>
      <c r="H699" s="2">
        <v>0</v>
      </c>
      <c r="I699" s="1">
        <v>0</v>
      </c>
      <c r="J699" s="1">
        <v>0</v>
      </c>
      <c r="K699" s="127">
        <f t="shared" si="189"/>
        <v>0</v>
      </c>
      <c r="L699" s="127">
        <f t="shared" si="193"/>
        <v>0</v>
      </c>
      <c r="M699" s="127">
        <f t="shared" si="190"/>
        <v>0</v>
      </c>
      <c r="N699" s="127">
        <f t="shared" si="194"/>
        <v>0</v>
      </c>
      <c r="O699" s="127">
        <f t="shared" si="195"/>
        <v>0</v>
      </c>
      <c r="P699" s="127">
        <f t="shared" si="196"/>
        <v>0</v>
      </c>
      <c r="Q699" s="127">
        <f t="shared" si="197"/>
        <v>0</v>
      </c>
      <c r="R699" s="1">
        <v>0</v>
      </c>
      <c r="S699" s="127">
        <f t="shared" si="198"/>
        <v>0</v>
      </c>
      <c r="T699" s="127">
        <f t="shared" si="191"/>
        <v>0</v>
      </c>
      <c r="U699" s="127">
        <f t="shared" si="199"/>
        <v>0</v>
      </c>
      <c r="W699" s="127">
        <f t="shared" si="200"/>
        <v>0</v>
      </c>
      <c r="X699" s="125">
        <f t="shared" si="201"/>
        <v>0</v>
      </c>
      <c r="Y699" s="125" t="str">
        <f t="shared" si="192"/>
        <v>ok</v>
      </c>
      <c r="Z699" s="125" t="str">
        <f t="shared" si="202"/>
        <v>ok</v>
      </c>
      <c r="AA699" s="125" t="str">
        <f t="shared" si="203"/>
        <v>ok</v>
      </c>
      <c r="AB699" s="125" t="str">
        <f t="shared" si="204"/>
        <v>ok</v>
      </c>
      <c r="AC699" s="125" t="str">
        <f t="shared" si="205"/>
        <v>ok</v>
      </c>
    </row>
    <row r="700" spans="1:29" x14ac:dyDescent="0.2">
      <c r="A700" s="132">
        <f t="shared" si="206"/>
        <v>692</v>
      </c>
      <c r="B700" s="6"/>
      <c r="C700" s="3"/>
      <c r="D700" s="3"/>
      <c r="E700" s="3"/>
      <c r="F700" s="5"/>
      <c r="G700" s="5"/>
      <c r="H700" s="2">
        <v>0</v>
      </c>
      <c r="I700" s="1">
        <v>0</v>
      </c>
      <c r="J700" s="1">
        <v>0</v>
      </c>
      <c r="K700" s="127">
        <f t="shared" si="189"/>
        <v>0</v>
      </c>
      <c r="L700" s="127">
        <f t="shared" si="193"/>
        <v>0</v>
      </c>
      <c r="M700" s="127">
        <f t="shared" si="190"/>
        <v>0</v>
      </c>
      <c r="N700" s="127">
        <f t="shared" si="194"/>
        <v>0</v>
      </c>
      <c r="O700" s="127">
        <f t="shared" si="195"/>
        <v>0</v>
      </c>
      <c r="P700" s="127">
        <f t="shared" si="196"/>
        <v>0</v>
      </c>
      <c r="Q700" s="127">
        <f t="shared" si="197"/>
        <v>0</v>
      </c>
      <c r="R700" s="1">
        <v>0</v>
      </c>
      <c r="S700" s="127">
        <f t="shared" si="198"/>
        <v>0</v>
      </c>
      <c r="T700" s="127">
        <f t="shared" si="191"/>
        <v>0</v>
      </c>
      <c r="U700" s="127">
        <f t="shared" si="199"/>
        <v>0</v>
      </c>
      <c r="W700" s="127">
        <f t="shared" si="200"/>
        <v>0</v>
      </c>
      <c r="X700" s="125">
        <f t="shared" si="201"/>
        <v>0</v>
      </c>
      <c r="Y700" s="125" t="str">
        <f t="shared" si="192"/>
        <v>ok</v>
      </c>
      <c r="Z700" s="125" t="str">
        <f t="shared" si="202"/>
        <v>ok</v>
      </c>
      <c r="AA700" s="125" t="str">
        <f t="shared" si="203"/>
        <v>ok</v>
      </c>
      <c r="AB700" s="125" t="str">
        <f t="shared" si="204"/>
        <v>ok</v>
      </c>
      <c r="AC700" s="125" t="str">
        <f t="shared" si="205"/>
        <v>ok</v>
      </c>
    </row>
    <row r="701" spans="1:29" x14ac:dyDescent="0.2">
      <c r="A701" s="132">
        <f t="shared" si="206"/>
        <v>693</v>
      </c>
      <c r="B701" s="6"/>
      <c r="C701" s="3"/>
      <c r="D701" s="3"/>
      <c r="E701" s="3"/>
      <c r="F701" s="5"/>
      <c r="G701" s="5"/>
      <c r="H701" s="2">
        <v>0</v>
      </c>
      <c r="I701" s="1">
        <v>0</v>
      </c>
      <c r="J701" s="1">
        <v>0</v>
      </c>
      <c r="K701" s="127">
        <f t="shared" si="189"/>
        <v>0</v>
      </c>
      <c r="L701" s="127">
        <f t="shared" si="193"/>
        <v>0</v>
      </c>
      <c r="M701" s="127">
        <f t="shared" si="190"/>
        <v>0</v>
      </c>
      <c r="N701" s="127">
        <f t="shared" si="194"/>
        <v>0</v>
      </c>
      <c r="O701" s="127">
        <f t="shared" si="195"/>
        <v>0</v>
      </c>
      <c r="P701" s="127">
        <f t="shared" si="196"/>
        <v>0</v>
      </c>
      <c r="Q701" s="127">
        <f t="shared" si="197"/>
        <v>0</v>
      </c>
      <c r="R701" s="1">
        <v>0</v>
      </c>
      <c r="S701" s="127">
        <f t="shared" si="198"/>
        <v>0</v>
      </c>
      <c r="T701" s="127">
        <f t="shared" si="191"/>
        <v>0</v>
      </c>
      <c r="U701" s="127">
        <f t="shared" si="199"/>
        <v>0</v>
      </c>
      <c r="W701" s="127">
        <f t="shared" si="200"/>
        <v>0</v>
      </c>
      <c r="X701" s="125">
        <f t="shared" si="201"/>
        <v>0</v>
      </c>
      <c r="Y701" s="125" t="str">
        <f t="shared" si="192"/>
        <v>ok</v>
      </c>
      <c r="Z701" s="125" t="str">
        <f t="shared" si="202"/>
        <v>ok</v>
      </c>
      <c r="AA701" s="125" t="str">
        <f t="shared" si="203"/>
        <v>ok</v>
      </c>
      <c r="AB701" s="125" t="str">
        <f t="shared" si="204"/>
        <v>ok</v>
      </c>
      <c r="AC701" s="125" t="str">
        <f t="shared" si="205"/>
        <v>ok</v>
      </c>
    </row>
    <row r="702" spans="1:29" x14ac:dyDescent="0.2">
      <c r="A702" s="132">
        <f t="shared" si="206"/>
        <v>694</v>
      </c>
      <c r="B702" s="6"/>
      <c r="C702" s="3"/>
      <c r="D702" s="3"/>
      <c r="E702" s="3"/>
      <c r="F702" s="5"/>
      <c r="G702" s="5"/>
      <c r="H702" s="2">
        <v>0</v>
      </c>
      <c r="I702" s="1">
        <v>0</v>
      </c>
      <c r="J702" s="1">
        <v>0</v>
      </c>
      <c r="K702" s="127">
        <f t="shared" si="189"/>
        <v>0</v>
      </c>
      <c r="L702" s="127">
        <f t="shared" si="193"/>
        <v>0</v>
      </c>
      <c r="M702" s="127">
        <f t="shared" si="190"/>
        <v>0</v>
      </c>
      <c r="N702" s="127">
        <f t="shared" si="194"/>
        <v>0</v>
      </c>
      <c r="O702" s="127">
        <f t="shared" si="195"/>
        <v>0</v>
      </c>
      <c r="P702" s="127">
        <f t="shared" si="196"/>
        <v>0</v>
      </c>
      <c r="Q702" s="127">
        <f t="shared" si="197"/>
        <v>0</v>
      </c>
      <c r="R702" s="1">
        <v>0</v>
      </c>
      <c r="S702" s="127">
        <f t="shared" si="198"/>
        <v>0</v>
      </c>
      <c r="T702" s="127">
        <f t="shared" si="191"/>
        <v>0</v>
      </c>
      <c r="U702" s="127">
        <f t="shared" si="199"/>
        <v>0</v>
      </c>
      <c r="W702" s="127">
        <f t="shared" si="200"/>
        <v>0</v>
      </c>
      <c r="X702" s="125">
        <f t="shared" si="201"/>
        <v>0</v>
      </c>
      <c r="Y702" s="125" t="str">
        <f t="shared" si="192"/>
        <v>ok</v>
      </c>
      <c r="Z702" s="125" t="str">
        <f t="shared" si="202"/>
        <v>ok</v>
      </c>
      <c r="AA702" s="125" t="str">
        <f t="shared" si="203"/>
        <v>ok</v>
      </c>
      <c r="AB702" s="125" t="str">
        <f t="shared" si="204"/>
        <v>ok</v>
      </c>
      <c r="AC702" s="125" t="str">
        <f t="shared" si="205"/>
        <v>ok</v>
      </c>
    </row>
    <row r="703" spans="1:29" x14ac:dyDescent="0.2">
      <c r="A703" s="132">
        <f t="shared" si="206"/>
        <v>695</v>
      </c>
      <c r="B703" s="6"/>
      <c r="C703" s="3"/>
      <c r="D703" s="3"/>
      <c r="E703" s="3"/>
      <c r="F703" s="5"/>
      <c r="G703" s="5"/>
      <c r="H703" s="2">
        <v>0</v>
      </c>
      <c r="I703" s="1">
        <v>0</v>
      </c>
      <c r="J703" s="1">
        <v>0</v>
      </c>
      <c r="K703" s="127">
        <f t="shared" si="189"/>
        <v>0</v>
      </c>
      <c r="L703" s="127">
        <f t="shared" si="193"/>
        <v>0</v>
      </c>
      <c r="M703" s="127">
        <f t="shared" si="190"/>
        <v>0</v>
      </c>
      <c r="N703" s="127">
        <f t="shared" si="194"/>
        <v>0</v>
      </c>
      <c r="O703" s="127">
        <f t="shared" si="195"/>
        <v>0</v>
      </c>
      <c r="P703" s="127">
        <f t="shared" si="196"/>
        <v>0</v>
      </c>
      <c r="Q703" s="127">
        <f t="shared" si="197"/>
        <v>0</v>
      </c>
      <c r="R703" s="1">
        <v>0</v>
      </c>
      <c r="S703" s="127">
        <f t="shared" si="198"/>
        <v>0</v>
      </c>
      <c r="T703" s="127">
        <f t="shared" si="191"/>
        <v>0</v>
      </c>
      <c r="U703" s="127">
        <f t="shared" si="199"/>
        <v>0</v>
      </c>
      <c r="W703" s="127">
        <f t="shared" si="200"/>
        <v>0</v>
      </c>
      <c r="X703" s="125">
        <f t="shared" si="201"/>
        <v>0</v>
      </c>
      <c r="Y703" s="125" t="str">
        <f t="shared" si="192"/>
        <v>ok</v>
      </c>
      <c r="Z703" s="125" t="str">
        <f t="shared" si="202"/>
        <v>ok</v>
      </c>
      <c r="AA703" s="125" t="str">
        <f t="shared" si="203"/>
        <v>ok</v>
      </c>
      <c r="AB703" s="125" t="str">
        <f t="shared" si="204"/>
        <v>ok</v>
      </c>
      <c r="AC703" s="125" t="str">
        <f t="shared" si="205"/>
        <v>ok</v>
      </c>
    </row>
    <row r="704" spans="1:29" x14ac:dyDescent="0.2">
      <c r="A704" s="132">
        <f t="shared" si="206"/>
        <v>696</v>
      </c>
      <c r="B704" s="6"/>
      <c r="C704" s="3"/>
      <c r="D704" s="3"/>
      <c r="E704" s="3"/>
      <c r="F704" s="5"/>
      <c r="G704" s="5"/>
      <c r="H704" s="2">
        <v>0</v>
      </c>
      <c r="I704" s="1">
        <v>0</v>
      </c>
      <c r="J704" s="1">
        <v>0</v>
      </c>
      <c r="K704" s="127">
        <f t="shared" si="189"/>
        <v>0</v>
      </c>
      <c r="L704" s="127">
        <f t="shared" si="193"/>
        <v>0</v>
      </c>
      <c r="M704" s="127">
        <f t="shared" si="190"/>
        <v>0</v>
      </c>
      <c r="N704" s="127">
        <f t="shared" si="194"/>
        <v>0</v>
      </c>
      <c r="O704" s="127">
        <f t="shared" si="195"/>
        <v>0</v>
      </c>
      <c r="P704" s="127">
        <f t="shared" si="196"/>
        <v>0</v>
      </c>
      <c r="Q704" s="127">
        <f t="shared" si="197"/>
        <v>0</v>
      </c>
      <c r="R704" s="1">
        <v>0</v>
      </c>
      <c r="S704" s="127">
        <f t="shared" si="198"/>
        <v>0</v>
      </c>
      <c r="T704" s="127">
        <f t="shared" si="191"/>
        <v>0</v>
      </c>
      <c r="U704" s="127">
        <f t="shared" si="199"/>
        <v>0</v>
      </c>
      <c r="W704" s="127">
        <f t="shared" si="200"/>
        <v>0</v>
      </c>
      <c r="X704" s="125">
        <f t="shared" si="201"/>
        <v>0</v>
      </c>
      <c r="Y704" s="125" t="str">
        <f t="shared" si="192"/>
        <v>ok</v>
      </c>
      <c r="Z704" s="125" t="str">
        <f t="shared" si="202"/>
        <v>ok</v>
      </c>
      <c r="AA704" s="125" t="str">
        <f t="shared" si="203"/>
        <v>ok</v>
      </c>
      <c r="AB704" s="125" t="str">
        <f t="shared" si="204"/>
        <v>ok</v>
      </c>
      <c r="AC704" s="125" t="str">
        <f t="shared" si="205"/>
        <v>ok</v>
      </c>
    </row>
    <row r="705" spans="1:29" x14ac:dyDescent="0.2">
      <c r="A705" s="132">
        <f t="shared" si="206"/>
        <v>697</v>
      </c>
      <c r="B705" s="6"/>
      <c r="C705" s="3"/>
      <c r="D705" s="3"/>
      <c r="E705" s="3"/>
      <c r="F705" s="5"/>
      <c r="G705" s="5"/>
      <c r="H705" s="2">
        <v>0</v>
      </c>
      <c r="I705" s="1">
        <v>0</v>
      </c>
      <c r="J705" s="1">
        <v>0</v>
      </c>
      <c r="K705" s="127">
        <f t="shared" si="189"/>
        <v>0</v>
      </c>
      <c r="L705" s="127">
        <f t="shared" si="193"/>
        <v>0</v>
      </c>
      <c r="M705" s="127">
        <f t="shared" si="190"/>
        <v>0</v>
      </c>
      <c r="N705" s="127">
        <f t="shared" si="194"/>
        <v>0</v>
      </c>
      <c r="O705" s="127">
        <f t="shared" si="195"/>
        <v>0</v>
      </c>
      <c r="P705" s="127">
        <f t="shared" si="196"/>
        <v>0</v>
      </c>
      <c r="Q705" s="127">
        <f t="shared" si="197"/>
        <v>0</v>
      </c>
      <c r="R705" s="1">
        <v>0</v>
      </c>
      <c r="S705" s="127">
        <f t="shared" si="198"/>
        <v>0</v>
      </c>
      <c r="T705" s="127">
        <f t="shared" si="191"/>
        <v>0</v>
      </c>
      <c r="U705" s="127">
        <f t="shared" si="199"/>
        <v>0</v>
      </c>
      <c r="W705" s="127">
        <f t="shared" si="200"/>
        <v>0</v>
      </c>
      <c r="X705" s="125">
        <f t="shared" si="201"/>
        <v>0</v>
      </c>
      <c r="Y705" s="125" t="str">
        <f t="shared" si="192"/>
        <v>ok</v>
      </c>
      <c r="Z705" s="125" t="str">
        <f t="shared" si="202"/>
        <v>ok</v>
      </c>
      <c r="AA705" s="125" t="str">
        <f t="shared" si="203"/>
        <v>ok</v>
      </c>
      <c r="AB705" s="125" t="str">
        <f t="shared" si="204"/>
        <v>ok</v>
      </c>
      <c r="AC705" s="125" t="str">
        <f t="shared" si="205"/>
        <v>ok</v>
      </c>
    </row>
    <row r="706" spans="1:29" x14ac:dyDescent="0.2">
      <c r="A706" s="132">
        <f t="shared" si="206"/>
        <v>698</v>
      </c>
      <c r="B706" s="6"/>
      <c r="C706" s="3"/>
      <c r="D706" s="3"/>
      <c r="E706" s="3"/>
      <c r="F706" s="5"/>
      <c r="G706" s="5"/>
      <c r="H706" s="2">
        <v>0</v>
      </c>
      <c r="I706" s="1">
        <v>0</v>
      </c>
      <c r="J706" s="1">
        <v>0</v>
      </c>
      <c r="K706" s="127">
        <f t="shared" si="189"/>
        <v>0</v>
      </c>
      <c r="L706" s="127">
        <f t="shared" si="193"/>
        <v>0</v>
      </c>
      <c r="M706" s="127">
        <f t="shared" si="190"/>
        <v>0</v>
      </c>
      <c r="N706" s="127">
        <f t="shared" si="194"/>
        <v>0</v>
      </c>
      <c r="O706" s="127">
        <f t="shared" si="195"/>
        <v>0</v>
      </c>
      <c r="P706" s="127">
        <f t="shared" si="196"/>
        <v>0</v>
      </c>
      <c r="Q706" s="127">
        <f t="shared" si="197"/>
        <v>0</v>
      </c>
      <c r="R706" s="1">
        <v>0</v>
      </c>
      <c r="S706" s="127">
        <f t="shared" si="198"/>
        <v>0</v>
      </c>
      <c r="T706" s="127">
        <f t="shared" si="191"/>
        <v>0</v>
      </c>
      <c r="U706" s="127">
        <f t="shared" si="199"/>
        <v>0</v>
      </c>
      <c r="W706" s="127">
        <f t="shared" si="200"/>
        <v>0</v>
      </c>
      <c r="X706" s="125">
        <f t="shared" si="201"/>
        <v>0</v>
      </c>
      <c r="Y706" s="125" t="str">
        <f t="shared" si="192"/>
        <v>ok</v>
      </c>
      <c r="Z706" s="125" t="str">
        <f t="shared" si="202"/>
        <v>ok</v>
      </c>
      <c r="AA706" s="125" t="str">
        <f t="shared" si="203"/>
        <v>ok</v>
      </c>
      <c r="AB706" s="125" t="str">
        <f t="shared" si="204"/>
        <v>ok</v>
      </c>
      <c r="AC706" s="125" t="str">
        <f t="shared" si="205"/>
        <v>ok</v>
      </c>
    </row>
    <row r="707" spans="1:29" x14ac:dyDescent="0.2">
      <c r="A707" s="132">
        <f t="shared" si="206"/>
        <v>699</v>
      </c>
      <c r="B707" s="6"/>
      <c r="C707" s="3"/>
      <c r="D707" s="3"/>
      <c r="E707" s="3"/>
      <c r="F707" s="5"/>
      <c r="G707" s="5"/>
      <c r="H707" s="2">
        <v>0</v>
      </c>
      <c r="I707" s="1">
        <v>0</v>
      </c>
      <c r="J707" s="1">
        <v>0</v>
      </c>
      <c r="K707" s="127">
        <f t="shared" si="189"/>
        <v>0</v>
      </c>
      <c r="L707" s="127">
        <f t="shared" si="193"/>
        <v>0</v>
      </c>
      <c r="M707" s="127">
        <f t="shared" si="190"/>
        <v>0</v>
      </c>
      <c r="N707" s="127">
        <f t="shared" si="194"/>
        <v>0</v>
      </c>
      <c r="O707" s="127">
        <f t="shared" si="195"/>
        <v>0</v>
      </c>
      <c r="P707" s="127">
        <f t="shared" si="196"/>
        <v>0</v>
      </c>
      <c r="Q707" s="127">
        <f t="shared" si="197"/>
        <v>0</v>
      </c>
      <c r="R707" s="1">
        <v>0</v>
      </c>
      <c r="S707" s="127">
        <f t="shared" si="198"/>
        <v>0</v>
      </c>
      <c r="T707" s="127">
        <f t="shared" si="191"/>
        <v>0</v>
      </c>
      <c r="U707" s="127">
        <f t="shared" si="199"/>
        <v>0</v>
      </c>
      <c r="W707" s="127">
        <f t="shared" si="200"/>
        <v>0</v>
      </c>
      <c r="X707" s="125">
        <f t="shared" si="201"/>
        <v>0</v>
      </c>
      <c r="Y707" s="125" t="str">
        <f t="shared" si="192"/>
        <v>ok</v>
      </c>
      <c r="Z707" s="125" t="str">
        <f t="shared" si="202"/>
        <v>ok</v>
      </c>
      <c r="AA707" s="125" t="str">
        <f t="shared" si="203"/>
        <v>ok</v>
      </c>
      <c r="AB707" s="125" t="str">
        <f t="shared" si="204"/>
        <v>ok</v>
      </c>
      <c r="AC707" s="125" t="str">
        <f t="shared" si="205"/>
        <v>ok</v>
      </c>
    </row>
    <row r="708" spans="1:29" x14ac:dyDescent="0.2">
      <c r="A708" s="132">
        <f t="shared" si="206"/>
        <v>700</v>
      </c>
      <c r="B708" s="6"/>
      <c r="C708" s="3"/>
      <c r="D708" s="3"/>
      <c r="E708" s="3"/>
      <c r="F708" s="5"/>
      <c r="G708" s="5"/>
      <c r="H708" s="2">
        <v>0</v>
      </c>
      <c r="I708" s="1">
        <v>0</v>
      </c>
      <c r="J708" s="1">
        <v>0</v>
      </c>
      <c r="K708" s="127">
        <f t="shared" si="189"/>
        <v>0</v>
      </c>
      <c r="L708" s="127">
        <f t="shared" si="193"/>
        <v>0</v>
      </c>
      <c r="M708" s="127">
        <f t="shared" si="190"/>
        <v>0</v>
      </c>
      <c r="N708" s="127">
        <f t="shared" si="194"/>
        <v>0</v>
      </c>
      <c r="O708" s="127">
        <f t="shared" si="195"/>
        <v>0</v>
      </c>
      <c r="P708" s="127">
        <f t="shared" si="196"/>
        <v>0</v>
      </c>
      <c r="Q708" s="127">
        <f t="shared" si="197"/>
        <v>0</v>
      </c>
      <c r="R708" s="1">
        <v>0</v>
      </c>
      <c r="S708" s="127">
        <f t="shared" si="198"/>
        <v>0</v>
      </c>
      <c r="T708" s="127">
        <f t="shared" si="191"/>
        <v>0</v>
      </c>
      <c r="U708" s="127">
        <f t="shared" si="199"/>
        <v>0</v>
      </c>
      <c r="W708" s="127">
        <f t="shared" si="200"/>
        <v>0</v>
      </c>
      <c r="X708" s="125">
        <f t="shared" si="201"/>
        <v>0</v>
      </c>
      <c r="Y708" s="125" t="str">
        <f t="shared" si="192"/>
        <v>ok</v>
      </c>
      <c r="Z708" s="125" t="str">
        <f t="shared" si="202"/>
        <v>ok</v>
      </c>
      <c r="AA708" s="125" t="str">
        <f t="shared" si="203"/>
        <v>ok</v>
      </c>
      <c r="AB708" s="125" t="str">
        <f t="shared" si="204"/>
        <v>ok</v>
      </c>
      <c r="AC708" s="125" t="str">
        <f t="shared" si="205"/>
        <v>ok</v>
      </c>
    </row>
    <row r="709" spans="1:29" x14ac:dyDescent="0.2">
      <c r="A709" s="132">
        <f t="shared" si="206"/>
        <v>701</v>
      </c>
      <c r="B709" s="6"/>
      <c r="C709" s="3"/>
      <c r="D709" s="3"/>
      <c r="E709" s="3"/>
      <c r="F709" s="5"/>
      <c r="G709" s="5"/>
      <c r="H709" s="2">
        <v>0</v>
      </c>
      <c r="I709" s="1">
        <v>0</v>
      </c>
      <c r="J709" s="1">
        <v>0</v>
      </c>
      <c r="K709" s="127">
        <f t="shared" si="189"/>
        <v>0</v>
      </c>
      <c r="L709" s="127">
        <f t="shared" si="193"/>
        <v>0</v>
      </c>
      <c r="M709" s="127">
        <f t="shared" si="190"/>
        <v>0</v>
      </c>
      <c r="N709" s="127">
        <f t="shared" si="194"/>
        <v>0</v>
      </c>
      <c r="O709" s="127">
        <f t="shared" si="195"/>
        <v>0</v>
      </c>
      <c r="P709" s="127">
        <f t="shared" si="196"/>
        <v>0</v>
      </c>
      <c r="Q709" s="127">
        <f t="shared" si="197"/>
        <v>0</v>
      </c>
      <c r="R709" s="1">
        <v>0</v>
      </c>
      <c r="S709" s="127">
        <f t="shared" si="198"/>
        <v>0</v>
      </c>
      <c r="T709" s="127">
        <f t="shared" si="191"/>
        <v>0</v>
      </c>
      <c r="U709" s="127">
        <f t="shared" si="199"/>
        <v>0</v>
      </c>
      <c r="W709" s="127">
        <f t="shared" si="200"/>
        <v>0</v>
      </c>
      <c r="X709" s="125">
        <f t="shared" si="201"/>
        <v>0</v>
      </c>
      <c r="Y709" s="125" t="str">
        <f t="shared" si="192"/>
        <v>ok</v>
      </c>
      <c r="Z709" s="125" t="str">
        <f t="shared" si="202"/>
        <v>ok</v>
      </c>
      <c r="AA709" s="125" t="str">
        <f t="shared" si="203"/>
        <v>ok</v>
      </c>
      <c r="AB709" s="125" t="str">
        <f t="shared" si="204"/>
        <v>ok</v>
      </c>
      <c r="AC709" s="125" t="str">
        <f t="shared" si="205"/>
        <v>ok</v>
      </c>
    </row>
    <row r="710" spans="1:29" x14ac:dyDescent="0.2">
      <c r="A710" s="132">
        <f t="shared" si="206"/>
        <v>702</v>
      </c>
      <c r="B710" s="6"/>
      <c r="C710" s="3"/>
      <c r="D710" s="3"/>
      <c r="E710" s="3"/>
      <c r="F710" s="5"/>
      <c r="G710" s="5"/>
      <c r="H710" s="2">
        <v>0</v>
      </c>
      <c r="I710" s="1">
        <v>0</v>
      </c>
      <c r="J710" s="1">
        <v>0</v>
      </c>
      <c r="K710" s="127">
        <f t="shared" si="189"/>
        <v>0</v>
      </c>
      <c r="L710" s="127">
        <f t="shared" si="193"/>
        <v>0</v>
      </c>
      <c r="M710" s="127">
        <f t="shared" si="190"/>
        <v>0</v>
      </c>
      <c r="N710" s="127">
        <f t="shared" si="194"/>
        <v>0</v>
      </c>
      <c r="O710" s="127">
        <f t="shared" si="195"/>
        <v>0</v>
      </c>
      <c r="P710" s="127">
        <f t="shared" si="196"/>
        <v>0</v>
      </c>
      <c r="Q710" s="127">
        <f t="shared" si="197"/>
        <v>0</v>
      </c>
      <c r="R710" s="1">
        <v>0</v>
      </c>
      <c r="S710" s="127">
        <f t="shared" si="198"/>
        <v>0</v>
      </c>
      <c r="T710" s="127">
        <f t="shared" si="191"/>
        <v>0</v>
      </c>
      <c r="U710" s="127">
        <f t="shared" si="199"/>
        <v>0</v>
      </c>
      <c r="W710" s="127">
        <f t="shared" si="200"/>
        <v>0</v>
      </c>
      <c r="X710" s="125">
        <f t="shared" si="201"/>
        <v>0</v>
      </c>
      <c r="Y710" s="125" t="str">
        <f t="shared" si="192"/>
        <v>ok</v>
      </c>
      <c r="Z710" s="125" t="str">
        <f t="shared" si="202"/>
        <v>ok</v>
      </c>
      <c r="AA710" s="125" t="str">
        <f t="shared" si="203"/>
        <v>ok</v>
      </c>
      <c r="AB710" s="125" t="str">
        <f t="shared" si="204"/>
        <v>ok</v>
      </c>
      <c r="AC710" s="125" t="str">
        <f t="shared" si="205"/>
        <v>ok</v>
      </c>
    </row>
    <row r="711" spans="1:29" x14ac:dyDescent="0.2">
      <c r="A711" s="132">
        <f t="shared" si="206"/>
        <v>703</v>
      </c>
      <c r="B711" s="6"/>
      <c r="C711" s="3"/>
      <c r="D711" s="3"/>
      <c r="E711" s="3"/>
      <c r="F711" s="5"/>
      <c r="G711" s="5"/>
      <c r="H711" s="2">
        <v>0</v>
      </c>
      <c r="I711" s="1">
        <v>0</v>
      </c>
      <c r="J711" s="1">
        <v>0</v>
      </c>
      <c r="K711" s="127">
        <f t="shared" si="189"/>
        <v>0</v>
      </c>
      <c r="L711" s="127">
        <f t="shared" si="193"/>
        <v>0</v>
      </c>
      <c r="M711" s="127">
        <f t="shared" si="190"/>
        <v>0</v>
      </c>
      <c r="N711" s="127">
        <f t="shared" si="194"/>
        <v>0</v>
      </c>
      <c r="O711" s="127">
        <f t="shared" si="195"/>
        <v>0</v>
      </c>
      <c r="P711" s="127">
        <f t="shared" si="196"/>
        <v>0</v>
      </c>
      <c r="Q711" s="127">
        <f t="shared" si="197"/>
        <v>0</v>
      </c>
      <c r="R711" s="1">
        <v>0</v>
      </c>
      <c r="S711" s="127">
        <f t="shared" si="198"/>
        <v>0</v>
      </c>
      <c r="T711" s="127">
        <f t="shared" si="191"/>
        <v>0</v>
      </c>
      <c r="U711" s="127">
        <f t="shared" si="199"/>
        <v>0</v>
      </c>
      <c r="W711" s="127">
        <f t="shared" si="200"/>
        <v>0</v>
      </c>
      <c r="X711" s="125">
        <f t="shared" si="201"/>
        <v>0</v>
      </c>
      <c r="Y711" s="125" t="str">
        <f t="shared" si="192"/>
        <v>ok</v>
      </c>
      <c r="Z711" s="125" t="str">
        <f t="shared" si="202"/>
        <v>ok</v>
      </c>
      <c r="AA711" s="125" t="str">
        <f t="shared" si="203"/>
        <v>ok</v>
      </c>
      <c r="AB711" s="125" t="str">
        <f t="shared" si="204"/>
        <v>ok</v>
      </c>
      <c r="AC711" s="125" t="str">
        <f t="shared" si="205"/>
        <v>ok</v>
      </c>
    </row>
    <row r="712" spans="1:29" x14ac:dyDescent="0.2">
      <c r="A712" s="132">
        <f t="shared" si="206"/>
        <v>704</v>
      </c>
      <c r="B712" s="6"/>
      <c r="C712" s="3"/>
      <c r="D712" s="3"/>
      <c r="E712" s="3"/>
      <c r="F712" s="5"/>
      <c r="G712" s="5"/>
      <c r="H712" s="2">
        <v>0</v>
      </c>
      <c r="I712" s="1">
        <v>0</v>
      </c>
      <c r="J712" s="1">
        <v>0</v>
      </c>
      <c r="K712" s="127">
        <f t="shared" si="189"/>
        <v>0</v>
      </c>
      <c r="L712" s="127">
        <f t="shared" si="193"/>
        <v>0</v>
      </c>
      <c r="M712" s="127">
        <f t="shared" si="190"/>
        <v>0</v>
      </c>
      <c r="N712" s="127">
        <f t="shared" si="194"/>
        <v>0</v>
      </c>
      <c r="O712" s="127">
        <f t="shared" si="195"/>
        <v>0</v>
      </c>
      <c r="P712" s="127">
        <f t="shared" si="196"/>
        <v>0</v>
      </c>
      <c r="Q712" s="127">
        <f t="shared" si="197"/>
        <v>0</v>
      </c>
      <c r="R712" s="1">
        <v>0</v>
      </c>
      <c r="S712" s="127">
        <f t="shared" si="198"/>
        <v>0</v>
      </c>
      <c r="T712" s="127">
        <f t="shared" si="191"/>
        <v>0</v>
      </c>
      <c r="U712" s="127">
        <f t="shared" si="199"/>
        <v>0</v>
      </c>
      <c r="W712" s="127">
        <f t="shared" si="200"/>
        <v>0</v>
      </c>
      <c r="X712" s="125">
        <f t="shared" si="201"/>
        <v>0</v>
      </c>
      <c r="Y712" s="125" t="str">
        <f t="shared" si="192"/>
        <v>ok</v>
      </c>
      <c r="Z712" s="125" t="str">
        <f t="shared" si="202"/>
        <v>ok</v>
      </c>
      <c r="AA712" s="125" t="str">
        <f t="shared" si="203"/>
        <v>ok</v>
      </c>
      <c r="AB712" s="125" t="str">
        <f t="shared" si="204"/>
        <v>ok</v>
      </c>
      <c r="AC712" s="125" t="str">
        <f t="shared" si="205"/>
        <v>ok</v>
      </c>
    </row>
    <row r="713" spans="1:29" x14ac:dyDescent="0.2">
      <c r="A713" s="132">
        <f t="shared" si="206"/>
        <v>705</v>
      </c>
      <c r="B713" s="6"/>
      <c r="C713" s="3"/>
      <c r="D713" s="3"/>
      <c r="E713" s="3"/>
      <c r="F713" s="5"/>
      <c r="G713" s="5"/>
      <c r="H713" s="2">
        <v>0</v>
      </c>
      <c r="I713" s="1">
        <v>0</v>
      </c>
      <c r="J713" s="1">
        <v>0</v>
      </c>
      <c r="K713" s="127">
        <f t="shared" ref="K713:K776" si="207">+H713*I713*$K$6</f>
        <v>0</v>
      </c>
      <c r="L713" s="127">
        <f t="shared" si="193"/>
        <v>0</v>
      </c>
      <c r="M713" s="127">
        <f t="shared" ref="M713:M776" si="208">+H713*J713*$M$6</f>
        <v>0</v>
      </c>
      <c r="N713" s="127">
        <f t="shared" si="194"/>
        <v>0</v>
      </c>
      <c r="O713" s="127">
        <f t="shared" si="195"/>
        <v>0</v>
      </c>
      <c r="P713" s="127">
        <f t="shared" si="196"/>
        <v>0</v>
      </c>
      <c r="Q713" s="127">
        <f t="shared" si="197"/>
        <v>0</v>
      </c>
      <c r="R713" s="1">
        <v>0</v>
      </c>
      <c r="S713" s="127">
        <f t="shared" si="198"/>
        <v>0</v>
      </c>
      <c r="T713" s="127">
        <f t="shared" ref="T713:T776" si="209">K713-N713-P713+R713</f>
        <v>0</v>
      </c>
      <c r="U713" s="127">
        <f t="shared" si="199"/>
        <v>0</v>
      </c>
      <c r="W713" s="127">
        <f t="shared" si="200"/>
        <v>0</v>
      </c>
      <c r="X713" s="125">
        <f t="shared" si="201"/>
        <v>0</v>
      </c>
      <c r="Y713" s="125" t="str">
        <f t="shared" ref="Y713:Y776" si="210">IF(X713&gt;=H713,"ok","too many days")</f>
        <v>ok</v>
      </c>
      <c r="Z713" s="125" t="str">
        <f t="shared" si="202"/>
        <v>ok</v>
      </c>
      <c r="AA713" s="125" t="str">
        <f t="shared" si="203"/>
        <v>ok</v>
      </c>
      <c r="AB713" s="125" t="str">
        <f t="shared" si="204"/>
        <v>ok</v>
      </c>
      <c r="AC713" s="125" t="str">
        <f t="shared" si="205"/>
        <v>ok</v>
      </c>
    </row>
    <row r="714" spans="1:29" x14ac:dyDescent="0.2">
      <c r="A714" s="132">
        <f t="shared" si="206"/>
        <v>706</v>
      </c>
      <c r="B714" s="6"/>
      <c r="C714" s="3"/>
      <c r="D714" s="3"/>
      <c r="E714" s="3"/>
      <c r="F714" s="5"/>
      <c r="G714" s="5"/>
      <c r="H714" s="2">
        <v>0</v>
      </c>
      <c r="I714" s="1">
        <v>0</v>
      </c>
      <c r="J714" s="1">
        <v>0</v>
      </c>
      <c r="K714" s="127">
        <f t="shared" si="207"/>
        <v>0</v>
      </c>
      <c r="L714" s="127">
        <f t="shared" ref="L714:L777" si="211">+H714*I714*$L$6</f>
        <v>0</v>
      </c>
      <c r="M714" s="127">
        <f t="shared" si="208"/>
        <v>0</v>
      </c>
      <c r="N714" s="127">
        <f t="shared" ref="N714:N777" si="212">$N$6*H714*I714</f>
        <v>0</v>
      </c>
      <c r="O714" s="127">
        <f t="shared" ref="O714:O777" si="213">$O$6*H714*J714</f>
        <v>0</v>
      </c>
      <c r="P714" s="127">
        <f t="shared" ref="P714:P777" si="214">IF(F714=1,+$H714*$P$6*I714,0)</f>
        <v>0</v>
      </c>
      <c r="Q714" s="127">
        <f t="shared" ref="Q714:Q777" si="215">IF(F714=1,+$H714*$Q$6*J714,0)</f>
        <v>0</v>
      </c>
      <c r="R714" s="1">
        <v>0</v>
      </c>
      <c r="S714" s="127">
        <f t="shared" ref="S714:S777" si="216">+K714+L714+M714-N714-O714-P714-Q714+R714</f>
        <v>0</v>
      </c>
      <c r="T714" s="127">
        <f t="shared" si="209"/>
        <v>0</v>
      </c>
      <c r="U714" s="127">
        <f t="shared" ref="U714:U777" si="217">L714+M714-O714-Q714</f>
        <v>0</v>
      </c>
      <c r="W714" s="127">
        <f t="shared" ref="W714:W777" si="218">$W$6*I714*H714+R714</f>
        <v>0</v>
      </c>
      <c r="X714" s="125">
        <f t="shared" ref="X714:X777" si="219">NETWORKDAYS(D714,E714)</f>
        <v>0</v>
      </c>
      <c r="Y714" s="125" t="str">
        <f t="shared" si="210"/>
        <v>ok</v>
      </c>
      <c r="Z714" s="125" t="str">
        <f t="shared" ref="Z714:Z777" si="220">IF((I714+J714)&lt;=1,"ok","adjust FTE")</f>
        <v>ok</v>
      </c>
      <c r="AA714" s="125" t="str">
        <f t="shared" ref="AA714:AA777" si="221">IF($H714=0,"ok",IF(AND((I714+J714)&lt;=1,(I714+J714)&lt;&gt;0),"ok","adjust FTE"))</f>
        <v>ok</v>
      </c>
      <c r="AB714" s="125" t="str">
        <f t="shared" ref="AB714:AB777" si="222">IF($H714=0,"ok",IF((F714+G714)=1,"ok","adjust count"))</f>
        <v>ok</v>
      </c>
      <c r="AC714" s="125" t="str">
        <f t="shared" ref="AC714:AC777" si="223">IF(AND(Y714="ok",Z714="ok",AA714="ok",AB714="ok"),"ok","false")</f>
        <v>ok</v>
      </c>
    </row>
    <row r="715" spans="1:29" x14ac:dyDescent="0.2">
      <c r="A715" s="132">
        <f t="shared" si="206"/>
        <v>707</v>
      </c>
      <c r="B715" s="6"/>
      <c r="C715" s="3"/>
      <c r="D715" s="3"/>
      <c r="E715" s="3"/>
      <c r="F715" s="5"/>
      <c r="G715" s="5"/>
      <c r="H715" s="2">
        <v>0</v>
      </c>
      <c r="I715" s="1">
        <v>0</v>
      </c>
      <c r="J715" s="1">
        <v>0</v>
      </c>
      <c r="K715" s="127">
        <f t="shared" si="207"/>
        <v>0</v>
      </c>
      <c r="L715" s="127">
        <f t="shared" si="211"/>
        <v>0</v>
      </c>
      <c r="M715" s="127">
        <f t="shared" si="208"/>
        <v>0</v>
      </c>
      <c r="N715" s="127">
        <f t="shared" si="212"/>
        <v>0</v>
      </c>
      <c r="O715" s="127">
        <f t="shared" si="213"/>
        <v>0</v>
      </c>
      <c r="P715" s="127">
        <f t="shared" si="214"/>
        <v>0</v>
      </c>
      <c r="Q715" s="127">
        <f t="shared" si="215"/>
        <v>0</v>
      </c>
      <c r="R715" s="1">
        <v>0</v>
      </c>
      <c r="S715" s="127">
        <f t="shared" si="216"/>
        <v>0</v>
      </c>
      <c r="T715" s="127">
        <f t="shared" si="209"/>
        <v>0</v>
      </c>
      <c r="U715" s="127">
        <f t="shared" si="217"/>
        <v>0</v>
      </c>
      <c r="W715" s="127">
        <f t="shared" si="218"/>
        <v>0</v>
      </c>
      <c r="X715" s="125">
        <f t="shared" si="219"/>
        <v>0</v>
      </c>
      <c r="Y715" s="125" t="str">
        <f t="shared" si="210"/>
        <v>ok</v>
      </c>
      <c r="Z715" s="125" t="str">
        <f t="shared" si="220"/>
        <v>ok</v>
      </c>
      <c r="AA715" s="125" t="str">
        <f t="shared" si="221"/>
        <v>ok</v>
      </c>
      <c r="AB715" s="125" t="str">
        <f t="shared" si="222"/>
        <v>ok</v>
      </c>
      <c r="AC715" s="125" t="str">
        <f t="shared" si="223"/>
        <v>ok</v>
      </c>
    </row>
    <row r="716" spans="1:29" x14ac:dyDescent="0.2">
      <c r="A716" s="132">
        <f t="shared" si="206"/>
        <v>708</v>
      </c>
      <c r="B716" s="6"/>
      <c r="C716" s="3"/>
      <c r="D716" s="3"/>
      <c r="E716" s="3"/>
      <c r="F716" s="5"/>
      <c r="G716" s="5"/>
      <c r="H716" s="2">
        <v>0</v>
      </c>
      <c r="I716" s="1">
        <v>0</v>
      </c>
      <c r="J716" s="1">
        <v>0</v>
      </c>
      <c r="K716" s="127">
        <f t="shared" si="207"/>
        <v>0</v>
      </c>
      <c r="L716" s="127">
        <f t="shared" si="211"/>
        <v>0</v>
      </c>
      <c r="M716" s="127">
        <f t="shared" si="208"/>
        <v>0</v>
      </c>
      <c r="N716" s="127">
        <f t="shared" si="212"/>
        <v>0</v>
      </c>
      <c r="O716" s="127">
        <f t="shared" si="213"/>
        <v>0</v>
      </c>
      <c r="P716" s="127">
        <f t="shared" si="214"/>
        <v>0</v>
      </c>
      <c r="Q716" s="127">
        <f t="shared" si="215"/>
        <v>0</v>
      </c>
      <c r="R716" s="1">
        <v>0</v>
      </c>
      <c r="S716" s="127">
        <f t="shared" si="216"/>
        <v>0</v>
      </c>
      <c r="T716" s="127">
        <f t="shared" si="209"/>
        <v>0</v>
      </c>
      <c r="U716" s="127">
        <f t="shared" si="217"/>
        <v>0</v>
      </c>
      <c r="W716" s="127">
        <f t="shared" si="218"/>
        <v>0</v>
      </c>
      <c r="X716" s="125">
        <f t="shared" si="219"/>
        <v>0</v>
      </c>
      <c r="Y716" s="125" t="str">
        <f t="shared" si="210"/>
        <v>ok</v>
      </c>
      <c r="Z716" s="125" t="str">
        <f t="shared" si="220"/>
        <v>ok</v>
      </c>
      <c r="AA716" s="125" t="str">
        <f t="shared" si="221"/>
        <v>ok</v>
      </c>
      <c r="AB716" s="125" t="str">
        <f t="shared" si="222"/>
        <v>ok</v>
      </c>
      <c r="AC716" s="125" t="str">
        <f t="shared" si="223"/>
        <v>ok</v>
      </c>
    </row>
    <row r="717" spans="1:29" x14ac:dyDescent="0.2">
      <c r="A717" s="132">
        <f t="shared" si="206"/>
        <v>709</v>
      </c>
      <c r="B717" s="6"/>
      <c r="C717" s="3"/>
      <c r="D717" s="3"/>
      <c r="E717" s="3"/>
      <c r="F717" s="5"/>
      <c r="G717" s="5"/>
      <c r="H717" s="2">
        <v>0</v>
      </c>
      <c r="I717" s="1">
        <v>0</v>
      </c>
      <c r="J717" s="1">
        <v>0</v>
      </c>
      <c r="K717" s="127">
        <f t="shared" si="207"/>
        <v>0</v>
      </c>
      <c r="L717" s="127">
        <f t="shared" si="211"/>
        <v>0</v>
      </c>
      <c r="M717" s="127">
        <f t="shared" si="208"/>
        <v>0</v>
      </c>
      <c r="N717" s="127">
        <f t="shared" si="212"/>
        <v>0</v>
      </c>
      <c r="O717" s="127">
        <f t="shared" si="213"/>
        <v>0</v>
      </c>
      <c r="P717" s="127">
        <f t="shared" si="214"/>
        <v>0</v>
      </c>
      <c r="Q717" s="127">
        <f t="shared" si="215"/>
        <v>0</v>
      </c>
      <c r="R717" s="1">
        <v>0</v>
      </c>
      <c r="S717" s="127">
        <f t="shared" si="216"/>
        <v>0</v>
      </c>
      <c r="T717" s="127">
        <f t="shared" si="209"/>
        <v>0</v>
      </c>
      <c r="U717" s="127">
        <f t="shared" si="217"/>
        <v>0</v>
      </c>
      <c r="W717" s="127">
        <f t="shared" si="218"/>
        <v>0</v>
      </c>
      <c r="X717" s="125">
        <f t="shared" si="219"/>
        <v>0</v>
      </c>
      <c r="Y717" s="125" t="str">
        <f t="shared" si="210"/>
        <v>ok</v>
      </c>
      <c r="Z717" s="125" t="str">
        <f t="shared" si="220"/>
        <v>ok</v>
      </c>
      <c r="AA717" s="125" t="str">
        <f t="shared" si="221"/>
        <v>ok</v>
      </c>
      <c r="AB717" s="125" t="str">
        <f t="shared" si="222"/>
        <v>ok</v>
      </c>
      <c r="AC717" s="125" t="str">
        <f t="shared" si="223"/>
        <v>ok</v>
      </c>
    </row>
    <row r="718" spans="1:29" x14ac:dyDescent="0.2">
      <c r="A718" s="132">
        <f t="shared" si="206"/>
        <v>710</v>
      </c>
      <c r="B718" s="6"/>
      <c r="C718" s="3"/>
      <c r="D718" s="3"/>
      <c r="E718" s="3"/>
      <c r="F718" s="5"/>
      <c r="G718" s="5"/>
      <c r="H718" s="2">
        <v>0</v>
      </c>
      <c r="I718" s="1">
        <v>0</v>
      </c>
      <c r="J718" s="1">
        <v>0</v>
      </c>
      <c r="K718" s="127">
        <f t="shared" si="207"/>
        <v>0</v>
      </c>
      <c r="L718" s="127">
        <f t="shared" si="211"/>
        <v>0</v>
      </c>
      <c r="M718" s="127">
        <f t="shared" si="208"/>
        <v>0</v>
      </c>
      <c r="N718" s="127">
        <f t="shared" si="212"/>
        <v>0</v>
      </c>
      <c r="O718" s="127">
        <f t="shared" si="213"/>
        <v>0</v>
      </c>
      <c r="P718" s="127">
        <f t="shared" si="214"/>
        <v>0</v>
      </c>
      <c r="Q718" s="127">
        <f t="shared" si="215"/>
        <v>0</v>
      </c>
      <c r="R718" s="1">
        <v>0</v>
      </c>
      <c r="S718" s="127">
        <f t="shared" si="216"/>
        <v>0</v>
      </c>
      <c r="T718" s="127">
        <f t="shared" si="209"/>
        <v>0</v>
      </c>
      <c r="U718" s="127">
        <f t="shared" si="217"/>
        <v>0</v>
      </c>
      <c r="W718" s="127">
        <f t="shared" si="218"/>
        <v>0</v>
      </c>
      <c r="X718" s="125">
        <f t="shared" si="219"/>
        <v>0</v>
      </c>
      <c r="Y718" s="125" t="str">
        <f t="shared" si="210"/>
        <v>ok</v>
      </c>
      <c r="Z718" s="125" t="str">
        <f t="shared" si="220"/>
        <v>ok</v>
      </c>
      <c r="AA718" s="125" t="str">
        <f t="shared" si="221"/>
        <v>ok</v>
      </c>
      <c r="AB718" s="125" t="str">
        <f t="shared" si="222"/>
        <v>ok</v>
      </c>
      <c r="AC718" s="125" t="str">
        <f t="shared" si="223"/>
        <v>ok</v>
      </c>
    </row>
    <row r="719" spans="1:29" x14ac:dyDescent="0.2">
      <c r="A719" s="132">
        <f t="shared" si="206"/>
        <v>711</v>
      </c>
      <c r="B719" s="6"/>
      <c r="C719" s="3"/>
      <c r="D719" s="3"/>
      <c r="E719" s="3"/>
      <c r="F719" s="5"/>
      <c r="G719" s="5"/>
      <c r="H719" s="2">
        <v>0</v>
      </c>
      <c r="I719" s="1">
        <v>0</v>
      </c>
      <c r="J719" s="1">
        <v>0</v>
      </c>
      <c r="K719" s="127">
        <f t="shared" si="207"/>
        <v>0</v>
      </c>
      <c r="L719" s="127">
        <f t="shared" si="211"/>
        <v>0</v>
      </c>
      <c r="M719" s="127">
        <f t="shared" si="208"/>
        <v>0</v>
      </c>
      <c r="N719" s="127">
        <f t="shared" si="212"/>
        <v>0</v>
      </c>
      <c r="O719" s="127">
        <f t="shared" si="213"/>
        <v>0</v>
      </c>
      <c r="P719" s="127">
        <f t="shared" si="214"/>
        <v>0</v>
      </c>
      <c r="Q719" s="127">
        <f t="shared" si="215"/>
        <v>0</v>
      </c>
      <c r="R719" s="1">
        <v>0</v>
      </c>
      <c r="S719" s="127">
        <f t="shared" si="216"/>
        <v>0</v>
      </c>
      <c r="T719" s="127">
        <f t="shared" si="209"/>
        <v>0</v>
      </c>
      <c r="U719" s="127">
        <f t="shared" si="217"/>
        <v>0</v>
      </c>
      <c r="W719" s="127">
        <f t="shared" si="218"/>
        <v>0</v>
      </c>
      <c r="X719" s="125">
        <f t="shared" si="219"/>
        <v>0</v>
      </c>
      <c r="Y719" s="125" t="str">
        <f t="shared" si="210"/>
        <v>ok</v>
      </c>
      <c r="Z719" s="125" t="str">
        <f t="shared" si="220"/>
        <v>ok</v>
      </c>
      <c r="AA719" s="125" t="str">
        <f t="shared" si="221"/>
        <v>ok</v>
      </c>
      <c r="AB719" s="125" t="str">
        <f t="shared" si="222"/>
        <v>ok</v>
      </c>
      <c r="AC719" s="125" t="str">
        <f t="shared" si="223"/>
        <v>ok</v>
      </c>
    </row>
    <row r="720" spans="1:29" x14ac:dyDescent="0.2">
      <c r="A720" s="132">
        <f t="shared" si="206"/>
        <v>712</v>
      </c>
      <c r="B720" s="6"/>
      <c r="C720" s="3"/>
      <c r="D720" s="3"/>
      <c r="E720" s="3"/>
      <c r="F720" s="5"/>
      <c r="G720" s="5"/>
      <c r="H720" s="2">
        <v>0</v>
      </c>
      <c r="I720" s="1">
        <v>0</v>
      </c>
      <c r="J720" s="1">
        <v>0</v>
      </c>
      <c r="K720" s="127">
        <f t="shared" si="207"/>
        <v>0</v>
      </c>
      <c r="L720" s="127">
        <f t="shared" si="211"/>
        <v>0</v>
      </c>
      <c r="M720" s="127">
        <f t="shared" si="208"/>
        <v>0</v>
      </c>
      <c r="N720" s="127">
        <f t="shared" si="212"/>
        <v>0</v>
      </c>
      <c r="O720" s="127">
        <f t="shared" si="213"/>
        <v>0</v>
      </c>
      <c r="P720" s="127">
        <f t="shared" si="214"/>
        <v>0</v>
      </c>
      <c r="Q720" s="127">
        <f t="shared" si="215"/>
        <v>0</v>
      </c>
      <c r="R720" s="1">
        <v>0</v>
      </c>
      <c r="S720" s="127">
        <f t="shared" si="216"/>
        <v>0</v>
      </c>
      <c r="T720" s="127">
        <f t="shared" si="209"/>
        <v>0</v>
      </c>
      <c r="U720" s="127">
        <f t="shared" si="217"/>
        <v>0</v>
      </c>
      <c r="W720" s="127">
        <f t="shared" si="218"/>
        <v>0</v>
      </c>
      <c r="X720" s="125">
        <f t="shared" si="219"/>
        <v>0</v>
      </c>
      <c r="Y720" s="125" t="str">
        <f t="shared" si="210"/>
        <v>ok</v>
      </c>
      <c r="Z720" s="125" t="str">
        <f t="shared" si="220"/>
        <v>ok</v>
      </c>
      <c r="AA720" s="125" t="str">
        <f t="shared" si="221"/>
        <v>ok</v>
      </c>
      <c r="AB720" s="125" t="str">
        <f t="shared" si="222"/>
        <v>ok</v>
      </c>
      <c r="AC720" s="125" t="str">
        <f t="shared" si="223"/>
        <v>ok</v>
      </c>
    </row>
    <row r="721" spans="1:29" x14ac:dyDescent="0.2">
      <c r="A721" s="132">
        <f t="shared" si="206"/>
        <v>713</v>
      </c>
      <c r="B721" s="6"/>
      <c r="C721" s="3"/>
      <c r="D721" s="3"/>
      <c r="E721" s="3"/>
      <c r="F721" s="5"/>
      <c r="G721" s="5"/>
      <c r="H721" s="2">
        <v>0</v>
      </c>
      <c r="I721" s="1">
        <v>0</v>
      </c>
      <c r="J721" s="1">
        <v>0</v>
      </c>
      <c r="K721" s="127">
        <f t="shared" si="207"/>
        <v>0</v>
      </c>
      <c r="L721" s="127">
        <f t="shared" si="211"/>
        <v>0</v>
      </c>
      <c r="M721" s="127">
        <f t="shared" si="208"/>
        <v>0</v>
      </c>
      <c r="N721" s="127">
        <f t="shared" si="212"/>
        <v>0</v>
      </c>
      <c r="O721" s="127">
        <f t="shared" si="213"/>
        <v>0</v>
      </c>
      <c r="P721" s="127">
        <f t="shared" si="214"/>
        <v>0</v>
      </c>
      <c r="Q721" s="127">
        <f t="shared" si="215"/>
        <v>0</v>
      </c>
      <c r="R721" s="1">
        <v>0</v>
      </c>
      <c r="S721" s="127">
        <f t="shared" si="216"/>
        <v>0</v>
      </c>
      <c r="T721" s="127">
        <f t="shared" si="209"/>
        <v>0</v>
      </c>
      <c r="U721" s="127">
        <f t="shared" si="217"/>
        <v>0</v>
      </c>
      <c r="W721" s="127">
        <f t="shared" si="218"/>
        <v>0</v>
      </c>
      <c r="X721" s="125">
        <f t="shared" si="219"/>
        <v>0</v>
      </c>
      <c r="Y721" s="125" t="str">
        <f t="shared" si="210"/>
        <v>ok</v>
      </c>
      <c r="Z721" s="125" t="str">
        <f t="shared" si="220"/>
        <v>ok</v>
      </c>
      <c r="AA721" s="125" t="str">
        <f t="shared" si="221"/>
        <v>ok</v>
      </c>
      <c r="AB721" s="125" t="str">
        <f t="shared" si="222"/>
        <v>ok</v>
      </c>
      <c r="AC721" s="125" t="str">
        <f t="shared" si="223"/>
        <v>ok</v>
      </c>
    </row>
    <row r="722" spans="1:29" x14ac:dyDescent="0.2">
      <c r="A722" s="132">
        <f t="shared" si="206"/>
        <v>714</v>
      </c>
      <c r="B722" s="6"/>
      <c r="C722" s="3"/>
      <c r="D722" s="3"/>
      <c r="E722" s="3"/>
      <c r="F722" s="5"/>
      <c r="G722" s="5"/>
      <c r="H722" s="2">
        <v>0</v>
      </c>
      <c r="I722" s="1">
        <v>0</v>
      </c>
      <c r="J722" s="1">
        <v>0</v>
      </c>
      <c r="K722" s="127">
        <f t="shared" si="207"/>
        <v>0</v>
      </c>
      <c r="L722" s="127">
        <f t="shared" si="211"/>
        <v>0</v>
      </c>
      <c r="M722" s="127">
        <f t="shared" si="208"/>
        <v>0</v>
      </c>
      <c r="N722" s="127">
        <f t="shared" si="212"/>
        <v>0</v>
      </c>
      <c r="O722" s="127">
        <f t="shared" si="213"/>
        <v>0</v>
      </c>
      <c r="P722" s="127">
        <f t="shared" si="214"/>
        <v>0</v>
      </c>
      <c r="Q722" s="127">
        <f t="shared" si="215"/>
        <v>0</v>
      </c>
      <c r="R722" s="1">
        <v>0</v>
      </c>
      <c r="S722" s="127">
        <f t="shared" si="216"/>
        <v>0</v>
      </c>
      <c r="T722" s="127">
        <f t="shared" si="209"/>
        <v>0</v>
      </c>
      <c r="U722" s="127">
        <f t="shared" si="217"/>
        <v>0</v>
      </c>
      <c r="W722" s="127">
        <f t="shared" si="218"/>
        <v>0</v>
      </c>
      <c r="X722" s="125">
        <f t="shared" si="219"/>
        <v>0</v>
      </c>
      <c r="Y722" s="125" t="str">
        <f t="shared" si="210"/>
        <v>ok</v>
      </c>
      <c r="Z722" s="125" t="str">
        <f t="shared" si="220"/>
        <v>ok</v>
      </c>
      <c r="AA722" s="125" t="str">
        <f t="shared" si="221"/>
        <v>ok</v>
      </c>
      <c r="AB722" s="125" t="str">
        <f t="shared" si="222"/>
        <v>ok</v>
      </c>
      <c r="AC722" s="125" t="str">
        <f t="shared" si="223"/>
        <v>ok</v>
      </c>
    </row>
    <row r="723" spans="1:29" x14ac:dyDescent="0.2">
      <c r="A723" s="132">
        <f t="shared" si="206"/>
        <v>715</v>
      </c>
      <c r="B723" s="6"/>
      <c r="C723" s="3"/>
      <c r="D723" s="3"/>
      <c r="E723" s="3"/>
      <c r="F723" s="5"/>
      <c r="G723" s="5"/>
      <c r="H723" s="2">
        <v>0</v>
      </c>
      <c r="I723" s="1">
        <v>0</v>
      </c>
      <c r="J723" s="1">
        <v>0</v>
      </c>
      <c r="K723" s="127">
        <f t="shared" si="207"/>
        <v>0</v>
      </c>
      <c r="L723" s="127">
        <f t="shared" si="211"/>
        <v>0</v>
      </c>
      <c r="M723" s="127">
        <f t="shared" si="208"/>
        <v>0</v>
      </c>
      <c r="N723" s="127">
        <f t="shared" si="212"/>
        <v>0</v>
      </c>
      <c r="O723" s="127">
        <f t="shared" si="213"/>
        <v>0</v>
      </c>
      <c r="P723" s="127">
        <f t="shared" si="214"/>
        <v>0</v>
      </c>
      <c r="Q723" s="127">
        <f t="shared" si="215"/>
        <v>0</v>
      </c>
      <c r="R723" s="1">
        <v>0</v>
      </c>
      <c r="S723" s="127">
        <f t="shared" si="216"/>
        <v>0</v>
      </c>
      <c r="T723" s="127">
        <f t="shared" si="209"/>
        <v>0</v>
      </c>
      <c r="U723" s="127">
        <f t="shared" si="217"/>
        <v>0</v>
      </c>
      <c r="W723" s="127">
        <f t="shared" si="218"/>
        <v>0</v>
      </c>
      <c r="X723" s="125">
        <f t="shared" si="219"/>
        <v>0</v>
      </c>
      <c r="Y723" s="125" t="str">
        <f t="shared" si="210"/>
        <v>ok</v>
      </c>
      <c r="Z723" s="125" t="str">
        <f t="shared" si="220"/>
        <v>ok</v>
      </c>
      <c r="AA723" s="125" t="str">
        <f t="shared" si="221"/>
        <v>ok</v>
      </c>
      <c r="AB723" s="125" t="str">
        <f t="shared" si="222"/>
        <v>ok</v>
      </c>
      <c r="AC723" s="125" t="str">
        <f t="shared" si="223"/>
        <v>ok</v>
      </c>
    </row>
    <row r="724" spans="1:29" x14ac:dyDescent="0.2">
      <c r="A724" s="132">
        <f t="shared" si="206"/>
        <v>716</v>
      </c>
      <c r="B724" s="6"/>
      <c r="C724" s="3"/>
      <c r="D724" s="3"/>
      <c r="E724" s="3"/>
      <c r="F724" s="5"/>
      <c r="G724" s="5"/>
      <c r="H724" s="2">
        <v>0</v>
      </c>
      <c r="I724" s="1">
        <v>0</v>
      </c>
      <c r="J724" s="1">
        <v>0</v>
      </c>
      <c r="K724" s="127">
        <f t="shared" si="207"/>
        <v>0</v>
      </c>
      <c r="L724" s="127">
        <f t="shared" si="211"/>
        <v>0</v>
      </c>
      <c r="M724" s="127">
        <f t="shared" si="208"/>
        <v>0</v>
      </c>
      <c r="N724" s="127">
        <f t="shared" si="212"/>
        <v>0</v>
      </c>
      <c r="O724" s="127">
        <f t="shared" si="213"/>
        <v>0</v>
      </c>
      <c r="P724" s="127">
        <f t="shared" si="214"/>
        <v>0</v>
      </c>
      <c r="Q724" s="127">
        <f t="shared" si="215"/>
        <v>0</v>
      </c>
      <c r="R724" s="1">
        <v>0</v>
      </c>
      <c r="S724" s="127">
        <f t="shared" si="216"/>
        <v>0</v>
      </c>
      <c r="T724" s="127">
        <f t="shared" si="209"/>
        <v>0</v>
      </c>
      <c r="U724" s="127">
        <f t="shared" si="217"/>
        <v>0</v>
      </c>
      <c r="W724" s="127">
        <f t="shared" si="218"/>
        <v>0</v>
      </c>
      <c r="X724" s="125">
        <f t="shared" si="219"/>
        <v>0</v>
      </c>
      <c r="Y724" s="125" t="str">
        <f t="shared" si="210"/>
        <v>ok</v>
      </c>
      <c r="Z724" s="125" t="str">
        <f t="shared" si="220"/>
        <v>ok</v>
      </c>
      <c r="AA724" s="125" t="str">
        <f t="shared" si="221"/>
        <v>ok</v>
      </c>
      <c r="AB724" s="125" t="str">
        <f t="shared" si="222"/>
        <v>ok</v>
      </c>
      <c r="AC724" s="125" t="str">
        <f t="shared" si="223"/>
        <v>ok</v>
      </c>
    </row>
    <row r="725" spans="1:29" x14ac:dyDescent="0.2">
      <c r="A725" s="132">
        <f t="shared" si="206"/>
        <v>717</v>
      </c>
      <c r="B725" s="6"/>
      <c r="C725" s="3"/>
      <c r="D725" s="3"/>
      <c r="E725" s="3"/>
      <c r="F725" s="5"/>
      <c r="G725" s="5"/>
      <c r="H725" s="2">
        <v>0</v>
      </c>
      <c r="I725" s="1">
        <v>0</v>
      </c>
      <c r="J725" s="1">
        <v>0</v>
      </c>
      <c r="K725" s="127">
        <f t="shared" si="207"/>
        <v>0</v>
      </c>
      <c r="L725" s="127">
        <f t="shared" si="211"/>
        <v>0</v>
      </c>
      <c r="M725" s="127">
        <f t="shared" si="208"/>
        <v>0</v>
      </c>
      <c r="N725" s="127">
        <f t="shared" si="212"/>
        <v>0</v>
      </c>
      <c r="O725" s="127">
        <f t="shared" si="213"/>
        <v>0</v>
      </c>
      <c r="P725" s="127">
        <f t="shared" si="214"/>
        <v>0</v>
      </c>
      <c r="Q725" s="127">
        <f t="shared" si="215"/>
        <v>0</v>
      </c>
      <c r="R725" s="1">
        <v>0</v>
      </c>
      <c r="S725" s="127">
        <f t="shared" si="216"/>
        <v>0</v>
      </c>
      <c r="T725" s="127">
        <f t="shared" si="209"/>
        <v>0</v>
      </c>
      <c r="U725" s="127">
        <f t="shared" si="217"/>
        <v>0</v>
      </c>
      <c r="W725" s="127">
        <f t="shared" si="218"/>
        <v>0</v>
      </c>
      <c r="X725" s="125">
        <f t="shared" si="219"/>
        <v>0</v>
      </c>
      <c r="Y725" s="125" t="str">
        <f t="shared" si="210"/>
        <v>ok</v>
      </c>
      <c r="Z725" s="125" t="str">
        <f t="shared" si="220"/>
        <v>ok</v>
      </c>
      <c r="AA725" s="125" t="str">
        <f t="shared" si="221"/>
        <v>ok</v>
      </c>
      <c r="AB725" s="125" t="str">
        <f t="shared" si="222"/>
        <v>ok</v>
      </c>
      <c r="AC725" s="125" t="str">
        <f t="shared" si="223"/>
        <v>ok</v>
      </c>
    </row>
    <row r="726" spans="1:29" x14ac:dyDescent="0.2">
      <c r="A726" s="132">
        <f t="shared" si="206"/>
        <v>718</v>
      </c>
      <c r="B726" s="6"/>
      <c r="C726" s="3"/>
      <c r="D726" s="3"/>
      <c r="E726" s="3"/>
      <c r="F726" s="5"/>
      <c r="G726" s="5"/>
      <c r="H726" s="2">
        <v>0</v>
      </c>
      <c r="I726" s="1">
        <v>0</v>
      </c>
      <c r="J726" s="1">
        <v>0</v>
      </c>
      <c r="K726" s="127">
        <f t="shared" si="207"/>
        <v>0</v>
      </c>
      <c r="L726" s="127">
        <f t="shared" si="211"/>
        <v>0</v>
      </c>
      <c r="M726" s="127">
        <f t="shared" si="208"/>
        <v>0</v>
      </c>
      <c r="N726" s="127">
        <f t="shared" si="212"/>
        <v>0</v>
      </c>
      <c r="O726" s="127">
        <f t="shared" si="213"/>
        <v>0</v>
      </c>
      <c r="P726" s="127">
        <f t="shared" si="214"/>
        <v>0</v>
      </c>
      <c r="Q726" s="127">
        <f t="shared" si="215"/>
        <v>0</v>
      </c>
      <c r="R726" s="1">
        <v>0</v>
      </c>
      <c r="S726" s="127">
        <f t="shared" si="216"/>
        <v>0</v>
      </c>
      <c r="T726" s="127">
        <f t="shared" si="209"/>
        <v>0</v>
      </c>
      <c r="U726" s="127">
        <f t="shared" si="217"/>
        <v>0</v>
      </c>
      <c r="W726" s="127">
        <f t="shared" si="218"/>
        <v>0</v>
      </c>
      <c r="X726" s="125">
        <f t="shared" si="219"/>
        <v>0</v>
      </c>
      <c r="Y726" s="125" t="str">
        <f t="shared" si="210"/>
        <v>ok</v>
      </c>
      <c r="Z726" s="125" t="str">
        <f t="shared" si="220"/>
        <v>ok</v>
      </c>
      <c r="AA726" s="125" t="str">
        <f t="shared" si="221"/>
        <v>ok</v>
      </c>
      <c r="AB726" s="125" t="str">
        <f t="shared" si="222"/>
        <v>ok</v>
      </c>
      <c r="AC726" s="125" t="str">
        <f t="shared" si="223"/>
        <v>ok</v>
      </c>
    </row>
    <row r="727" spans="1:29" x14ac:dyDescent="0.2">
      <c r="A727" s="132">
        <f t="shared" si="206"/>
        <v>719</v>
      </c>
      <c r="B727" s="6"/>
      <c r="C727" s="3"/>
      <c r="D727" s="3"/>
      <c r="E727" s="3"/>
      <c r="F727" s="5"/>
      <c r="G727" s="5"/>
      <c r="H727" s="2">
        <v>0</v>
      </c>
      <c r="I727" s="1">
        <v>0</v>
      </c>
      <c r="J727" s="1">
        <v>0</v>
      </c>
      <c r="K727" s="127">
        <f t="shared" si="207"/>
        <v>0</v>
      </c>
      <c r="L727" s="127">
        <f t="shared" si="211"/>
        <v>0</v>
      </c>
      <c r="M727" s="127">
        <f t="shared" si="208"/>
        <v>0</v>
      </c>
      <c r="N727" s="127">
        <f t="shared" si="212"/>
        <v>0</v>
      </c>
      <c r="O727" s="127">
        <f t="shared" si="213"/>
        <v>0</v>
      </c>
      <c r="P727" s="127">
        <f t="shared" si="214"/>
        <v>0</v>
      </c>
      <c r="Q727" s="127">
        <f t="shared" si="215"/>
        <v>0</v>
      </c>
      <c r="R727" s="1">
        <v>0</v>
      </c>
      <c r="S727" s="127">
        <f t="shared" si="216"/>
        <v>0</v>
      </c>
      <c r="T727" s="127">
        <f t="shared" si="209"/>
        <v>0</v>
      </c>
      <c r="U727" s="127">
        <f t="shared" si="217"/>
        <v>0</v>
      </c>
      <c r="W727" s="127">
        <f t="shared" si="218"/>
        <v>0</v>
      </c>
      <c r="X727" s="125">
        <f t="shared" si="219"/>
        <v>0</v>
      </c>
      <c r="Y727" s="125" t="str">
        <f t="shared" si="210"/>
        <v>ok</v>
      </c>
      <c r="Z727" s="125" t="str">
        <f t="shared" si="220"/>
        <v>ok</v>
      </c>
      <c r="AA727" s="125" t="str">
        <f t="shared" si="221"/>
        <v>ok</v>
      </c>
      <c r="AB727" s="125" t="str">
        <f t="shared" si="222"/>
        <v>ok</v>
      </c>
      <c r="AC727" s="125" t="str">
        <f t="shared" si="223"/>
        <v>ok</v>
      </c>
    </row>
    <row r="728" spans="1:29" x14ac:dyDescent="0.2">
      <c r="A728" s="132">
        <f t="shared" si="206"/>
        <v>720</v>
      </c>
      <c r="B728" s="6"/>
      <c r="C728" s="3"/>
      <c r="D728" s="3"/>
      <c r="E728" s="3"/>
      <c r="F728" s="5"/>
      <c r="G728" s="5"/>
      <c r="H728" s="2">
        <v>0</v>
      </c>
      <c r="I728" s="1">
        <v>0</v>
      </c>
      <c r="J728" s="1">
        <v>0</v>
      </c>
      <c r="K728" s="127">
        <f t="shared" si="207"/>
        <v>0</v>
      </c>
      <c r="L728" s="127">
        <f t="shared" si="211"/>
        <v>0</v>
      </c>
      <c r="M728" s="127">
        <f t="shared" si="208"/>
        <v>0</v>
      </c>
      <c r="N728" s="127">
        <f t="shared" si="212"/>
        <v>0</v>
      </c>
      <c r="O728" s="127">
        <f t="shared" si="213"/>
        <v>0</v>
      </c>
      <c r="P728" s="127">
        <f t="shared" si="214"/>
        <v>0</v>
      </c>
      <c r="Q728" s="127">
        <f t="shared" si="215"/>
        <v>0</v>
      </c>
      <c r="R728" s="1">
        <v>0</v>
      </c>
      <c r="S728" s="127">
        <f t="shared" si="216"/>
        <v>0</v>
      </c>
      <c r="T728" s="127">
        <f t="shared" si="209"/>
        <v>0</v>
      </c>
      <c r="U728" s="127">
        <f t="shared" si="217"/>
        <v>0</v>
      </c>
      <c r="W728" s="127">
        <f t="shared" si="218"/>
        <v>0</v>
      </c>
      <c r="X728" s="125">
        <f t="shared" si="219"/>
        <v>0</v>
      </c>
      <c r="Y728" s="125" t="str">
        <f t="shared" si="210"/>
        <v>ok</v>
      </c>
      <c r="Z728" s="125" t="str">
        <f t="shared" si="220"/>
        <v>ok</v>
      </c>
      <c r="AA728" s="125" t="str">
        <f t="shared" si="221"/>
        <v>ok</v>
      </c>
      <c r="AB728" s="125" t="str">
        <f t="shared" si="222"/>
        <v>ok</v>
      </c>
      <c r="AC728" s="125" t="str">
        <f t="shared" si="223"/>
        <v>ok</v>
      </c>
    </row>
    <row r="729" spans="1:29" x14ac:dyDescent="0.2">
      <c r="A729" s="132">
        <f t="shared" si="206"/>
        <v>721</v>
      </c>
      <c r="B729" s="6"/>
      <c r="C729" s="3"/>
      <c r="D729" s="3"/>
      <c r="E729" s="3"/>
      <c r="F729" s="5"/>
      <c r="G729" s="5"/>
      <c r="H729" s="2">
        <v>0</v>
      </c>
      <c r="I729" s="1">
        <v>0</v>
      </c>
      <c r="J729" s="1">
        <v>0</v>
      </c>
      <c r="K729" s="127">
        <f t="shared" si="207"/>
        <v>0</v>
      </c>
      <c r="L729" s="127">
        <f t="shared" si="211"/>
        <v>0</v>
      </c>
      <c r="M729" s="127">
        <f t="shared" si="208"/>
        <v>0</v>
      </c>
      <c r="N729" s="127">
        <f t="shared" si="212"/>
        <v>0</v>
      </c>
      <c r="O729" s="127">
        <f t="shared" si="213"/>
        <v>0</v>
      </c>
      <c r="P729" s="127">
        <f t="shared" si="214"/>
        <v>0</v>
      </c>
      <c r="Q729" s="127">
        <f t="shared" si="215"/>
        <v>0</v>
      </c>
      <c r="R729" s="1">
        <v>0</v>
      </c>
      <c r="S729" s="127">
        <f t="shared" si="216"/>
        <v>0</v>
      </c>
      <c r="T729" s="127">
        <f t="shared" si="209"/>
        <v>0</v>
      </c>
      <c r="U729" s="127">
        <f t="shared" si="217"/>
        <v>0</v>
      </c>
      <c r="W729" s="127">
        <f t="shared" si="218"/>
        <v>0</v>
      </c>
      <c r="X729" s="125">
        <f t="shared" si="219"/>
        <v>0</v>
      </c>
      <c r="Y729" s="125" t="str">
        <f t="shared" si="210"/>
        <v>ok</v>
      </c>
      <c r="Z729" s="125" t="str">
        <f t="shared" si="220"/>
        <v>ok</v>
      </c>
      <c r="AA729" s="125" t="str">
        <f t="shared" si="221"/>
        <v>ok</v>
      </c>
      <c r="AB729" s="125" t="str">
        <f t="shared" si="222"/>
        <v>ok</v>
      </c>
      <c r="AC729" s="125" t="str">
        <f t="shared" si="223"/>
        <v>ok</v>
      </c>
    </row>
    <row r="730" spans="1:29" x14ac:dyDescent="0.2">
      <c r="A730" s="132">
        <f t="shared" si="206"/>
        <v>722</v>
      </c>
      <c r="B730" s="6"/>
      <c r="C730" s="3"/>
      <c r="D730" s="3"/>
      <c r="E730" s="3"/>
      <c r="F730" s="5"/>
      <c r="G730" s="5"/>
      <c r="H730" s="2">
        <v>0</v>
      </c>
      <c r="I730" s="1">
        <v>0</v>
      </c>
      <c r="J730" s="1">
        <v>0</v>
      </c>
      <c r="K730" s="127">
        <f t="shared" si="207"/>
        <v>0</v>
      </c>
      <c r="L730" s="127">
        <f t="shared" si="211"/>
        <v>0</v>
      </c>
      <c r="M730" s="127">
        <f t="shared" si="208"/>
        <v>0</v>
      </c>
      <c r="N730" s="127">
        <f t="shared" si="212"/>
        <v>0</v>
      </c>
      <c r="O730" s="127">
        <f t="shared" si="213"/>
        <v>0</v>
      </c>
      <c r="P730" s="127">
        <f t="shared" si="214"/>
        <v>0</v>
      </c>
      <c r="Q730" s="127">
        <f t="shared" si="215"/>
        <v>0</v>
      </c>
      <c r="R730" s="1">
        <v>0</v>
      </c>
      <c r="S730" s="127">
        <f t="shared" si="216"/>
        <v>0</v>
      </c>
      <c r="T730" s="127">
        <f t="shared" si="209"/>
        <v>0</v>
      </c>
      <c r="U730" s="127">
        <f t="shared" si="217"/>
        <v>0</v>
      </c>
      <c r="W730" s="127">
        <f t="shared" si="218"/>
        <v>0</v>
      </c>
      <c r="X730" s="125">
        <f t="shared" si="219"/>
        <v>0</v>
      </c>
      <c r="Y730" s="125" t="str">
        <f t="shared" si="210"/>
        <v>ok</v>
      </c>
      <c r="Z730" s="125" t="str">
        <f t="shared" si="220"/>
        <v>ok</v>
      </c>
      <c r="AA730" s="125" t="str">
        <f t="shared" si="221"/>
        <v>ok</v>
      </c>
      <c r="AB730" s="125" t="str">
        <f t="shared" si="222"/>
        <v>ok</v>
      </c>
      <c r="AC730" s="125" t="str">
        <f t="shared" si="223"/>
        <v>ok</v>
      </c>
    </row>
    <row r="731" spans="1:29" x14ac:dyDescent="0.2">
      <c r="A731" s="132">
        <f t="shared" si="206"/>
        <v>723</v>
      </c>
      <c r="B731" s="6"/>
      <c r="C731" s="3"/>
      <c r="D731" s="3"/>
      <c r="E731" s="3"/>
      <c r="F731" s="5"/>
      <c r="G731" s="5"/>
      <c r="H731" s="2">
        <v>0</v>
      </c>
      <c r="I731" s="1">
        <v>0</v>
      </c>
      <c r="J731" s="1">
        <v>0</v>
      </c>
      <c r="K731" s="127">
        <f t="shared" si="207"/>
        <v>0</v>
      </c>
      <c r="L731" s="127">
        <f t="shared" si="211"/>
        <v>0</v>
      </c>
      <c r="M731" s="127">
        <f t="shared" si="208"/>
        <v>0</v>
      </c>
      <c r="N731" s="127">
        <f t="shared" si="212"/>
        <v>0</v>
      </c>
      <c r="O731" s="127">
        <f t="shared" si="213"/>
        <v>0</v>
      </c>
      <c r="P731" s="127">
        <f t="shared" si="214"/>
        <v>0</v>
      </c>
      <c r="Q731" s="127">
        <f t="shared" si="215"/>
        <v>0</v>
      </c>
      <c r="R731" s="1">
        <v>0</v>
      </c>
      <c r="S731" s="127">
        <f t="shared" si="216"/>
        <v>0</v>
      </c>
      <c r="T731" s="127">
        <f t="shared" si="209"/>
        <v>0</v>
      </c>
      <c r="U731" s="127">
        <f t="shared" si="217"/>
        <v>0</v>
      </c>
      <c r="W731" s="127">
        <f t="shared" si="218"/>
        <v>0</v>
      </c>
      <c r="X731" s="125">
        <f t="shared" si="219"/>
        <v>0</v>
      </c>
      <c r="Y731" s="125" t="str">
        <f t="shared" si="210"/>
        <v>ok</v>
      </c>
      <c r="Z731" s="125" t="str">
        <f t="shared" si="220"/>
        <v>ok</v>
      </c>
      <c r="AA731" s="125" t="str">
        <f t="shared" si="221"/>
        <v>ok</v>
      </c>
      <c r="AB731" s="125" t="str">
        <f t="shared" si="222"/>
        <v>ok</v>
      </c>
      <c r="AC731" s="125" t="str">
        <f t="shared" si="223"/>
        <v>ok</v>
      </c>
    </row>
    <row r="732" spans="1:29" x14ac:dyDescent="0.2">
      <c r="A732" s="132">
        <f t="shared" si="206"/>
        <v>724</v>
      </c>
      <c r="B732" s="6"/>
      <c r="C732" s="3"/>
      <c r="D732" s="3"/>
      <c r="E732" s="3"/>
      <c r="F732" s="5"/>
      <c r="G732" s="5"/>
      <c r="H732" s="2">
        <v>0</v>
      </c>
      <c r="I732" s="1">
        <v>0</v>
      </c>
      <c r="J732" s="1">
        <v>0</v>
      </c>
      <c r="K732" s="127">
        <f t="shared" si="207"/>
        <v>0</v>
      </c>
      <c r="L732" s="127">
        <f t="shared" si="211"/>
        <v>0</v>
      </c>
      <c r="M732" s="127">
        <f t="shared" si="208"/>
        <v>0</v>
      </c>
      <c r="N732" s="127">
        <f t="shared" si="212"/>
        <v>0</v>
      </c>
      <c r="O732" s="127">
        <f t="shared" si="213"/>
        <v>0</v>
      </c>
      <c r="P732" s="127">
        <f t="shared" si="214"/>
        <v>0</v>
      </c>
      <c r="Q732" s="127">
        <f t="shared" si="215"/>
        <v>0</v>
      </c>
      <c r="R732" s="1">
        <v>0</v>
      </c>
      <c r="S732" s="127">
        <f t="shared" si="216"/>
        <v>0</v>
      </c>
      <c r="T732" s="127">
        <f t="shared" si="209"/>
        <v>0</v>
      </c>
      <c r="U732" s="127">
        <f t="shared" si="217"/>
        <v>0</v>
      </c>
      <c r="W732" s="127">
        <f t="shared" si="218"/>
        <v>0</v>
      </c>
      <c r="X732" s="125">
        <f t="shared" si="219"/>
        <v>0</v>
      </c>
      <c r="Y732" s="125" t="str">
        <f t="shared" si="210"/>
        <v>ok</v>
      </c>
      <c r="Z732" s="125" t="str">
        <f t="shared" si="220"/>
        <v>ok</v>
      </c>
      <c r="AA732" s="125" t="str">
        <f t="shared" si="221"/>
        <v>ok</v>
      </c>
      <c r="AB732" s="125" t="str">
        <f t="shared" si="222"/>
        <v>ok</v>
      </c>
      <c r="AC732" s="125" t="str">
        <f t="shared" si="223"/>
        <v>ok</v>
      </c>
    </row>
    <row r="733" spans="1:29" x14ac:dyDescent="0.2">
      <c r="A733" s="132">
        <f t="shared" si="206"/>
        <v>725</v>
      </c>
      <c r="B733" s="6"/>
      <c r="C733" s="3"/>
      <c r="D733" s="3"/>
      <c r="E733" s="3"/>
      <c r="F733" s="5"/>
      <c r="G733" s="5"/>
      <c r="H733" s="2">
        <v>0</v>
      </c>
      <c r="I733" s="1">
        <v>0</v>
      </c>
      <c r="J733" s="1">
        <v>0</v>
      </c>
      <c r="K733" s="127">
        <f t="shared" si="207"/>
        <v>0</v>
      </c>
      <c r="L733" s="127">
        <f t="shared" si="211"/>
        <v>0</v>
      </c>
      <c r="M733" s="127">
        <f t="shared" si="208"/>
        <v>0</v>
      </c>
      <c r="N733" s="127">
        <f t="shared" si="212"/>
        <v>0</v>
      </c>
      <c r="O733" s="127">
        <f t="shared" si="213"/>
        <v>0</v>
      </c>
      <c r="P733" s="127">
        <f t="shared" si="214"/>
        <v>0</v>
      </c>
      <c r="Q733" s="127">
        <f t="shared" si="215"/>
        <v>0</v>
      </c>
      <c r="R733" s="1">
        <v>0</v>
      </c>
      <c r="S733" s="127">
        <f t="shared" si="216"/>
        <v>0</v>
      </c>
      <c r="T733" s="127">
        <f t="shared" si="209"/>
        <v>0</v>
      </c>
      <c r="U733" s="127">
        <f t="shared" si="217"/>
        <v>0</v>
      </c>
      <c r="W733" s="127">
        <f t="shared" si="218"/>
        <v>0</v>
      </c>
      <c r="X733" s="125">
        <f t="shared" si="219"/>
        <v>0</v>
      </c>
      <c r="Y733" s="125" t="str">
        <f t="shared" si="210"/>
        <v>ok</v>
      </c>
      <c r="Z733" s="125" t="str">
        <f t="shared" si="220"/>
        <v>ok</v>
      </c>
      <c r="AA733" s="125" t="str">
        <f t="shared" si="221"/>
        <v>ok</v>
      </c>
      <c r="AB733" s="125" t="str">
        <f t="shared" si="222"/>
        <v>ok</v>
      </c>
      <c r="AC733" s="125" t="str">
        <f t="shared" si="223"/>
        <v>ok</v>
      </c>
    </row>
    <row r="734" spans="1:29" x14ac:dyDescent="0.2">
      <c r="A734" s="132">
        <f t="shared" si="206"/>
        <v>726</v>
      </c>
      <c r="B734" s="6"/>
      <c r="C734" s="3"/>
      <c r="D734" s="3"/>
      <c r="E734" s="3"/>
      <c r="F734" s="5"/>
      <c r="G734" s="5"/>
      <c r="H734" s="2">
        <v>0</v>
      </c>
      <c r="I734" s="1">
        <v>0</v>
      </c>
      <c r="J734" s="1">
        <v>0</v>
      </c>
      <c r="K734" s="127">
        <f t="shared" si="207"/>
        <v>0</v>
      </c>
      <c r="L734" s="127">
        <f t="shared" si="211"/>
        <v>0</v>
      </c>
      <c r="M734" s="127">
        <f t="shared" si="208"/>
        <v>0</v>
      </c>
      <c r="N734" s="127">
        <f t="shared" si="212"/>
        <v>0</v>
      </c>
      <c r="O734" s="127">
        <f t="shared" si="213"/>
        <v>0</v>
      </c>
      <c r="P734" s="127">
        <f t="shared" si="214"/>
        <v>0</v>
      </c>
      <c r="Q734" s="127">
        <f t="shared" si="215"/>
        <v>0</v>
      </c>
      <c r="R734" s="1">
        <v>0</v>
      </c>
      <c r="S734" s="127">
        <f t="shared" si="216"/>
        <v>0</v>
      </c>
      <c r="T734" s="127">
        <f t="shared" si="209"/>
        <v>0</v>
      </c>
      <c r="U734" s="127">
        <f t="shared" si="217"/>
        <v>0</v>
      </c>
      <c r="W734" s="127">
        <f t="shared" si="218"/>
        <v>0</v>
      </c>
      <c r="X734" s="125">
        <f t="shared" si="219"/>
        <v>0</v>
      </c>
      <c r="Y734" s="125" t="str">
        <f t="shared" si="210"/>
        <v>ok</v>
      </c>
      <c r="Z734" s="125" t="str">
        <f t="shared" si="220"/>
        <v>ok</v>
      </c>
      <c r="AA734" s="125" t="str">
        <f t="shared" si="221"/>
        <v>ok</v>
      </c>
      <c r="AB734" s="125" t="str">
        <f t="shared" si="222"/>
        <v>ok</v>
      </c>
      <c r="AC734" s="125" t="str">
        <f t="shared" si="223"/>
        <v>ok</v>
      </c>
    </row>
    <row r="735" spans="1:29" x14ac:dyDescent="0.2">
      <c r="A735" s="132">
        <f t="shared" ref="A735:A798" si="224">+A734+1</f>
        <v>727</v>
      </c>
      <c r="B735" s="6"/>
      <c r="C735" s="3"/>
      <c r="D735" s="3"/>
      <c r="E735" s="3"/>
      <c r="F735" s="5"/>
      <c r="G735" s="5"/>
      <c r="H735" s="2">
        <v>0</v>
      </c>
      <c r="I735" s="1">
        <v>0</v>
      </c>
      <c r="J735" s="1">
        <v>0</v>
      </c>
      <c r="K735" s="127">
        <f t="shared" si="207"/>
        <v>0</v>
      </c>
      <c r="L735" s="127">
        <f t="shared" si="211"/>
        <v>0</v>
      </c>
      <c r="M735" s="127">
        <f t="shared" si="208"/>
        <v>0</v>
      </c>
      <c r="N735" s="127">
        <f t="shared" si="212"/>
        <v>0</v>
      </c>
      <c r="O735" s="127">
        <f t="shared" si="213"/>
        <v>0</v>
      </c>
      <c r="P735" s="127">
        <f t="shared" si="214"/>
        <v>0</v>
      </c>
      <c r="Q735" s="127">
        <f t="shared" si="215"/>
        <v>0</v>
      </c>
      <c r="R735" s="1">
        <v>0</v>
      </c>
      <c r="S735" s="127">
        <f t="shared" si="216"/>
        <v>0</v>
      </c>
      <c r="T735" s="127">
        <f t="shared" si="209"/>
        <v>0</v>
      </c>
      <c r="U735" s="127">
        <f t="shared" si="217"/>
        <v>0</v>
      </c>
      <c r="W735" s="127">
        <f t="shared" si="218"/>
        <v>0</v>
      </c>
      <c r="X735" s="125">
        <f t="shared" si="219"/>
        <v>0</v>
      </c>
      <c r="Y735" s="125" t="str">
        <f t="shared" si="210"/>
        <v>ok</v>
      </c>
      <c r="Z735" s="125" t="str">
        <f t="shared" si="220"/>
        <v>ok</v>
      </c>
      <c r="AA735" s="125" t="str">
        <f t="shared" si="221"/>
        <v>ok</v>
      </c>
      <c r="AB735" s="125" t="str">
        <f t="shared" si="222"/>
        <v>ok</v>
      </c>
      <c r="AC735" s="125" t="str">
        <f t="shared" si="223"/>
        <v>ok</v>
      </c>
    </row>
    <row r="736" spans="1:29" x14ac:dyDescent="0.2">
      <c r="A736" s="132">
        <f t="shared" si="224"/>
        <v>728</v>
      </c>
      <c r="B736" s="6"/>
      <c r="C736" s="3"/>
      <c r="D736" s="3"/>
      <c r="E736" s="3"/>
      <c r="F736" s="5"/>
      <c r="G736" s="5"/>
      <c r="H736" s="2">
        <v>0</v>
      </c>
      <c r="I736" s="1">
        <v>0</v>
      </c>
      <c r="J736" s="1">
        <v>0</v>
      </c>
      <c r="K736" s="127">
        <f t="shared" si="207"/>
        <v>0</v>
      </c>
      <c r="L736" s="127">
        <f t="shared" si="211"/>
        <v>0</v>
      </c>
      <c r="M736" s="127">
        <f t="shared" si="208"/>
        <v>0</v>
      </c>
      <c r="N736" s="127">
        <f t="shared" si="212"/>
        <v>0</v>
      </c>
      <c r="O736" s="127">
        <f t="shared" si="213"/>
        <v>0</v>
      </c>
      <c r="P736" s="127">
        <f t="shared" si="214"/>
        <v>0</v>
      </c>
      <c r="Q736" s="127">
        <f t="shared" si="215"/>
        <v>0</v>
      </c>
      <c r="R736" s="1">
        <v>0</v>
      </c>
      <c r="S736" s="127">
        <f t="shared" si="216"/>
        <v>0</v>
      </c>
      <c r="T736" s="127">
        <f t="shared" si="209"/>
        <v>0</v>
      </c>
      <c r="U736" s="127">
        <f t="shared" si="217"/>
        <v>0</v>
      </c>
      <c r="W736" s="127">
        <f t="shared" si="218"/>
        <v>0</v>
      </c>
      <c r="X736" s="125">
        <f t="shared" si="219"/>
        <v>0</v>
      </c>
      <c r="Y736" s="125" t="str">
        <f t="shared" si="210"/>
        <v>ok</v>
      </c>
      <c r="Z736" s="125" t="str">
        <f t="shared" si="220"/>
        <v>ok</v>
      </c>
      <c r="AA736" s="125" t="str">
        <f t="shared" si="221"/>
        <v>ok</v>
      </c>
      <c r="AB736" s="125" t="str">
        <f t="shared" si="222"/>
        <v>ok</v>
      </c>
      <c r="AC736" s="125" t="str">
        <f t="shared" si="223"/>
        <v>ok</v>
      </c>
    </row>
    <row r="737" spans="1:29" x14ac:dyDescent="0.2">
      <c r="A737" s="132">
        <f t="shared" si="224"/>
        <v>729</v>
      </c>
      <c r="B737" s="6"/>
      <c r="C737" s="3"/>
      <c r="D737" s="3"/>
      <c r="E737" s="3"/>
      <c r="F737" s="5"/>
      <c r="G737" s="5"/>
      <c r="H737" s="2">
        <v>0</v>
      </c>
      <c r="I737" s="1">
        <v>0</v>
      </c>
      <c r="J737" s="1">
        <v>0</v>
      </c>
      <c r="K737" s="127">
        <f t="shared" si="207"/>
        <v>0</v>
      </c>
      <c r="L737" s="127">
        <f t="shared" si="211"/>
        <v>0</v>
      </c>
      <c r="M737" s="127">
        <f t="shared" si="208"/>
        <v>0</v>
      </c>
      <c r="N737" s="127">
        <f t="shared" si="212"/>
        <v>0</v>
      </c>
      <c r="O737" s="127">
        <f t="shared" si="213"/>
        <v>0</v>
      </c>
      <c r="P737" s="127">
        <f t="shared" si="214"/>
        <v>0</v>
      </c>
      <c r="Q737" s="127">
        <f t="shared" si="215"/>
        <v>0</v>
      </c>
      <c r="R737" s="1">
        <v>0</v>
      </c>
      <c r="S737" s="127">
        <f t="shared" si="216"/>
        <v>0</v>
      </c>
      <c r="T737" s="127">
        <f t="shared" si="209"/>
        <v>0</v>
      </c>
      <c r="U737" s="127">
        <f t="shared" si="217"/>
        <v>0</v>
      </c>
      <c r="W737" s="127">
        <f t="shared" si="218"/>
        <v>0</v>
      </c>
      <c r="X737" s="125">
        <f t="shared" si="219"/>
        <v>0</v>
      </c>
      <c r="Y737" s="125" t="str">
        <f t="shared" si="210"/>
        <v>ok</v>
      </c>
      <c r="Z737" s="125" t="str">
        <f t="shared" si="220"/>
        <v>ok</v>
      </c>
      <c r="AA737" s="125" t="str">
        <f t="shared" si="221"/>
        <v>ok</v>
      </c>
      <c r="AB737" s="125" t="str">
        <f t="shared" si="222"/>
        <v>ok</v>
      </c>
      <c r="AC737" s="125" t="str">
        <f t="shared" si="223"/>
        <v>ok</v>
      </c>
    </row>
    <row r="738" spans="1:29" x14ac:dyDescent="0.2">
      <c r="A738" s="132">
        <f t="shared" si="224"/>
        <v>730</v>
      </c>
      <c r="B738" s="6"/>
      <c r="C738" s="3"/>
      <c r="D738" s="3"/>
      <c r="E738" s="3"/>
      <c r="F738" s="5"/>
      <c r="G738" s="5"/>
      <c r="H738" s="2">
        <v>0</v>
      </c>
      <c r="I738" s="1">
        <v>0</v>
      </c>
      <c r="J738" s="1">
        <v>0</v>
      </c>
      <c r="K738" s="127">
        <f t="shared" si="207"/>
        <v>0</v>
      </c>
      <c r="L738" s="127">
        <f t="shared" si="211"/>
        <v>0</v>
      </c>
      <c r="M738" s="127">
        <f t="shared" si="208"/>
        <v>0</v>
      </c>
      <c r="N738" s="127">
        <f t="shared" si="212"/>
        <v>0</v>
      </c>
      <c r="O738" s="127">
        <f t="shared" si="213"/>
        <v>0</v>
      </c>
      <c r="P738" s="127">
        <f t="shared" si="214"/>
        <v>0</v>
      </c>
      <c r="Q738" s="127">
        <f t="shared" si="215"/>
        <v>0</v>
      </c>
      <c r="R738" s="1">
        <v>0</v>
      </c>
      <c r="S738" s="127">
        <f t="shared" si="216"/>
        <v>0</v>
      </c>
      <c r="T738" s="127">
        <f t="shared" si="209"/>
        <v>0</v>
      </c>
      <c r="U738" s="127">
        <f t="shared" si="217"/>
        <v>0</v>
      </c>
      <c r="W738" s="127">
        <f t="shared" si="218"/>
        <v>0</v>
      </c>
      <c r="X738" s="125">
        <f t="shared" si="219"/>
        <v>0</v>
      </c>
      <c r="Y738" s="125" t="str">
        <f t="shared" si="210"/>
        <v>ok</v>
      </c>
      <c r="Z738" s="125" t="str">
        <f t="shared" si="220"/>
        <v>ok</v>
      </c>
      <c r="AA738" s="125" t="str">
        <f t="shared" si="221"/>
        <v>ok</v>
      </c>
      <c r="AB738" s="125" t="str">
        <f t="shared" si="222"/>
        <v>ok</v>
      </c>
      <c r="AC738" s="125" t="str">
        <f t="shared" si="223"/>
        <v>ok</v>
      </c>
    </row>
    <row r="739" spans="1:29" x14ac:dyDescent="0.2">
      <c r="A739" s="132">
        <f t="shared" si="224"/>
        <v>731</v>
      </c>
      <c r="B739" s="6"/>
      <c r="C739" s="3"/>
      <c r="D739" s="3"/>
      <c r="E739" s="3"/>
      <c r="F739" s="5"/>
      <c r="G739" s="5"/>
      <c r="H739" s="2">
        <v>0</v>
      </c>
      <c r="I739" s="1">
        <v>0</v>
      </c>
      <c r="J739" s="1">
        <v>0</v>
      </c>
      <c r="K739" s="127">
        <f t="shared" si="207"/>
        <v>0</v>
      </c>
      <c r="L739" s="127">
        <f t="shared" si="211"/>
        <v>0</v>
      </c>
      <c r="M739" s="127">
        <f t="shared" si="208"/>
        <v>0</v>
      </c>
      <c r="N739" s="127">
        <f t="shared" si="212"/>
        <v>0</v>
      </c>
      <c r="O739" s="127">
        <f t="shared" si="213"/>
        <v>0</v>
      </c>
      <c r="P739" s="127">
        <f t="shared" si="214"/>
        <v>0</v>
      </c>
      <c r="Q739" s="127">
        <f t="shared" si="215"/>
        <v>0</v>
      </c>
      <c r="R739" s="1">
        <v>0</v>
      </c>
      <c r="S739" s="127">
        <f t="shared" si="216"/>
        <v>0</v>
      </c>
      <c r="T739" s="127">
        <f t="shared" si="209"/>
        <v>0</v>
      </c>
      <c r="U739" s="127">
        <f t="shared" si="217"/>
        <v>0</v>
      </c>
      <c r="W739" s="127">
        <f t="shared" si="218"/>
        <v>0</v>
      </c>
      <c r="X739" s="125">
        <f t="shared" si="219"/>
        <v>0</v>
      </c>
      <c r="Y739" s="125" t="str">
        <f t="shared" si="210"/>
        <v>ok</v>
      </c>
      <c r="Z739" s="125" t="str">
        <f t="shared" si="220"/>
        <v>ok</v>
      </c>
      <c r="AA739" s="125" t="str">
        <f t="shared" si="221"/>
        <v>ok</v>
      </c>
      <c r="AB739" s="125" t="str">
        <f t="shared" si="222"/>
        <v>ok</v>
      </c>
      <c r="AC739" s="125" t="str">
        <f t="shared" si="223"/>
        <v>ok</v>
      </c>
    </row>
    <row r="740" spans="1:29" x14ac:dyDescent="0.2">
      <c r="A740" s="132">
        <f t="shared" si="224"/>
        <v>732</v>
      </c>
      <c r="B740" s="6"/>
      <c r="C740" s="3"/>
      <c r="D740" s="3"/>
      <c r="E740" s="3"/>
      <c r="F740" s="5"/>
      <c r="G740" s="5"/>
      <c r="H740" s="2">
        <v>0</v>
      </c>
      <c r="I740" s="1">
        <v>0</v>
      </c>
      <c r="J740" s="1">
        <v>0</v>
      </c>
      <c r="K740" s="127">
        <f t="shared" si="207"/>
        <v>0</v>
      </c>
      <c r="L740" s="127">
        <f t="shared" si="211"/>
        <v>0</v>
      </c>
      <c r="M740" s="127">
        <f t="shared" si="208"/>
        <v>0</v>
      </c>
      <c r="N740" s="127">
        <f t="shared" si="212"/>
        <v>0</v>
      </c>
      <c r="O740" s="127">
        <f t="shared" si="213"/>
        <v>0</v>
      </c>
      <c r="P740" s="127">
        <f t="shared" si="214"/>
        <v>0</v>
      </c>
      <c r="Q740" s="127">
        <f t="shared" si="215"/>
        <v>0</v>
      </c>
      <c r="R740" s="1">
        <v>0</v>
      </c>
      <c r="S740" s="127">
        <f t="shared" si="216"/>
        <v>0</v>
      </c>
      <c r="T740" s="127">
        <f t="shared" si="209"/>
        <v>0</v>
      </c>
      <c r="U740" s="127">
        <f t="shared" si="217"/>
        <v>0</v>
      </c>
      <c r="W740" s="127">
        <f t="shared" si="218"/>
        <v>0</v>
      </c>
      <c r="X740" s="125">
        <f t="shared" si="219"/>
        <v>0</v>
      </c>
      <c r="Y740" s="125" t="str">
        <f t="shared" si="210"/>
        <v>ok</v>
      </c>
      <c r="Z740" s="125" t="str">
        <f t="shared" si="220"/>
        <v>ok</v>
      </c>
      <c r="AA740" s="125" t="str">
        <f t="shared" si="221"/>
        <v>ok</v>
      </c>
      <c r="AB740" s="125" t="str">
        <f t="shared" si="222"/>
        <v>ok</v>
      </c>
      <c r="AC740" s="125" t="str">
        <f t="shared" si="223"/>
        <v>ok</v>
      </c>
    </row>
    <row r="741" spans="1:29" x14ac:dyDescent="0.2">
      <c r="A741" s="132">
        <f t="shared" si="224"/>
        <v>733</v>
      </c>
      <c r="B741" s="6"/>
      <c r="C741" s="3"/>
      <c r="D741" s="3"/>
      <c r="E741" s="3"/>
      <c r="F741" s="5"/>
      <c r="G741" s="5"/>
      <c r="H741" s="2">
        <v>0</v>
      </c>
      <c r="I741" s="1">
        <v>0</v>
      </c>
      <c r="J741" s="1">
        <v>0</v>
      </c>
      <c r="K741" s="127">
        <f t="shared" si="207"/>
        <v>0</v>
      </c>
      <c r="L741" s="127">
        <f t="shared" si="211"/>
        <v>0</v>
      </c>
      <c r="M741" s="127">
        <f t="shared" si="208"/>
        <v>0</v>
      </c>
      <c r="N741" s="127">
        <f t="shared" si="212"/>
        <v>0</v>
      </c>
      <c r="O741" s="127">
        <f t="shared" si="213"/>
        <v>0</v>
      </c>
      <c r="P741" s="127">
        <f t="shared" si="214"/>
        <v>0</v>
      </c>
      <c r="Q741" s="127">
        <f t="shared" si="215"/>
        <v>0</v>
      </c>
      <c r="R741" s="1">
        <v>0</v>
      </c>
      <c r="S741" s="127">
        <f t="shared" si="216"/>
        <v>0</v>
      </c>
      <c r="T741" s="127">
        <f t="shared" si="209"/>
        <v>0</v>
      </c>
      <c r="U741" s="127">
        <f t="shared" si="217"/>
        <v>0</v>
      </c>
      <c r="W741" s="127">
        <f t="shared" si="218"/>
        <v>0</v>
      </c>
      <c r="X741" s="125">
        <f t="shared" si="219"/>
        <v>0</v>
      </c>
      <c r="Y741" s="125" t="str">
        <f t="shared" si="210"/>
        <v>ok</v>
      </c>
      <c r="Z741" s="125" t="str">
        <f t="shared" si="220"/>
        <v>ok</v>
      </c>
      <c r="AA741" s="125" t="str">
        <f t="shared" si="221"/>
        <v>ok</v>
      </c>
      <c r="AB741" s="125" t="str">
        <f t="shared" si="222"/>
        <v>ok</v>
      </c>
      <c r="AC741" s="125" t="str">
        <f t="shared" si="223"/>
        <v>ok</v>
      </c>
    </row>
    <row r="742" spans="1:29" x14ac:dyDescent="0.2">
      <c r="A742" s="132">
        <f t="shared" si="224"/>
        <v>734</v>
      </c>
      <c r="B742" s="6"/>
      <c r="C742" s="3"/>
      <c r="D742" s="3"/>
      <c r="E742" s="3"/>
      <c r="F742" s="5"/>
      <c r="G742" s="5"/>
      <c r="H742" s="2">
        <v>0</v>
      </c>
      <c r="I742" s="1">
        <v>0</v>
      </c>
      <c r="J742" s="1">
        <v>0</v>
      </c>
      <c r="K742" s="127">
        <f t="shared" si="207"/>
        <v>0</v>
      </c>
      <c r="L742" s="127">
        <f t="shared" si="211"/>
        <v>0</v>
      </c>
      <c r="M742" s="127">
        <f t="shared" si="208"/>
        <v>0</v>
      </c>
      <c r="N742" s="127">
        <f t="shared" si="212"/>
        <v>0</v>
      </c>
      <c r="O742" s="127">
        <f t="shared" si="213"/>
        <v>0</v>
      </c>
      <c r="P742" s="127">
        <f t="shared" si="214"/>
        <v>0</v>
      </c>
      <c r="Q742" s="127">
        <f t="shared" si="215"/>
        <v>0</v>
      </c>
      <c r="R742" s="1">
        <v>0</v>
      </c>
      <c r="S742" s="127">
        <f t="shared" si="216"/>
        <v>0</v>
      </c>
      <c r="T742" s="127">
        <f t="shared" si="209"/>
        <v>0</v>
      </c>
      <c r="U742" s="127">
        <f t="shared" si="217"/>
        <v>0</v>
      </c>
      <c r="W742" s="127">
        <f t="shared" si="218"/>
        <v>0</v>
      </c>
      <c r="X742" s="125">
        <f t="shared" si="219"/>
        <v>0</v>
      </c>
      <c r="Y742" s="125" t="str">
        <f t="shared" si="210"/>
        <v>ok</v>
      </c>
      <c r="Z742" s="125" t="str">
        <f t="shared" si="220"/>
        <v>ok</v>
      </c>
      <c r="AA742" s="125" t="str">
        <f t="shared" si="221"/>
        <v>ok</v>
      </c>
      <c r="AB742" s="125" t="str">
        <f t="shared" si="222"/>
        <v>ok</v>
      </c>
      <c r="AC742" s="125" t="str">
        <f t="shared" si="223"/>
        <v>ok</v>
      </c>
    </row>
    <row r="743" spans="1:29" x14ac:dyDescent="0.2">
      <c r="A743" s="132">
        <f t="shared" si="224"/>
        <v>735</v>
      </c>
      <c r="B743" s="6"/>
      <c r="C743" s="3"/>
      <c r="D743" s="3"/>
      <c r="E743" s="3"/>
      <c r="F743" s="5"/>
      <c r="G743" s="5"/>
      <c r="H743" s="2">
        <v>0</v>
      </c>
      <c r="I743" s="1">
        <v>0</v>
      </c>
      <c r="J743" s="1">
        <v>0</v>
      </c>
      <c r="K743" s="127">
        <f t="shared" si="207"/>
        <v>0</v>
      </c>
      <c r="L743" s="127">
        <f t="shared" si="211"/>
        <v>0</v>
      </c>
      <c r="M743" s="127">
        <f t="shared" si="208"/>
        <v>0</v>
      </c>
      <c r="N743" s="127">
        <f t="shared" si="212"/>
        <v>0</v>
      </c>
      <c r="O743" s="127">
        <f t="shared" si="213"/>
        <v>0</v>
      </c>
      <c r="P743" s="127">
        <f t="shared" si="214"/>
        <v>0</v>
      </c>
      <c r="Q743" s="127">
        <f t="shared" si="215"/>
        <v>0</v>
      </c>
      <c r="R743" s="1">
        <v>0</v>
      </c>
      <c r="S743" s="127">
        <f t="shared" si="216"/>
        <v>0</v>
      </c>
      <c r="T743" s="127">
        <f t="shared" si="209"/>
        <v>0</v>
      </c>
      <c r="U743" s="127">
        <f t="shared" si="217"/>
        <v>0</v>
      </c>
      <c r="W743" s="127">
        <f t="shared" si="218"/>
        <v>0</v>
      </c>
      <c r="X743" s="125">
        <f t="shared" si="219"/>
        <v>0</v>
      </c>
      <c r="Y743" s="125" t="str">
        <f t="shared" si="210"/>
        <v>ok</v>
      </c>
      <c r="Z743" s="125" t="str">
        <f t="shared" si="220"/>
        <v>ok</v>
      </c>
      <c r="AA743" s="125" t="str">
        <f t="shared" si="221"/>
        <v>ok</v>
      </c>
      <c r="AB743" s="125" t="str">
        <f t="shared" si="222"/>
        <v>ok</v>
      </c>
      <c r="AC743" s="125" t="str">
        <f t="shared" si="223"/>
        <v>ok</v>
      </c>
    </row>
    <row r="744" spans="1:29" x14ac:dyDescent="0.2">
      <c r="A744" s="132">
        <f t="shared" si="224"/>
        <v>736</v>
      </c>
      <c r="B744" s="6"/>
      <c r="C744" s="3"/>
      <c r="D744" s="3"/>
      <c r="E744" s="3"/>
      <c r="F744" s="5"/>
      <c r="G744" s="5"/>
      <c r="H744" s="2">
        <v>0</v>
      </c>
      <c r="I744" s="1">
        <v>0</v>
      </c>
      <c r="J744" s="1">
        <v>0</v>
      </c>
      <c r="K744" s="127">
        <f t="shared" si="207"/>
        <v>0</v>
      </c>
      <c r="L744" s="127">
        <f t="shared" si="211"/>
        <v>0</v>
      </c>
      <c r="M744" s="127">
        <f t="shared" si="208"/>
        <v>0</v>
      </c>
      <c r="N744" s="127">
        <f t="shared" si="212"/>
        <v>0</v>
      </c>
      <c r="O744" s="127">
        <f t="shared" si="213"/>
        <v>0</v>
      </c>
      <c r="P744" s="127">
        <f t="shared" si="214"/>
        <v>0</v>
      </c>
      <c r="Q744" s="127">
        <f t="shared" si="215"/>
        <v>0</v>
      </c>
      <c r="R744" s="1">
        <v>0</v>
      </c>
      <c r="S744" s="127">
        <f t="shared" si="216"/>
        <v>0</v>
      </c>
      <c r="T744" s="127">
        <f t="shared" si="209"/>
        <v>0</v>
      </c>
      <c r="U744" s="127">
        <f t="shared" si="217"/>
        <v>0</v>
      </c>
      <c r="W744" s="127">
        <f t="shared" si="218"/>
        <v>0</v>
      </c>
      <c r="X744" s="125">
        <f t="shared" si="219"/>
        <v>0</v>
      </c>
      <c r="Y744" s="125" t="str">
        <f t="shared" si="210"/>
        <v>ok</v>
      </c>
      <c r="Z744" s="125" t="str">
        <f t="shared" si="220"/>
        <v>ok</v>
      </c>
      <c r="AA744" s="125" t="str">
        <f t="shared" si="221"/>
        <v>ok</v>
      </c>
      <c r="AB744" s="125" t="str">
        <f t="shared" si="222"/>
        <v>ok</v>
      </c>
      <c r="AC744" s="125" t="str">
        <f t="shared" si="223"/>
        <v>ok</v>
      </c>
    </row>
    <row r="745" spans="1:29" x14ac:dyDescent="0.2">
      <c r="A745" s="132">
        <f t="shared" si="224"/>
        <v>737</v>
      </c>
      <c r="B745" s="6"/>
      <c r="C745" s="3"/>
      <c r="D745" s="3"/>
      <c r="E745" s="3"/>
      <c r="F745" s="5"/>
      <c r="G745" s="5"/>
      <c r="H745" s="2">
        <v>0</v>
      </c>
      <c r="I745" s="1">
        <v>0</v>
      </c>
      <c r="J745" s="1">
        <v>0</v>
      </c>
      <c r="K745" s="127">
        <f t="shared" si="207"/>
        <v>0</v>
      </c>
      <c r="L745" s="127">
        <f t="shared" si="211"/>
        <v>0</v>
      </c>
      <c r="M745" s="127">
        <f t="shared" si="208"/>
        <v>0</v>
      </c>
      <c r="N745" s="127">
        <f t="shared" si="212"/>
        <v>0</v>
      </c>
      <c r="O745" s="127">
        <f t="shared" si="213"/>
        <v>0</v>
      </c>
      <c r="P745" s="127">
        <f t="shared" si="214"/>
        <v>0</v>
      </c>
      <c r="Q745" s="127">
        <f t="shared" si="215"/>
        <v>0</v>
      </c>
      <c r="R745" s="1">
        <v>0</v>
      </c>
      <c r="S745" s="127">
        <f t="shared" si="216"/>
        <v>0</v>
      </c>
      <c r="T745" s="127">
        <f t="shared" si="209"/>
        <v>0</v>
      </c>
      <c r="U745" s="127">
        <f t="shared" si="217"/>
        <v>0</v>
      </c>
      <c r="W745" s="127">
        <f t="shared" si="218"/>
        <v>0</v>
      </c>
      <c r="X745" s="125">
        <f t="shared" si="219"/>
        <v>0</v>
      </c>
      <c r="Y745" s="125" t="str">
        <f t="shared" si="210"/>
        <v>ok</v>
      </c>
      <c r="Z745" s="125" t="str">
        <f t="shared" si="220"/>
        <v>ok</v>
      </c>
      <c r="AA745" s="125" t="str">
        <f t="shared" si="221"/>
        <v>ok</v>
      </c>
      <c r="AB745" s="125" t="str">
        <f t="shared" si="222"/>
        <v>ok</v>
      </c>
      <c r="AC745" s="125" t="str">
        <f t="shared" si="223"/>
        <v>ok</v>
      </c>
    </row>
    <row r="746" spans="1:29" x14ac:dyDescent="0.2">
      <c r="A746" s="132">
        <f t="shared" si="224"/>
        <v>738</v>
      </c>
      <c r="B746" s="6"/>
      <c r="C746" s="3"/>
      <c r="D746" s="3"/>
      <c r="E746" s="3"/>
      <c r="F746" s="5"/>
      <c r="G746" s="5"/>
      <c r="H746" s="2">
        <v>0</v>
      </c>
      <c r="I746" s="1">
        <v>0</v>
      </c>
      <c r="J746" s="1">
        <v>0</v>
      </c>
      <c r="K746" s="127">
        <f t="shared" si="207"/>
        <v>0</v>
      </c>
      <c r="L746" s="127">
        <f t="shared" si="211"/>
        <v>0</v>
      </c>
      <c r="M746" s="127">
        <f t="shared" si="208"/>
        <v>0</v>
      </c>
      <c r="N746" s="127">
        <f t="shared" si="212"/>
        <v>0</v>
      </c>
      <c r="O746" s="127">
        <f t="shared" si="213"/>
        <v>0</v>
      </c>
      <c r="P746" s="127">
        <f t="shared" si="214"/>
        <v>0</v>
      </c>
      <c r="Q746" s="127">
        <f t="shared" si="215"/>
        <v>0</v>
      </c>
      <c r="R746" s="1">
        <v>0</v>
      </c>
      <c r="S746" s="127">
        <f t="shared" si="216"/>
        <v>0</v>
      </c>
      <c r="T746" s="127">
        <f t="shared" si="209"/>
        <v>0</v>
      </c>
      <c r="U746" s="127">
        <f t="shared" si="217"/>
        <v>0</v>
      </c>
      <c r="W746" s="127">
        <f t="shared" si="218"/>
        <v>0</v>
      </c>
      <c r="X746" s="125">
        <f t="shared" si="219"/>
        <v>0</v>
      </c>
      <c r="Y746" s="125" t="str">
        <f t="shared" si="210"/>
        <v>ok</v>
      </c>
      <c r="Z746" s="125" t="str">
        <f t="shared" si="220"/>
        <v>ok</v>
      </c>
      <c r="AA746" s="125" t="str">
        <f t="shared" si="221"/>
        <v>ok</v>
      </c>
      <c r="AB746" s="125" t="str">
        <f t="shared" si="222"/>
        <v>ok</v>
      </c>
      <c r="AC746" s="125" t="str">
        <f t="shared" si="223"/>
        <v>ok</v>
      </c>
    </row>
    <row r="747" spans="1:29" x14ac:dyDescent="0.2">
      <c r="A747" s="132">
        <f t="shared" si="224"/>
        <v>739</v>
      </c>
      <c r="B747" s="6"/>
      <c r="C747" s="3"/>
      <c r="D747" s="3"/>
      <c r="E747" s="3"/>
      <c r="F747" s="5"/>
      <c r="G747" s="5"/>
      <c r="H747" s="2">
        <v>0</v>
      </c>
      <c r="I747" s="1">
        <v>0</v>
      </c>
      <c r="J747" s="1">
        <v>0</v>
      </c>
      <c r="K747" s="127">
        <f t="shared" si="207"/>
        <v>0</v>
      </c>
      <c r="L747" s="127">
        <f t="shared" si="211"/>
        <v>0</v>
      </c>
      <c r="M747" s="127">
        <f t="shared" si="208"/>
        <v>0</v>
      </c>
      <c r="N747" s="127">
        <f t="shared" si="212"/>
        <v>0</v>
      </c>
      <c r="O747" s="127">
        <f t="shared" si="213"/>
        <v>0</v>
      </c>
      <c r="P747" s="127">
        <f t="shared" si="214"/>
        <v>0</v>
      </c>
      <c r="Q747" s="127">
        <f t="shared" si="215"/>
        <v>0</v>
      </c>
      <c r="R747" s="1">
        <v>0</v>
      </c>
      <c r="S747" s="127">
        <f t="shared" si="216"/>
        <v>0</v>
      </c>
      <c r="T747" s="127">
        <f t="shared" si="209"/>
        <v>0</v>
      </c>
      <c r="U747" s="127">
        <f t="shared" si="217"/>
        <v>0</v>
      </c>
      <c r="W747" s="127">
        <f t="shared" si="218"/>
        <v>0</v>
      </c>
      <c r="X747" s="125">
        <f t="shared" si="219"/>
        <v>0</v>
      </c>
      <c r="Y747" s="125" t="str">
        <f t="shared" si="210"/>
        <v>ok</v>
      </c>
      <c r="Z747" s="125" t="str">
        <f t="shared" si="220"/>
        <v>ok</v>
      </c>
      <c r="AA747" s="125" t="str">
        <f t="shared" si="221"/>
        <v>ok</v>
      </c>
      <c r="AB747" s="125" t="str">
        <f t="shared" si="222"/>
        <v>ok</v>
      </c>
      <c r="AC747" s="125" t="str">
        <f t="shared" si="223"/>
        <v>ok</v>
      </c>
    </row>
    <row r="748" spans="1:29" x14ac:dyDescent="0.2">
      <c r="A748" s="132">
        <f t="shared" si="224"/>
        <v>740</v>
      </c>
      <c r="B748" s="6"/>
      <c r="C748" s="3"/>
      <c r="D748" s="3"/>
      <c r="E748" s="3"/>
      <c r="F748" s="5"/>
      <c r="G748" s="5"/>
      <c r="H748" s="2">
        <v>0</v>
      </c>
      <c r="I748" s="1">
        <v>0</v>
      </c>
      <c r="J748" s="1">
        <v>0</v>
      </c>
      <c r="K748" s="127">
        <f t="shared" si="207"/>
        <v>0</v>
      </c>
      <c r="L748" s="127">
        <f t="shared" si="211"/>
        <v>0</v>
      </c>
      <c r="M748" s="127">
        <f t="shared" si="208"/>
        <v>0</v>
      </c>
      <c r="N748" s="127">
        <f t="shared" si="212"/>
        <v>0</v>
      </c>
      <c r="O748" s="127">
        <f t="shared" si="213"/>
        <v>0</v>
      </c>
      <c r="P748" s="127">
        <f t="shared" si="214"/>
        <v>0</v>
      </c>
      <c r="Q748" s="127">
        <f t="shared" si="215"/>
        <v>0</v>
      </c>
      <c r="R748" s="1">
        <v>0</v>
      </c>
      <c r="S748" s="127">
        <f t="shared" si="216"/>
        <v>0</v>
      </c>
      <c r="T748" s="127">
        <f t="shared" si="209"/>
        <v>0</v>
      </c>
      <c r="U748" s="127">
        <f t="shared" si="217"/>
        <v>0</v>
      </c>
      <c r="W748" s="127">
        <f t="shared" si="218"/>
        <v>0</v>
      </c>
      <c r="X748" s="125">
        <f t="shared" si="219"/>
        <v>0</v>
      </c>
      <c r="Y748" s="125" t="str">
        <f t="shared" si="210"/>
        <v>ok</v>
      </c>
      <c r="Z748" s="125" t="str">
        <f t="shared" si="220"/>
        <v>ok</v>
      </c>
      <c r="AA748" s="125" t="str">
        <f t="shared" si="221"/>
        <v>ok</v>
      </c>
      <c r="AB748" s="125" t="str">
        <f t="shared" si="222"/>
        <v>ok</v>
      </c>
      <c r="AC748" s="125" t="str">
        <f t="shared" si="223"/>
        <v>ok</v>
      </c>
    </row>
    <row r="749" spans="1:29" x14ac:dyDescent="0.2">
      <c r="A749" s="132">
        <f t="shared" si="224"/>
        <v>741</v>
      </c>
      <c r="B749" s="6"/>
      <c r="C749" s="3"/>
      <c r="D749" s="3"/>
      <c r="E749" s="3"/>
      <c r="F749" s="5"/>
      <c r="G749" s="5"/>
      <c r="H749" s="2">
        <v>0</v>
      </c>
      <c r="I749" s="1">
        <v>0</v>
      </c>
      <c r="J749" s="1">
        <v>0</v>
      </c>
      <c r="K749" s="127">
        <f t="shared" si="207"/>
        <v>0</v>
      </c>
      <c r="L749" s="127">
        <f t="shared" si="211"/>
        <v>0</v>
      </c>
      <c r="M749" s="127">
        <f t="shared" si="208"/>
        <v>0</v>
      </c>
      <c r="N749" s="127">
        <f t="shared" si="212"/>
        <v>0</v>
      </c>
      <c r="O749" s="127">
        <f t="shared" si="213"/>
        <v>0</v>
      </c>
      <c r="P749" s="127">
        <f t="shared" si="214"/>
        <v>0</v>
      </c>
      <c r="Q749" s="127">
        <f t="shared" si="215"/>
        <v>0</v>
      </c>
      <c r="R749" s="1">
        <v>0</v>
      </c>
      <c r="S749" s="127">
        <f t="shared" si="216"/>
        <v>0</v>
      </c>
      <c r="T749" s="127">
        <f t="shared" si="209"/>
        <v>0</v>
      </c>
      <c r="U749" s="127">
        <f t="shared" si="217"/>
        <v>0</v>
      </c>
      <c r="W749" s="127">
        <f t="shared" si="218"/>
        <v>0</v>
      </c>
      <c r="X749" s="125">
        <f t="shared" si="219"/>
        <v>0</v>
      </c>
      <c r="Y749" s="125" t="str">
        <f t="shared" si="210"/>
        <v>ok</v>
      </c>
      <c r="Z749" s="125" t="str">
        <f t="shared" si="220"/>
        <v>ok</v>
      </c>
      <c r="AA749" s="125" t="str">
        <f t="shared" si="221"/>
        <v>ok</v>
      </c>
      <c r="AB749" s="125" t="str">
        <f t="shared" si="222"/>
        <v>ok</v>
      </c>
      <c r="AC749" s="125" t="str">
        <f t="shared" si="223"/>
        <v>ok</v>
      </c>
    </row>
    <row r="750" spans="1:29" x14ac:dyDescent="0.2">
      <c r="A750" s="132">
        <f t="shared" si="224"/>
        <v>742</v>
      </c>
      <c r="B750" s="6"/>
      <c r="C750" s="3"/>
      <c r="D750" s="3"/>
      <c r="E750" s="3"/>
      <c r="F750" s="5"/>
      <c r="G750" s="5"/>
      <c r="H750" s="2">
        <v>0</v>
      </c>
      <c r="I750" s="1">
        <v>0</v>
      </c>
      <c r="J750" s="1">
        <v>0</v>
      </c>
      <c r="K750" s="127">
        <f t="shared" si="207"/>
        <v>0</v>
      </c>
      <c r="L750" s="127">
        <f t="shared" si="211"/>
        <v>0</v>
      </c>
      <c r="M750" s="127">
        <f t="shared" si="208"/>
        <v>0</v>
      </c>
      <c r="N750" s="127">
        <f t="shared" si="212"/>
        <v>0</v>
      </c>
      <c r="O750" s="127">
        <f t="shared" si="213"/>
        <v>0</v>
      </c>
      <c r="P750" s="127">
        <f t="shared" si="214"/>
        <v>0</v>
      </c>
      <c r="Q750" s="127">
        <f t="shared" si="215"/>
        <v>0</v>
      </c>
      <c r="R750" s="1">
        <v>0</v>
      </c>
      <c r="S750" s="127">
        <f t="shared" si="216"/>
        <v>0</v>
      </c>
      <c r="T750" s="127">
        <f t="shared" si="209"/>
        <v>0</v>
      </c>
      <c r="U750" s="127">
        <f t="shared" si="217"/>
        <v>0</v>
      </c>
      <c r="W750" s="127">
        <f t="shared" si="218"/>
        <v>0</v>
      </c>
      <c r="X750" s="125">
        <f t="shared" si="219"/>
        <v>0</v>
      </c>
      <c r="Y750" s="125" t="str">
        <f t="shared" si="210"/>
        <v>ok</v>
      </c>
      <c r="Z750" s="125" t="str">
        <f t="shared" si="220"/>
        <v>ok</v>
      </c>
      <c r="AA750" s="125" t="str">
        <f t="shared" si="221"/>
        <v>ok</v>
      </c>
      <c r="AB750" s="125" t="str">
        <f t="shared" si="222"/>
        <v>ok</v>
      </c>
      <c r="AC750" s="125" t="str">
        <f t="shared" si="223"/>
        <v>ok</v>
      </c>
    </row>
    <row r="751" spans="1:29" x14ac:dyDescent="0.2">
      <c r="A751" s="132">
        <f t="shared" si="224"/>
        <v>743</v>
      </c>
      <c r="B751" s="6"/>
      <c r="C751" s="3"/>
      <c r="D751" s="3"/>
      <c r="E751" s="3"/>
      <c r="F751" s="5"/>
      <c r="G751" s="5"/>
      <c r="H751" s="2">
        <v>0</v>
      </c>
      <c r="I751" s="1">
        <v>0</v>
      </c>
      <c r="J751" s="1">
        <v>0</v>
      </c>
      <c r="K751" s="127">
        <f t="shared" si="207"/>
        <v>0</v>
      </c>
      <c r="L751" s="127">
        <f t="shared" si="211"/>
        <v>0</v>
      </c>
      <c r="M751" s="127">
        <f t="shared" si="208"/>
        <v>0</v>
      </c>
      <c r="N751" s="127">
        <f t="shared" si="212"/>
        <v>0</v>
      </c>
      <c r="O751" s="127">
        <f t="shared" si="213"/>
        <v>0</v>
      </c>
      <c r="P751" s="127">
        <f t="shared" si="214"/>
        <v>0</v>
      </c>
      <c r="Q751" s="127">
        <f t="shared" si="215"/>
        <v>0</v>
      </c>
      <c r="R751" s="1">
        <v>0</v>
      </c>
      <c r="S751" s="127">
        <f t="shared" si="216"/>
        <v>0</v>
      </c>
      <c r="T751" s="127">
        <f t="shared" si="209"/>
        <v>0</v>
      </c>
      <c r="U751" s="127">
        <f t="shared" si="217"/>
        <v>0</v>
      </c>
      <c r="W751" s="127">
        <f t="shared" si="218"/>
        <v>0</v>
      </c>
      <c r="X751" s="125">
        <f t="shared" si="219"/>
        <v>0</v>
      </c>
      <c r="Y751" s="125" t="str">
        <f t="shared" si="210"/>
        <v>ok</v>
      </c>
      <c r="Z751" s="125" t="str">
        <f t="shared" si="220"/>
        <v>ok</v>
      </c>
      <c r="AA751" s="125" t="str">
        <f t="shared" si="221"/>
        <v>ok</v>
      </c>
      <c r="AB751" s="125" t="str">
        <f t="shared" si="222"/>
        <v>ok</v>
      </c>
      <c r="AC751" s="125" t="str">
        <f t="shared" si="223"/>
        <v>ok</v>
      </c>
    </row>
    <row r="752" spans="1:29" x14ac:dyDescent="0.2">
      <c r="A752" s="132">
        <f t="shared" si="224"/>
        <v>744</v>
      </c>
      <c r="B752" s="6"/>
      <c r="C752" s="3"/>
      <c r="D752" s="3"/>
      <c r="E752" s="3"/>
      <c r="F752" s="5"/>
      <c r="G752" s="5"/>
      <c r="H752" s="2">
        <v>0</v>
      </c>
      <c r="I752" s="1">
        <v>0</v>
      </c>
      <c r="J752" s="1">
        <v>0</v>
      </c>
      <c r="K752" s="127">
        <f t="shared" si="207"/>
        <v>0</v>
      </c>
      <c r="L752" s="127">
        <f t="shared" si="211"/>
        <v>0</v>
      </c>
      <c r="M752" s="127">
        <f t="shared" si="208"/>
        <v>0</v>
      </c>
      <c r="N752" s="127">
        <f t="shared" si="212"/>
        <v>0</v>
      </c>
      <c r="O752" s="127">
        <f t="shared" si="213"/>
        <v>0</v>
      </c>
      <c r="P752" s="127">
        <f t="shared" si="214"/>
        <v>0</v>
      </c>
      <c r="Q752" s="127">
        <f t="shared" si="215"/>
        <v>0</v>
      </c>
      <c r="R752" s="1">
        <v>0</v>
      </c>
      <c r="S752" s="127">
        <f t="shared" si="216"/>
        <v>0</v>
      </c>
      <c r="T752" s="127">
        <f t="shared" si="209"/>
        <v>0</v>
      </c>
      <c r="U752" s="127">
        <f t="shared" si="217"/>
        <v>0</v>
      </c>
      <c r="W752" s="127">
        <f t="shared" si="218"/>
        <v>0</v>
      </c>
      <c r="X752" s="125">
        <f t="shared" si="219"/>
        <v>0</v>
      </c>
      <c r="Y752" s="125" t="str">
        <f t="shared" si="210"/>
        <v>ok</v>
      </c>
      <c r="Z752" s="125" t="str">
        <f t="shared" si="220"/>
        <v>ok</v>
      </c>
      <c r="AA752" s="125" t="str">
        <f t="shared" si="221"/>
        <v>ok</v>
      </c>
      <c r="AB752" s="125" t="str">
        <f t="shared" si="222"/>
        <v>ok</v>
      </c>
      <c r="AC752" s="125" t="str">
        <f t="shared" si="223"/>
        <v>ok</v>
      </c>
    </row>
    <row r="753" spans="1:29" x14ac:dyDescent="0.2">
      <c r="A753" s="132">
        <f t="shared" si="224"/>
        <v>745</v>
      </c>
      <c r="B753" s="6"/>
      <c r="C753" s="3"/>
      <c r="D753" s="3"/>
      <c r="E753" s="3"/>
      <c r="F753" s="5"/>
      <c r="G753" s="5"/>
      <c r="H753" s="2">
        <v>0</v>
      </c>
      <c r="I753" s="1">
        <v>0</v>
      </c>
      <c r="J753" s="1">
        <v>0</v>
      </c>
      <c r="K753" s="127">
        <f t="shared" si="207"/>
        <v>0</v>
      </c>
      <c r="L753" s="127">
        <f t="shared" si="211"/>
        <v>0</v>
      </c>
      <c r="M753" s="127">
        <f t="shared" si="208"/>
        <v>0</v>
      </c>
      <c r="N753" s="127">
        <f t="shared" si="212"/>
        <v>0</v>
      </c>
      <c r="O753" s="127">
        <f t="shared" si="213"/>
        <v>0</v>
      </c>
      <c r="P753" s="127">
        <f t="shared" si="214"/>
        <v>0</v>
      </c>
      <c r="Q753" s="127">
        <f t="shared" si="215"/>
        <v>0</v>
      </c>
      <c r="R753" s="1">
        <v>0</v>
      </c>
      <c r="S753" s="127">
        <f t="shared" si="216"/>
        <v>0</v>
      </c>
      <c r="T753" s="127">
        <f t="shared" si="209"/>
        <v>0</v>
      </c>
      <c r="U753" s="127">
        <f t="shared" si="217"/>
        <v>0</v>
      </c>
      <c r="W753" s="127">
        <f t="shared" si="218"/>
        <v>0</v>
      </c>
      <c r="X753" s="125">
        <f t="shared" si="219"/>
        <v>0</v>
      </c>
      <c r="Y753" s="125" t="str">
        <f t="shared" si="210"/>
        <v>ok</v>
      </c>
      <c r="Z753" s="125" t="str">
        <f t="shared" si="220"/>
        <v>ok</v>
      </c>
      <c r="AA753" s="125" t="str">
        <f t="shared" si="221"/>
        <v>ok</v>
      </c>
      <c r="AB753" s="125" t="str">
        <f t="shared" si="222"/>
        <v>ok</v>
      </c>
      <c r="AC753" s="125" t="str">
        <f t="shared" si="223"/>
        <v>ok</v>
      </c>
    </row>
    <row r="754" spans="1:29" x14ac:dyDescent="0.2">
      <c r="A754" s="132">
        <f t="shared" si="224"/>
        <v>746</v>
      </c>
      <c r="B754" s="6"/>
      <c r="C754" s="3"/>
      <c r="D754" s="3"/>
      <c r="E754" s="3"/>
      <c r="F754" s="5"/>
      <c r="G754" s="5"/>
      <c r="H754" s="2">
        <v>0</v>
      </c>
      <c r="I754" s="1">
        <v>0</v>
      </c>
      <c r="J754" s="1">
        <v>0</v>
      </c>
      <c r="K754" s="127">
        <f t="shared" si="207"/>
        <v>0</v>
      </c>
      <c r="L754" s="127">
        <f t="shared" si="211"/>
        <v>0</v>
      </c>
      <c r="M754" s="127">
        <f t="shared" si="208"/>
        <v>0</v>
      </c>
      <c r="N754" s="127">
        <f t="shared" si="212"/>
        <v>0</v>
      </c>
      <c r="O754" s="127">
        <f t="shared" si="213"/>
        <v>0</v>
      </c>
      <c r="P754" s="127">
        <f t="shared" si="214"/>
        <v>0</v>
      </c>
      <c r="Q754" s="127">
        <f t="shared" si="215"/>
        <v>0</v>
      </c>
      <c r="R754" s="1">
        <v>0</v>
      </c>
      <c r="S754" s="127">
        <f t="shared" si="216"/>
        <v>0</v>
      </c>
      <c r="T754" s="127">
        <f t="shared" si="209"/>
        <v>0</v>
      </c>
      <c r="U754" s="127">
        <f t="shared" si="217"/>
        <v>0</v>
      </c>
      <c r="W754" s="127">
        <f t="shared" si="218"/>
        <v>0</v>
      </c>
      <c r="X754" s="125">
        <f t="shared" si="219"/>
        <v>0</v>
      </c>
      <c r="Y754" s="125" t="str">
        <f t="shared" si="210"/>
        <v>ok</v>
      </c>
      <c r="Z754" s="125" t="str">
        <f t="shared" si="220"/>
        <v>ok</v>
      </c>
      <c r="AA754" s="125" t="str">
        <f t="shared" si="221"/>
        <v>ok</v>
      </c>
      <c r="AB754" s="125" t="str">
        <f t="shared" si="222"/>
        <v>ok</v>
      </c>
      <c r="AC754" s="125" t="str">
        <f t="shared" si="223"/>
        <v>ok</v>
      </c>
    </row>
    <row r="755" spans="1:29" x14ac:dyDescent="0.2">
      <c r="A755" s="132">
        <f t="shared" si="224"/>
        <v>747</v>
      </c>
      <c r="B755" s="6"/>
      <c r="C755" s="3"/>
      <c r="D755" s="3"/>
      <c r="E755" s="3"/>
      <c r="F755" s="5"/>
      <c r="G755" s="5"/>
      <c r="H755" s="2">
        <v>0</v>
      </c>
      <c r="I755" s="1">
        <v>0</v>
      </c>
      <c r="J755" s="1">
        <v>0</v>
      </c>
      <c r="K755" s="127">
        <f t="shared" si="207"/>
        <v>0</v>
      </c>
      <c r="L755" s="127">
        <f t="shared" si="211"/>
        <v>0</v>
      </c>
      <c r="M755" s="127">
        <f t="shared" si="208"/>
        <v>0</v>
      </c>
      <c r="N755" s="127">
        <f t="shared" si="212"/>
        <v>0</v>
      </c>
      <c r="O755" s="127">
        <f t="shared" si="213"/>
        <v>0</v>
      </c>
      <c r="P755" s="127">
        <f t="shared" si="214"/>
        <v>0</v>
      </c>
      <c r="Q755" s="127">
        <f t="shared" si="215"/>
        <v>0</v>
      </c>
      <c r="R755" s="1">
        <v>0</v>
      </c>
      <c r="S755" s="127">
        <f t="shared" si="216"/>
        <v>0</v>
      </c>
      <c r="T755" s="127">
        <f t="shared" si="209"/>
        <v>0</v>
      </c>
      <c r="U755" s="127">
        <f t="shared" si="217"/>
        <v>0</v>
      </c>
      <c r="W755" s="127">
        <f t="shared" si="218"/>
        <v>0</v>
      </c>
      <c r="X755" s="125">
        <f t="shared" si="219"/>
        <v>0</v>
      </c>
      <c r="Y755" s="125" t="str">
        <f t="shared" si="210"/>
        <v>ok</v>
      </c>
      <c r="Z755" s="125" t="str">
        <f t="shared" si="220"/>
        <v>ok</v>
      </c>
      <c r="AA755" s="125" t="str">
        <f t="shared" si="221"/>
        <v>ok</v>
      </c>
      <c r="AB755" s="125" t="str">
        <f t="shared" si="222"/>
        <v>ok</v>
      </c>
      <c r="AC755" s="125" t="str">
        <f t="shared" si="223"/>
        <v>ok</v>
      </c>
    </row>
    <row r="756" spans="1:29" x14ac:dyDescent="0.2">
      <c r="A756" s="132">
        <f t="shared" si="224"/>
        <v>748</v>
      </c>
      <c r="B756" s="6"/>
      <c r="C756" s="3"/>
      <c r="D756" s="3"/>
      <c r="E756" s="3"/>
      <c r="F756" s="5"/>
      <c r="G756" s="5"/>
      <c r="H756" s="2">
        <v>0</v>
      </c>
      <c r="I756" s="1">
        <v>0</v>
      </c>
      <c r="J756" s="1">
        <v>0</v>
      </c>
      <c r="K756" s="127">
        <f t="shared" si="207"/>
        <v>0</v>
      </c>
      <c r="L756" s="127">
        <f t="shared" si="211"/>
        <v>0</v>
      </c>
      <c r="M756" s="127">
        <f t="shared" si="208"/>
        <v>0</v>
      </c>
      <c r="N756" s="127">
        <f t="shared" si="212"/>
        <v>0</v>
      </c>
      <c r="O756" s="127">
        <f t="shared" si="213"/>
        <v>0</v>
      </c>
      <c r="P756" s="127">
        <f t="shared" si="214"/>
        <v>0</v>
      </c>
      <c r="Q756" s="127">
        <f t="shared" si="215"/>
        <v>0</v>
      </c>
      <c r="R756" s="1">
        <v>0</v>
      </c>
      <c r="S756" s="127">
        <f t="shared" si="216"/>
        <v>0</v>
      </c>
      <c r="T756" s="127">
        <f t="shared" si="209"/>
        <v>0</v>
      </c>
      <c r="U756" s="127">
        <f t="shared" si="217"/>
        <v>0</v>
      </c>
      <c r="W756" s="127">
        <f t="shared" si="218"/>
        <v>0</v>
      </c>
      <c r="X756" s="125">
        <f t="shared" si="219"/>
        <v>0</v>
      </c>
      <c r="Y756" s="125" t="str">
        <f t="shared" si="210"/>
        <v>ok</v>
      </c>
      <c r="Z756" s="125" t="str">
        <f t="shared" si="220"/>
        <v>ok</v>
      </c>
      <c r="AA756" s="125" t="str">
        <f t="shared" si="221"/>
        <v>ok</v>
      </c>
      <c r="AB756" s="125" t="str">
        <f t="shared" si="222"/>
        <v>ok</v>
      </c>
      <c r="AC756" s="125" t="str">
        <f t="shared" si="223"/>
        <v>ok</v>
      </c>
    </row>
    <row r="757" spans="1:29" x14ac:dyDescent="0.2">
      <c r="A757" s="132">
        <f t="shared" si="224"/>
        <v>749</v>
      </c>
      <c r="B757" s="6"/>
      <c r="C757" s="3"/>
      <c r="D757" s="3"/>
      <c r="E757" s="3"/>
      <c r="F757" s="5"/>
      <c r="G757" s="5"/>
      <c r="H757" s="2">
        <v>0</v>
      </c>
      <c r="I757" s="1">
        <v>0</v>
      </c>
      <c r="J757" s="1">
        <v>0</v>
      </c>
      <c r="K757" s="127">
        <f t="shared" si="207"/>
        <v>0</v>
      </c>
      <c r="L757" s="127">
        <f t="shared" si="211"/>
        <v>0</v>
      </c>
      <c r="M757" s="127">
        <f t="shared" si="208"/>
        <v>0</v>
      </c>
      <c r="N757" s="127">
        <f t="shared" si="212"/>
        <v>0</v>
      </c>
      <c r="O757" s="127">
        <f t="shared" si="213"/>
        <v>0</v>
      </c>
      <c r="P757" s="127">
        <f t="shared" si="214"/>
        <v>0</v>
      </c>
      <c r="Q757" s="127">
        <f t="shared" si="215"/>
        <v>0</v>
      </c>
      <c r="R757" s="1">
        <v>0</v>
      </c>
      <c r="S757" s="127">
        <f t="shared" si="216"/>
        <v>0</v>
      </c>
      <c r="T757" s="127">
        <f t="shared" si="209"/>
        <v>0</v>
      </c>
      <c r="U757" s="127">
        <f t="shared" si="217"/>
        <v>0</v>
      </c>
      <c r="W757" s="127">
        <f t="shared" si="218"/>
        <v>0</v>
      </c>
      <c r="X757" s="125">
        <f t="shared" si="219"/>
        <v>0</v>
      </c>
      <c r="Y757" s="125" t="str">
        <f t="shared" si="210"/>
        <v>ok</v>
      </c>
      <c r="Z757" s="125" t="str">
        <f t="shared" si="220"/>
        <v>ok</v>
      </c>
      <c r="AA757" s="125" t="str">
        <f t="shared" si="221"/>
        <v>ok</v>
      </c>
      <c r="AB757" s="125" t="str">
        <f t="shared" si="222"/>
        <v>ok</v>
      </c>
      <c r="AC757" s="125" t="str">
        <f t="shared" si="223"/>
        <v>ok</v>
      </c>
    </row>
    <row r="758" spans="1:29" x14ac:dyDescent="0.2">
      <c r="A758" s="132">
        <f t="shared" si="224"/>
        <v>750</v>
      </c>
      <c r="B758" s="6"/>
      <c r="C758" s="3"/>
      <c r="D758" s="3"/>
      <c r="E758" s="3"/>
      <c r="F758" s="5"/>
      <c r="G758" s="5"/>
      <c r="H758" s="2">
        <v>0</v>
      </c>
      <c r="I758" s="1">
        <v>0</v>
      </c>
      <c r="J758" s="1">
        <v>0</v>
      </c>
      <c r="K758" s="127">
        <f t="shared" si="207"/>
        <v>0</v>
      </c>
      <c r="L758" s="127">
        <f t="shared" si="211"/>
        <v>0</v>
      </c>
      <c r="M758" s="127">
        <f t="shared" si="208"/>
        <v>0</v>
      </c>
      <c r="N758" s="127">
        <f t="shared" si="212"/>
        <v>0</v>
      </c>
      <c r="O758" s="127">
        <f t="shared" si="213"/>
        <v>0</v>
      </c>
      <c r="P758" s="127">
        <f t="shared" si="214"/>
        <v>0</v>
      </c>
      <c r="Q758" s="127">
        <f t="shared" si="215"/>
        <v>0</v>
      </c>
      <c r="R758" s="1">
        <v>0</v>
      </c>
      <c r="S758" s="127">
        <f t="shared" si="216"/>
        <v>0</v>
      </c>
      <c r="T758" s="127">
        <f t="shared" si="209"/>
        <v>0</v>
      </c>
      <c r="U758" s="127">
        <f t="shared" si="217"/>
        <v>0</v>
      </c>
      <c r="W758" s="127">
        <f t="shared" si="218"/>
        <v>0</v>
      </c>
      <c r="X758" s="125">
        <f t="shared" si="219"/>
        <v>0</v>
      </c>
      <c r="Y758" s="125" t="str">
        <f t="shared" si="210"/>
        <v>ok</v>
      </c>
      <c r="Z758" s="125" t="str">
        <f t="shared" si="220"/>
        <v>ok</v>
      </c>
      <c r="AA758" s="125" t="str">
        <f t="shared" si="221"/>
        <v>ok</v>
      </c>
      <c r="AB758" s="125" t="str">
        <f t="shared" si="222"/>
        <v>ok</v>
      </c>
      <c r="AC758" s="125" t="str">
        <f t="shared" si="223"/>
        <v>ok</v>
      </c>
    </row>
    <row r="759" spans="1:29" x14ac:dyDescent="0.2">
      <c r="A759" s="132">
        <f t="shared" si="224"/>
        <v>751</v>
      </c>
      <c r="B759" s="6"/>
      <c r="C759" s="3"/>
      <c r="D759" s="3"/>
      <c r="E759" s="3"/>
      <c r="F759" s="5"/>
      <c r="G759" s="5"/>
      <c r="H759" s="2">
        <v>0</v>
      </c>
      <c r="I759" s="1">
        <v>0</v>
      </c>
      <c r="J759" s="1">
        <v>0</v>
      </c>
      <c r="K759" s="127">
        <f t="shared" si="207"/>
        <v>0</v>
      </c>
      <c r="L759" s="127">
        <f t="shared" si="211"/>
        <v>0</v>
      </c>
      <c r="M759" s="127">
        <f t="shared" si="208"/>
        <v>0</v>
      </c>
      <c r="N759" s="127">
        <f t="shared" si="212"/>
        <v>0</v>
      </c>
      <c r="O759" s="127">
        <f t="shared" si="213"/>
        <v>0</v>
      </c>
      <c r="P759" s="127">
        <f t="shared" si="214"/>
        <v>0</v>
      </c>
      <c r="Q759" s="127">
        <f t="shared" si="215"/>
        <v>0</v>
      </c>
      <c r="R759" s="1">
        <v>0</v>
      </c>
      <c r="S759" s="127">
        <f t="shared" si="216"/>
        <v>0</v>
      </c>
      <c r="T759" s="127">
        <f t="shared" si="209"/>
        <v>0</v>
      </c>
      <c r="U759" s="127">
        <f t="shared" si="217"/>
        <v>0</v>
      </c>
      <c r="W759" s="127">
        <f t="shared" si="218"/>
        <v>0</v>
      </c>
      <c r="X759" s="125">
        <f t="shared" si="219"/>
        <v>0</v>
      </c>
      <c r="Y759" s="125" t="str">
        <f t="shared" si="210"/>
        <v>ok</v>
      </c>
      <c r="Z759" s="125" t="str">
        <f t="shared" si="220"/>
        <v>ok</v>
      </c>
      <c r="AA759" s="125" t="str">
        <f t="shared" si="221"/>
        <v>ok</v>
      </c>
      <c r="AB759" s="125" t="str">
        <f t="shared" si="222"/>
        <v>ok</v>
      </c>
      <c r="AC759" s="125" t="str">
        <f t="shared" si="223"/>
        <v>ok</v>
      </c>
    </row>
    <row r="760" spans="1:29" x14ac:dyDescent="0.2">
      <c r="A760" s="132">
        <f t="shared" si="224"/>
        <v>752</v>
      </c>
      <c r="B760" s="6"/>
      <c r="C760" s="3"/>
      <c r="D760" s="3"/>
      <c r="E760" s="3"/>
      <c r="F760" s="5"/>
      <c r="G760" s="5"/>
      <c r="H760" s="2">
        <v>0</v>
      </c>
      <c r="I760" s="1">
        <v>0</v>
      </c>
      <c r="J760" s="1">
        <v>0</v>
      </c>
      <c r="K760" s="127">
        <f t="shared" si="207"/>
        <v>0</v>
      </c>
      <c r="L760" s="127">
        <f t="shared" si="211"/>
        <v>0</v>
      </c>
      <c r="M760" s="127">
        <f t="shared" si="208"/>
        <v>0</v>
      </c>
      <c r="N760" s="127">
        <f t="shared" si="212"/>
        <v>0</v>
      </c>
      <c r="O760" s="127">
        <f t="shared" si="213"/>
        <v>0</v>
      </c>
      <c r="P760" s="127">
        <f t="shared" si="214"/>
        <v>0</v>
      </c>
      <c r="Q760" s="127">
        <f t="shared" si="215"/>
        <v>0</v>
      </c>
      <c r="R760" s="1">
        <v>0</v>
      </c>
      <c r="S760" s="127">
        <f t="shared" si="216"/>
        <v>0</v>
      </c>
      <c r="T760" s="127">
        <f t="shared" si="209"/>
        <v>0</v>
      </c>
      <c r="U760" s="127">
        <f t="shared" si="217"/>
        <v>0</v>
      </c>
      <c r="W760" s="127">
        <f t="shared" si="218"/>
        <v>0</v>
      </c>
      <c r="X760" s="125">
        <f t="shared" si="219"/>
        <v>0</v>
      </c>
      <c r="Y760" s="125" t="str">
        <f t="shared" si="210"/>
        <v>ok</v>
      </c>
      <c r="Z760" s="125" t="str">
        <f t="shared" si="220"/>
        <v>ok</v>
      </c>
      <c r="AA760" s="125" t="str">
        <f t="shared" si="221"/>
        <v>ok</v>
      </c>
      <c r="AB760" s="125" t="str">
        <f t="shared" si="222"/>
        <v>ok</v>
      </c>
      <c r="AC760" s="125" t="str">
        <f t="shared" si="223"/>
        <v>ok</v>
      </c>
    </row>
    <row r="761" spans="1:29" x14ac:dyDescent="0.2">
      <c r="A761" s="132">
        <f t="shared" si="224"/>
        <v>753</v>
      </c>
      <c r="B761" s="6"/>
      <c r="C761" s="3"/>
      <c r="D761" s="3"/>
      <c r="E761" s="3"/>
      <c r="F761" s="5"/>
      <c r="G761" s="5"/>
      <c r="H761" s="2">
        <v>0</v>
      </c>
      <c r="I761" s="1">
        <v>0</v>
      </c>
      <c r="J761" s="1">
        <v>0</v>
      </c>
      <c r="K761" s="127">
        <f t="shared" si="207"/>
        <v>0</v>
      </c>
      <c r="L761" s="127">
        <f t="shared" si="211"/>
        <v>0</v>
      </c>
      <c r="M761" s="127">
        <f t="shared" si="208"/>
        <v>0</v>
      </c>
      <c r="N761" s="127">
        <f t="shared" si="212"/>
        <v>0</v>
      </c>
      <c r="O761" s="127">
        <f t="shared" si="213"/>
        <v>0</v>
      </c>
      <c r="P761" s="127">
        <f t="shared" si="214"/>
        <v>0</v>
      </c>
      <c r="Q761" s="127">
        <f t="shared" si="215"/>
        <v>0</v>
      </c>
      <c r="R761" s="1">
        <v>0</v>
      </c>
      <c r="S761" s="127">
        <f t="shared" si="216"/>
        <v>0</v>
      </c>
      <c r="T761" s="127">
        <f t="shared" si="209"/>
        <v>0</v>
      </c>
      <c r="U761" s="127">
        <f t="shared" si="217"/>
        <v>0</v>
      </c>
      <c r="W761" s="127">
        <f t="shared" si="218"/>
        <v>0</v>
      </c>
      <c r="X761" s="125">
        <f t="shared" si="219"/>
        <v>0</v>
      </c>
      <c r="Y761" s="125" t="str">
        <f t="shared" si="210"/>
        <v>ok</v>
      </c>
      <c r="Z761" s="125" t="str">
        <f t="shared" si="220"/>
        <v>ok</v>
      </c>
      <c r="AA761" s="125" t="str">
        <f t="shared" si="221"/>
        <v>ok</v>
      </c>
      <c r="AB761" s="125" t="str">
        <f t="shared" si="222"/>
        <v>ok</v>
      </c>
      <c r="AC761" s="125" t="str">
        <f t="shared" si="223"/>
        <v>ok</v>
      </c>
    </row>
    <row r="762" spans="1:29" x14ac:dyDescent="0.2">
      <c r="A762" s="132">
        <f t="shared" si="224"/>
        <v>754</v>
      </c>
      <c r="B762" s="6"/>
      <c r="C762" s="3"/>
      <c r="D762" s="3"/>
      <c r="E762" s="3"/>
      <c r="F762" s="5"/>
      <c r="G762" s="5"/>
      <c r="H762" s="2">
        <v>0</v>
      </c>
      <c r="I762" s="1">
        <v>0</v>
      </c>
      <c r="J762" s="1">
        <v>0</v>
      </c>
      <c r="K762" s="127">
        <f t="shared" si="207"/>
        <v>0</v>
      </c>
      <c r="L762" s="127">
        <f t="shared" si="211"/>
        <v>0</v>
      </c>
      <c r="M762" s="127">
        <f t="shared" si="208"/>
        <v>0</v>
      </c>
      <c r="N762" s="127">
        <f t="shared" si="212"/>
        <v>0</v>
      </c>
      <c r="O762" s="127">
        <f t="shared" si="213"/>
        <v>0</v>
      </c>
      <c r="P762" s="127">
        <f t="shared" si="214"/>
        <v>0</v>
      </c>
      <c r="Q762" s="127">
        <f t="shared" si="215"/>
        <v>0</v>
      </c>
      <c r="R762" s="1">
        <v>0</v>
      </c>
      <c r="S762" s="127">
        <f t="shared" si="216"/>
        <v>0</v>
      </c>
      <c r="T762" s="127">
        <f t="shared" si="209"/>
        <v>0</v>
      </c>
      <c r="U762" s="127">
        <f t="shared" si="217"/>
        <v>0</v>
      </c>
      <c r="W762" s="127">
        <f t="shared" si="218"/>
        <v>0</v>
      </c>
      <c r="X762" s="125">
        <f t="shared" si="219"/>
        <v>0</v>
      </c>
      <c r="Y762" s="125" t="str">
        <f t="shared" si="210"/>
        <v>ok</v>
      </c>
      <c r="Z762" s="125" t="str">
        <f t="shared" si="220"/>
        <v>ok</v>
      </c>
      <c r="AA762" s="125" t="str">
        <f t="shared" si="221"/>
        <v>ok</v>
      </c>
      <c r="AB762" s="125" t="str">
        <f t="shared" si="222"/>
        <v>ok</v>
      </c>
      <c r="AC762" s="125" t="str">
        <f t="shared" si="223"/>
        <v>ok</v>
      </c>
    </row>
    <row r="763" spans="1:29" x14ac:dyDescent="0.2">
      <c r="A763" s="132">
        <f t="shared" si="224"/>
        <v>755</v>
      </c>
      <c r="B763" s="6"/>
      <c r="C763" s="3"/>
      <c r="D763" s="3"/>
      <c r="E763" s="3"/>
      <c r="F763" s="5"/>
      <c r="G763" s="5"/>
      <c r="H763" s="2">
        <v>0</v>
      </c>
      <c r="I763" s="1">
        <v>0</v>
      </c>
      <c r="J763" s="1">
        <v>0</v>
      </c>
      <c r="K763" s="127">
        <f t="shared" si="207"/>
        <v>0</v>
      </c>
      <c r="L763" s="127">
        <f t="shared" si="211"/>
        <v>0</v>
      </c>
      <c r="M763" s="127">
        <f t="shared" si="208"/>
        <v>0</v>
      </c>
      <c r="N763" s="127">
        <f t="shared" si="212"/>
        <v>0</v>
      </c>
      <c r="O763" s="127">
        <f t="shared" si="213"/>
        <v>0</v>
      </c>
      <c r="P763" s="127">
        <f t="shared" si="214"/>
        <v>0</v>
      </c>
      <c r="Q763" s="127">
        <f t="shared" si="215"/>
        <v>0</v>
      </c>
      <c r="R763" s="1">
        <v>0</v>
      </c>
      <c r="S763" s="127">
        <f t="shared" si="216"/>
        <v>0</v>
      </c>
      <c r="T763" s="127">
        <f t="shared" si="209"/>
        <v>0</v>
      </c>
      <c r="U763" s="127">
        <f t="shared" si="217"/>
        <v>0</v>
      </c>
      <c r="W763" s="127">
        <f t="shared" si="218"/>
        <v>0</v>
      </c>
      <c r="X763" s="125">
        <f t="shared" si="219"/>
        <v>0</v>
      </c>
      <c r="Y763" s="125" t="str">
        <f t="shared" si="210"/>
        <v>ok</v>
      </c>
      <c r="Z763" s="125" t="str">
        <f t="shared" si="220"/>
        <v>ok</v>
      </c>
      <c r="AA763" s="125" t="str">
        <f t="shared" si="221"/>
        <v>ok</v>
      </c>
      <c r="AB763" s="125" t="str">
        <f t="shared" si="222"/>
        <v>ok</v>
      </c>
      <c r="AC763" s="125" t="str">
        <f t="shared" si="223"/>
        <v>ok</v>
      </c>
    </row>
    <row r="764" spans="1:29" x14ac:dyDescent="0.2">
      <c r="A764" s="132">
        <f t="shared" si="224"/>
        <v>756</v>
      </c>
      <c r="B764" s="6"/>
      <c r="C764" s="3"/>
      <c r="D764" s="3"/>
      <c r="E764" s="3"/>
      <c r="F764" s="5"/>
      <c r="G764" s="5"/>
      <c r="H764" s="2">
        <v>0</v>
      </c>
      <c r="I764" s="1">
        <v>0</v>
      </c>
      <c r="J764" s="1">
        <v>0</v>
      </c>
      <c r="K764" s="127">
        <f t="shared" si="207"/>
        <v>0</v>
      </c>
      <c r="L764" s="127">
        <f t="shared" si="211"/>
        <v>0</v>
      </c>
      <c r="M764" s="127">
        <f t="shared" si="208"/>
        <v>0</v>
      </c>
      <c r="N764" s="127">
        <f t="shared" si="212"/>
        <v>0</v>
      </c>
      <c r="O764" s="127">
        <f t="shared" si="213"/>
        <v>0</v>
      </c>
      <c r="P764" s="127">
        <f t="shared" si="214"/>
        <v>0</v>
      </c>
      <c r="Q764" s="127">
        <f t="shared" si="215"/>
        <v>0</v>
      </c>
      <c r="R764" s="1">
        <v>0</v>
      </c>
      <c r="S764" s="127">
        <f t="shared" si="216"/>
        <v>0</v>
      </c>
      <c r="T764" s="127">
        <f t="shared" si="209"/>
        <v>0</v>
      </c>
      <c r="U764" s="127">
        <f t="shared" si="217"/>
        <v>0</v>
      </c>
      <c r="W764" s="127">
        <f t="shared" si="218"/>
        <v>0</v>
      </c>
      <c r="X764" s="125">
        <f t="shared" si="219"/>
        <v>0</v>
      </c>
      <c r="Y764" s="125" t="str">
        <f t="shared" si="210"/>
        <v>ok</v>
      </c>
      <c r="Z764" s="125" t="str">
        <f t="shared" si="220"/>
        <v>ok</v>
      </c>
      <c r="AA764" s="125" t="str">
        <f t="shared" si="221"/>
        <v>ok</v>
      </c>
      <c r="AB764" s="125" t="str">
        <f t="shared" si="222"/>
        <v>ok</v>
      </c>
      <c r="AC764" s="125" t="str">
        <f t="shared" si="223"/>
        <v>ok</v>
      </c>
    </row>
    <row r="765" spans="1:29" x14ac:dyDescent="0.2">
      <c r="A765" s="132">
        <f t="shared" si="224"/>
        <v>757</v>
      </c>
      <c r="B765" s="6"/>
      <c r="C765" s="3"/>
      <c r="D765" s="3"/>
      <c r="E765" s="3"/>
      <c r="F765" s="5"/>
      <c r="G765" s="5"/>
      <c r="H765" s="2">
        <v>0</v>
      </c>
      <c r="I765" s="1">
        <v>0</v>
      </c>
      <c r="J765" s="1">
        <v>0</v>
      </c>
      <c r="K765" s="127">
        <f t="shared" si="207"/>
        <v>0</v>
      </c>
      <c r="L765" s="127">
        <f t="shared" si="211"/>
        <v>0</v>
      </c>
      <c r="M765" s="127">
        <f t="shared" si="208"/>
        <v>0</v>
      </c>
      <c r="N765" s="127">
        <f t="shared" si="212"/>
        <v>0</v>
      </c>
      <c r="O765" s="127">
        <f t="shared" si="213"/>
        <v>0</v>
      </c>
      <c r="P765" s="127">
        <f t="shared" si="214"/>
        <v>0</v>
      </c>
      <c r="Q765" s="127">
        <f t="shared" si="215"/>
        <v>0</v>
      </c>
      <c r="R765" s="1">
        <v>0</v>
      </c>
      <c r="S765" s="127">
        <f t="shared" si="216"/>
        <v>0</v>
      </c>
      <c r="T765" s="127">
        <f t="shared" si="209"/>
        <v>0</v>
      </c>
      <c r="U765" s="127">
        <f t="shared" si="217"/>
        <v>0</v>
      </c>
      <c r="W765" s="127">
        <f t="shared" si="218"/>
        <v>0</v>
      </c>
      <c r="X765" s="125">
        <f t="shared" si="219"/>
        <v>0</v>
      </c>
      <c r="Y765" s="125" t="str">
        <f t="shared" si="210"/>
        <v>ok</v>
      </c>
      <c r="Z765" s="125" t="str">
        <f t="shared" si="220"/>
        <v>ok</v>
      </c>
      <c r="AA765" s="125" t="str">
        <f t="shared" si="221"/>
        <v>ok</v>
      </c>
      <c r="AB765" s="125" t="str">
        <f t="shared" si="222"/>
        <v>ok</v>
      </c>
      <c r="AC765" s="125" t="str">
        <f t="shared" si="223"/>
        <v>ok</v>
      </c>
    </row>
    <row r="766" spans="1:29" x14ac:dyDescent="0.2">
      <c r="A766" s="132">
        <f t="shared" si="224"/>
        <v>758</v>
      </c>
      <c r="B766" s="6"/>
      <c r="C766" s="3"/>
      <c r="D766" s="3"/>
      <c r="E766" s="3"/>
      <c r="F766" s="5"/>
      <c r="G766" s="5"/>
      <c r="H766" s="2">
        <v>0</v>
      </c>
      <c r="I766" s="1">
        <v>0</v>
      </c>
      <c r="J766" s="1">
        <v>0</v>
      </c>
      <c r="K766" s="127">
        <f t="shared" si="207"/>
        <v>0</v>
      </c>
      <c r="L766" s="127">
        <f t="shared" si="211"/>
        <v>0</v>
      </c>
      <c r="M766" s="127">
        <f t="shared" si="208"/>
        <v>0</v>
      </c>
      <c r="N766" s="127">
        <f t="shared" si="212"/>
        <v>0</v>
      </c>
      <c r="O766" s="127">
        <f t="shared" si="213"/>
        <v>0</v>
      </c>
      <c r="P766" s="127">
        <f t="shared" si="214"/>
        <v>0</v>
      </c>
      <c r="Q766" s="127">
        <f t="shared" si="215"/>
        <v>0</v>
      </c>
      <c r="R766" s="1">
        <v>0</v>
      </c>
      <c r="S766" s="127">
        <f t="shared" si="216"/>
        <v>0</v>
      </c>
      <c r="T766" s="127">
        <f t="shared" si="209"/>
        <v>0</v>
      </c>
      <c r="U766" s="127">
        <f t="shared" si="217"/>
        <v>0</v>
      </c>
      <c r="W766" s="127">
        <f t="shared" si="218"/>
        <v>0</v>
      </c>
      <c r="X766" s="125">
        <f t="shared" si="219"/>
        <v>0</v>
      </c>
      <c r="Y766" s="125" t="str">
        <f t="shared" si="210"/>
        <v>ok</v>
      </c>
      <c r="Z766" s="125" t="str">
        <f t="shared" si="220"/>
        <v>ok</v>
      </c>
      <c r="AA766" s="125" t="str">
        <f t="shared" si="221"/>
        <v>ok</v>
      </c>
      <c r="AB766" s="125" t="str">
        <f t="shared" si="222"/>
        <v>ok</v>
      </c>
      <c r="AC766" s="125" t="str">
        <f t="shared" si="223"/>
        <v>ok</v>
      </c>
    </row>
    <row r="767" spans="1:29" x14ac:dyDescent="0.2">
      <c r="A767" s="132">
        <f t="shared" si="224"/>
        <v>759</v>
      </c>
      <c r="B767" s="6"/>
      <c r="C767" s="3"/>
      <c r="D767" s="3"/>
      <c r="E767" s="3"/>
      <c r="F767" s="5"/>
      <c r="G767" s="5"/>
      <c r="H767" s="2">
        <v>0</v>
      </c>
      <c r="I767" s="1">
        <v>0</v>
      </c>
      <c r="J767" s="1">
        <v>0</v>
      </c>
      <c r="K767" s="127">
        <f t="shared" si="207"/>
        <v>0</v>
      </c>
      <c r="L767" s="127">
        <f t="shared" si="211"/>
        <v>0</v>
      </c>
      <c r="M767" s="127">
        <f t="shared" si="208"/>
        <v>0</v>
      </c>
      <c r="N767" s="127">
        <f t="shared" si="212"/>
        <v>0</v>
      </c>
      <c r="O767" s="127">
        <f t="shared" si="213"/>
        <v>0</v>
      </c>
      <c r="P767" s="127">
        <f t="shared" si="214"/>
        <v>0</v>
      </c>
      <c r="Q767" s="127">
        <f t="shared" si="215"/>
        <v>0</v>
      </c>
      <c r="R767" s="1">
        <v>0</v>
      </c>
      <c r="S767" s="127">
        <f t="shared" si="216"/>
        <v>0</v>
      </c>
      <c r="T767" s="127">
        <f t="shared" si="209"/>
        <v>0</v>
      </c>
      <c r="U767" s="127">
        <f t="shared" si="217"/>
        <v>0</v>
      </c>
      <c r="W767" s="127">
        <f t="shared" si="218"/>
        <v>0</v>
      </c>
      <c r="X767" s="125">
        <f t="shared" si="219"/>
        <v>0</v>
      </c>
      <c r="Y767" s="125" t="str">
        <f t="shared" si="210"/>
        <v>ok</v>
      </c>
      <c r="Z767" s="125" t="str">
        <f t="shared" si="220"/>
        <v>ok</v>
      </c>
      <c r="AA767" s="125" t="str">
        <f t="shared" si="221"/>
        <v>ok</v>
      </c>
      <c r="AB767" s="125" t="str">
        <f t="shared" si="222"/>
        <v>ok</v>
      </c>
      <c r="AC767" s="125" t="str">
        <f t="shared" si="223"/>
        <v>ok</v>
      </c>
    </row>
    <row r="768" spans="1:29" x14ac:dyDescent="0.2">
      <c r="A768" s="132">
        <f t="shared" si="224"/>
        <v>760</v>
      </c>
      <c r="B768" s="6"/>
      <c r="C768" s="3"/>
      <c r="D768" s="3"/>
      <c r="E768" s="3"/>
      <c r="F768" s="5"/>
      <c r="G768" s="5"/>
      <c r="H768" s="2">
        <v>0</v>
      </c>
      <c r="I768" s="1">
        <v>0</v>
      </c>
      <c r="J768" s="1">
        <v>0</v>
      </c>
      <c r="K768" s="127">
        <f t="shared" si="207"/>
        <v>0</v>
      </c>
      <c r="L768" s="127">
        <f t="shared" si="211"/>
        <v>0</v>
      </c>
      <c r="M768" s="127">
        <f t="shared" si="208"/>
        <v>0</v>
      </c>
      <c r="N768" s="127">
        <f t="shared" si="212"/>
        <v>0</v>
      </c>
      <c r="O768" s="127">
        <f t="shared" si="213"/>
        <v>0</v>
      </c>
      <c r="P768" s="127">
        <f t="shared" si="214"/>
        <v>0</v>
      </c>
      <c r="Q768" s="127">
        <f t="shared" si="215"/>
        <v>0</v>
      </c>
      <c r="R768" s="1">
        <v>0</v>
      </c>
      <c r="S768" s="127">
        <f t="shared" si="216"/>
        <v>0</v>
      </c>
      <c r="T768" s="127">
        <f t="shared" si="209"/>
        <v>0</v>
      </c>
      <c r="U768" s="127">
        <f t="shared" si="217"/>
        <v>0</v>
      </c>
      <c r="W768" s="127">
        <f t="shared" si="218"/>
        <v>0</v>
      </c>
      <c r="X768" s="125">
        <f t="shared" si="219"/>
        <v>0</v>
      </c>
      <c r="Y768" s="125" t="str">
        <f t="shared" si="210"/>
        <v>ok</v>
      </c>
      <c r="Z768" s="125" t="str">
        <f t="shared" si="220"/>
        <v>ok</v>
      </c>
      <c r="AA768" s="125" t="str">
        <f t="shared" si="221"/>
        <v>ok</v>
      </c>
      <c r="AB768" s="125" t="str">
        <f t="shared" si="222"/>
        <v>ok</v>
      </c>
      <c r="AC768" s="125" t="str">
        <f t="shared" si="223"/>
        <v>ok</v>
      </c>
    </row>
    <row r="769" spans="1:29" x14ac:dyDescent="0.2">
      <c r="A769" s="132">
        <f t="shared" si="224"/>
        <v>761</v>
      </c>
      <c r="B769" s="6"/>
      <c r="C769" s="3"/>
      <c r="D769" s="3"/>
      <c r="E769" s="3"/>
      <c r="F769" s="5"/>
      <c r="G769" s="5"/>
      <c r="H769" s="2">
        <v>0</v>
      </c>
      <c r="I769" s="1">
        <v>0</v>
      </c>
      <c r="J769" s="1">
        <v>0</v>
      </c>
      <c r="K769" s="127">
        <f t="shared" si="207"/>
        <v>0</v>
      </c>
      <c r="L769" s="127">
        <f t="shared" si="211"/>
        <v>0</v>
      </c>
      <c r="M769" s="127">
        <f t="shared" si="208"/>
        <v>0</v>
      </c>
      <c r="N769" s="127">
        <f t="shared" si="212"/>
        <v>0</v>
      </c>
      <c r="O769" s="127">
        <f t="shared" si="213"/>
        <v>0</v>
      </c>
      <c r="P769" s="127">
        <f t="shared" si="214"/>
        <v>0</v>
      </c>
      <c r="Q769" s="127">
        <f t="shared" si="215"/>
        <v>0</v>
      </c>
      <c r="R769" s="1">
        <v>0</v>
      </c>
      <c r="S769" s="127">
        <f t="shared" si="216"/>
        <v>0</v>
      </c>
      <c r="T769" s="127">
        <f t="shared" si="209"/>
        <v>0</v>
      </c>
      <c r="U769" s="127">
        <f t="shared" si="217"/>
        <v>0</v>
      </c>
      <c r="W769" s="127">
        <f t="shared" si="218"/>
        <v>0</v>
      </c>
      <c r="X769" s="125">
        <f t="shared" si="219"/>
        <v>0</v>
      </c>
      <c r="Y769" s="125" t="str">
        <f t="shared" si="210"/>
        <v>ok</v>
      </c>
      <c r="Z769" s="125" t="str">
        <f t="shared" si="220"/>
        <v>ok</v>
      </c>
      <c r="AA769" s="125" t="str">
        <f t="shared" si="221"/>
        <v>ok</v>
      </c>
      <c r="AB769" s="125" t="str">
        <f t="shared" si="222"/>
        <v>ok</v>
      </c>
      <c r="AC769" s="125" t="str">
        <f t="shared" si="223"/>
        <v>ok</v>
      </c>
    </row>
    <row r="770" spans="1:29" x14ac:dyDescent="0.2">
      <c r="A770" s="132">
        <f t="shared" si="224"/>
        <v>762</v>
      </c>
      <c r="B770" s="6"/>
      <c r="C770" s="3"/>
      <c r="D770" s="3"/>
      <c r="E770" s="3"/>
      <c r="F770" s="5"/>
      <c r="G770" s="5"/>
      <c r="H770" s="2">
        <v>0</v>
      </c>
      <c r="I770" s="1">
        <v>0</v>
      </c>
      <c r="J770" s="1">
        <v>0</v>
      </c>
      <c r="K770" s="127">
        <f t="shared" si="207"/>
        <v>0</v>
      </c>
      <c r="L770" s="127">
        <f t="shared" si="211"/>
        <v>0</v>
      </c>
      <c r="M770" s="127">
        <f t="shared" si="208"/>
        <v>0</v>
      </c>
      <c r="N770" s="127">
        <f t="shared" si="212"/>
        <v>0</v>
      </c>
      <c r="O770" s="127">
        <f t="shared" si="213"/>
        <v>0</v>
      </c>
      <c r="P770" s="127">
        <f t="shared" si="214"/>
        <v>0</v>
      </c>
      <c r="Q770" s="127">
        <f t="shared" si="215"/>
        <v>0</v>
      </c>
      <c r="R770" s="1">
        <v>0</v>
      </c>
      <c r="S770" s="127">
        <f t="shared" si="216"/>
        <v>0</v>
      </c>
      <c r="T770" s="127">
        <f t="shared" si="209"/>
        <v>0</v>
      </c>
      <c r="U770" s="127">
        <f t="shared" si="217"/>
        <v>0</v>
      </c>
      <c r="W770" s="127">
        <f t="shared" si="218"/>
        <v>0</v>
      </c>
      <c r="X770" s="125">
        <f t="shared" si="219"/>
        <v>0</v>
      </c>
      <c r="Y770" s="125" t="str">
        <f t="shared" si="210"/>
        <v>ok</v>
      </c>
      <c r="Z770" s="125" t="str">
        <f t="shared" si="220"/>
        <v>ok</v>
      </c>
      <c r="AA770" s="125" t="str">
        <f t="shared" si="221"/>
        <v>ok</v>
      </c>
      <c r="AB770" s="125" t="str">
        <f t="shared" si="222"/>
        <v>ok</v>
      </c>
      <c r="AC770" s="125" t="str">
        <f t="shared" si="223"/>
        <v>ok</v>
      </c>
    </row>
    <row r="771" spans="1:29" x14ac:dyDescent="0.2">
      <c r="A771" s="132">
        <f t="shared" si="224"/>
        <v>763</v>
      </c>
      <c r="B771" s="6"/>
      <c r="C771" s="3"/>
      <c r="D771" s="3"/>
      <c r="E771" s="3"/>
      <c r="F771" s="5"/>
      <c r="G771" s="5"/>
      <c r="H771" s="2">
        <v>0</v>
      </c>
      <c r="I771" s="1">
        <v>0</v>
      </c>
      <c r="J771" s="1">
        <v>0</v>
      </c>
      <c r="K771" s="127">
        <f t="shared" si="207"/>
        <v>0</v>
      </c>
      <c r="L771" s="127">
        <f t="shared" si="211"/>
        <v>0</v>
      </c>
      <c r="M771" s="127">
        <f t="shared" si="208"/>
        <v>0</v>
      </c>
      <c r="N771" s="127">
        <f t="shared" si="212"/>
        <v>0</v>
      </c>
      <c r="O771" s="127">
        <f t="shared" si="213"/>
        <v>0</v>
      </c>
      <c r="P771" s="127">
        <f t="shared" si="214"/>
        <v>0</v>
      </c>
      <c r="Q771" s="127">
        <f t="shared" si="215"/>
        <v>0</v>
      </c>
      <c r="R771" s="1">
        <v>0</v>
      </c>
      <c r="S771" s="127">
        <f t="shared" si="216"/>
        <v>0</v>
      </c>
      <c r="T771" s="127">
        <f t="shared" si="209"/>
        <v>0</v>
      </c>
      <c r="U771" s="127">
        <f t="shared" si="217"/>
        <v>0</v>
      </c>
      <c r="W771" s="127">
        <f t="shared" si="218"/>
        <v>0</v>
      </c>
      <c r="X771" s="125">
        <f t="shared" si="219"/>
        <v>0</v>
      </c>
      <c r="Y771" s="125" t="str">
        <f t="shared" si="210"/>
        <v>ok</v>
      </c>
      <c r="Z771" s="125" t="str">
        <f t="shared" si="220"/>
        <v>ok</v>
      </c>
      <c r="AA771" s="125" t="str">
        <f t="shared" si="221"/>
        <v>ok</v>
      </c>
      <c r="AB771" s="125" t="str">
        <f t="shared" si="222"/>
        <v>ok</v>
      </c>
      <c r="AC771" s="125" t="str">
        <f t="shared" si="223"/>
        <v>ok</v>
      </c>
    </row>
    <row r="772" spans="1:29" x14ac:dyDescent="0.2">
      <c r="A772" s="132">
        <f t="shared" si="224"/>
        <v>764</v>
      </c>
      <c r="B772" s="6"/>
      <c r="C772" s="3"/>
      <c r="D772" s="3"/>
      <c r="E772" s="3"/>
      <c r="F772" s="5"/>
      <c r="G772" s="5"/>
      <c r="H772" s="2">
        <v>0</v>
      </c>
      <c r="I772" s="1">
        <v>0</v>
      </c>
      <c r="J772" s="1">
        <v>0</v>
      </c>
      <c r="K772" s="127">
        <f t="shared" si="207"/>
        <v>0</v>
      </c>
      <c r="L772" s="127">
        <f t="shared" si="211"/>
        <v>0</v>
      </c>
      <c r="M772" s="127">
        <f t="shared" si="208"/>
        <v>0</v>
      </c>
      <c r="N772" s="127">
        <f t="shared" si="212"/>
        <v>0</v>
      </c>
      <c r="O772" s="127">
        <f t="shared" si="213"/>
        <v>0</v>
      </c>
      <c r="P772" s="127">
        <f t="shared" si="214"/>
        <v>0</v>
      </c>
      <c r="Q772" s="127">
        <f t="shared" si="215"/>
        <v>0</v>
      </c>
      <c r="R772" s="1">
        <v>0</v>
      </c>
      <c r="S772" s="127">
        <f t="shared" si="216"/>
        <v>0</v>
      </c>
      <c r="T772" s="127">
        <f t="shared" si="209"/>
        <v>0</v>
      </c>
      <c r="U772" s="127">
        <f t="shared" si="217"/>
        <v>0</v>
      </c>
      <c r="W772" s="127">
        <f t="shared" si="218"/>
        <v>0</v>
      </c>
      <c r="X772" s="125">
        <f t="shared" si="219"/>
        <v>0</v>
      </c>
      <c r="Y772" s="125" t="str">
        <f t="shared" si="210"/>
        <v>ok</v>
      </c>
      <c r="Z772" s="125" t="str">
        <f t="shared" si="220"/>
        <v>ok</v>
      </c>
      <c r="AA772" s="125" t="str">
        <f t="shared" si="221"/>
        <v>ok</v>
      </c>
      <c r="AB772" s="125" t="str">
        <f t="shared" si="222"/>
        <v>ok</v>
      </c>
      <c r="AC772" s="125" t="str">
        <f t="shared" si="223"/>
        <v>ok</v>
      </c>
    </row>
    <row r="773" spans="1:29" x14ac:dyDescent="0.2">
      <c r="A773" s="132">
        <f t="shared" si="224"/>
        <v>765</v>
      </c>
      <c r="B773" s="6"/>
      <c r="C773" s="3"/>
      <c r="D773" s="3"/>
      <c r="E773" s="3"/>
      <c r="F773" s="5"/>
      <c r="G773" s="5"/>
      <c r="H773" s="2">
        <v>0</v>
      </c>
      <c r="I773" s="1">
        <v>0</v>
      </c>
      <c r="J773" s="1">
        <v>0</v>
      </c>
      <c r="K773" s="127">
        <f t="shared" si="207"/>
        <v>0</v>
      </c>
      <c r="L773" s="127">
        <f t="shared" si="211"/>
        <v>0</v>
      </c>
      <c r="M773" s="127">
        <f t="shared" si="208"/>
        <v>0</v>
      </c>
      <c r="N773" s="127">
        <f t="shared" si="212"/>
        <v>0</v>
      </c>
      <c r="O773" s="127">
        <f t="shared" si="213"/>
        <v>0</v>
      </c>
      <c r="P773" s="127">
        <f t="shared" si="214"/>
        <v>0</v>
      </c>
      <c r="Q773" s="127">
        <f t="shared" si="215"/>
        <v>0</v>
      </c>
      <c r="R773" s="1">
        <v>0</v>
      </c>
      <c r="S773" s="127">
        <f t="shared" si="216"/>
        <v>0</v>
      </c>
      <c r="T773" s="127">
        <f t="shared" si="209"/>
        <v>0</v>
      </c>
      <c r="U773" s="127">
        <f t="shared" si="217"/>
        <v>0</v>
      </c>
      <c r="W773" s="127">
        <f t="shared" si="218"/>
        <v>0</v>
      </c>
      <c r="X773" s="125">
        <f t="shared" si="219"/>
        <v>0</v>
      </c>
      <c r="Y773" s="125" t="str">
        <f t="shared" si="210"/>
        <v>ok</v>
      </c>
      <c r="Z773" s="125" t="str">
        <f t="shared" si="220"/>
        <v>ok</v>
      </c>
      <c r="AA773" s="125" t="str">
        <f t="shared" si="221"/>
        <v>ok</v>
      </c>
      <c r="AB773" s="125" t="str">
        <f t="shared" si="222"/>
        <v>ok</v>
      </c>
      <c r="AC773" s="125" t="str">
        <f t="shared" si="223"/>
        <v>ok</v>
      </c>
    </row>
    <row r="774" spans="1:29" x14ac:dyDescent="0.2">
      <c r="A774" s="132">
        <f t="shared" si="224"/>
        <v>766</v>
      </c>
      <c r="B774" s="6"/>
      <c r="C774" s="3"/>
      <c r="D774" s="3"/>
      <c r="E774" s="3"/>
      <c r="F774" s="5"/>
      <c r="G774" s="5"/>
      <c r="H774" s="2">
        <v>0</v>
      </c>
      <c r="I774" s="1">
        <v>0</v>
      </c>
      <c r="J774" s="1">
        <v>0</v>
      </c>
      <c r="K774" s="127">
        <f t="shared" si="207"/>
        <v>0</v>
      </c>
      <c r="L774" s="127">
        <f t="shared" si="211"/>
        <v>0</v>
      </c>
      <c r="M774" s="127">
        <f t="shared" si="208"/>
        <v>0</v>
      </c>
      <c r="N774" s="127">
        <f t="shared" si="212"/>
        <v>0</v>
      </c>
      <c r="O774" s="127">
        <f t="shared" si="213"/>
        <v>0</v>
      </c>
      <c r="P774" s="127">
        <f t="shared" si="214"/>
        <v>0</v>
      </c>
      <c r="Q774" s="127">
        <f t="shared" si="215"/>
        <v>0</v>
      </c>
      <c r="R774" s="1">
        <v>0</v>
      </c>
      <c r="S774" s="127">
        <f t="shared" si="216"/>
        <v>0</v>
      </c>
      <c r="T774" s="127">
        <f t="shared" si="209"/>
        <v>0</v>
      </c>
      <c r="U774" s="127">
        <f t="shared" si="217"/>
        <v>0</v>
      </c>
      <c r="W774" s="127">
        <f t="shared" si="218"/>
        <v>0</v>
      </c>
      <c r="X774" s="125">
        <f t="shared" si="219"/>
        <v>0</v>
      </c>
      <c r="Y774" s="125" t="str">
        <f t="shared" si="210"/>
        <v>ok</v>
      </c>
      <c r="Z774" s="125" t="str">
        <f t="shared" si="220"/>
        <v>ok</v>
      </c>
      <c r="AA774" s="125" t="str">
        <f t="shared" si="221"/>
        <v>ok</v>
      </c>
      <c r="AB774" s="125" t="str">
        <f t="shared" si="222"/>
        <v>ok</v>
      </c>
      <c r="AC774" s="125" t="str">
        <f t="shared" si="223"/>
        <v>ok</v>
      </c>
    </row>
    <row r="775" spans="1:29" x14ac:dyDescent="0.2">
      <c r="A775" s="132">
        <f t="shared" si="224"/>
        <v>767</v>
      </c>
      <c r="B775" s="6"/>
      <c r="C775" s="3"/>
      <c r="D775" s="3"/>
      <c r="E775" s="3"/>
      <c r="F775" s="5"/>
      <c r="G775" s="5"/>
      <c r="H775" s="2">
        <v>0</v>
      </c>
      <c r="I775" s="1">
        <v>0</v>
      </c>
      <c r="J775" s="1">
        <v>0</v>
      </c>
      <c r="K775" s="127">
        <f t="shared" si="207"/>
        <v>0</v>
      </c>
      <c r="L775" s="127">
        <f t="shared" si="211"/>
        <v>0</v>
      </c>
      <c r="M775" s="127">
        <f t="shared" si="208"/>
        <v>0</v>
      </c>
      <c r="N775" s="127">
        <f t="shared" si="212"/>
        <v>0</v>
      </c>
      <c r="O775" s="127">
        <f t="shared" si="213"/>
        <v>0</v>
      </c>
      <c r="P775" s="127">
        <f t="shared" si="214"/>
        <v>0</v>
      </c>
      <c r="Q775" s="127">
        <f t="shared" si="215"/>
        <v>0</v>
      </c>
      <c r="R775" s="1">
        <v>0</v>
      </c>
      <c r="S775" s="127">
        <f t="shared" si="216"/>
        <v>0</v>
      </c>
      <c r="T775" s="127">
        <f t="shared" si="209"/>
        <v>0</v>
      </c>
      <c r="U775" s="127">
        <f t="shared" si="217"/>
        <v>0</v>
      </c>
      <c r="W775" s="127">
        <f t="shared" si="218"/>
        <v>0</v>
      </c>
      <c r="X775" s="125">
        <f t="shared" si="219"/>
        <v>0</v>
      </c>
      <c r="Y775" s="125" t="str">
        <f t="shared" si="210"/>
        <v>ok</v>
      </c>
      <c r="Z775" s="125" t="str">
        <f t="shared" si="220"/>
        <v>ok</v>
      </c>
      <c r="AA775" s="125" t="str">
        <f t="shared" si="221"/>
        <v>ok</v>
      </c>
      <c r="AB775" s="125" t="str">
        <f t="shared" si="222"/>
        <v>ok</v>
      </c>
      <c r="AC775" s="125" t="str">
        <f t="shared" si="223"/>
        <v>ok</v>
      </c>
    </row>
    <row r="776" spans="1:29" x14ac:dyDescent="0.2">
      <c r="A776" s="132">
        <f t="shared" si="224"/>
        <v>768</v>
      </c>
      <c r="B776" s="6"/>
      <c r="C776" s="3"/>
      <c r="D776" s="3"/>
      <c r="E776" s="3"/>
      <c r="F776" s="5"/>
      <c r="G776" s="5"/>
      <c r="H776" s="2">
        <v>0</v>
      </c>
      <c r="I776" s="1">
        <v>0</v>
      </c>
      <c r="J776" s="1">
        <v>0</v>
      </c>
      <c r="K776" s="127">
        <f t="shared" si="207"/>
        <v>0</v>
      </c>
      <c r="L776" s="127">
        <f t="shared" si="211"/>
        <v>0</v>
      </c>
      <c r="M776" s="127">
        <f t="shared" si="208"/>
        <v>0</v>
      </c>
      <c r="N776" s="127">
        <f t="shared" si="212"/>
        <v>0</v>
      </c>
      <c r="O776" s="127">
        <f t="shared" si="213"/>
        <v>0</v>
      </c>
      <c r="P776" s="127">
        <f t="shared" si="214"/>
        <v>0</v>
      </c>
      <c r="Q776" s="127">
        <f t="shared" si="215"/>
        <v>0</v>
      </c>
      <c r="R776" s="1">
        <v>0</v>
      </c>
      <c r="S776" s="127">
        <f t="shared" si="216"/>
        <v>0</v>
      </c>
      <c r="T776" s="127">
        <f t="shared" si="209"/>
        <v>0</v>
      </c>
      <c r="U776" s="127">
        <f t="shared" si="217"/>
        <v>0</v>
      </c>
      <c r="W776" s="127">
        <f t="shared" si="218"/>
        <v>0</v>
      </c>
      <c r="X776" s="125">
        <f t="shared" si="219"/>
        <v>0</v>
      </c>
      <c r="Y776" s="125" t="str">
        <f t="shared" si="210"/>
        <v>ok</v>
      </c>
      <c r="Z776" s="125" t="str">
        <f t="shared" si="220"/>
        <v>ok</v>
      </c>
      <c r="AA776" s="125" t="str">
        <f t="shared" si="221"/>
        <v>ok</v>
      </c>
      <c r="AB776" s="125" t="str">
        <f t="shared" si="222"/>
        <v>ok</v>
      </c>
      <c r="AC776" s="125" t="str">
        <f t="shared" si="223"/>
        <v>ok</v>
      </c>
    </row>
    <row r="777" spans="1:29" x14ac:dyDescent="0.2">
      <c r="A777" s="132">
        <f t="shared" si="224"/>
        <v>769</v>
      </c>
      <c r="B777" s="6"/>
      <c r="C777" s="3"/>
      <c r="D777" s="3"/>
      <c r="E777" s="3"/>
      <c r="F777" s="5"/>
      <c r="G777" s="5"/>
      <c r="H777" s="2">
        <v>0</v>
      </c>
      <c r="I777" s="1">
        <v>0</v>
      </c>
      <c r="J777" s="1">
        <v>0</v>
      </c>
      <c r="K777" s="127">
        <f t="shared" ref="K777:K840" si="225">+H777*I777*$K$6</f>
        <v>0</v>
      </c>
      <c r="L777" s="127">
        <f t="shared" si="211"/>
        <v>0</v>
      </c>
      <c r="M777" s="127">
        <f t="shared" ref="M777:M840" si="226">+H777*J777*$M$6</f>
        <v>0</v>
      </c>
      <c r="N777" s="127">
        <f t="shared" si="212"/>
        <v>0</v>
      </c>
      <c r="O777" s="127">
        <f t="shared" si="213"/>
        <v>0</v>
      </c>
      <c r="P777" s="127">
        <f t="shared" si="214"/>
        <v>0</v>
      </c>
      <c r="Q777" s="127">
        <f t="shared" si="215"/>
        <v>0</v>
      </c>
      <c r="R777" s="1">
        <v>0</v>
      </c>
      <c r="S777" s="127">
        <f t="shared" si="216"/>
        <v>0</v>
      </c>
      <c r="T777" s="127">
        <f t="shared" ref="T777:T840" si="227">K777-N777-P777+R777</f>
        <v>0</v>
      </c>
      <c r="U777" s="127">
        <f t="shared" si="217"/>
        <v>0</v>
      </c>
      <c r="W777" s="127">
        <f t="shared" si="218"/>
        <v>0</v>
      </c>
      <c r="X777" s="125">
        <f t="shared" si="219"/>
        <v>0</v>
      </c>
      <c r="Y777" s="125" t="str">
        <f t="shared" ref="Y777:Y840" si="228">IF(X777&gt;=H777,"ok","too many days")</f>
        <v>ok</v>
      </c>
      <c r="Z777" s="125" t="str">
        <f t="shared" si="220"/>
        <v>ok</v>
      </c>
      <c r="AA777" s="125" t="str">
        <f t="shared" si="221"/>
        <v>ok</v>
      </c>
      <c r="AB777" s="125" t="str">
        <f t="shared" si="222"/>
        <v>ok</v>
      </c>
      <c r="AC777" s="125" t="str">
        <f t="shared" si="223"/>
        <v>ok</v>
      </c>
    </row>
    <row r="778" spans="1:29" x14ac:dyDescent="0.2">
      <c r="A778" s="132">
        <f t="shared" si="224"/>
        <v>770</v>
      </c>
      <c r="B778" s="6"/>
      <c r="C778" s="3"/>
      <c r="D778" s="3"/>
      <c r="E778" s="3"/>
      <c r="F778" s="5"/>
      <c r="G778" s="5"/>
      <c r="H778" s="2">
        <v>0</v>
      </c>
      <c r="I778" s="1">
        <v>0</v>
      </c>
      <c r="J778" s="1">
        <v>0</v>
      </c>
      <c r="K778" s="127">
        <f t="shared" si="225"/>
        <v>0</v>
      </c>
      <c r="L778" s="127">
        <f t="shared" ref="L778:L841" si="229">+H778*I778*$L$6</f>
        <v>0</v>
      </c>
      <c r="M778" s="127">
        <f t="shared" si="226"/>
        <v>0</v>
      </c>
      <c r="N778" s="127">
        <f t="shared" ref="N778:N841" si="230">$N$6*H778*I778</f>
        <v>0</v>
      </c>
      <c r="O778" s="127">
        <f t="shared" ref="O778:O841" si="231">$O$6*H778*J778</f>
        <v>0</v>
      </c>
      <c r="P778" s="127">
        <f t="shared" ref="P778:P841" si="232">IF(F778=1,+$H778*$P$6*I778,0)</f>
        <v>0</v>
      </c>
      <c r="Q778" s="127">
        <f t="shared" ref="Q778:Q841" si="233">IF(F778=1,+$H778*$Q$6*J778,0)</f>
        <v>0</v>
      </c>
      <c r="R778" s="1">
        <v>0</v>
      </c>
      <c r="S778" s="127">
        <f t="shared" ref="S778:S841" si="234">+K778+L778+M778-N778-O778-P778-Q778+R778</f>
        <v>0</v>
      </c>
      <c r="T778" s="127">
        <f t="shared" si="227"/>
        <v>0</v>
      </c>
      <c r="U778" s="127">
        <f t="shared" ref="U778:U841" si="235">L778+M778-O778-Q778</f>
        <v>0</v>
      </c>
      <c r="W778" s="127">
        <f t="shared" ref="W778:W841" si="236">$W$6*I778*H778+R778</f>
        <v>0</v>
      </c>
      <c r="X778" s="125">
        <f t="shared" ref="X778:X790" si="237">NETWORKDAYS(D778,E778)</f>
        <v>0</v>
      </c>
      <c r="Y778" s="125" t="str">
        <f t="shared" si="228"/>
        <v>ok</v>
      </c>
      <c r="Z778" s="125" t="str">
        <f t="shared" ref="Z778:Z841" si="238">IF((I778+J778)&lt;=1,"ok","adjust FTE")</f>
        <v>ok</v>
      </c>
      <c r="AA778" s="125" t="str">
        <f t="shared" ref="AA778:AA841" si="239">IF($H778=0,"ok",IF(AND((I778+J778)&lt;=1,(I778+J778)&lt;&gt;0),"ok","adjust FTE"))</f>
        <v>ok</v>
      </c>
      <c r="AB778" s="125" t="str">
        <f t="shared" ref="AB778:AB841" si="240">IF($H778=0,"ok",IF((F778+G778)=1,"ok","adjust count"))</f>
        <v>ok</v>
      </c>
      <c r="AC778" s="125" t="str">
        <f t="shared" ref="AC778:AC841" si="241">IF(AND(Y778="ok",Z778="ok",AA778="ok",AB778="ok"),"ok","false")</f>
        <v>ok</v>
      </c>
    </row>
    <row r="779" spans="1:29" x14ac:dyDescent="0.2">
      <c r="A779" s="132">
        <f t="shared" si="224"/>
        <v>771</v>
      </c>
      <c r="B779" s="6"/>
      <c r="C779" s="3"/>
      <c r="D779" s="3"/>
      <c r="E779" s="3"/>
      <c r="F779" s="5"/>
      <c r="G779" s="5"/>
      <c r="H779" s="2">
        <v>0</v>
      </c>
      <c r="I779" s="1">
        <v>0</v>
      </c>
      <c r="J779" s="1">
        <v>0</v>
      </c>
      <c r="K779" s="127">
        <f t="shared" si="225"/>
        <v>0</v>
      </c>
      <c r="L779" s="127">
        <f t="shared" si="229"/>
        <v>0</v>
      </c>
      <c r="M779" s="127">
        <f t="shared" si="226"/>
        <v>0</v>
      </c>
      <c r="N779" s="127">
        <f t="shared" si="230"/>
        <v>0</v>
      </c>
      <c r="O779" s="127">
        <f t="shared" si="231"/>
        <v>0</v>
      </c>
      <c r="P779" s="127">
        <f t="shared" si="232"/>
        <v>0</v>
      </c>
      <c r="Q779" s="127">
        <f t="shared" si="233"/>
        <v>0</v>
      </c>
      <c r="R779" s="1">
        <v>0</v>
      </c>
      <c r="S779" s="127">
        <f t="shared" si="234"/>
        <v>0</v>
      </c>
      <c r="T779" s="127">
        <f t="shared" si="227"/>
        <v>0</v>
      </c>
      <c r="U779" s="127">
        <f t="shared" si="235"/>
        <v>0</v>
      </c>
      <c r="W779" s="127">
        <f t="shared" si="236"/>
        <v>0</v>
      </c>
      <c r="X779" s="125">
        <f t="shared" si="237"/>
        <v>0</v>
      </c>
      <c r="Y779" s="125" t="str">
        <f t="shared" si="228"/>
        <v>ok</v>
      </c>
      <c r="Z779" s="125" t="str">
        <f t="shared" si="238"/>
        <v>ok</v>
      </c>
      <c r="AA779" s="125" t="str">
        <f t="shared" si="239"/>
        <v>ok</v>
      </c>
      <c r="AB779" s="125" t="str">
        <f t="shared" si="240"/>
        <v>ok</v>
      </c>
      <c r="AC779" s="125" t="str">
        <f t="shared" si="241"/>
        <v>ok</v>
      </c>
    </row>
    <row r="780" spans="1:29" x14ac:dyDescent="0.2">
      <c r="A780" s="132">
        <f t="shared" si="224"/>
        <v>772</v>
      </c>
      <c r="B780" s="6"/>
      <c r="C780" s="3"/>
      <c r="D780" s="3"/>
      <c r="E780" s="3"/>
      <c r="F780" s="5"/>
      <c r="G780" s="5"/>
      <c r="H780" s="2">
        <v>0</v>
      </c>
      <c r="I780" s="1">
        <v>0</v>
      </c>
      <c r="J780" s="1">
        <v>0</v>
      </c>
      <c r="K780" s="127">
        <f t="shared" si="225"/>
        <v>0</v>
      </c>
      <c r="L780" s="127">
        <f t="shared" si="229"/>
        <v>0</v>
      </c>
      <c r="M780" s="127">
        <f t="shared" si="226"/>
        <v>0</v>
      </c>
      <c r="N780" s="127">
        <f t="shared" si="230"/>
        <v>0</v>
      </c>
      <c r="O780" s="127">
        <f t="shared" si="231"/>
        <v>0</v>
      </c>
      <c r="P780" s="127">
        <f t="shared" si="232"/>
        <v>0</v>
      </c>
      <c r="Q780" s="127">
        <f t="shared" si="233"/>
        <v>0</v>
      </c>
      <c r="R780" s="1">
        <v>0</v>
      </c>
      <c r="S780" s="127">
        <f t="shared" si="234"/>
        <v>0</v>
      </c>
      <c r="T780" s="127">
        <f t="shared" si="227"/>
        <v>0</v>
      </c>
      <c r="U780" s="127">
        <f t="shared" si="235"/>
        <v>0</v>
      </c>
      <c r="W780" s="127">
        <f t="shared" si="236"/>
        <v>0</v>
      </c>
      <c r="X780" s="125">
        <f t="shared" si="237"/>
        <v>0</v>
      </c>
      <c r="Y780" s="125" t="str">
        <f t="shared" si="228"/>
        <v>ok</v>
      </c>
      <c r="Z780" s="125" t="str">
        <f t="shared" si="238"/>
        <v>ok</v>
      </c>
      <c r="AA780" s="125" t="str">
        <f t="shared" si="239"/>
        <v>ok</v>
      </c>
      <c r="AB780" s="125" t="str">
        <f t="shared" si="240"/>
        <v>ok</v>
      </c>
      <c r="AC780" s="125" t="str">
        <f t="shared" si="241"/>
        <v>ok</v>
      </c>
    </row>
    <row r="781" spans="1:29" x14ac:dyDescent="0.2">
      <c r="A781" s="132">
        <f t="shared" si="224"/>
        <v>773</v>
      </c>
      <c r="B781" s="6"/>
      <c r="C781" s="3"/>
      <c r="D781" s="3"/>
      <c r="E781" s="3"/>
      <c r="F781" s="5"/>
      <c r="G781" s="5"/>
      <c r="H781" s="2">
        <v>0</v>
      </c>
      <c r="I781" s="1">
        <v>0</v>
      </c>
      <c r="J781" s="1">
        <v>0</v>
      </c>
      <c r="K781" s="127">
        <f t="shared" si="225"/>
        <v>0</v>
      </c>
      <c r="L781" s="127">
        <f t="shared" si="229"/>
        <v>0</v>
      </c>
      <c r="M781" s="127">
        <f t="shared" si="226"/>
        <v>0</v>
      </c>
      <c r="N781" s="127">
        <f t="shared" si="230"/>
        <v>0</v>
      </c>
      <c r="O781" s="127">
        <f t="shared" si="231"/>
        <v>0</v>
      </c>
      <c r="P781" s="127">
        <f t="shared" si="232"/>
        <v>0</v>
      </c>
      <c r="Q781" s="127">
        <f t="shared" si="233"/>
        <v>0</v>
      </c>
      <c r="R781" s="1">
        <v>0</v>
      </c>
      <c r="S781" s="127">
        <f t="shared" si="234"/>
        <v>0</v>
      </c>
      <c r="T781" s="127">
        <f t="shared" si="227"/>
        <v>0</v>
      </c>
      <c r="U781" s="127">
        <f t="shared" si="235"/>
        <v>0</v>
      </c>
      <c r="W781" s="127">
        <f t="shared" si="236"/>
        <v>0</v>
      </c>
      <c r="X781" s="125">
        <f t="shared" si="237"/>
        <v>0</v>
      </c>
      <c r="Y781" s="125" t="str">
        <f t="shared" si="228"/>
        <v>ok</v>
      </c>
      <c r="Z781" s="125" t="str">
        <f t="shared" si="238"/>
        <v>ok</v>
      </c>
      <c r="AA781" s="125" t="str">
        <f t="shared" si="239"/>
        <v>ok</v>
      </c>
      <c r="AB781" s="125" t="str">
        <f t="shared" si="240"/>
        <v>ok</v>
      </c>
      <c r="AC781" s="125" t="str">
        <f t="shared" si="241"/>
        <v>ok</v>
      </c>
    </row>
    <row r="782" spans="1:29" x14ac:dyDescent="0.2">
      <c r="A782" s="132">
        <f t="shared" si="224"/>
        <v>774</v>
      </c>
      <c r="B782" s="6"/>
      <c r="C782" s="3"/>
      <c r="D782" s="3"/>
      <c r="E782" s="3"/>
      <c r="F782" s="5"/>
      <c r="G782" s="5"/>
      <c r="H782" s="2">
        <v>0</v>
      </c>
      <c r="I782" s="1">
        <v>0</v>
      </c>
      <c r="J782" s="1">
        <v>0</v>
      </c>
      <c r="K782" s="127">
        <f t="shared" si="225"/>
        <v>0</v>
      </c>
      <c r="L782" s="127">
        <f t="shared" si="229"/>
        <v>0</v>
      </c>
      <c r="M782" s="127">
        <f t="shared" si="226"/>
        <v>0</v>
      </c>
      <c r="N782" s="127">
        <f t="shared" si="230"/>
        <v>0</v>
      </c>
      <c r="O782" s="127">
        <f t="shared" si="231"/>
        <v>0</v>
      </c>
      <c r="P782" s="127">
        <f t="shared" si="232"/>
        <v>0</v>
      </c>
      <c r="Q782" s="127">
        <f t="shared" si="233"/>
        <v>0</v>
      </c>
      <c r="R782" s="1">
        <v>0</v>
      </c>
      <c r="S782" s="127">
        <f t="shared" si="234"/>
        <v>0</v>
      </c>
      <c r="T782" s="127">
        <f t="shared" si="227"/>
        <v>0</v>
      </c>
      <c r="U782" s="127">
        <f t="shared" si="235"/>
        <v>0</v>
      </c>
      <c r="W782" s="127">
        <f t="shared" si="236"/>
        <v>0</v>
      </c>
      <c r="X782" s="125">
        <f t="shared" si="237"/>
        <v>0</v>
      </c>
      <c r="Y782" s="125" t="str">
        <f t="shared" si="228"/>
        <v>ok</v>
      </c>
      <c r="Z782" s="125" t="str">
        <f t="shared" si="238"/>
        <v>ok</v>
      </c>
      <c r="AA782" s="125" t="str">
        <f t="shared" si="239"/>
        <v>ok</v>
      </c>
      <c r="AB782" s="125" t="str">
        <f t="shared" si="240"/>
        <v>ok</v>
      </c>
      <c r="AC782" s="125" t="str">
        <f t="shared" si="241"/>
        <v>ok</v>
      </c>
    </row>
    <row r="783" spans="1:29" x14ac:dyDescent="0.2">
      <c r="A783" s="132">
        <f t="shared" si="224"/>
        <v>775</v>
      </c>
      <c r="B783" s="6"/>
      <c r="C783" s="3"/>
      <c r="D783" s="3"/>
      <c r="E783" s="3"/>
      <c r="F783" s="5"/>
      <c r="G783" s="5"/>
      <c r="H783" s="2">
        <v>0</v>
      </c>
      <c r="I783" s="1">
        <v>0</v>
      </c>
      <c r="J783" s="1">
        <v>0</v>
      </c>
      <c r="K783" s="127">
        <f t="shared" si="225"/>
        <v>0</v>
      </c>
      <c r="L783" s="127">
        <f t="shared" si="229"/>
        <v>0</v>
      </c>
      <c r="M783" s="127">
        <f t="shared" si="226"/>
        <v>0</v>
      </c>
      <c r="N783" s="127">
        <f t="shared" si="230"/>
        <v>0</v>
      </c>
      <c r="O783" s="127">
        <f t="shared" si="231"/>
        <v>0</v>
      </c>
      <c r="P783" s="127">
        <f t="shared" si="232"/>
        <v>0</v>
      </c>
      <c r="Q783" s="127">
        <f t="shared" si="233"/>
        <v>0</v>
      </c>
      <c r="R783" s="1">
        <v>0</v>
      </c>
      <c r="S783" s="127">
        <f t="shared" si="234"/>
        <v>0</v>
      </c>
      <c r="T783" s="127">
        <f t="shared" si="227"/>
        <v>0</v>
      </c>
      <c r="U783" s="127">
        <f t="shared" si="235"/>
        <v>0</v>
      </c>
      <c r="W783" s="127">
        <f t="shared" si="236"/>
        <v>0</v>
      </c>
      <c r="X783" s="125">
        <f t="shared" si="237"/>
        <v>0</v>
      </c>
      <c r="Y783" s="125" t="str">
        <f t="shared" si="228"/>
        <v>ok</v>
      </c>
      <c r="Z783" s="125" t="str">
        <f t="shared" si="238"/>
        <v>ok</v>
      </c>
      <c r="AA783" s="125" t="str">
        <f t="shared" si="239"/>
        <v>ok</v>
      </c>
      <c r="AB783" s="125" t="str">
        <f t="shared" si="240"/>
        <v>ok</v>
      </c>
      <c r="AC783" s="125" t="str">
        <f t="shared" si="241"/>
        <v>ok</v>
      </c>
    </row>
    <row r="784" spans="1:29" x14ac:dyDescent="0.2">
      <c r="A784" s="132">
        <f t="shared" si="224"/>
        <v>776</v>
      </c>
      <c r="B784" s="6"/>
      <c r="C784" s="3"/>
      <c r="D784" s="3"/>
      <c r="E784" s="3"/>
      <c r="F784" s="5"/>
      <c r="G784" s="5"/>
      <c r="H784" s="2">
        <v>0</v>
      </c>
      <c r="I784" s="1">
        <v>0</v>
      </c>
      <c r="J784" s="1">
        <v>0</v>
      </c>
      <c r="K784" s="127">
        <f t="shared" si="225"/>
        <v>0</v>
      </c>
      <c r="L784" s="127">
        <f t="shared" si="229"/>
        <v>0</v>
      </c>
      <c r="M784" s="127">
        <f t="shared" si="226"/>
        <v>0</v>
      </c>
      <c r="N784" s="127">
        <f t="shared" si="230"/>
        <v>0</v>
      </c>
      <c r="O784" s="127">
        <f t="shared" si="231"/>
        <v>0</v>
      </c>
      <c r="P784" s="127">
        <f t="shared" si="232"/>
        <v>0</v>
      </c>
      <c r="Q784" s="127">
        <f t="shared" si="233"/>
        <v>0</v>
      </c>
      <c r="R784" s="1">
        <v>0</v>
      </c>
      <c r="S784" s="127">
        <f t="shared" si="234"/>
        <v>0</v>
      </c>
      <c r="T784" s="127">
        <f t="shared" si="227"/>
        <v>0</v>
      </c>
      <c r="U784" s="127">
        <f t="shared" si="235"/>
        <v>0</v>
      </c>
      <c r="W784" s="127">
        <f t="shared" si="236"/>
        <v>0</v>
      </c>
      <c r="X784" s="125">
        <f t="shared" si="237"/>
        <v>0</v>
      </c>
      <c r="Y784" s="125" t="str">
        <f t="shared" si="228"/>
        <v>ok</v>
      </c>
      <c r="Z784" s="125" t="str">
        <f t="shared" si="238"/>
        <v>ok</v>
      </c>
      <c r="AA784" s="125" t="str">
        <f t="shared" si="239"/>
        <v>ok</v>
      </c>
      <c r="AB784" s="125" t="str">
        <f t="shared" si="240"/>
        <v>ok</v>
      </c>
      <c r="AC784" s="125" t="str">
        <f t="shared" si="241"/>
        <v>ok</v>
      </c>
    </row>
    <row r="785" spans="1:29" x14ac:dyDescent="0.2">
      <c r="A785" s="132">
        <f t="shared" si="224"/>
        <v>777</v>
      </c>
      <c r="B785" s="6"/>
      <c r="C785" s="3"/>
      <c r="D785" s="3"/>
      <c r="E785" s="3"/>
      <c r="F785" s="5"/>
      <c r="G785" s="5"/>
      <c r="H785" s="2">
        <v>0</v>
      </c>
      <c r="I785" s="1">
        <v>0</v>
      </c>
      <c r="J785" s="1">
        <v>0</v>
      </c>
      <c r="K785" s="127">
        <f t="shared" si="225"/>
        <v>0</v>
      </c>
      <c r="L785" s="127">
        <f t="shared" si="229"/>
        <v>0</v>
      </c>
      <c r="M785" s="127">
        <f t="shared" si="226"/>
        <v>0</v>
      </c>
      <c r="N785" s="127">
        <f t="shared" si="230"/>
        <v>0</v>
      </c>
      <c r="O785" s="127">
        <f t="shared" si="231"/>
        <v>0</v>
      </c>
      <c r="P785" s="127">
        <f t="shared" si="232"/>
        <v>0</v>
      </c>
      <c r="Q785" s="127">
        <f t="shared" si="233"/>
        <v>0</v>
      </c>
      <c r="R785" s="1">
        <v>0</v>
      </c>
      <c r="S785" s="127">
        <f t="shared" si="234"/>
        <v>0</v>
      </c>
      <c r="T785" s="127">
        <f t="shared" si="227"/>
        <v>0</v>
      </c>
      <c r="U785" s="127">
        <f t="shared" si="235"/>
        <v>0</v>
      </c>
      <c r="W785" s="127">
        <f t="shared" si="236"/>
        <v>0</v>
      </c>
      <c r="X785" s="125">
        <f t="shared" si="237"/>
        <v>0</v>
      </c>
      <c r="Y785" s="125" t="str">
        <f t="shared" si="228"/>
        <v>ok</v>
      </c>
      <c r="Z785" s="125" t="str">
        <f t="shared" si="238"/>
        <v>ok</v>
      </c>
      <c r="AA785" s="125" t="str">
        <f t="shared" si="239"/>
        <v>ok</v>
      </c>
      <c r="AB785" s="125" t="str">
        <f t="shared" si="240"/>
        <v>ok</v>
      </c>
      <c r="AC785" s="125" t="str">
        <f t="shared" si="241"/>
        <v>ok</v>
      </c>
    </row>
    <row r="786" spans="1:29" x14ac:dyDescent="0.2">
      <c r="A786" s="132">
        <f t="shared" si="224"/>
        <v>778</v>
      </c>
      <c r="B786" s="6"/>
      <c r="C786" s="3"/>
      <c r="D786" s="3"/>
      <c r="E786" s="3"/>
      <c r="F786" s="5"/>
      <c r="G786" s="5"/>
      <c r="H786" s="2">
        <v>0</v>
      </c>
      <c r="I786" s="1">
        <v>0</v>
      </c>
      <c r="J786" s="1">
        <v>0</v>
      </c>
      <c r="K786" s="127">
        <f t="shared" si="225"/>
        <v>0</v>
      </c>
      <c r="L786" s="127">
        <f t="shared" si="229"/>
        <v>0</v>
      </c>
      <c r="M786" s="127">
        <f t="shared" si="226"/>
        <v>0</v>
      </c>
      <c r="N786" s="127">
        <f t="shared" si="230"/>
        <v>0</v>
      </c>
      <c r="O786" s="127">
        <f t="shared" si="231"/>
        <v>0</v>
      </c>
      <c r="P786" s="127">
        <f t="shared" si="232"/>
        <v>0</v>
      </c>
      <c r="Q786" s="127">
        <f t="shared" si="233"/>
        <v>0</v>
      </c>
      <c r="R786" s="1">
        <v>0</v>
      </c>
      <c r="S786" s="127">
        <f t="shared" si="234"/>
        <v>0</v>
      </c>
      <c r="T786" s="127">
        <f t="shared" si="227"/>
        <v>0</v>
      </c>
      <c r="U786" s="127">
        <f t="shared" si="235"/>
        <v>0</v>
      </c>
      <c r="W786" s="127">
        <f t="shared" si="236"/>
        <v>0</v>
      </c>
      <c r="X786" s="125">
        <f t="shared" si="237"/>
        <v>0</v>
      </c>
      <c r="Y786" s="125" t="str">
        <f t="shared" si="228"/>
        <v>ok</v>
      </c>
      <c r="Z786" s="125" t="str">
        <f t="shared" si="238"/>
        <v>ok</v>
      </c>
      <c r="AA786" s="125" t="str">
        <f t="shared" si="239"/>
        <v>ok</v>
      </c>
      <c r="AB786" s="125" t="str">
        <f t="shared" si="240"/>
        <v>ok</v>
      </c>
      <c r="AC786" s="125" t="str">
        <f t="shared" si="241"/>
        <v>ok</v>
      </c>
    </row>
    <row r="787" spans="1:29" x14ac:dyDescent="0.2">
      <c r="A787" s="132">
        <f t="shared" si="224"/>
        <v>779</v>
      </c>
      <c r="B787" s="6"/>
      <c r="C787" s="3"/>
      <c r="D787" s="3"/>
      <c r="E787" s="3"/>
      <c r="F787" s="5"/>
      <c r="G787" s="5"/>
      <c r="H787" s="2">
        <v>0</v>
      </c>
      <c r="I787" s="1">
        <v>0</v>
      </c>
      <c r="J787" s="1">
        <v>0</v>
      </c>
      <c r="K787" s="127">
        <f t="shared" si="225"/>
        <v>0</v>
      </c>
      <c r="L787" s="127">
        <f t="shared" si="229"/>
        <v>0</v>
      </c>
      <c r="M787" s="127">
        <f t="shared" si="226"/>
        <v>0</v>
      </c>
      <c r="N787" s="127">
        <f t="shared" si="230"/>
        <v>0</v>
      </c>
      <c r="O787" s="127">
        <f t="shared" si="231"/>
        <v>0</v>
      </c>
      <c r="P787" s="127">
        <f t="shared" si="232"/>
        <v>0</v>
      </c>
      <c r="Q787" s="127">
        <f t="shared" si="233"/>
        <v>0</v>
      </c>
      <c r="R787" s="1">
        <v>0</v>
      </c>
      <c r="S787" s="127">
        <f t="shared" si="234"/>
        <v>0</v>
      </c>
      <c r="T787" s="127">
        <f t="shared" si="227"/>
        <v>0</v>
      </c>
      <c r="U787" s="127">
        <f t="shared" si="235"/>
        <v>0</v>
      </c>
      <c r="W787" s="127">
        <f t="shared" si="236"/>
        <v>0</v>
      </c>
      <c r="X787" s="125">
        <f t="shared" si="237"/>
        <v>0</v>
      </c>
      <c r="Y787" s="125" t="str">
        <f t="shared" si="228"/>
        <v>ok</v>
      </c>
      <c r="Z787" s="125" t="str">
        <f t="shared" si="238"/>
        <v>ok</v>
      </c>
      <c r="AA787" s="125" t="str">
        <f t="shared" si="239"/>
        <v>ok</v>
      </c>
      <c r="AB787" s="125" t="str">
        <f t="shared" si="240"/>
        <v>ok</v>
      </c>
      <c r="AC787" s="125" t="str">
        <f t="shared" si="241"/>
        <v>ok</v>
      </c>
    </row>
    <row r="788" spans="1:29" x14ac:dyDescent="0.2">
      <c r="A788" s="132">
        <f t="shared" si="224"/>
        <v>780</v>
      </c>
      <c r="B788" s="6"/>
      <c r="C788" s="3"/>
      <c r="D788" s="3"/>
      <c r="E788" s="3"/>
      <c r="F788" s="5"/>
      <c r="G788" s="5"/>
      <c r="H788" s="2">
        <v>0</v>
      </c>
      <c r="I788" s="1">
        <v>0</v>
      </c>
      <c r="J788" s="1">
        <v>0</v>
      </c>
      <c r="K788" s="127">
        <f t="shared" si="225"/>
        <v>0</v>
      </c>
      <c r="L788" s="127">
        <f t="shared" si="229"/>
        <v>0</v>
      </c>
      <c r="M788" s="127">
        <f t="shared" si="226"/>
        <v>0</v>
      </c>
      <c r="N788" s="127">
        <f t="shared" si="230"/>
        <v>0</v>
      </c>
      <c r="O788" s="127">
        <f t="shared" si="231"/>
        <v>0</v>
      </c>
      <c r="P788" s="127">
        <f t="shared" si="232"/>
        <v>0</v>
      </c>
      <c r="Q788" s="127">
        <f t="shared" si="233"/>
        <v>0</v>
      </c>
      <c r="R788" s="1">
        <v>0</v>
      </c>
      <c r="S788" s="127">
        <f t="shared" si="234"/>
        <v>0</v>
      </c>
      <c r="T788" s="127">
        <f t="shared" si="227"/>
        <v>0</v>
      </c>
      <c r="U788" s="127">
        <f t="shared" si="235"/>
        <v>0</v>
      </c>
      <c r="W788" s="127">
        <f t="shared" si="236"/>
        <v>0</v>
      </c>
      <c r="X788" s="125">
        <f t="shared" si="237"/>
        <v>0</v>
      </c>
      <c r="Y788" s="125" t="str">
        <f t="shared" si="228"/>
        <v>ok</v>
      </c>
      <c r="Z788" s="125" t="str">
        <f t="shared" si="238"/>
        <v>ok</v>
      </c>
      <c r="AA788" s="125" t="str">
        <f t="shared" si="239"/>
        <v>ok</v>
      </c>
      <c r="AB788" s="125" t="str">
        <f t="shared" si="240"/>
        <v>ok</v>
      </c>
      <c r="AC788" s="125" t="str">
        <f t="shared" si="241"/>
        <v>ok</v>
      </c>
    </row>
    <row r="789" spans="1:29" x14ac:dyDescent="0.2">
      <c r="A789" s="132">
        <f t="shared" si="224"/>
        <v>781</v>
      </c>
      <c r="B789" s="6"/>
      <c r="C789" s="3"/>
      <c r="D789" s="3"/>
      <c r="E789" s="3"/>
      <c r="F789" s="5"/>
      <c r="G789" s="5"/>
      <c r="H789" s="2">
        <v>0</v>
      </c>
      <c r="I789" s="1">
        <v>0</v>
      </c>
      <c r="J789" s="1">
        <v>0</v>
      </c>
      <c r="K789" s="127">
        <f t="shared" si="225"/>
        <v>0</v>
      </c>
      <c r="L789" s="127">
        <f t="shared" si="229"/>
        <v>0</v>
      </c>
      <c r="M789" s="127">
        <f t="shared" si="226"/>
        <v>0</v>
      </c>
      <c r="N789" s="127">
        <f t="shared" si="230"/>
        <v>0</v>
      </c>
      <c r="O789" s="127">
        <f t="shared" si="231"/>
        <v>0</v>
      </c>
      <c r="P789" s="127">
        <f t="shared" si="232"/>
        <v>0</v>
      </c>
      <c r="Q789" s="127">
        <f t="shared" si="233"/>
        <v>0</v>
      </c>
      <c r="R789" s="1">
        <v>0</v>
      </c>
      <c r="S789" s="127">
        <f t="shared" si="234"/>
        <v>0</v>
      </c>
      <c r="T789" s="127">
        <f t="shared" si="227"/>
        <v>0</v>
      </c>
      <c r="U789" s="127">
        <f t="shared" si="235"/>
        <v>0</v>
      </c>
      <c r="W789" s="127">
        <f t="shared" si="236"/>
        <v>0</v>
      </c>
      <c r="X789" s="125">
        <f t="shared" si="237"/>
        <v>0</v>
      </c>
      <c r="Y789" s="125" t="str">
        <f t="shared" si="228"/>
        <v>ok</v>
      </c>
      <c r="Z789" s="125" t="str">
        <f t="shared" si="238"/>
        <v>ok</v>
      </c>
      <c r="AA789" s="125" t="str">
        <f t="shared" si="239"/>
        <v>ok</v>
      </c>
      <c r="AB789" s="125" t="str">
        <f t="shared" si="240"/>
        <v>ok</v>
      </c>
      <c r="AC789" s="125" t="str">
        <f t="shared" si="241"/>
        <v>ok</v>
      </c>
    </row>
    <row r="790" spans="1:29" x14ac:dyDescent="0.2">
      <c r="A790" s="132">
        <f t="shared" si="224"/>
        <v>782</v>
      </c>
      <c r="B790" s="6"/>
      <c r="C790" s="3"/>
      <c r="D790" s="3"/>
      <c r="E790" s="3"/>
      <c r="F790" s="5"/>
      <c r="G790" s="5"/>
      <c r="H790" s="2">
        <v>0</v>
      </c>
      <c r="I790" s="1">
        <v>0</v>
      </c>
      <c r="J790" s="1">
        <v>0</v>
      </c>
      <c r="K790" s="127">
        <f t="shared" si="225"/>
        <v>0</v>
      </c>
      <c r="L790" s="127">
        <f t="shared" si="229"/>
        <v>0</v>
      </c>
      <c r="M790" s="127">
        <f t="shared" si="226"/>
        <v>0</v>
      </c>
      <c r="N790" s="127">
        <f t="shared" si="230"/>
        <v>0</v>
      </c>
      <c r="O790" s="127">
        <f t="shared" si="231"/>
        <v>0</v>
      </c>
      <c r="P790" s="127">
        <f t="shared" si="232"/>
        <v>0</v>
      </c>
      <c r="Q790" s="127">
        <f t="shared" si="233"/>
        <v>0</v>
      </c>
      <c r="R790" s="1">
        <v>0</v>
      </c>
      <c r="S790" s="127">
        <f t="shared" si="234"/>
        <v>0</v>
      </c>
      <c r="T790" s="127">
        <f t="shared" si="227"/>
        <v>0</v>
      </c>
      <c r="U790" s="127">
        <f t="shared" si="235"/>
        <v>0</v>
      </c>
      <c r="W790" s="127">
        <f t="shared" si="236"/>
        <v>0</v>
      </c>
      <c r="X790" s="125">
        <f t="shared" si="237"/>
        <v>0</v>
      </c>
      <c r="Y790" s="125" t="str">
        <f t="shared" si="228"/>
        <v>ok</v>
      </c>
      <c r="Z790" s="125" t="str">
        <f t="shared" si="238"/>
        <v>ok</v>
      </c>
      <c r="AA790" s="125" t="str">
        <f t="shared" si="239"/>
        <v>ok</v>
      </c>
      <c r="AB790" s="125" t="str">
        <f t="shared" si="240"/>
        <v>ok</v>
      </c>
      <c r="AC790" s="125" t="str">
        <f t="shared" si="241"/>
        <v>ok</v>
      </c>
    </row>
    <row r="791" spans="1:29" x14ac:dyDescent="0.2">
      <c r="A791" s="132">
        <f t="shared" si="224"/>
        <v>783</v>
      </c>
      <c r="B791" s="6"/>
      <c r="C791" s="3"/>
      <c r="D791" s="3"/>
      <c r="E791" s="3"/>
      <c r="F791" s="5"/>
      <c r="G791" s="5"/>
      <c r="H791" s="2">
        <v>0</v>
      </c>
      <c r="I791" s="1">
        <v>0</v>
      </c>
      <c r="J791" s="1">
        <v>0</v>
      </c>
      <c r="K791" s="127">
        <f t="shared" si="225"/>
        <v>0</v>
      </c>
      <c r="L791" s="127">
        <f t="shared" si="229"/>
        <v>0</v>
      </c>
      <c r="M791" s="127">
        <f t="shared" si="226"/>
        <v>0</v>
      </c>
      <c r="N791" s="127">
        <f t="shared" si="230"/>
        <v>0</v>
      </c>
      <c r="O791" s="127">
        <f t="shared" si="231"/>
        <v>0</v>
      </c>
      <c r="P791" s="127">
        <f t="shared" si="232"/>
        <v>0</v>
      </c>
      <c r="Q791" s="127">
        <f t="shared" si="233"/>
        <v>0</v>
      </c>
      <c r="R791" s="1">
        <v>0</v>
      </c>
      <c r="S791" s="127">
        <f t="shared" si="234"/>
        <v>0</v>
      </c>
      <c r="T791" s="127">
        <f t="shared" si="227"/>
        <v>0</v>
      </c>
      <c r="U791" s="127">
        <f t="shared" si="235"/>
        <v>0</v>
      </c>
      <c r="W791" s="127">
        <f t="shared" si="236"/>
        <v>0</v>
      </c>
      <c r="X791" s="125">
        <f t="shared" ref="X791:X854" si="242">NETWORKDAYS(D791,E791)</f>
        <v>0</v>
      </c>
      <c r="Y791" s="125" t="str">
        <f t="shared" si="228"/>
        <v>ok</v>
      </c>
      <c r="Z791" s="125" t="str">
        <f t="shared" si="238"/>
        <v>ok</v>
      </c>
      <c r="AA791" s="125" t="str">
        <f t="shared" si="239"/>
        <v>ok</v>
      </c>
      <c r="AB791" s="125" t="str">
        <f t="shared" si="240"/>
        <v>ok</v>
      </c>
      <c r="AC791" s="125" t="str">
        <f t="shared" si="241"/>
        <v>ok</v>
      </c>
    </row>
    <row r="792" spans="1:29" x14ac:dyDescent="0.2">
      <c r="A792" s="132">
        <f t="shared" si="224"/>
        <v>784</v>
      </c>
      <c r="B792" s="6"/>
      <c r="C792" s="3"/>
      <c r="D792" s="3"/>
      <c r="E792" s="3"/>
      <c r="F792" s="5"/>
      <c r="G792" s="5"/>
      <c r="H792" s="2">
        <v>0</v>
      </c>
      <c r="I792" s="1">
        <v>0</v>
      </c>
      <c r="J792" s="1">
        <v>0</v>
      </c>
      <c r="K792" s="127">
        <f t="shared" si="225"/>
        <v>0</v>
      </c>
      <c r="L792" s="127">
        <f t="shared" si="229"/>
        <v>0</v>
      </c>
      <c r="M792" s="127">
        <f t="shared" si="226"/>
        <v>0</v>
      </c>
      <c r="N792" s="127">
        <f t="shared" si="230"/>
        <v>0</v>
      </c>
      <c r="O792" s="127">
        <f t="shared" si="231"/>
        <v>0</v>
      </c>
      <c r="P792" s="127">
        <f t="shared" si="232"/>
        <v>0</v>
      </c>
      <c r="Q792" s="127">
        <f t="shared" si="233"/>
        <v>0</v>
      </c>
      <c r="R792" s="1">
        <v>0</v>
      </c>
      <c r="S792" s="127">
        <f t="shared" si="234"/>
        <v>0</v>
      </c>
      <c r="T792" s="127">
        <f t="shared" si="227"/>
        <v>0</v>
      </c>
      <c r="U792" s="127">
        <f t="shared" si="235"/>
        <v>0</v>
      </c>
      <c r="W792" s="127">
        <f t="shared" si="236"/>
        <v>0</v>
      </c>
      <c r="X792" s="125">
        <f t="shared" si="242"/>
        <v>0</v>
      </c>
      <c r="Y792" s="125" t="str">
        <f t="shared" si="228"/>
        <v>ok</v>
      </c>
      <c r="Z792" s="125" t="str">
        <f t="shared" si="238"/>
        <v>ok</v>
      </c>
      <c r="AA792" s="125" t="str">
        <f t="shared" si="239"/>
        <v>ok</v>
      </c>
      <c r="AB792" s="125" t="str">
        <f t="shared" si="240"/>
        <v>ok</v>
      </c>
      <c r="AC792" s="125" t="str">
        <f t="shared" si="241"/>
        <v>ok</v>
      </c>
    </row>
    <row r="793" spans="1:29" x14ac:dyDescent="0.2">
      <c r="A793" s="132">
        <f t="shared" si="224"/>
        <v>785</v>
      </c>
      <c r="B793" s="6"/>
      <c r="C793" s="3"/>
      <c r="D793" s="3"/>
      <c r="E793" s="3"/>
      <c r="F793" s="5"/>
      <c r="G793" s="5"/>
      <c r="H793" s="2">
        <v>0</v>
      </c>
      <c r="I793" s="1">
        <v>0</v>
      </c>
      <c r="J793" s="1">
        <v>0</v>
      </c>
      <c r="K793" s="127">
        <f t="shared" si="225"/>
        <v>0</v>
      </c>
      <c r="L793" s="127">
        <f t="shared" si="229"/>
        <v>0</v>
      </c>
      <c r="M793" s="127">
        <f t="shared" si="226"/>
        <v>0</v>
      </c>
      <c r="N793" s="127">
        <f t="shared" si="230"/>
        <v>0</v>
      </c>
      <c r="O793" s="127">
        <f t="shared" si="231"/>
        <v>0</v>
      </c>
      <c r="P793" s="127">
        <f t="shared" si="232"/>
        <v>0</v>
      </c>
      <c r="Q793" s="127">
        <f t="shared" si="233"/>
        <v>0</v>
      </c>
      <c r="R793" s="1">
        <v>0</v>
      </c>
      <c r="S793" s="127">
        <f t="shared" si="234"/>
        <v>0</v>
      </c>
      <c r="T793" s="127">
        <f t="shared" si="227"/>
        <v>0</v>
      </c>
      <c r="U793" s="127">
        <f t="shared" si="235"/>
        <v>0</v>
      </c>
      <c r="W793" s="127">
        <f t="shared" si="236"/>
        <v>0</v>
      </c>
      <c r="X793" s="125">
        <f t="shared" si="242"/>
        <v>0</v>
      </c>
      <c r="Y793" s="125" t="str">
        <f t="shared" si="228"/>
        <v>ok</v>
      </c>
      <c r="Z793" s="125" t="str">
        <f t="shared" si="238"/>
        <v>ok</v>
      </c>
      <c r="AA793" s="125" t="str">
        <f t="shared" si="239"/>
        <v>ok</v>
      </c>
      <c r="AB793" s="125" t="str">
        <f t="shared" si="240"/>
        <v>ok</v>
      </c>
      <c r="AC793" s="125" t="str">
        <f t="shared" si="241"/>
        <v>ok</v>
      </c>
    </row>
    <row r="794" spans="1:29" x14ac:dyDescent="0.2">
      <c r="A794" s="132">
        <f t="shared" si="224"/>
        <v>786</v>
      </c>
      <c r="B794" s="6"/>
      <c r="C794" s="3"/>
      <c r="D794" s="3"/>
      <c r="E794" s="3"/>
      <c r="F794" s="5"/>
      <c r="G794" s="5"/>
      <c r="H794" s="2">
        <v>0</v>
      </c>
      <c r="I794" s="1">
        <v>0</v>
      </c>
      <c r="J794" s="1">
        <v>0</v>
      </c>
      <c r="K794" s="127">
        <f t="shared" si="225"/>
        <v>0</v>
      </c>
      <c r="L794" s="127">
        <f t="shared" si="229"/>
        <v>0</v>
      </c>
      <c r="M794" s="127">
        <f t="shared" si="226"/>
        <v>0</v>
      </c>
      <c r="N794" s="127">
        <f t="shared" si="230"/>
        <v>0</v>
      </c>
      <c r="O794" s="127">
        <f t="shared" si="231"/>
        <v>0</v>
      </c>
      <c r="P794" s="127">
        <f t="shared" si="232"/>
        <v>0</v>
      </c>
      <c r="Q794" s="127">
        <f t="shared" si="233"/>
        <v>0</v>
      </c>
      <c r="R794" s="1">
        <v>0</v>
      </c>
      <c r="S794" s="127">
        <f t="shared" si="234"/>
        <v>0</v>
      </c>
      <c r="T794" s="127">
        <f t="shared" si="227"/>
        <v>0</v>
      </c>
      <c r="U794" s="127">
        <f t="shared" si="235"/>
        <v>0</v>
      </c>
      <c r="W794" s="127">
        <f t="shared" si="236"/>
        <v>0</v>
      </c>
      <c r="X794" s="125">
        <f t="shared" si="242"/>
        <v>0</v>
      </c>
      <c r="Y794" s="125" t="str">
        <f t="shared" si="228"/>
        <v>ok</v>
      </c>
      <c r="Z794" s="125" t="str">
        <f t="shared" si="238"/>
        <v>ok</v>
      </c>
      <c r="AA794" s="125" t="str">
        <f t="shared" si="239"/>
        <v>ok</v>
      </c>
      <c r="AB794" s="125" t="str">
        <f t="shared" si="240"/>
        <v>ok</v>
      </c>
      <c r="AC794" s="125" t="str">
        <f t="shared" si="241"/>
        <v>ok</v>
      </c>
    </row>
    <row r="795" spans="1:29" x14ac:dyDescent="0.2">
      <c r="A795" s="132">
        <f t="shared" si="224"/>
        <v>787</v>
      </c>
      <c r="B795" s="6"/>
      <c r="C795" s="3"/>
      <c r="D795" s="3"/>
      <c r="E795" s="3"/>
      <c r="F795" s="5"/>
      <c r="G795" s="5"/>
      <c r="H795" s="2">
        <v>0</v>
      </c>
      <c r="I795" s="1">
        <v>0</v>
      </c>
      <c r="J795" s="1">
        <v>0</v>
      </c>
      <c r="K795" s="127">
        <f t="shared" si="225"/>
        <v>0</v>
      </c>
      <c r="L795" s="127">
        <f t="shared" si="229"/>
        <v>0</v>
      </c>
      <c r="M795" s="127">
        <f t="shared" si="226"/>
        <v>0</v>
      </c>
      <c r="N795" s="127">
        <f t="shared" si="230"/>
        <v>0</v>
      </c>
      <c r="O795" s="127">
        <f t="shared" si="231"/>
        <v>0</v>
      </c>
      <c r="P795" s="127">
        <f t="shared" si="232"/>
        <v>0</v>
      </c>
      <c r="Q795" s="127">
        <f t="shared" si="233"/>
        <v>0</v>
      </c>
      <c r="R795" s="1">
        <v>0</v>
      </c>
      <c r="S795" s="127">
        <f t="shared" si="234"/>
        <v>0</v>
      </c>
      <c r="T795" s="127">
        <f t="shared" si="227"/>
        <v>0</v>
      </c>
      <c r="U795" s="127">
        <f t="shared" si="235"/>
        <v>0</v>
      </c>
      <c r="W795" s="127">
        <f t="shared" si="236"/>
        <v>0</v>
      </c>
      <c r="X795" s="125">
        <f t="shared" si="242"/>
        <v>0</v>
      </c>
      <c r="Y795" s="125" t="str">
        <f t="shared" si="228"/>
        <v>ok</v>
      </c>
      <c r="Z795" s="125" t="str">
        <f t="shared" si="238"/>
        <v>ok</v>
      </c>
      <c r="AA795" s="125" t="str">
        <f t="shared" si="239"/>
        <v>ok</v>
      </c>
      <c r="AB795" s="125" t="str">
        <f t="shared" si="240"/>
        <v>ok</v>
      </c>
      <c r="AC795" s="125" t="str">
        <f t="shared" si="241"/>
        <v>ok</v>
      </c>
    </row>
    <row r="796" spans="1:29" x14ac:dyDescent="0.2">
      <c r="A796" s="132">
        <f t="shared" si="224"/>
        <v>788</v>
      </c>
      <c r="B796" s="6"/>
      <c r="C796" s="3"/>
      <c r="D796" s="3"/>
      <c r="E796" s="3"/>
      <c r="F796" s="5"/>
      <c r="G796" s="5"/>
      <c r="H796" s="2">
        <v>0</v>
      </c>
      <c r="I796" s="1">
        <v>0</v>
      </c>
      <c r="J796" s="1">
        <v>0</v>
      </c>
      <c r="K796" s="127">
        <f t="shared" si="225"/>
        <v>0</v>
      </c>
      <c r="L796" s="127">
        <f t="shared" si="229"/>
        <v>0</v>
      </c>
      <c r="M796" s="127">
        <f t="shared" si="226"/>
        <v>0</v>
      </c>
      <c r="N796" s="127">
        <f t="shared" si="230"/>
        <v>0</v>
      </c>
      <c r="O796" s="127">
        <f t="shared" si="231"/>
        <v>0</v>
      </c>
      <c r="P796" s="127">
        <f t="shared" si="232"/>
        <v>0</v>
      </c>
      <c r="Q796" s="127">
        <f t="shared" si="233"/>
        <v>0</v>
      </c>
      <c r="R796" s="1">
        <v>0</v>
      </c>
      <c r="S796" s="127">
        <f t="shared" si="234"/>
        <v>0</v>
      </c>
      <c r="T796" s="127">
        <f t="shared" si="227"/>
        <v>0</v>
      </c>
      <c r="U796" s="127">
        <f t="shared" si="235"/>
        <v>0</v>
      </c>
      <c r="W796" s="127">
        <f t="shared" si="236"/>
        <v>0</v>
      </c>
      <c r="X796" s="125">
        <f t="shared" si="242"/>
        <v>0</v>
      </c>
      <c r="Y796" s="125" t="str">
        <f t="shared" si="228"/>
        <v>ok</v>
      </c>
      <c r="Z796" s="125" t="str">
        <f t="shared" si="238"/>
        <v>ok</v>
      </c>
      <c r="AA796" s="125" t="str">
        <f t="shared" si="239"/>
        <v>ok</v>
      </c>
      <c r="AB796" s="125" t="str">
        <f t="shared" si="240"/>
        <v>ok</v>
      </c>
      <c r="AC796" s="125" t="str">
        <f t="shared" si="241"/>
        <v>ok</v>
      </c>
    </row>
    <row r="797" spans="1:29" x14ac:dyDescent="0.2">
      <c r="A797" s="132">
        <f t="shared" si="224"/>
        <v>789</v>
      </c>
      <c r="B797" s="6"/>
      <c r="C797" s="3"/>
      <c r="D797" s="3"/>
      <c r="E797" s="3"/>
      <c r="F797" s="5"/>
      <c r="G797" s="5"/>
      <c r="H797" s="2">
        <v>0</v>
      </c>
      <c r="I797" s="1">
        <v>0</v>
      </c>
      <c r="J797" s="1">
        <v>0</v>
      </c>
      <c r="K797" s="127">
        <f t="shared" si="225"/>
        <v>0</v>
      </c>
      <c r="L797" s="127">
        <f t="shared" si="229"/>
        <v>0</v>
      </c>
      <c r="M797" s="127">
        <f t="shared" si="226"/>
        <v>0</v>
      </c>
      <c r="N797" s="127">
        <f t="shared" si="230"/>
        <v>0</v>
      </c>
      <c r="O797" s="127">
        <f t="shared" si="231"/>
        <v>0</v>
      </c>
      <c r="P797" s="127">
        <f t="shared" si="232"/>
        <v>0</v>
      </c>
      <c r="Q797" s="127">
        <f t="shared" si="233"/>
        <v>0</v>
      </c>
      <c r="R797" s="1">
        <v>0</v>
      </c>
      <c r="S797" s="127">
        <f t="shared" si="234"/>
        <v>0</v>
      </c>
      <c r="T797" s="127">
        <f t="shared" si="227"/>
        <v>0</v>
      </c>
      <c r="U797" s="127">
        <f t="shared" si="235"/>
        <v>0</v>
      </c>
      <c r="W797" s="127">
        <f t="shared" si="236"/>
        <v>0</v>
      </c>
      <c r="X797" s="125">
        <f t="shared" si="242"/>
        <v>0</v>
      </c>
      <c r="Y797" s="125" t="str">
        <f t="shared" si="228"/>
        <v>ok</v>
      </c>
      <c r="Z797" s="125" t="str">
        <f t="shared" si="238"/>
        <v>ok</v>
      </c>
      <c r="AA797" s="125" t="str">
        <f t="shared" si="239"/>
        <v>ok</v>
      </c>
      <c r="AB797" s="125" t="str">
        <f t="shared" si="240"/>
        <v>ok</v>
      </c>
      <c r="AC797" s="125" t="str">
        <f t="shared" si="241"/>
        <v>ok</v>
      </c>
    </row>
    <row r="798" spans="1:29" x14ac:dyDescent="0.2">
      <c r="A798" s="132">
        <f t="shared" si="224"/>
        <v>790</v>
      </c>
      <c r="B798" s="6"/>
      <c r="C798" s="3"/>
      <c r="D798" s="3"/>
      <c r="E798" s="3"/>
      <c r="F798" s="5"/>
      <c r="G798" s="5"/>
      <c r="H798" s="2">
        <v>0</v>
      </c>
      <c r="I798" s="1">
        <v>0</v>
      </c>
      <c r="J798" s="1">
        <v>0</v>
      </c>
      <c r="K798" s="127">
        <f t="shared" si="225"/>
        <v>0</v>
      </c>
      <c r="L798" s="127">
        <f t="shared" si="229"/>
        <v>0</v>
      </c>
      <c r="M798" s="127">
        <f t="shared" si="226"/>
        <v>0</v>
      </c>
      <c r="N798" s="127">
        <f t="shared" si="230"/>
        <v>0</v>
      </c>
      <c r="O798" s="127">
        <f t="shared" si="231"/>
        <v>0</v>
      </c>
      <c r="P798" s="127">
        <f t="shared" si="232"/>
        <v>0</v>
      </c>
      <c r="Q798" s="127">
        <f t="shared" si="233"/>
        <v>0</v>
      </c>
      <c r="R798" s="1">
        <v>0</v>
      </c>
      <c r="S798" s="127">
        <f t="shared" si="234"/>
        <v>0</v>
      </c>
      <c r="T798" s="127">
        <f t="shared" si="227"/>
        <v>0</v>
      </c>
      <c r="U798" s="127">
        <f t="shared" si="235"/>
        <v>0</v>
      </c>
      <c r="W798" s="127">
        <f t="shared" si="236"/>
        <v>0</v>
      </c>
      <c r="X798" s="125">
        <f t="shared" si="242"/>
        <v>0</v>
      </c>
      <c r="Y798" s="125" t="str">
        <f t="shared" si="228"/>
        <v>ok</v>
      </c>
      <c r="Z798" s="125" t="str">
        <f t="shared" si="238"/>
        <v>ok</v>
      </c>
      <c r="AA798" s="125" t="str">
        <f t="shared" si="239"/>
        <v>ok</v>
      </c>
      <c r="AB798" s="125" t="str">
        <f t="shared" si="240"/>
        <v>ok</v>
      </c>
      <c r="AC798" s="125" t="str">
        <f t="shared" si="241"/>
        <v>ok</v>
      </c>
    </row>
    <row r="799" spans="1:29" x14ac:dyDescent="0.2">
      <c r="A799" s="132">
        <f t="shared" ref="A799:A862" si="243">+A798+1</f>
        <v>791</v>
      </c>
      <c r="B799" s="6"/>
      <c r="C799" s="3"/>
      <c r="D799" s="3"/>
      <c r="E799" s="3"/>
      <c r="F799" s="5"/>
      <c r="G799" s="5"/>
      <c r="H799" s="2">
        <v>0</v>
      </c>
      <c r="I799" s="1">
        <v>0</v>
      </c>
      <c r="J799" s="1">
        <v>0</v>
      </c>
      <c r="K799" s="127">
        <f t="shared" si="225"/>
        <v>0</v>
      </c>
      <c r="L799" s="127">
        <f t="shared" si="229"/>
        <v>0</v>
      </c>
      <c r="M799" s="127">
        <f t="shared" si="226"/>
        <v>0</v>
      </c>
      <c r="N799" s="127">
        <f t="shared" si="230"/>
        <v>0</v>
      </c>
      <c r="O799" s="127">
        <f t="shared" si="231"/>
        <v>0</v>
      </c>
      <c r="P799" s="127">
        <f t="shared" si="232"/>
        <v>0</v>
      </c>
      <c r="Q799" s="127">
        <f t="shared" si="233"/>
        <v>0</v>
      </c>
      <c r="R799" s="1">
        <v>0</v>
      </c>
      <c r="S799" s="127">
        <f t="shared" si="234"/>
        <v>0</v>
      </c>
      <c r="T799" s="127">
        <f t="shared" si="227"/>
        <v>0</v>
      </c>
      <c r="U799" s="127">
        <f t="shared" si="235"/>
        <v>0</v>
      </c>
      <c r="W799" s="127">
        <f t="shared" si="236"/>
        <v>0</v>
      </c>
      <c r="X799" s="125">
        <f t="shared" si="242"/>
        <v>0</v>
      </c>
      <c r="Y799" s="125" t="str">
        <f t="shared" si="228"/>
        <v>ok</v>
      </c>
      <c r="Z799" s="125" t="str">
        <f t="shared" si="238"/>
        <v>ok</v>
      </c>
      <c r="AA799" s="125" t="str">
        <f t="shared" si="239"/>
        <v>ok</v>
      </c>
      <c r="AB799" s="125" t="str">
        <f t="shared" si="240"/>
        <v>ok</v>
      </c>
      <c r="AC799" s="125" t="str">
        <f t="shared" si="241"/>
        <v>ok</v>
      </c>
    </row>
    <row r="800" spans="1:29" x14ac:dyDescent="0.2">
      <c r="A800" s="132">
        <f t="shared" si="243"/>
        <v>792</v>
      </c>
      <c r="B800" s="6"/>
      <c r="C800" s="3"/>
      <c r="D800" s="3"/>
      <c r="E800" s="3"/>
      <c r="F800" s="5"/>
      <c r="G800" s="5"/>
      <c r="H800" s="2">
        <v>0</v>
      </c>
      <c r="I800" s="1">
        <v>0</v>
      </c>
      <c r="J800" s="1">
        <v>0</v>
      </c>
      <c r="K800" s="127">
        <f t="shared" si="225"/>
        <v>0</v>
      </c>
      <c r="L800" s="127">
        <f t="shared" si="229"/>
        <v>0</v>
      </c>
      <c r="M800" s="127">
        <f t="shared" si="226"/>
        <v>0</v>
      </c>
      <c r="N800" s="127">
        <f t="shared" si="230"/>
        <v>0</v>
      </c>
      <c r="O800" s="127">
        <f t="shared" si="231"/>
        <v>0</v>
      </c>
      <c r="P800" s="127">
        <f t="shared" si="232"/>
        <v>0</v>
      </c>
      <c r="Q800" s="127">
        <f t="shared" si="233"/>
        <v>0</v>
      </c>
      <c r="R800" s="1">
        <v>0</v>
      </c>
      <c r="S800" s="127">
        <f t="shared" si="234"/>
        <v>0</v>
      </c>
      <c r="T800" s="127">
        <f t="shared" si="227"/>
        <v>0</v>
      </c>
      <c r="U800" s="127">
        <f t="shared" si="235"/>
        <v>0</v>
      </c>
      <c r="W800" s="127">
        <f t="shared" si="236"/>
        <v>0</v>
      </c>
      <c r="X800" s="125">
        <f t="shared" si="242"/>
        <v>0</v>
      </c>
      <c r="Y800" s="125" t="str">
        <f t="shared" si="228"/>
        <v>ok</v>
      </c>
      <c r="Z800" s="125" t="str">
        <f t="shared" si="238"/>
        <v>ok</v>
      </c>
      <c r="AA800" s="125" t="str">
        <f t="shared" si="239"/>
        <v>ok</v>
      </c>
      <c r="AB800" s="125" t="str">
        <f t="shared" si="240"/>
        <v>ok</v>
      </c>
      <c r="AC800" s="125" t="str">
        <f t="shared" si="241"/>
        <v>ok</v>
      </c>
    </row>
    <row r="801" spans="1:29" x14ac:dyDescent="0.2">
      <c r="A801" s="132">
        <f t="shared" si="243"/>
        <v>793</v>
      </c>
      <c r="B801" s="6"/>
      <c r="C801" s="3"/>
      <c r="D801" s="3"/>
      <c r="E801" s="3"/>
      <c r="F801" s="5"/>
      <c r="G801" s="5"/>
      <c r="H801" s="2">
        <v>0</v>
      </c>
      <c r="I801" s="1">
        <v>0</v>
      </c>
      <c r="J801" s="1">
        <v>0</v>
      </c>
      <c r="K801" s="127">
        <f t="shared" si="225"/>
        <v>0</v>
      </c>
      <c r="L801" s="127">
        <f t="shared" si="229"/>
        <v>0</v>
      </c>
      <c r="M801" s="127">
        <f t="shared" si="226"/>
        <v>0</v>
      </c>
      <c r="N801" s="127">
        <f t="shared" si="230"/>
        <v>0</v>
      </c>
      <c r="O801" s="127">
        <f t="shared" si="231"/>
        <v>0</v>
      </c>
      <c r="P801" s="127">
        <f t="shared" si="232"/>
        <v>0</v>
      </c>
      <c r="Q801" s="127">
        <f t="shared" si="233"/>
        <v>0</v>
      </c>
      <c r="R801" s="1">
        <v>0</v>
      </c>
      <c r="S801" s="127">
        <f t="shared" si="234"/>
        <v>0</v>
      </c>
      <c r="T801" s="127">
        <f t="shared" si="227"/>
        <v>0</v>
      </c>
      <c r="U801" s="127">
        <f t="shared" si="235"/>
        <v>0</v>
      </c>
      <c r="W801" s="127">
        <f t="shared" si="236"/>
        <v>0</v>
      </c>
      <c r="X801" s="125">
        <f t="shared" si="242"/>
        <v>0</v>
      </c>
      <c r="Y801" s="125" t="str">
        <f t="shared" si="228"/>
        <v>ok</v>
      </c>
      <c r="Z801" s="125" t="str">
        <f t="shared" si="238"/>
        <v>ok</v>
      </c>
      <c r="AA801" s="125" t="str">
        <f t="shared" si="239"/>
        <v>ok</v>
      </c>
      <c r="AB801" s="125" t="str">
        <f t="shared" si="240"/>
        <v>ok</v>
      </c>
      <c r="AC801" s="125" t="str">
        <f t="shared" si="241"/>
        <v>ok</v>
      </c>
    </row>
    <row r="802" spans="1:29" x14ac:dyDescent="0.2">
      <c r="A802" s="132">
        <f t="shared" si="243"/>
        <v>794</v>
      </c>
      <c r="B802" s="6"/>
      <c r="C802" s="3"/>
      <c r="D802" s="3"/>
      <c r="E802" s="3"/>
      <c r="F802" s="5"/>
      <c r="G802" s="5"/>
      <c r="H802" s="2">
        <v>0</v>
      </c>
      <c r="I802" s="1">
        <v>0</v>
      </c>
      <c r="J802" s="1">
        <v>0</v>
      </c>
      <c r="K802" s="127">
        <f t="shared" si="225"/>
        <v>0</v>
      </c>
      <c r="L802" s="127">
        <f t="shared" si="229"/>
        <v>0</v>
      </c>
      <c r="M802" s="127">
        <f t="shared" si="226"/>
        <v>0</v>
      </c>
      <c r="N802" s="127">
        <f t="shared" si="230"/>
        <v>0</v>
      </c>
      <c r="O802" s="127">
        <f t="shared" si="231"/>
        <v>0</v>
      </c>
      <c r="P802" s="127">
        <f t="shared" si="232"/>
        <v>0</v>
      </c>
      <c r="Q802" s="127">
        <f t="shared" si="233"/>
        <v>0</v>
      </c>
      <c r="R802" s="1">
        <v>0</v>
      </c>
      <c r="S802" s="127">
        <f t="shared" si="234"/>
        <v>0</v>
      </c>
      <c r="T802" s="127">
        <f t="shared" si="227"/>
        <v>0</v>
      </c>
      <c r="U802" s="127">
        <f t="shared" si="235"/>
        <v>0</v>
      </c>
      <c r="W802" s="127">
        <f t="shared" si="236"/>
        <v>0</v>
      </c>
      <c r="X802" s="125">
        <f t="shared" si="242"/>
        <v>0</v>
      </c>
      <c r="Y802" s="125" t="str">
        <f t="shared" si="228"/>
        <v>ok</v>
      </c>
      <c r="Z802" s="125" t="str">
        <f t="shared" si="238"/>
        <v>ok</v>
      </c>
      <c r="AA802" s="125" t="str">
        <f t="shared" si="239"/>
        <v>ok</v>
      </c>
      <c r="AB802" s="125" t="str">
        <f t="shared" si="240"/>
        <v>ok</v>
      </c>
      <c r="AC802" s="125" t="str">
        <f t="shared" si="241"/>
        <v>ok</v>
      </c>
    </row>
    <row r="803" spans="1:29" x14ac:dyDescent="0.2">
      <c r="A803" s="132">
        <f t="shared" si="243"/>
        <v>795</v>
      </c>
      <c r="B803" s="6"/>
      <c r="C803" s="3"/>
      <c r="D803" s="3"/>
      <c r="E803" s="3"/>
      <c r="F803" s="5"/>
      <c r="G803" s="5"/>
      <c r="H803" s="2">
        <v>0</v>
      </c>
      <c r="I803" s="1">
        <v>0</v>
      </c>
      <c r="J803" s="1">
        <v>0</v>
      </c>
      <c r="K803" s="127">
        <f t="shared" si="225"/>
        <v>0</v>
      </c>
      <c r="L803" s="127">
        <f t="shared" si="229"/>
        <v>0</v>
      </c>
      <c r="M803" s="127">
        <f t="shared" si="226"/>
        <v>0</v>
      </c>
      <c r="N803" s="127">
        <f t="shared" si="230"/>
        <v>0</v>
      </c>
      <c r="O803" s="127">
        <f t="shared" si="231"/>
        <v>0</v>
      </c>
      <c r="P803" s="127">
        <f t="shared" si="232"/>
        <v>0</v>
      </c>
      <c r="Q803" s="127">
        <f t="shared" si="233"/>
        <v>0</v>
      </c>
      <c r="R803" s="1">
        <v>0</v>
      </c>
      <c r="S803" s="127">
        <f t="shared" si="234"/>
        <v>0</v>
      </c>
      <c r="T803" s="127">
        <f t="shared" si="227"/>
        <v>0</v>
      </c>
      <c r="U803" s="127">
        <f t="shared" si="235"/>
        <v>0</v>
      </c>
      <c r="W803" s="127">
        <f t="shared" si="236"/>
        <v>0</v>
      </c>
      <c r="X803" s="125">
        <f t="shared" si="242"/>
        <v>0</v>
      </c>
      <c r="Y803" s="125" t="str">
        <f t="shared" si="228"/>
        <v>ok</v>
      </c>
      <c r="Z803" s="125" t="str">
        <f t="shared" si="238"/>
        <v>ok</v>
      </c>
      <c r="AA803" s="125" t="str">
        <f t="shared" si="239"/>
        <v>ok</v>
      </c>
      <c r="AB803" s="125" t="str">
        <f t="shared" si="240"/>
        <v>ok</v>
      </c>
      <c r="AC803" s="125" t="str">
        <f t="shared" si="241"/>
        <v>ok</v>
      </c>
    </row>
    <row r="804" spans="1:29" x14ac:dyDescent="0.2">
      <c r="A804" s="132">
        <f t="shared" si="243"/>
        <v>796</v>
      </c>
      <c r="B804" s="6"/>
      <c r="C804" s="3"/>
      <c r="D804" s="3"/>
      <c r="E804" s="3"/>
      <c r="F804" s="5"/>
      <c r="G804" s="5"/>
      <c r="H804" s="2">
        <v>0</v>
      </c>
      <c r="I804" s="1">
        <v>0</v>
      </c>
      <c r="J804" s="1">
        <v>0</v>
      </c>
      <c r="K804" s="127">
        <f t="shared" si="225"/>
        <v>0</v>
      </c>
      <c r="L804" s="127">
        <f t="shared" si="229"/>
        <v>0</v>
      </c>
      <c r="M804" s="127">
        <f t="shared" si="226"/>
        <v>0</v>
      </c>
      <c r="N804" s="127">
        <f t="shared" si="230"/>
        <v>0</v>
      </c>
      <c r="O804" s="127">
        <f t="shared" si="231"/>
        <v>0</v>
      </c>
      <c r="P804" s="127">
        <f t="shared" si="232"/>
        <v>0</v>
      </c>
      <c r="Q804" s="127">
        <f t="shared" si="233"/>
        <v>0</v>
      </c>
      <c r="R804" s="1">
        <v>0</v>
      </c>
      <c r="S804" s="127">
        <f t="shared" si="234"/>
        <v>0</v>
      </c>
      <c r="T804" s="127">
        <f t="shared" si="227"/>
        <v>0</v>
      </c>
      <c r="U804" s="127">
        <f t="shared" si="235"/>
        <v>0</v>
      </c>
      <c r="W804" s="127">
        <f t="shared" si="236"/>
        <v>0</v>
      </c>
      <c r="X804" s="125">
        <f t="shared" si="242"/>
        <v>0</v>
      </c>
      <c r="Y804" s="125" t="str">
        <f t="shared" si="228"/>
        <v>ok</v>
      </c>
      <c r="Z804" s="125" t="str">
        <f t="shared" si="238"/>
        <v>ok</v>
      </c>
      <c r="AA804" s="125" t="str">
        <f t="shared" si="239"/>
        <v>ok</v>
      </c>
      <c r="AB804" s="125" t="str">
        <f t="shared" si="240"/>
        <v>ok</v>
      </c>
      <c r="AC804" s="125" t="str">
        <f t="shared" si="241"/>
        <v>ok</v>
      </c>
    </row>
    <row r="805" spans="1:29" x14ac:dyDescent="0.2">
      <c r="A805" s="132">
        <f t="shared" si="243"/>
        <v>797</v>
      </c>
      <c r="B805" s="6"/>
      <c r="C805" s="3"/>
      <c r="D805" s="3"/>
      <c r="E805" s="3"/>
      <c r="F805" s="5"/>
      <c r="G805" s="5"/>
      <c r="H805" s="2">
        <v>0</v>
      </c>
      <c r="I805" s="1">
        <v>0</v>
      </c>
      <c r="J805" s="1">
        <v>0</v>
      </c>
      <c r="K805" s="127">
        <f t="shared" si="225"/>
        <v>0</v>
      </c>
      <c r="L805" s="127">
        <f t="shared" si="229"/>
        <v>0</v>
      </c>
      <c r="M805" s="127">
        <f t="shared" si="226"/>
        <v>0</v>
      </c>
      <c r="N805" s="127">
        <f t="shared" si="230"/>
        <v>0</v>
      </c>
      <c r="O805" s="127">
        <f t="shared" si="231"/>
        <v>0</v>
      </c>
      <c r="P805" s="127">
        <f t="shared" si="232"/>
        <v>0</v>
      </c>
      <c r="Q805" s="127">
        <f t="shared" si="233"/>
        <v>0</v>
      </c>
      <c r="R805" s="1">
        <v>0</v>
      </c>
      <c r="S805" s="127">
        <f t="shared" si="234"/>
        <v>0</v>
      </c>
      <c r="T805" s="127">
        <f t="shared" si="227"/>
        <v>0</v>
      </c>
      <c r="U805" s="127">
        <f t="shared" si="235"/>
        <v>0</v>
      </c>
      <c r="W805" s="127">
        <f t="shared" si="236"/>
        <v>0</v>
      </c>
      <c r="X805" s="125">
        <f t="shared" si="242"/>
        <v>0</v>
      </c>
      <c r="Y805" s="125" t="str">
        <f t="shared" si="228"/>
        <v>ok</v>
      </c>
      <c r="Z805" s="125" t="str">
        <f t="shared" si="238"/>
        <v>ok</v>
      </c>
      <c r="AA805" s="125" t="str">
        <f t="shared" si="239"/>
        <v>ok</v>
      </c>
      <c r="AB805" s="125" t="str">
        <f t="shared" si="240"/>
        <v>ok</v>
      </c>
      <c r="AC805" s="125" t="str">
        <f t="shared" si="241"/>
        <v>ok</v>
      </c>
    </row>
    <row r="806" spans="1:29" x14ac:dyDescent="0.2">
      <c r="A806" s="132">
        <f t="shared" si="243"/>
        <v>798</v>
      </c>
      <c r="B806" s="6"/>
      <c r="C806" s="3"/>
      <c r="D806" s="3"/>
      <c r="E806" s="3"/>
      <c r="F806" s="5"/>
      <c r="G806" s="5"/>
      <c r="H806" s="2">
        <v>0</v>
      </c>
      <c r="I806" s="1">
        <v>0</v>
      </c>
      <c r="J806" s="1">
        <v>0</v>
      </c>
      <c r="K806" s="127">
        <f t="shared" si="225"/>
        <v>0</v>
      </c>
      <c r="L806" s="127">
        <f t="shared" si="229"/>
        <v>0</v>
      </c>
      <c r="M806" s="127">
        <f t="shared" si="226"/>
        <v>0</v>
      </c>
      <c r="N806" s="127">
        <f t="shared" si="230"/>
        <v>0</v>
      </c>
      <c r="O806" s="127">
        <f t="shared" si="231"/>
        <v>0</v>
      </c>
      <c r="P806" s="127">
        <f t="shared" si="232"/>
        <v>0</v>
      </c>
      <c r="Q806" s="127">
        <f t="shared" si="233"/>
        <v>0</v>
      </c>
      <c r="R806" s="1">
        <v>0</v>
      </c>
      <c r="S806" s="127">
        <f t="shared" si="234"/>
        <v>0</v>
      </c>
      <c r="T806" s="127">
        <f t="shared" si="227"/>
        <v>0</v>
      </c>
      <c r="U806" s="127">
        <f t="shared" si="235"/>
        <v>0</v>
      </c>
      <c r="W806" s="127">
        <f t="shared" si="236"/>
        <v>0</v>
      </c>
      <c r="X806" s="125">
        <f t="shared" si="242"/>
        <v>0</v>
      </c>
      <c r="Y806" s="125" t="str">
        <f t="shared" si="228"/>
        <v>ok</v>
      </c>
      <c r="Z806" s="125" t="str">
        <f t="shared" si="238"/>
        <v>ok</v>
      </c>
      <c r="AA806" s="125" t="str">
        <f t="shared" si="239"/>
        <v>ok</v>
      </c>
      <c r="AB806" s="125" t="str">
        <f t="shared" si="240"/>
        <v>ok</v>
      </c>
      <c r="AC806" s="125" t="str">
        <f t="shared" si="241"/>
        <v>ok</v>
      </c>
    </row>
    <row r="807" spans="1:29" x14ac:dyDescent="0.2">
      <c r="A807" s="132">
        <f t="shared" si="243"/>
        <v>799</v>
      </c>
      <c r="B807" s="6"/>
      <c r="C807" s="3"/>
      <c r="D807" s="3"/>
      <c r="E807" s="3"/>
      <c r="F807" s="5"/>
      <c r="G807" s="5"/>
      <c r="H807" s="2">
        <v>0</v>
      </c>
      <c r="I807" s="1">
        <v>0</v>
      </c>
      <c r="J807" s="1">
        <v>0</v>
      </c>
      <c r="K807" s="127">
        <f t="shared" si="225"/>
        <v>0</v>
      </c>
      <c r="L807" s="127">
        <f t="shared" si="229"/>
        <v>0</v>
      </c>
      <c r="M807" s="127">
        <f t="shared" si="226"/>
        <v>0</v>
      </c>
      <c r="N807" s="127">
        <f t="shared" si="230"/>
        <v>0</v>
      </c>
      <c r="O807" s="127">
        <f t="shared" si="231"/>
        <v>0</v>
      </c>
      <c r="P807" s="127">
        <f t="shared" si="232"/>
        <v>0</v>
      </c>
      <c r="Q807" s="127">
        <f t="shared" si="233"/>
        <v>0</v>
      </c>
      <c r="R807" s="1">
        <v>0</v>
      </c>
      <c r="S807" s="127">
        <f t="shared" si="234"/>
        <v>0</v>
      </c>
      <c r="T807" s="127">
        <f t="shared" si="227"/>
        <v>0</v>
      </c>
      <c r="U807" s="127">
        <f t="shared" si="235"/>
        <v>0</v>
      </c>
      <c r="W807" s="127">
        <f t="shared" si="236"/>
        <v>0</v>
      </c>
      <c r="X807" s="125">
        <f t="shared" si="242"/>
        <v>0</v>
      </c>
      <c r="Y807" s="125" t="str">
        <f t="shared" si="228"/>
        <v>ok</v>
      </c>
      <c r="Z807" s="125" t="str">
        <f t="shared" si="238"/>
        <v>ok</v>
      </c>
      <c r="AA807" s="125" t="str">
        <f t="shared" si="239"/>
        <v>ok</v>
      </c>
      <c r="AB807" s="125" t="str">
        <f t="shared" si="240"/>
        <v>ok</v>
      </c>
      <c r="AC807" s="125" t="str">
        <f t="shared" si="241"/>
        <v>ok</v>
      </c>
    </row>
    <row r="808" spans="1:29" x14ac:dyDescent="0.2">
      <c r="A808" s="132">
        <f t="shared" si="243"/>
        <v>800</v>
      </c>
      <c r="B808" s="6"/>
      <c r="C808" s="3"/>
      <c r="D808" s="3"/>
      <c r="E808" s="3"/>
      <c r="F808" s="5"/>
      <c r="G808" s="5"/>
      <c r="H808" s="2">
        <v>0</v>
      </c>
      <c r="I808" s="1">
        <v>0</v>
      </c>
      <c r="J808" s="1">
        <v>0</v>
      </c>
      <c r="K808" s="127">
        <f t="shared" si="225"/>
        <v>0</v>
      </c>
      <c r="L808" s="127">
        <f t="shared" si="229"/>
        <v>0</v>
      </c>
      <c r="M808" s="127">
        <f t="shared" si="226"/>
        <v>0</v>
      </c>
      <c r="N808" s="127">
        <f t="shared" si="230"/>
        <v>0</v>
      </c>
      <c r="O808" s="127">
        <f t="shared" si="231"/>
        <v>0</v>
      </c>
      <c r="P808" s="127">
        <f t="shared" si="232"/>
        <v>0</v>
      </c>
      <c r="Q808" s="127">
        <f t="shared" si="233"/>
        <v>0</v>
      </c>
      <c r="R808" s="1">
        <v>0</v>
      </c>
      <c r="S808" s="127">
        <f t="shared" si="234"/>
        <v>0</v>
      </c>
      <c r="T808" s="127">
        <f t="shared" si="227"/>
        <v>0</v>
      </c>
      <c r="U808" s="127">
        <f t="shared" si="235"/>
        <v>0</v>
      </c>
      <c r="W808" s="127">
        <f t="shared" si="236"/>
        <v>0</v>
      </c>
      <c r="X808" s="125">
        <f t="shared" si="242"/>
        <v>0</v>
      </c>
      <c r="Y808" s="125" t="str">
        <f t="shared" si="228"/>
        <v>ok</v>
      </c>
      <c r="Z808" s="125" t="str">
        <f t="shared" si="238"/>
        <v>ok</v>
      </c>
      <c r="AA808" s="125" t="str">
        <f t="shared" si="239"/>
        <v>ok</v>
      </c>
      <c r="AB808" s="125" t="str">
        <f t="shared" si="240"/>
        <v>ok</v>
      </c>
      <c r="AC808" s="125" t="str">
        <f t="shared" si="241"/>
        <v>ok</v>
      </c>
    </row>
    <row r="809" spans="1:29" x14ac:dyDescent="0.2">
      <c r="A809" s="132">
        <f t="shared" si="243"/>
        <v>801</v>
      </c>
      <c r="B809" s="6"/>
      <c r="C809" s="3"/>
      <c r="D809" s="3"/>
      <c r="E809" s="3"/>
      <c r="F809" s="5"/>
      <c r="G809" s="5"/>
      <c r="H809" s="2">
        <v>0</v>
      </c>
      <c r="I809" s="1">
        <v>0</v>
      </c>
      <c r="J809" s="1">
        <v>0</v>
      </c>
      <c r="K809" s="127">
        <f t="shared" si="225"/>
        <v>0</v>
      </c>
      <c r="L809" s="127">
        <f t="shared" si="229"/>
        <v>0</v>
      </c>
      <c r="M809" s="127">
        <f t="shared" si="226"/>
        <v>0</v>
      </c>
      <c r="N809" s="127">
        <f t="shared" si="230"/>
        <v>0</v>
      </c>
      <c r="O809" s="127">
        <f t="shared" si="231"/>
        <v>0</v>
      </c>
      <c r="P809" s="127">
        <f t="shared" si="232"/>
        <v>0</v>
      </c>
      <c r="Q809" s="127">
        <f t="shared" si="233"/>
        <v>0</v>
      </c>
      <c r="R809" s="1">
        <v>0</v>
      </c>
      <c r="S809" s="127">
        <f t="shared" si="234"/>
        <v>0</v>
      </c>
      <c r="T809" s="127">
        <f t="shared" si="227"/>
        <v>0</v>
      </c>
      <c r="U809" s="127">
        <f t="shared" si="235"/>
        <v>0</v>
      </c>
      <c r="W809" s="127">
        <f t="shared" si="236"/>
        <v>0</v>
      </c>
      <c r="X809" s="125">
        <f t="shared" si="242"/>
        <v>0</v>
      </c>
      <c r="Y809" s="125" t="str">
        <f t="shared" si="228"/>
        <v>ok</v>
      </c>
      <c r="Z809" s="125" t="str">
        <f t="shared" si="238"/>
        <v>ok</v>
      </c>
      <c r="AA809" s="125" t="str">
        <f t="shared" si="239"/>
        <v>ok</v>
      </c>
      <c r="AB809" s="125" t="str">
        <f t="shared" si="240"/>
        <v>ok</v>
      </c>
      <c r="AC809" s="125" t="str">
        <f t="shared" si="241"/>
        <v>ok</v>
      </c>
    </row>
    <row r="810" spans="1:29" x14ac:dyDescent="0.2">
      <c r="A810" s="132">
        <f t="shared" si="243"/>
        <v>802</v>
      </c>
      <c r="B810" s="6"/>
      <c r="C810" s="3"/>
      <c r="D810" s="3"/>
      <c r="E810" s="3"/>
      <c r="F810" s="5"/>
      <c r="G810" s="5"/>
      <c r="H810" s="2">
        <v>0</v>
      </c>
      <c r="I810" s="1">
        <v>0</v>
      </c>
      <c r="J810" s="1">
        <v>0</v>
      </c>
      <c r="K810" s="127">
        <f t="shared" si="225"/>
        <v>0</v>
      </c>
      <c r="L810" s="127">
        <f t="shared" si="229"/>
        <v>0</v>
      </c>
      <c r="M810" s="127">
        <f t="shared" si="226"/>
        <v>0</v>
      </c>
      <c r="N810" s="127">
        <f t="shared" si="230"/>
        <v>0</v>
      </c>
      <c r="O810" s="127">
        <f t="shared" si="231"/>
        <v>0</v>
      </c>
      <c r="P810" s="127">
        <f t="shared" si="232"/>
        <v>0</v>
      </c>
      <c r="Q810" s="127">
        <f t="shared" si="233"/>
        <v>0</v>
      </c>
      <c r="R810" s="1">
        <v>0</v>
      </c>
      <c r="S810" s="127">
        <f t="shared" si="234"/>
        <v>0</v>
      </c>
      <c r="T810" s="127">
        <f t="shared" si="227"/>
        <v>0</v>
      </c>
      <c r="U810" s="127">
        <f t="shared" si="235"/>
        <v>0</v>
      </c>
      <c r="W810" s="127">
        <f t="shared" si="236"/>
        <v>0</v>
      </c>
      <c r="X810" s="125">
        <f t="shared" si="242"/>
        <v>0</v>
      </c>
      <c r="Y810" s="125" t="str">
        <f t="shared" si="228"/>
        <v>ok</v>
      </c>
      <c r="Z810" s="125" t="str">
        <f t="shared" si="238"/>
        <v>ok</v>
      </c>
      <c r="AA810" s="125" t="str">
        <f t="shared" si="239"/>
        <v>ok</v>
      </c>
      <c r="AB810" s="125" t="str">
        <f t="shared" si="240"/>
        <v>ok</v>
      </c>
      <c r="AC810" s="125" t="str">
        <f t="shared" si="241"/>
        <v>ok</v>
      </c>
    </row>
    <row r="811" spans="1:29" x14ac:dyDescent="0.2">
      <c r="A811" s="132">
        <f t="shared" si="243"/>
        <v>803</v>
      </c>
      <c r="B811" s="6"/>
      <c r="C811" s="3"/>
      <c r="D811" s="3"/>
      <c r="E811" s="3"/>
      <c r="F811" s="5"/>
      <c r="G811" s="5"/>
      <c r="H811" s="2">
        <v>0</v>
      </c>
      <c r="I811" s="1">
        <v>0</v>
      </c>
      <c r="J811" s="1">
        <v>0</v>
      </c>
      <c r="K811" s="127">
        <f t="shared" si="225"/>
        <v>0</v>
      </c>
      <c r="L811" s="127">
        <f t="shared" si="229"/>
        <v>0</v>
      </c>
      <c r="M811" s="127">
        <f t="shared" si="226"/>
        <v>0</v>
      </c>
      <c r="N811" s="127">
        <f t="shared" si="230"/>
        <v>0</v>
      </c>
      <c r="O811" s="127">
        <f t="shared" si="231"/>
        <v>0</v>
      </c>
      <c r="P811" s="127">
        <f t="shared" si="232"/>
        <v>0</v>
      </c>
      <c r="Q811" s="127">
        <f t="shared" si="233"/>
        <v>0</v>
      </c>
      <c r="R811" s="1">
        <v>0</v>
      </c>
      <c r="S811" s="127">
        <f t="shared" si="234"/>
        <v>0</v>
      </c>
      <c r="T811" s="127">
        <f t="shared" si="227"/>
        <v>0</v>
      </c>
      <c r="U811" s="127">
        <f t="shared" si="235"/>
        <v>0</v>
      </c>
      <c r="W811" s="127">
        <f t="shared" si="236"/>
        <v>0</v>
      </c>
      <c r="X811" s="125">
        <f t="shared" si="242"/>
        <v>0</v>
      </c>
      <c r="Y811" s="125" t="str">
        <f t="shared" si="228"/>
        <v>ok</v>
      </c>
      <c r="Z811" s="125" t="str">
        <f t="shared" si="238"/>
        <v>ok</v>
      </c>
      <c r="AA811" s="125" t="str">
        <f t="shared" si="239"/>
        <v>ok</v>
      </c>
      <c r="AB811" s="125" t="str">
        <f t="shared" si="240"/>
        <v>ok</v>
      </c>
      <c r="AC811" s="125" t="str">
        <f t="shared" si="241"/>
        <v>ok</v>
      </c>
    </row>
    <row r="812" spans="1:29" x14ac:dyDescent="0.2">
      <c r="A812" s="132">
        <f t="shared" si="243"/>
        <v>804</v>
      </c>
      <c r="B812" s="6"/>
      <c r="C812" s="3"/>
      <c r="D812" s="3"/>
      <c r="E812" s="3"/>
      <c r="F812" s="5"/>
      <c r="G812" s="5"/>
      <c r="H812" s="2">
        <v>0</v>
      </c>
      <c r="I812" s="1">
        <v>0</v>
      </c>
      <c r="J812" s="1">
        <v>0</v>
      </c>
      <c r="K812" s="127">
        <f t="shared" si="225"/>
        <v>0</v>
      </c>
      <c r="L812" s="127">
        <f t="shared" si="229"/>
        <v>0</v>
      </c>
      <c r="M812" s="127">
        <f t="shared" si="226"/>
        <v>0</v>
      </c>
      <c r="N812" s="127">
        <f t="shared" si="230"/>
        <v>0</v>
      </c>
      <c r="O812" s="127">
        <f t="shared" si="231"/>
        <v>0</v>
      </c>
      <c r="P812" s="127">
        <f t="shared" si="232"/>
        <v>0</v>
      </c>
      <c r="Q812" s="127">
        <f t="shared" si="233"/>
        <v>0</v>
      </c>
      <c r="R812" s="1">
        <v>0</v>
      </c>
      <c r="S812" s="127">
        <f t="shared" si="234"/>
        <v>0</v>
      </c>
      <c r="T812" s="127">
        <f t="shared" si="227"/>
        <v>0</v>
      </c>
      <c r="U812" s="127">
        <f t="shared" si="235"/>
        <v>0</v>
      </c>
      <c r="W812" s="127">
        <f t="shared" si="236"/>
        <v>0</v>
      </c>
      <c r="X812" s="125">
        <f t="shared" si="242"/>
        <v>0</v>
      </c>
      <c r="Y812" s="125" t="str">
        <f t="shared" si="228"/>
        <v>ok</v>
      </c>
      <c r="Z812" s="125" t="str">
        <f t="shared" si="238"/>
        <v>ok</v>
      </c>
      <c r="AA812" s="125" t="str">
        <f t="shared" si="239"/>
        <v>ok</v>
      </c>
      <c r="AB812" s="125" t="str">
        <f t="shared" si="240"/>
        <v>ok</v>
      </c>
      <c r="AC812" s="125" t="str">
        <f t="shared" si="241"/>
        <v>ok</v>
      </c>
    </row>
    <row r="813" spans="1:29" x14ac:dyDescent="0.2">
      <c r="A813" s="132">
        <f t="shared" si="243"/>
        <v>805</v>
      </c>
      <c r="B813" s="6"/>
      <c r="C813" s="3"/>
      <c r="D813" s="3"/>
      <c r="E813" s="3"/>
      <c r="F813" s="5"/>
      <c r="G813" s="5"/>
      <c r="H813" s="2">
        <v>0</v>
      </c>
      <c r="I813" s="1">
        <v>0</v>
      </c>
      <c r="J813" s="1">
        <v>0</v>
      </c>
      <c r="K813" s="127">
        <f t="shared" si="225"/>
        <v>0</v>
      </c>
      <c r="L813" s="127">
        <f t="shared" si="229"/>
        <v>0</v>
      </c>
      <c r="M813" s="127">
        <f t="shared" si="226"/>
        <v>0</v>
      </c>
      <c r="N813" s="127">
        <f t="shared" si="230"/>
        <v>0</v>
      </c>
      <c r="O813" s="127">
        <f t="shared" si="231"/>
        <v>0</v>
      </c>
      <c r="P813" s="127">
        <f t="shared" si="232"/>
        <v>0</v>
      </c>
      <c r="Q813" s="127">
        <f t="shared" si="233"/>
        <v>0</v>
      </c>
      <c r="R813" s="1">
        <v>0</v>
      </c>
      <c r="S813" s="127">
        <f t="shared" si="234"/>
        <v>0</v>
      </c>
      <c r="T813" s="127">
        <f t="shared" si="227"/>
        <v>0</v>
      </c>
      <c r="U813" s="127">
        <f t="shared" si="235"/>
        <v>0</v>
      </c>
      <c r="W813" s="127">
        <f t="shared" si="236"/>
        <v>0</v>
      </c>
      <c r="X813" s="125">
        <f t="shared" si="242"/>
        <v>0</v>
      </c>
      <c r="Y813" s="125" t="str">
        <f t="shared" si="228"/>
        <v>ok</v>
      </c>
      <c r="Z813" s="125" t="str">
        <f t="shared" si="238"/>
        <v>ok</v>
      </c>
      <c r="AA813" s="125" t="str">
        <f t="shared" si="239"/>
        <v>ok</v>
      </c>
      <c r="AB813" s="125" t="str">
        <f t="shared" si="240"/>
        <v>ok</v>
      </c>
      <c r="AC813" s="125" t="str">
        <f t="shared" si="241"/>
        <v>ok</v>
      </c>
    </row>
    <row r="814" spans="1:29" x14ac:dyDescent="0.2">
      <c r="A814" s="132">
        <f t="shared" si="243"/>
        <v>806</v>
      </c>
      <c r="B814" s="6"/>
      <c r="C814" s="3"/>
      <c r="D814" s="3"/>
      <c r="E814" s="3"/>
      <c r="F814" s="5"/>
      <c r="G814" s="5"/>
      <c r="H814" s="2">
        <v>0</v>
      </c>
      <c r="I814" s="1">
        <v>0</v>
      </c>
      <c r="J814" s="1">
        <v>0</v>
      </c>
      <c r="K814" s="127">
        <f t="shared" si="225"/>
        <v>0</v>
      </c>
      <c r="L814" s="127">
        <f t="shared" si="229"/>
        <v>0</v>
      </c>
      <c r="M814" s="127">
        <f t="shared" si="226"/>
        <v>0</v>
      </c>
      <c r="N814" s="127">
        <f t="shared" si="230"/>
        <v>0</v>
      </c>
      <c r="O814" s="127">
        <f t="shared" si="231"/>
        <v>0</v>
      </c>
      <c r="P814" s="127">
        <f t="shared" si="232"/>
        <v>0</v>
      </c>
      <c r="Q814" s="127">
        <f t="shared" si="233"/>
        <v>0</v>
      </c>
      <c r="R814" s="1">
        <v>0</v>
      </c>
      <c r="S814" s="127">
        <f t="shared" si="234"/>
        <v>0</v>
      </c>
      <c r="T814" s="127">
        <f t="shared" si="227"/>
        <v>0</v>
      </c>
      <c r="U814" s="127">
        <f t="shared" si="235"/>
        <v>0</v>
      </c>
      <c r="W814" s="127">
        <f t="shared" si="236"/>
        <v>0</v>
      </c>
      <c r="X814" s="125">
        <f t="shared" si="242"/>
        <v>0</v>
      </c>
      <c r="Y814" s="125" t="str">
        <f t="shared" si="228"/>
        <v>ok</v>
      </c>
      <c r="Z814" s="125" t="str">
        <f t="shared" si="238"/>
        <v>ok</v>
      </c>
      <c r="AA814" s="125" t="str">
        <f t="shared" si="239"/>
        <v>ok</v>
      </c>
      <c r="AB814" s="125" t="str">
        <f t="shared" si="240"/>
        <v>ok</v>
      </c>
      <c r="AC814" s="125" t="str">
        <f t="shared" si="241"/>
        <v>ok</v>
      </c>
    </row>
    <row r="815" spans="1:29" x14ac:dyDescent="0.2">
      <c r="A815" s="132">
        <f t="shared" si="243"/>
        <v>807</v>
      </c>
      <c r="B815" s="6"/>
      <c r="C815" s="3"/>
      <c r="D815" s="3"/>
      <c r="E815" s="3"/>
      <c r="F815" s="5"/>
      <c r="G815" s="5"/>
      <c r="H815" s="2">
        <v>0</v>
      </c>
      <c r="I815" s="1">
        <v>0</v>
      </c>
      <c r="J815" s="1">
        <v>0</v>
      </c>
      <c r="K815" s="127">
        <f t="shared" si="225"/>
        <v>0</v>
      </c>
      <c r="L815" s="127">
        <f t="shared" si="229"/>
        <v>0</v>
      </c>
      <c r="M815" s="127">
        <f t="shared" si="226"/>
        <v>0</v>
      </c>
      <c r="N815" s="127">
        <f t="shared" si="230"/>
        <v>0</v>
      </c>
      <c r="O815" s="127">
        <f t="shared" si="231"/>
        <v>0</v>
      </c>
      <c r="P815" s="127">
        <f t="shared" si="232"/>
        <v>0</v>
      </c>
      <c r="Q815" s="127">
        <f t="shared" si="233"/>
        <v>0</v>
      </c>
      <c r="R815" s="1">
        <v>0</v>
      </c>
      <c r="S815" s="127">
        <f t="shared" si="234"/>
        <v>0</v>
      </c>
      <c r="T815" s="127">
        <f t="shared" si="227"/>
        <v>0</v>
      </c>
      <c r="U815" s="127">
        <f t="shared" si="235"/>
        <v>0</v>
      </c>
      <c r="W815" s="127">
        <f t="shared" si="236"/>
        <v>0</v>
      </c>
      <c r="X815" s="125">
        <f t="shared" si="242"/>
        <v>0</v>
      </c>
      <c r="Y815" s="125" t="str">
        <f t="shared" si="228"/>
        <v>ok</v>
      </c>
      <c r="Z815" s="125" t="str">
        <f t="shared" si="238"/>
        <v>ok</v>
      </c>
      <c r="AA815" s="125" t="str">
        <f t="shared" si="239"/>
        <v>ok</v>
      </c>
      <c r="AB815" s="125" t="str">
        <f t="shared" si="240"/>
        <v>ok</v>
      </c>
      <c r="AC815" s="125" t="str">
        <f t="shared" si="241"/>
        <v>ok</v>
      </c>
    </row>
    <row r="816" spans="1:29" x14ac:dyDescent="0.2">
      <c r="A816" s="132">
        <f t="shared" si="243"/>
        <v>808</v>
      </c>
      <c r="B816" s="6"/>
      <c r="C816" s="3"/>
      <c r="D816" s="3"/>
      <c r="E816" s="3"/>
      <c r="F816" s="5"/>
      <c r="G816" s="5"/>
      <c r="H816" s="2">
        <v>0</v>
      </c>
      <c r="I816" s="1">
        <v>0</v>
      </c>
      <c r="J816" s="1">
        <v>0</v>
      </c>
      <c r="K816" s="127">
        <f t="shared" si="225"/>
        <v>0</v>
      </c>
      <c r="L816" s="127">
        <f t="shared" si="229"/>
        <v>0</v>
      </c>
      <c r="M816" s="127">
        <f t="shared" si="226"/>
        <v>0</v>
      </c>
      <c r="N816" s="127">
        <f t="shared" si="230"/>
        <v>0</v>
      </c>
      <c r="O816" s="127">
        <f t="shared" si="231"/>
        <v>0</v>
      </c>
      <c r="P816" s="127">
        <f t="shared" si="232"/>
        <v>0</v>
      </c>
      <c r="Q816" s="127">
        <f t="shared" si="233"/>
        <v>0</v>
      </c>
      <c r="R816" s="1">
        <v>0</v>
      </c>
      <c r="S816" s="127">
        <f t="shared" si="234"/>
        <v>0</v>
      </c>
      <c r="T816" s="127">
        <f t="shared" si="227"/>
        <v>0</v>
      </c>
      <c r="U816" s="127">
        <f t="shared" si="235"/>
        <v>0</v>
      </c>
      <c r="W816" s="127">
        <f t="shared" si="236"/>
        <v>0</v>
      </c>
      <c r="X816" s="125">
        <f t="shared" si="242"/>
        <v>0</v>
      </c>
      <c r="Y816" s="125" t="str">
        <f t="shared" si="228"/>
        <v>ok</v>
      </c>
      <c r="Z816" s="125" t="str">
        <f t="shared" si="238"/>
        <v>ok</v>
      </c>
      <c r="AA816" s="125" t="str">
        <f t="shared" si="239"/>
        <v>ok</v>
      </c>
      <c r="AB816" s="125" t="str">
        <f t="shared" si="240"/>
        <v>ok</v>
      </c>
      <c r="AC816" s="125" t="str">
        <f t="shared" si="241"/>
        <v>ok</v>
      </c>
    </row>
    <row r="817" spans="1:29" x14ac:dyDescent="0.2">
      <c r="A817" s="132">
        <f t="shared" si="243"/>
        <v>809</v>
      </c>
      <c r="B817" s="6"/>
      <c r="C817" s="3"/>
      <c r="D817" s="3"/>
      <c r="E817" s="3"/>
      <c r="F817" s="5"/>
      <c r="G817" s="5"/>
      <c r="H817" s="2">
        <v>0</v>
      </c>
      <c r="I817" s="1">
        <v>0</v>
      </c>
      <c r="J817" s="1">
        <v>0</v>
      </c>
      <c r="K817" s="127">
        <f t="shared" si="225"/>
        <v>0</v>
      </c>
      <c r="L817" s="127">
        <f t="shared" si="229"/>
        <v>0</v>
      </c>
      <c r="M817" s="127">
        <f t="shared" si="226"/>
        <v>0</v>
      </c>
      <c r="N817" s="127">
        <f t="shared" si="230"/>
        <v>0</v>
      </c>
      <c r="O817" s="127">
        <f t="shared" si="231"/>
        <v>0</v>
      </c>
      <c r="P817" s="127">
        <f t="shared" si="232"/>
        <v>0</v>
      </c>
      <c r="Q817" s="127">
        <f t="shared" si="233"/>
        <v>0</v>
      </c>
      <c r="R817" s="1">
        <v>0</v>
      </c>
      <c r="S817" s="127">
        <f t="shared" si="234"/>
        <v>0</v>
      </c>
      <c r="T817" s="127">
        <f t="shared" si="227"/>
        <v>0</v>
      </c>
      <c r="U817" s="127">
        <f t="shared" si="235"/>
        <v>0</v>
      </c>
      <c r="W817" s="127">
        <f t="shared" si="236"/>
        <v>0</v>
      </c>
      <c r="X817" s="125">
        <f t="shared" si="242"/>
        <v>0</v>
      </c>
      <c r="Y817" s="125" t="str">
        <f t="shared" si="228"/>
        <v>ok</v>
      </c>
      <c r="Z817" s="125" t="str">
        <f t="shared" si="238"/>
        <v>ok</v>
      </c>
      <c r="AA817" s="125" t="str">
        <f t="shared" si="239"/>
        <v>ok</v>
      </c>
      <c r="AB817" s="125" t="str">
        <f t="shared" si="240"/>
        <v>ok</v>
      </c>
      <c r="AC817" s="125" t="str">
        <f t="shared" si="241"/>
        <v>ok</v>
      </c>
    </row>
    <row r="818" spans="1:29" x14ac:dyDescent="0.2">
      <c r="A818" s="132">
        <f t="shared" si="243"/>
        <v>810</v>
      </c>
      <c r="B818" s="6"/>
      <c r="C818" s="3"/>
      <c r="D818" s="3"/>
      <c r="E818" s="3"/>
      <c r="F818" s="5"/>
      <c r="G818" s="5"/>
      <c r="H818" s="2">
        <v>0</v>
      </c>
      <c r="I818" s="1">
        <v>0</v>
      </c>
      <c r="J818" s="1">
        <v>0</v>
      </c>
      <c r="K818" s="127">
        <f t="shared" si="225"/>
        <v>0</v>
      </c>
      <c r="L818" s="127">
        <f t="shared" si="229"/>
        <v>0</v>
      </c>
      <c r="M818" s="127">
        <f t="shared" si="226"/>
        <v>0</v>
      </c>
      <c r="N818" s="127">
        <f t="shared" si="230"/>
        <v>0</v>
      </c>
      <c r="O818" s="127">
        <f t="shared" si="231"/>
        <v>0</v>
      </c>
      <c r="P818" s="127">
        <f t="shared" si="232"/>
        <v>0</v>
      </c>
      <c r="Q818" s="127">
        <f t="shared" si="233"/>
        <v>0</v>
      </c>
      <c r="R818" s="1">
        <v>0</v>
      </c>
      <c r="S818" s="127">
        <f t="shared" si="234"/>
        <v>0</v>
      </c>
      <c r="T818" s="127">
        <f t="shared" si="227"/>
        <v>0</v>
      </c>
      <c r="U818" s="127">
        <f t="shared" si="235"/>
        <v>0</v>
      </c>
      <c r="W818" s="127">
        <f t="shared" si="236"/>
        <v>0</v>
      </c>
      <c r="X818" s="125">
        <f t="shared" si="242"/>
        <v>0</v>
      </c>
      <c r="Y818" s="125" t="str">
        <f t="shared" si="228"/>
        <v>ok</v>
      </c>
      <c r="Z818" s="125" t="str">
        <f t="shared" si="238"/>
        <v>ok</v>
      </c>
      <c r="AA818" s="125" t="str">
        <f t="shared" si="239"/>
        <v>ok</v>
      </c>
      <c r="AB818" s="125" t="str">
        <f t="shared" si="240"/>
        <v>ok</v>
      </c>
      <c r="AC818" s="125" t="str">
        <f t="shared" si="241"/>
        <v>ok</v>
      </c>
    </row>
    <row r="819" spans="1:29" x14ac:dyDescent="0.2">
      <c r="A819" s="132">
        <f t="shared" si="243"/>
        <v>811</v>
      </c>
      <c r="B819" s="6"/>
      <c r="C819" s="3"/>
      <c r="D819" s="3"/>
      <c r="E819" s="3"/>
      <c r="F819" s="5"/>
      <c r="G819" s="5"/>
      <c r="H819" s="2">
        <v>0</v>
      </c>
      <c r="I819" s="1">
        <v>0</v>
      </c>
      <c r="J819" s="1">
        <v>0</v>
      </c>
      <c r="K819" s="127">
        <f t="shared" si="225"/>
        <v>0</v>
      </c>
      <c r="L819" s="127">
        <f t="shared" si="229"/>
        <v>0</v>
      </c>
      <c r="M819" s="127">
        <f t="shared" si="226"/>
        <v>0</v>
      </c>
      <c r="N819" s="127">
        <f t="shared" si="230"/>
        <v>0</v>
      </c>
      <c r="O819" s="127">
        <f t="shared" si="231"/>
        <v>0</v>
      </c>
      <c r="P819" s="127">
        <f t="shared" si="232"/>
        <v>0</v>
      </c>
      <c r="Q819" s="127">
        <f t="shared" si="233"/>
        <v>0</v>
      </c>
      <c r="R819" s="1">
        <v>0</v>
      </c>
      <c r="S819" s="127">
        <f t="shared" si="234"/>
        <v>0</v>
      </c>
      <c r="T819" s="127">
        <f t="shared" si="227"/>
        <v>0</v>
      </c>
      <c r="U819" s="127">
        <f t="shared" si="235"/>
        <v>0</v>
      </c>
      <c r="W819" s="127">
        <f t="shared" si="236"/>
        <v>0</v>
      </c>
      <c r="X819" s="125">
        <f t="shared" si="242"/>
        <v>0</v>
      </c>
      <c r="Y819" s="125" t="str">
        <f t="shared" si="228"/>
        <v>ok</v>
      </c>
      <c r="Z819" s="125" t="str">
        <f t="shared" si="238"/>
        <v>ok</v>
      </c>
      <c r="AA819" s="125" t="str">
        <f t="shared" si="239"/>
        <v>ok</v>
      </c>
      <c r="AB819" s="125" t="str">
        <f t="shared" si="240"/>
        <v>ok</v>
      </c>
      <c r="AC819" s="125" t="str">
        <f t="shared" si="241"/>
        <v>ok</v>
      </c>
    </row>
    <row r="820" spans="1:29" x14ac:dyDescent="0.2">
      <c r="A820" s="132">
        <f t="shared" si="243"/>
        <v>812</v>
      </c>
      <c r="B820" s="6"/>
      <c r="C820" s="3"/>
      <c r="D820" s="3"/>
      <c r="E820" s="3"/>
      <c r="F820" s="5"/>
      <c r="G820" s="5"/>
      <c r="H820" s="2">
        <v>0</v>
      </c>
      <c r="I820" s="1">
        <v>0</v>
      </c>
      <c r="J820" s="1">
        <v>0</v>
      </c>
      <c r="K820" s="127">
        <f t="shared" si="225"/>
        <v>0</v>
      </c>
      <c r="L820" s="127">
        <f t="shared" si="229"/>
        <v>0</v>
      </c>
      <c r="M820" s="127">
        <f t="shared" si="226"/>
        <v>0</v>
      </c>
      <c r="N820" s="127">
        <f t="shared" si="230"/>
        <v>0</v>
      </c>
      <c r="O820" s="127">
        <f t="shared" si="231"/>
        <v>0</v>
      </c>
      <c r="P820" s="127">
        <f t="shared" si="232"/>
        <v>0</v>
      </c>
      <c r="Q820" s="127">
        <f t="shared" si="233"/>
        <v>0</v>
      </c>
      <c r="R820" s="1">
        <v>0</v>
      </c>
      <c r="S820" s="127">
        <f t="shared" si="234"/>
        <v>0</v>
      </c>
      <c r="T820" s="127">
        <f t="shared" si="227"/>
        <v>0</v>
      </c>
      <c r="U820" s="127">
        <f t="shared" si="235"/>
        <v>0</v>
      </c>
      <c r="W820" s="127">
        <f t="shared" si="236"/>
        <v>0</v>
      </c>
      <c r="X820" s="125">
        <f t="shared" si="242"/>
        <v>0</v>
      </c>
      <c r="Y820" s="125" t="str">
        <f t="shared" si="228"/>
        <v>ok</v>
      </c>
      <c r="Z820" s="125" t="str">
        <f t="shared" si="238"/>
        <v>ok</v>
      </c>
      <c r="AA820" s="125" t="str">
        <f t="shared" si="239"/>
        <v>ok</v>
      </c>
      <c r="AB820" s="125" t="str">
        <f t="shared" si="240"/>
        <v>ok</v>
      </c>
      <c r="AC820" s="125" t="str">
        <f t="shared" si="241"/>
        <v>ok</v>
      </c>
    </row>
    <row r="821" spans="1:29" x14ac:dyDescent="0.2">
      <c r="A821" s="132">
        <f t="shared" si="243"/>
        <v>813</v>
      </c>
      <c r="B821" s="6"/>
      <c r="C821" s="3"/>
      <c r="D821" s="3"/>
      <c r="E821" s="3"/>
      <c r="F821" s="5"/>
      <c r="G821" s="5"/>
      <c r="H821" s="2">
        <v>0</v>
      </c>
      <c r="I821" s="1">
        <v>0</v>
      </c>
      <c r="J821" s="1">
        <v>0</v>
      </c>
      <c r="K821" s="127">
        <f t="shared" si="225"/>
        <v>0</v>
      </c>
      <c r="L821" s="127">
        <f t="shared" si="229"/>
        <v>0</v>
      </c>
      <c r="M821" s="127">
        <f t="shared" si="226"/>
        <v>0</v>
      </c>
      <c r="N821" s="127">
        <f t="shared" si="230"/>
        <v>0</v>
      </c>
      <c r="O821" s="127">
        <f t="shared" si="231"/>
        <v>0</v>
      </c>
      <c r="P821" s="127">
        <f t="shared" si="232"/>
        <v>0</v>
      </c>
      <c r="Q821" s="127">
        <f t="shared" si="233"/>
        <v>0</v>
      </c>
      <c r="R821" s="1">
        <v>0</v>
      </c>
      <c r="S821" s="127">
        <f t="shared" si="234"/>
        <v>0</v>
      </c>
      <c r="T821" s="127">
        <f t="shared" si="227"/>
        <v>0</v>
      </c>
      <c r="U821" s="127">
        <f t="shared" si="235"/>
        <v>0</v>
      </c>
      <c r="W821" s="127">
        <f t="shared" si="236"/>
        <v>0</v>
      </c>
      <c r="X821" s="125">
        <f t="shared" si="242"/>
        <v>0</v>
      </c>
      <c r="Y821" s="125" t="str">
        <f t="shared" si="228"/>
        <v>ok</v>
      </c>
      <c r="Z821" s="125" t="str">
        <f t="shared" si="238"/>
        <v>ok</v>
      </c>
      <c r="AA821" s="125" t="str">
        <f t="shared" si="239"/>
        <v>ok</v>
      </c>
      <c r="AB821" s="125" t="str">
        <f t="shared" si="240"/>
        <v>ok</v>
      </c>
      <c r="AC821" s="125" t="str">
        <f t="shared" si="241"/>
        <v>ok</v>
      </c>
    </row>
    <row r="822" spans="1:29" x14ac:dyDescent="0.2">
      <c r="A822" s="132">
        <f t="shared" si="243"/>
        <v>814</v>
      </c>
      <c r="B822" s="6"/>
      <c r="C822" s="3"/>
      <c r="D822" s="3"/>
      <c r="E822" s="3"/>
      <c r="F822" s="5"/>
      <c r="G822" s="5"/>
      <c r="H822" s="2">
        <v>0</v>
      </c>
      <c r="I822" s="1">
        <v>0</v>
      </c>
      <c r="J822" s="1">
        <v>0</v>
      </c>
      <c r="K822" s="127">
        <f t="shared" si="225"/>
        <v>0</v>
      </c>
      <c r="L822" s="127">
        <f t="shared" si="229"/>
        <v>0</v>
      </c>
      <c r="M822" s="127">
        <f t="shared" si="226"/>
        <v>0</v>
      </c>
      <c r="N822" s="127">
        <f t="shared" si="230"/>
        <v>0</v>
      </c>
      <c r="O822" s="127">
        <f t="shared" si="231"/>
        <v>0</v>
      </c>
      <c r="P822" s="127">
        <f t="shared" si="232"/>
        <v>0</v>
      </c>
      <c r="Q822" s="127">
        <f t="shared" si="233"/>
        <v>0</v>
      </c>
      <c r="R822" s="1">
        <v>0</v>
      </c>
      <c r="S822" s="127">
        <f t="shared" si="234"/>
        <v>0</v>
      </c>
      <c r="T822" s="127">
        <f t="shared" si="227"/>
        <v>0</v>
      </c>
      <c r="U822" s="127">
        <f t="shared" si="235"/>
        <v>0</v>
      </c>
      <c r="W822" s="127">
        <f t="shared" si="236"/>
        <v>0</v>
      </c>
      <c r="X822" s="125">
        <f t="shared" si="242"/>
        <v>0</v>
      </c>
      <c r="Y822" s="125" t="str">
        <f t="shared" si="228"/>
        <v>ok</v>
      </c>
      <c r="Z822" s="125" t="str">
        <f t="shared" si="238"/>
        <v>ok</v>
      </c>
      <c r="AA822" s="125" t="str">
        <f t="shared" si="239"/>
        <v>ok</v>
      </c>
      <c r="AB822" s="125" t="str">
        <f t="shared" si="240"/>
        <v>ok</v>
      </c>
      <c r="AC822" s="125" t="str">
        <f t="shared" si="241"/>
        <v>ok</v>
      </c>
    </row>
    <row r="823" spans="1:29" x14ac:dyDescent="0.2">
      <c r="A823" s="132">
        <f t="shared" si="243"/>
        <v>815</v>
      </c>
      <c r="B823" s="6"/>
      <c r="C823" s="3"/>
      <c r="D823" s="3"/>
      <c r="E823" s="3"/>
      <c r="F823" s="5"/>
      <c r="G823" s="5"/>
      <c r="H823" s="2">
        <v>0</v>
      </c>
      <c r="I823" s="1">
        <v>0</v>
      </c>
      <c r="J823" s="1">
        <v>0</v>
      </c>
      <c r="K823" s="127">
        <f t="shared" si="225"/>
        <v>0</v>
      </c>
      <c r="L823" s="127">
        <f t="shared" si="229"/>
        <v>0</v>
      </c>
      <c r="M823" s="127">
        <f t="shared" si="226"/>
        <v>0</v>
      </c>
      <c r="N823" s="127">
        <f t="shared" si="230"/>
        <v>0</v>
      </c>
      <c r="O823" s="127">
        <f t="shared" si="231"/>
        <v>0</v>
      </c>
      <c r="P823" s="127">
        <f t="shared" si="232"/>
        <v>0</v>
      </c>
      <c r="Q823" s="127">
        <f t="shared" si="233"/>
        <v>0</v>
      </c>
      <c r="R823" s="1">
        <v>0</v>
      </c>
      <c r="S823" s="127">
        <f t="shared" si="234"/>
        <v>0</v>
      </c>
      <c r="T823" s="127">
        <f t="shared" si="227"/>
        <v>0</v>
      </c>
      <c r="U823" s="127">
        <f t="shared" si="235"/>
        <v>0</v>
      </c>
      <c r="W823" s="127">
        <f t="shared" si="236"/>
        <v>0</v>
      </c>
      <c r="X823" s="125">
        <f t="shared" si="242"/>
        <v>0</v>
      </c>
      <c r="Y823" s="125" t="str">
        <f t="shared" si="228"/>
        <v>ok</v>
      </c>
      <c r="Z823" s="125" t="str">
        <f t="shared" si="238"/>
        <v>ok</v>
      </c>
      <c r="AA823" s="125" t="str">
        <f t="shared" si="239"/>
        <v>ok</v>
      </c>
      <c r="AB823" s="125" t="str">
        <f t="shared" si="240"/>
        <v>ok</v>
      </c>
      <c r="AC823" s="125" t="str">
        <f t="shared" si="241"/>
        <v>ok</v>
      </c>
    </row>
    <row r="824" spans="1:29" x14ac:dyDescent="0.2">
      <c r="A824" s="132">
        <f t="shared" si="243"/>
        <v>816</v>
      </c>
      <c r="B824" s="6"/>
      <c r="C824" s="3"/>
      <c r="D824" s="3"/>
      <c r="E824" s="3"/>
      <c r="F824" s="5"/>
      <c r="G824" s="5"/>
      <c r="H824" s="2">
        <v>0</v>
      </c>
      <c r="I824" s="1">
        <v>0</v>
      </c>
      <c r="J824" s="1">
        <v>0</v>
      </c>
      <c r="K824" s="127">
        <f t="shared" si="225"/>
        <v>0</v>
      </c>
      <c r="L824" s="127">
        <f t="shared" si="229"/>
        <v>0</v>
      </c>
      <c r="M824" s="127">
        <f t="shared" si="226"/>
        <v>0</v>
      </c>
      <c r="N824" s="127">
        <f t="shared" si="230"/>
        <v>0</v>
      </c>
      <c r="O824" s="127">
        <f t="shared" si="231"/>
        <v>0</v>
      </c>
      <c r="P824" s="127">
        <f t="shared" si="232"/>
        <v>0</v>
      </c>
      <c r="Q824" s="127">
        <f t="shared" si="233"/>
        <v>0</v>
      </c>
      <c r="R824" s="1">
        <v>0</v>
      </c>
      <c r="S824" s="127">
        <f t="shared" si="234"/>
        <v>0</v>
      </c>
      <c r="T824" s="127">
        <f t="shared" si="227"/>
        <v>0</v>
      </c>
      <c r="U824" s="127">
        <f t="shared" si="235"/>
        <v>0</v>
      </c>
      <c r="W824" s="127">
        <f t="shared" si="236"/>
        <v>0</v>
      </c>
      <c r="X824" s="125">
        <f t="shared" si="242"/>
        <v>0</v>
      </c>
      <c r="Y824" s="125" t="str">
        <f t="shared" si="228"/>
        <v>ok</v>
      </c>
      <c r="Z824" s="125" t="str">
        <f t="shared" si="238"/>
        <v>ok</v>
      </c>
      <c r="AA824" s="125" t="str">
        <f t="shared" si="239"/>
        <v>ok</v>
      </c>
      <c r="AB824" s="125" t="str">
        <f t="shared" si="240"/>
        <v>ok</v>
      </c>
      <c r="AC824" s="125" t="str">
        <f t="shared" si="241"/>
        <v>ok</v>
      </c>
    </row>
    <row r="825" spans="1:29" x14ac:dyDescent="0.2">
      <c r="A825" s="132">
        <f t="shared" si="243"/>
        <v>817</v>
      </c>
      <c r="B825" s="6"/>
      <c r="C825" s="3"/>
      <c r="D825" s="3"/>
      <c r="E825" s="3"/>
      <c r="F825" s="5"/>
      <c r="G825" s="5"/>
      <c r="H825" s="2">
        <v>0</v>
      </c>
      <c r="I825" s="1">
        <v>0</v>
      </c>
      <c r="J825" s="1">
        <v>0</v>
      </c>
      <c r="K825" s="127">
        <f t="shared" si="225"/>
        <v>0</v>
      </c>
      <c r="L825" s="127">
        <f t="shared" si="229"/>
        <v>0</v>
      </c>
      <c r="M825" s="127">
        <f t="shared" si="226"/>
        <v>0</v>
      </c>
      <c r="N825" s="127">
        <f t="shared" si="230"/>
        <v>0</v>
      </c>
      <c r="O825" s="127">
        <f t="shared" si="231"/>
        <v>0</v>
      </c>
      <c r="P825" s="127">
        <f t="shared" si="232"/>
        <v>0</v>
      </c>
      <c r="Q825" s="127">
        <f t="shared" si="233"/>
        <v>0</v>
      </c>
      <c r="R825" s="1">
        <v>0</v>
      </c>
      <c r="S825" s="127">
        <f t="shared" si="234"/>
        <v>0</v>
      </c>
      <c r="T825" s="127">
        <f t="shared" si="227"/>
        <v>0</v>
      </c>
      <c r="U825" s="127">
        <f t="shared" si="235"/>
        <v>0</v>
      </c>
      <c r="W825" s="127">
        <f t="shared" si="236"/>
        <v>0</v>
      </c>
      <c r="X825" s="125">
        <f t="shared" si="242"/>
        <v>0</v>
      </c>
      <c r="Y825" s="125" t="str">
        <f t="shared" si="228"/>
        <v>ok</v>
      </c>
      <c r="Z825" s="125" t="str">
        <f t="shared" si="238"/>
        <v>ok</v>
      </c>
      <c r="AA825" s="125" t="str">
        <f t="shared" si="239"/>
        <v>ok</v>
      </c>
      <c r="AB825" s="125" t="str">
        <f t="shared" si="240"/>
        <v>ok</v>
      </c>
      <c r="AC825" s="125" t="str">
        <f t="shared" si="241"/>
        <v>ok</v>
      </c>
    </row>
    <row r="826" spans="1:29" x14ac:dyDescent="0.2">
      <c r="A826" s="132">
        <f t="shared" si="243"/>
        <v>818</v>
      </c>
      <c r="B826" s="6"/>
      <c r="C826" s="3"/>
      <c r="D826" s="3"/>
      <c r="E826" s="3"/>
      <c r="F826" s="5"/>
      <c r="G826" s="5"/>
      <c r="H826" s="2">
        <v>0</v>
      </c>
      <c r="I826" s="1">
        <v>0</v>
      </c>
      <c r="J826" s="1">
        <v>0</v>
      </c>
      <c r="K826" s="127">
        <f t="shared" si="225"/>
        <v>0</v>
      </c>
      <c r="L826" s="127">
        <f t="shared" si="229"/>
        <v>0</v>
      </c>
      <c r="M826" s="127">
        <f t="shared" si="226"/>
        <v>0</v>
      </c>
      <c r="N826" s="127">
        <f t="shared" si="230"/>
        <v>0</v>
      </c>
      <c r="O826" s="127">
        <f t="shared" si="231"/>
        <v>0</v>
      </c>
      <c r="P826" s="127">
        <f t="shared" si="232"/>
        <v>0</v>
      </c>
      <c r="Q826" s="127">
        <f t="shared" si="233"/>
        <v>0</v>
      </c>
      <c r="R826" s="1">
        <v>0</v>
      </c>
      <c r="S826" s="127">
        <f t="shared" si="234"/>
        <v>0</v>
      </c>
      <c r="T826" s="127">
        <f t="shared" si="227"/>
        <v>0</v>
      </c>
      <c r="U826" s="127">
        <f t="shared" si="235"/>
        <v>0</v>
      </c>
      <c r="W826" s="127">
        <f t="shared" si="236"/>
        <v>0</v>
      </c>
      <c r="X826" s="125">
        <f t="shared" si="242"/>
        <v>0</v>
      </c>
      <c r="Y826" s="125" t="str">
        <f t="shared" si="228"/>
        <v>ok</v>
      </c>
      <c r="Z826" s="125" t="str">
        <f t="shared" si="238"/>
        <v>ok</v>
      </c>
      <c r="AA826" s="125" t="str">
        <f t="shared" si="239"/>
        <v>ok</v>
      </c>
      <c r="AB826" s="125" t="str">
        <f t="shared" si="240"/>
        <v>ok</v>
      </c>
      <c r="AC826" s="125" t="str">
        <f t="shared" si="241"/>
        <v>ok</v>
      </c>
    </row>
    <row r="827" spans="1:29" x14ac:dyDescent="0.2">
      <c r="A827" s="132">
        <f t="shared" si="243"/>
        <v>819</v>
      </c>
      <c r="B827" s="6"/>
      <c r="C827" s="3"/>
      <c r="D827" s="3"/>
      <c r="E827" s="3"/>
      <c r="F827" s="5"/>
      <c r="G827" s="5"/>
      <c r="H827" s="2">
        <v>0</v>
      </c>
      <c r="I827" s="1">
        <v>0</v>
      </c>
      <c r="J827" s="1">
        <v>0</v>
      </c>
      <c r="K827" s="127">
        <f t="shared" si="225"/>
        <v>0</v>
      </c>
      <c r="L827" s="127">
        <f t="shared" si="229"/>
        <v>0</v>
      </c>
      <c r="M827" s="127">
        <f t="shared" si="226"/>
        <v>0</v>
      </c>
      <c r="N827" s="127">
        <f t="shared" si="230"/>
        <v>0</v>
      </c>
      <c r="O827" s="127">
        <f t="shared" si="231"/>
        <v>0</v>
      </c>
      <c r="P827" s="127">
        <f t="shared" si="232"/>
        <v>0</v>
      </c>
      <c r="Q827" s="127">
        <f t="shared" si="233"/>
        <v>0</v>
      </c>
      <c r="R827" s="1">
        <v>0</v>
      </c>
      <c r="S827" s="127">
        <f t="shared" si="234"/>
        <v>0</v>
      </c>
      <c r="T827" s="127">
        <f t="shared" si="227"/>
        <v>0</v>
      </c>
      <c r="U827" s="127">
        <f t="shared" si="235"/>
        <v>0</v>
      </c>
      <c r="W827" s="127">
        <f t="shared" si="236"/>
        <v>0</v>
      </c>
      <c r="X827" s="125">
        <f t="shared" si="242"/>
        <v>0</v>
      </c>
      <c r="Y827" s="125" t="str">
        <f t="shared" si="228"/>
        <v>ok</v>
      </c>
      <c r="Z827" s="125" t="str">
        <f t="shared" si="238"/>
        <v>ok</v>
      </c>
      <c r="AA827" s="125" t="str">
        <f t="shared" si="239"/>
        <v>ok</v>
      </c>
      <c r="AB827" s="125" t="str">
        <f t="shared" si="240"/>
        <v>ok</v>
      </c>
      <c r="AC827" s="125" t="str">
        <f t="shared" si="241"/>
        <v>ok</v>
      </c>
    </row>
    <row r="828" spans="1:29" x14ac:dyDescent="0.2">
      <c r="A828" s="132">
        <f t="shared" si="243"/>
        <v>820</v>
      </c>
      <c r="B828" s="6"/>
      <c r="C828" s="3"/>
      <c r="D828" s="3"/>
      <c r="E828" s="3"/>
      <c r="F828" s="5"/>
      <c r="G828" s="5"/>
      <c r="H828" s="2">
        <v>0</v>
      </c>
      <c r="I828" s="1">
        <v>0</v>
      </c>
      <c r="J828" s="1">
        <v>0</v>
      </c>
      <c r="K828" s="127">
        <f t="shared" si="225"/>
        <v>0</v>
      </c>
      <c r="L828" s="127">
        <f t="shared" si="229"/>
        <v>0</v>
      </c>
      <c r="M828" s="127">
        <f t="shared" si="226"/>
        <v>0</v>
      </c>
      <c r="N828" s="127">
        <f t="shared" si="230"/>
        <v>0</v>
      </c>
      <c r="O828" s="127">
        <f t="shared" si="231"/>
        <v>0</v>
      </c>
      <c r="P828" s="127">
        <f t="shared" si="232"/>
        <v>0</v>
      </c>
      <c r="Q828" s="127">
        <f t="shared" si="233"/>
        <v>0</v>
      </c>
      <c r="R828" s="1">
        <v>0</v>
      </c>
      <c r="S828" s="127">
        <f t="shared" si="234"/>
        <v>0</v>
      </c>
      <c r="T828" s="127">
        <f t="shared" si="227"/>
        <v>0</v>
      </c>
      <c r="U828" s="127">
        <f t="shared" si="235"/>
        <v>0</v>
      </c>
      <c r="W828" s="127">
        <f t="shared" si="236"/>
        <v>0</v>
      </c>
      <c r="X828" s="125">
        <f t="shared" si="242"/>
        <v>0</v>
      </c>
      <c r="Y828" s="125" t="str">
        <f t="shared" si="228"/>
        <v>ok</v>
      </c>
      <c r="Z828" s="125" t="str">
        <f t="shared" si="238"/>
        <v>ok</v>
      </c>
      <c r="AA828" s="125" t="str">
        <f t="shared" si="239"/>
        <v>ok</v>
      </c>
      <c r="AB828" s="125" t="str">
        <f t="shared" si="240"/>
        <v>ok</v>
      </c>
      <c r="AC828" s="125" t="str">
        <f t="shared" si="241"/>
        <v>ok</v>
      </c>
    </row>
    <row r="829" spans="1:29" x14ac:dyDescent="0.2">
      <c r="A829" s="132">
        <f t="shared" si="243"/>
        <v>821</v>
      </c>
      <c r="B829" s="6"/>
      <c r="C829" s="3"/>
      <c r="D829" s="3"/>
      <c r="E829" s="3"/>
      <c r="F829" s="5"/>
      <c r="G829" s="5"/>
      <c r="H829" s="2">
        <v>0</v>
      </c>
      <c r="I829" s="1">
        <v>0</v>
      </c>
      <c r="J829" s="1">
        <v>0</v>
      </c>
      <c r="K829" s="127">
        <f t="shared" si="225"/>
        <v>0</v>
      </c>
      <c r="L829" s="127">
        <f t="shared" si="229"/>
        <v>0</v>
      </c>
      <c r="M829" s="127">
        <f t="shared" si="226"/>
        <v>0</v>
      </c>
      <c r="N829" s="127">
        <f t="shared" si="230"/>
        <v>0</v>
      </c>
      <c r="O829" s="127">
        <f t="shared" si="231"/>
        <v>0</v>
      </c>
      <c r="P829" s="127">
        <f t="shared" si="232"/>
        <v>0</v>
      </c>
      <c r="Q829" s="127">
        <f t="shared" si="233"/>
        <v>0</v>
      </c>
      <c r="R829" s="1">
        <v>0</v>
      </c>
      <c r="S829" s="127">
        <f t="shared" si="234"/>
        <v>0</v>
      </c>
      <c r="T829" s="127">
        <f t="shared" si="227"/>
        <v>0</v>
      </c>
      <c r="U829" s="127">
        <f t="shared" si="235"/>
        <v>0</v>
      </c>
      <c r="W829" s="127">
        <f t="shared" si="236"/>
        <v>0</v>
      </c>
      <c r="X829" s="125">
        <f t="shared" si="242"/>
        <v>0</v>
      </c>
      <c r="Y829" s="125" t="str">
        <f t="shared" si="228"/>
        <v>ok</v>
      </c>
      <c r="Z829" s="125" t="str">
        <f t="shared" si="238"/>
        <v>ok</v>
      </c>
      <c r="AA829" s="125" t="str">
        <f t="shared" si="239"/>
        <v>ok</v>
      </c>
      <c r="AB829" s="125" t="str">
        <f t="shared" si="240"/>
        <v>ok</v>
      </c>
      <c r="AC829" s="125" t="str">
        <f t="shared" si="241"/>
        <v>ok</v>
      </c>
    </row>
    <row r="830" spans="1:29" x14ac:dyDescent="0.2">
      <c r="A830" s="132">
        <f t="shared" si="243"/>
        <v>822</v>
      </c>
      <c r="B830" s="6"/>
      <c r="C830" s="3"/>
      <c r="D830" s="3"/>
      <c r="E830" s="3"/>
      <c r="F830" s="5"/>
      <c r="G830" s="5"/>
      <c r="H830" s="2">
        <v>0</v>
      </c>
      <c r="I830" s="1">
        <v>0</v>
      </c>
      <c r="J830" s="1">
        <v>0</v>
      </c>
      <c r="K830" s="127">
        <f t="shared" si="225"/>
        <v>0</v>
      </c>
      <c r="L830" s="127">
        <f t="shared" si="229"/>
        <v>0</v>
      </c>
      <c r="M830" s="127">
        <f t="shared" si="226"/>
        <v>0</v>
      </c>
      <c r="N830" s="127">
        <f t="shared" si="230"/>
        <v>0</v>
      </c>
      <c r="O830" s="127">
        <f t="shared" si="231"/>
        <v>0</v>
      </c>
      <c r="P830" s="127">
        <f t="shared" si="232"/>
        <v>0</v>
      </c>
      <c r="Q830" s="127">
        <f t="shared" si="233"/>
        <v>0</v>
      </c>
      <c r="R830" s="1">
        <v>0</v>
      </c>
      <c r="S830" s="127">
        <f t="shared" si="234"/>
        <v>0</v>
      </c>
      <c r="T830" s="127">
        <f t="shared" si="227"/>
        <v>0</v>
      </c>
      <c r="U830" s="127">
        <f t="shared" si="235"/>
        <v>0</v>
      </c>
      <c r="W830" s="127">
        <f t="shared" si="236"/>
        <v>0</v>
      </c>
      <c r="X830" s="125">
        <f t="shared" si="242"/>
        <v>0</v>
      </c>
      <c r="Y830" s="125" t="str">
        <f t="shared" si="228"/>
        <v>ok</v>
      </c>
      <c r="Z830" s="125" t="str">
        <f t="shared" si="238"/>
        <v>ok</v>
      </c>
      <c r="AA830" s="125" t="str">
        <f t="shared" si="239"/>
        <v>ok</v>
      </c>
      <c r="AB830" s="125" t="str">
        <f t="shared" si="240"/>
        <v>ok</v>
      </c>
      <c r="AC830" s="125" t="str">
        <f t="shared" si="241"/>
        <v>ok</v>
      </c>
    </row>
    <row r="831" spans="1:29" x14ac:dyDescent="0.2">
      <c r="A831" s="132">
        <f t="shared" si="243"/>
        <v>823</v>
      </c>
      <c r="B831" s="6"/>
      <c r="C831" s="3"/>
      <c r="D831" s="3"/>
      <c r="E831" s="3"/>
      <c r="F831" s="5"/>
      <c r="G831" s="5"/>
      <c r="H831" s="2">
        <v>0</v>
      </c>
      <c r="I831" s="1">
        <v>0</v>
      </c>
      <c r="J831" s="1">
        <v>0</v>
      </c>
      <c r="K831" s="127">
        <f t="shared" si="225"/>
        <v>0</v>
      </c>
      <c r="L831" s="127">
        <f t="shared" si="229"/>
        <v>0</v>
      </c>
      <c r="M831" s="127">
        <f t="shared" si="226"/>
        <v>0</v>
      </c>
      <c r="N831" s="127">
        <f t="shared" si="230"/>
        <v>0</v>
      </c>
      <c r="O831" s="127">
        <f t="shared" si="231"/>
        <v>0</v>
      </c>
      <c r="P831" s="127">
        <f t="shared" si="232"/>
        <v>0</v>
      </c>
      <c r="Q831" s="127">
        <f t="shared" si="233"/>
        <v>0</v>
      </c>
      <c r="R831" s="1">
        <v>0</v>
      </c>
      <c r="S831" s="127">
        <f t="shared" si="234"/>
        <v>0</v>
      </c>
      <c r="T831" s="127">
        <f t="shared" si="227"/>
        <v>0</v>
      </c>
      <c r="U831" s="127">
        <f t="shared" si="235"/>
        <v>0</v>
      </c>
      <c r="W831" s="127">
        <f t="shared" si="236"/>
        <v>0</v>
      </c>
      <c r="X831" s="125">
        <f t="shared" si="242"/>
        <v>0</v>
      </c>
      <c r="Y831" s="125" t="str">
        <f t="shared" si="228"/>
        <v>ok</v>
      </c>
      <c r="Z831" s="125" t="str">
        <f t="shared" si="238"/>
        <v>ok</v>
      </c>
      <c r="AA831" s="125" t="str">
        <f t="shared" si="239"/>
        <v>ok</v>
      </c>
      <c r="AB831" s="125" t="str">
        <f t="shared" si="240"/>
        <v>ok</v>
      </c>
      <c r="AC831" s="125" t="str">
        <f t="shared" si="241"/>
        <v>ok</v>
      </c>
    </row>
    <row r="832" spans="1:29" x14ac:dyDescent="0.2">
      <c r="A832" s="132">
        <f t="shared" si="243"/>
        <v>824</v>
      </c>
      <c r="B832" s="6"/>
      <c r="C832" s="3"/>
      <c r="D832" s="3"/>
      <c r="E832" s="3"/>
      <c r="F832" s="5"/>
      <c r="G832" s="5"/>
      <c r="H832" s="2">
        <v>0</v>
      </c>
      <c r="I832" s="1">
        <v>0</v>
      </c>
      <c r="J832" s="1">
        <v>0</v>
      </c>
      <c r="K832" s="127">
        <f t="shared" si="225"/>
        <v>0</v>
      </c>
      <c r="L832" s="127">
        <f t="shared" si="229"/>
        <v>0</v>
      </c>
      <c r="M832" s="127">
        <f t="shared" si="226"/>
        <v>0</v>
      </c>
      <c r="N832" s="127">
        <f t="shared" si="230"/>
        <v>0</v>
      </c>
      <c r="O832" s="127">
        <f t="shared" si="231"/>
        <v>0</v>
      </c>
      <c r="P832" s="127">
        <f t="shared" si="232"/>
        <v>0</v>
      </c>
      <c r="Q832" s="127">
        <f t="shared" si="233"/>
        <v>0</v>
      </c>
      <c r="R832" s="1">
        <v>0</v>
      </c>
      <c r="S832" s="127">
        <f t="shared" si="234"/>
        <v>0</v>
      </c>
      <c r="T832" s="127">
        <f t="shared" si="227"/>
        <v>0</v>
      </c>
      <c r="U832" s="127">
        <f t="shared" si="235"/>
        <v>0</v>
      </c>
      <c r="W832" s="127">
        <f t="shared" si="236"/>
        <v>0</v>
      </c>
      <c r="X832" s="125">
        <f t="shared" si="242"/>
        <v>0</v>
      </c>
      <c r="Y832" s="125" t="str">
        <f t="shared" si="228"/>
        <v>ok</v>
      </c>
      <c r="Z832" s="125" t="str">
        <f t="shared" si="238"/>
        <v>ok</v>
      </c>
      <c r="AA832" s="125" t="str">
        <f t="shared" si="239"/>
        <v>ok</v>
      </c>
      <c r="AB832" s="125" t="str">
        <f t="shared" si="240"/>
        <v>ok</v>
      </c>
      <c r="AC832" s="125" t="str">
        <f t="shared" si="241"/>
        <v>ok</v>
      </c>
    </row>
    <row r="833" spans="1:29" x14ac:dyDescent="0.2">
      <c r="A833" s="132">
        <f t="shared" si="243"/>
        <v>825</v>
      </c>
      <c r="B833" s="6"/>
      <c r="C833" s="3"/>
      <c r="D833" s="3"/>
      <c r="E833" s="3"/>
      <c r="F833" s="5"/>
      <c r="G833" s="5"/>
      <c r="H833" s="2">
        <v>0</v>
      </c>
      <c r="I833" s="1">
        <v>0</v>
      </c>
      <c r="J833" s="1">
        <v>0</v>
      </c>
      <c r="K833" s="127">
        <f t="shared" si="225"/>
        <v>0</v>
      </c>
      <c r="L833" s="127">
        <f t="shared" si="229"/>
        <v>0</v>
      </c>
      <c r="M833" s="127">
        <f t="shared" si="226"/>
        <v>0</v>
      </c>
      <c r="N833" s="127">
        <f t="shared" si="230"/>
        <v>0</v>
      </c>
      <c r="O833" s="127">
        <f t="shared" si="231"/>
        <v>0</v>
      </c>
      <c r="P833" s="127">
        <f t="shared" si="232"/>
        <v>0</v>
      </c>
      <c r="Q833" s="127">
        <f t="shared" si="233"/>
        <v>0</v>
      </c>
      <c r="R833" s="1">
        <v>0</v>
      </c>
      <c r="S833" s="127">
        <f t="shared" si="234"/>
        <v>0</v>
      </c>
      <c r="T833" s="127">
        <f t="shared" si="227"/>
        <v>0</v>
      </c>
      <c r="U833" s="127">
        <f t="shared" si="235"/>
        <v>0</v>
      </c>
      <c r="W833" s="127">
        <f t="shared" si="236"/>
        <v>0</v>
      </c>
      <c r="X833" s="125">
        <f t="shared" si="242"/>
        <v>0</v>
      </c>
      <c r="Y833" s="125" t="str">
        <f t="shared" si="228"/>
        <v>ok</v>
      </c>
      <c r="Z833" s="125" t="str">
        <f t="shared" si="238"/>
        <v>ok</v>
      </c>
      <c r="AA833" s="125" t="str">
        <f t="shared" si="239"/>
        <v>ok</v>
      </c>
      <c r="AB833" s="125" t="str">
        <f t="shared" si="240"/>
        <v>ok</v>
      </c>
      <c r="AC833" s="125" t="str">
        <f t="shared" si="241"/>
        <v>ok</v>
      </c>
    </row>
    <row r="834" spans="1:29" x14ac:dyDescent="0.2">
      <c r="A834" s="132">
        <f t="shared" si="243"/>
        <v>826</v>
      </c>
      <c r="B834" s="6"/>
      <c r="C834" s="3"/>
      <c r="D834" s="3"/>
      <c r="E834" s="3"/>
      <c r="F834" s="5"/>
      <c r="G834" s="5"/>
      <c r="H834" s="2">
        <v>0</v>
      </c>
      <c r="I834" s="1">
        <v>0</v>
      </c>
      <c r="J834" s="1">
        <v>0</v>
      </c>
      <c r="K834" s="127">
        <f t="shared" si="225"/>
        <v>0</v>
      </c>
      <c r="L834" s="127">
        <f t="shared" si="229"/>
        <v>0</v>
      </c>
      <c r="M834" s="127">
        <f t="shared" si="226"/>
        <v>0</v>
      </c>
      <c r="N834" s="127">
        <f t="shared" si="230"/>
        <v>0</v>
      </c>
      <c r="O834" s="127">
        <f t="shared" si="231"/>
        <v>0</v>
      </c>
      <c r="P834" s="127">
        <f t="shared" si="232"/>
        <v>0</v>
      </c>
      <c r="Q834" s="127">
        <f t="shared" si="233"/>
        <v>0</v>
      </c>
      <c r="R834" s="1">
        <v>0</v>
      </c>
      <c r="S834" s="127">
        <f t="shared" si="234"/>
        <v>0</v>
      </c>
      <c r="T834" s="127">
        <f t="shared" si="227"/>
        <v>0</v>
      </c>
      <c r="U834" s="127">
        <f t="shared" si="235"/>
        <v>0</v>
      </c>
      <c r="W834" s="127">
        <f t="shared" si="236"/>
        <v>0</v>
      </c>
      <c r="X834" s="125">
        <f t="shared" si="242"/>
        <v>0</v>
      </c>
      <c r="Y834" s="125" t="str">
        <f t="shared" si="228"/>
        <v>ok</v>
      </c>
      <c r="Z834" s="125" t="str">
        <f t="shared" si="238"/>
        <v>ok</v>
      </c>
      <c r="AA834" s="125" t="str">
        <f t="shared" si="239"/>
        <v>ok</v>
      </c>
      <c r="AB834" s="125" t="str">
        <f t="shared" si="240"/>
        <v>ok</v>
      </c>
      <c r="AC834" s="125" t="str">
        <f t="shared" si="241"/>
        <v>ok</v>
      </c>
    </row>
    <row r="835" spans="1:29" x14ac:dyDescent="0.2">
      <c r="A835" s="132">
        <f t="shared" si="243"/>
        <v>827</v>
      </c>
      <c r="B835" s="6"/>
      <c r="C835" s="3"/>
      <c r="D835" s="3"/>
      <c r="E835" s="3"/>
      <c r="F835" s="5"/>
      <c r="G835" s="5"/>
      <c r="H835" s="2">
        <v>0</v>
      </c>
      <c r="I835" s="1">
        <v>0</v>
      </c>
      <c r="J835" s="1">
        <v>0</v>
      </c>
      <c r="K835" s="127">
        <f t="shared" si="225"/>
        <v>0</v>
      </c>
      <c r="L835" s="127">
        <f t="shared" si="229"/>
        <v>0</v>
      </c>
      <c r="M835" s="127">
        <f t="shared" si="226"/>
        <v>0</v>
      </c>
      <c r="N835" s="127">
        <f t="shared" si="230"/>
        <v>0</v>
      </c>
      <c r="O835" s="127">
        <f t="shared" si="231"/>
        <v>0</v>
      </c>
      <c r="P835" s="127">
        <f t="shared" si="232"/>
        <v>0</v>
      </c>
      <c r="Q835" s="127">
        <f t="shared" si="233"/>
        <v>0</v>
      </c>
      <c r="R835" s="1">
        <v>0</v>
      </c>
      <c r="S835" s="127">
        <f t="shared" si="234"/>
        <v>0</v>
      </c>
      <c r="T835" s="127">
        <f t="shared" si="227"/>
        <v>0</v>
      </c>
      <c r="U835" s="127">
        <f t="shared" si="235"/>
        <v>0</v>
      </c>
      <c r="W835" s="127">
        <f t="shared" si="236"/>
        <v>0</v>
      </c>
      <c r="X835" s="125">
        <f t="shared" si="242"/>
        <v>0</v>
      </c>
      <c r="Y835" s="125" t="str">
        <f t="shared" si="228"/>
        <v>ok</v>
      </c>
      <c r="Z835" s="125" t="str">
        <f t="shared" si="238"/>
        <v>ok</v>
      </c>
      <c r="AA835" s="125" t="str">
        <f t="shared" si="239"/>
        <v>ok</v>
      </c>
      <c r="AB835" s="125" t="str">
        <f t="shared" si="240"/>
        <v>ok</v>
      </c>
      <c r="AC835" s="125" t="str">
        <f t="shared" si="241"/>
        <v>ok</v>
      </c>
    </row>
    <row r="836" spans="1:29" x14ac:dyDescent="0.2">
      <c r="A836" s="132">
        <f t="shared" si="243"/>
        <v>828</v>
      </c>
      <c r="B836" s="6"/>
      <c r="C836" s="3"/>
      <c r="D836" s="3"/>
      <c r="E836" s="3"/>
      <c r="F836" s="5"/>
      <c r="G836" s="5"/>
      <c r="H836" s="2">
        <v>0</v>
      </c>
      <c r="I836" s="1">
        <v>0</v>
      </c>
      <c r="J836" s="1">
        <v>0</v>
      </c>
      <c r="K836" s="127">
        <f t="shared" si="225"/>
        <v>0</v>
      </c>
      <c r="L836" s="127">
        <f t="shared" si="229"/>
        <v>0</v>
      </c>
      <c r="M836" s="127">
        <f t="shared" si="226"/>
        <v>0</v>
      </c>
      <c r="N836" s="127">
        <f t="shared" si="230"/>
        <v>0</v>
      </c>
      <c r="O836" s="127">
        <f t="shared" si="231"/>
        <v>0</v>
      </c>
      <c r="P836" s="127">
        <f t="shared" si="232"/>
        <v>0</v>
      </c>
      <c r="Q836" s="127">
        <f t="shared" si="233"/>
        <v>0</v>
      </c>
      <c r="R836" s="1">
        <v>0</v>
      </c>
      <c r="S836" s="127">
        <f t="shared" si="234"/>
        <v>0</v>
      </c>
      <c r="T836" s="127">
        <f t="shared" si="227"/>
        <v>0</v>
      </c>
      <c r="U836" s="127">
        <f t="shared" si="235"/>
        <v>0</v>
      </c>
      <c r="W836" s="127">
        <f t="shared" si="236"/>
        <v>0</v>
      </c>
      <c r="X836" s="125">
        <f t="shared" si="242"/>
        <v>0</v>
      </c>
      <c r="Y836" s="125" t="str">
        <f t="shared" si="228"/>
        <v>ok</v>
      </c>
      <c r="Z836" s="125" t="str">
        <f t="shared" si="238"/>
        <v>ok</v>
      </c>
      <c r="AA836" s="125" t="str">
        <f t="shared" si="239"/>
        <v>ok</v>
      </c>
      <c r="AB836" s="125" t="str">
        <f t="shared" si="240"/>
        <v>ok</v>
      </c>
      <c r="AC836" s="125" t="str">
        <f t="shared" si="241"/>
        <v>ok</v>
      </c>
    </row>
    <row r="837" spans="1:29" x14ac:dyDescent="0.2">
      <c r="A837" s="132">
        <f t="shared" si="243"/>
        <v>829</v>
      </c>
      <c r="B837" s="6"/>
      <c r="C837" s="3"/>
      <c r="D837" s="3"/>
      <c r="E837" s="3"/>
      <c r="F837" s="5"/>
      <c r="G837" s="5"/>
      <c r="H837" s="2">
        <v>0</v>
      </c>
      <c r="I837" s="1">
        <v>0</v>
      </c>
      <c r="J837" s="1">
        <v>0</v>
      </c>
      <c r="K837" s="127">
        <f t="shared" si="225"/>
        <v>0</v>
      </c>
      <c r="L837" s="127">
        <f t="shared" si="229"/>
        <v>0</v>
      </c>
      <c r="M837" s="127">
        <f t="shared" si="226"/>
        <v>0</v>
      </c>
      <c r="N837" s="127">
        <f t="shared" si="230"/>
        <v>0</v>
      </c>
      <c r="O837" s="127">
        <f t="shared" si="231"/>
        <v>0</v>
      </c>
      <c r="P837" s="127">
        <f t="shared" si="232"/>
        <v>0</v>
      </c>
      <c r="Q837" s="127">
        <f t="shared" si="233"/>
        <v>0</v>
      </c>
      <c r="R837" s="1">
        <v>0</v>
      </c>
      <c r="S837" s="127">
        <f t="shared" si="234"/>
        <v>0</v>
      </c>
      <c r="T837" s="127">
        <f t="shared" si="227"/>
        <v>0</v>
      </c>
      <c r="U837" s="127">
        <f t="shared" si="235"/>
        <v>0</v>
      </c>
      <c r="W837" s="127">
        <f t="shared" si="236"/>
        <v>0</v>
      </c>
      <c r="X837" s="125">
        <f t="shared" si="242"/>
        <v>0</v>
      </c>
      <c r="Y837" s="125" t="str">
        <f t="shared" si="228"/>
        <v>ok</v>
      </c>
      <c r="Z837" s="125" t="str">
        <f t="shared" si="238"/>
        <v>ok</v>
      </c>
      <c r="AA837" s="125" t="str">
        <f t="shared" si="239"/>
        <v>ok</v>
      </c>
      <c r="AB837" s="125" t="str">
        <f t="shared" si="240"/>
        <v>ok</v>
      </c>
      <c r="AC837" s="125" t="str">
        <f t="shared" si="241"/>
        <v>ok</v>
      </c>
    </row>
    <row r="838" spans="1:29" x14ac:dyDescent="0.2">
      <c r="A838" s="132">
        <f t="shared" si="243"/>
        <v>830</v>
      </c>
      <c r="B838" s="6"/>
      <c r="C838" s="3"/>
      <c r="D838" s="3"/>
      <c r="E838" s="3"/>
      <c r="F838" s="5"/>
      <c r="G838" s="5"/>
      <c r="H838" s="2">
        <v>0</v>
      </c>
      <c r="I838" s="1">
        <v>0</v>
      </c>
      <c r="J838" s="1">
        <v>0</v>
      </c>
      <c r="K838" s="127">
        <f t="shared" si="225"/>
        <v>0</v>
      </c>
      <c r="L838" s="127">
        <f t="shared" si="229"/>
        <v>0</v>
      </c>
      <c r="M838" s="127">
        <f t="shared" si="226"/>
        <v>0</v>
      </c>
      <c r="N838" s="127">
        <f t="shared" si="230"/>
        <v>0</v>
      </c>
      <c r="O838" s="127">
        <f t="shared" si="231"/>
        <v>0</v>
      </c>
      <c r="P838" s="127">
        <f t="shared" si="232"/>
        <v>0</v>
      </c>
      <c r="Q838" s="127">
        <f t="shared" si="233"/>
        <v>0</v>
      </c>
      <c r="R838" s="1">
        <v>0</v>
      </c>
      <c r="S838" s="127">
        <f t="shared" si="234"/>
        <v>0</v>
      </c>
      <c r="T838" s="127">
        <f t="shared" si="227"/>
        <v>0</v>
      </c>
      <c r="U838" s="127">
        <f t="shared" si="235"/>
        <v>0</v>
      </c>
      <c r="W838" s="127">
        <f t="shared" si="236"/>
        <v>0</v>
      </c>
      <c r="X838" s="125">
        <f t="shared" si="242"/>
        <v>0</v>
      </c>
      <c r="Y838" s="125" t="str">
        <f t="shared" si="228"/>
        <v>ok</v>
      </c>
      <c r="Z838" s="125" t="str">
        <f t="shared" si="238"/>
        <v>ok</v>
      </c>
      <c r="AA838" s="125" t="str">
        <f t="shared" si="239"/>
        <v>ok</v>
      </c>
      <c r="AB838" s="125" t="str">
        <f t="shared" si="240"/>
        <v>ok</v>
      </c>
      <c r="AC838" s="125" t="str">
        <f t="shared" si="241"/>
        <v>ok</v>
      </c>
    </row>
    <row r="839" spans="1:29" x14ac:dyDescent="0.2">
      <c r="A839" s="132">
        <f t="shared" si="243"/>
        <v>831</v>
      </c>
      <c r="B839" s="6"/>
      <c r="C839" s="3"/>
      <c r="D839" s="3"/>
      <c r="E839" s="3"/>
      <c r="F839" s="5"/>
      <c r="G839" s="5"/>
      <c r="H839" s="2">
        <v>0</v>
      </c>
      <c r="I839" s="1">
        <v>0</v>
      </c>
      <c r="J839" s="1">
        <v>0</v>
      </c>
      <c r="K839" s="127">
        <f t="shared" si="225"/>
        <v>0</v>
      </c>
      <c r="L839" s="127">
        <f t="shared" si="229"/>
        <v>0</v>
      </c>
      <c r="M839" s="127">
        <f t="shared" si="226"/>
        <v>0</v>
      </c>
      <c r="N839" s="127">
        <f t="shared" si="230"/>
        <v>0</v>
      </c>
      <c r="O839" s="127">
        <f t="shared" si="231"/>
        <v>0</v>
      </c>
      <c r="P839" s="127">
        <f t="shared" si="232"/>
        <v>0</v>
      </c>
      <c r="Q839" s="127">
        <f t="shared" si="233"/>
        <v>0</v>
      </c>
      <c r="R839" s="1">
        <v>0</v>
      </c>
      <c r="S839" s="127">
        <f t="shared" si="234"/>
        <v>0</v>
      </c>
      <c r="T839" s="127">
        <f t="shared" si="227"/>
        <v>0</v>
      </c>
      <c r="U839" s="127">
        <f t="shared" si="235"/>
        <v>0</v>
      </c>
      <c r="W839" s="127">
        <f t="shared" si="236"/>
        <v>0</v>
      </c>
      <c r="X839" s="125">
        <f t="shared" si="242"/>
        <v>0</v>
      </c>
      <c r="Y839" s="125" t="str">
        <f t="shared" si="228"/>
        <v>ok</v>
      </c>
      <c r="Z839" s="125" t="str">
        <f t="shared" si="238"/>
        <v>ok</v>
      </c>
      <c r="AA839" s="125" t="str">
        <f t="shared" si="239"/>
        <v>ok</v>
      </c>
      <c r="AB839" s="125" t="str">
        <f t="shared" si="240"/>
        <v>ok</v>
      </c>
      <c r="AC839" s="125" t="str">
        <f t="shared" si="241"/>
        <v>ok</v>
      </c>
    </row>
    <row r="840" spans="1:29" x14ac:dyDescent="0.2">
      <c r="A840" s="132">
        <f t="shared" si="243"/>
        <v>832</v>
      </c>
      <c r="B840" s="6"/>
      <c r="C840" s="3"/>
      <c r="D840" s="3"/>
      <c r="E840" s="3"/>
      <c r="F840" s="5"/>
      <c r="G840" s="5"/>
      <c r="H840" s="2">
        <v>0</v>
      </c>
      <c r="I840" s="1">
        <v>0</v>
      </c>
      <c r="J840" s="1">
        <v>0</v>
      </c>
      <c r="K840" s="127">
        <f t="shared" si="225"/>
        <v>0</v>
      </c>
      <c r="L840" s="127">
        <f t="shared" si="229"/>
        <v>0</v>
      </c>
      <c r="M840" s="127">
        <f t="shared" si="226"/>
        <v>0</v>
      </c>
      <c r="N840" s="127">
        <f t="shared" si="230"/>
        <v>0</v>
      </c>
      <c r="O840" s="127">
        <f t="shared" si="231"/>
        <v>0</v>
      </c>
      <c r="P840" s="127">
        <f t="shared" si="232"/>
        <v>0</v>
      </c>
      <c r="Q840" s="127">
        <f t="shared" si="233"/>
        <v>0</v>
      </c>
      <c r="R840" s="1">
        <v>0</v>
      </c>
      <c r="S840" s="127">
        <f t="shared" si="234"/>
        <v>0</v>
      </c>
      <c r="T840" s="127">
        <f t="shared" si="227"/>
        <v>0</v>
      </c>
      <c r="U840" s="127">
        <f t="shared" si="235"/>
        <v>0</v>
      </c>
      <c r="W840" s="127">
        <f t="shared" si="236"/>
        <v>0</v>
      </c>
      <c r="X840" s="125">
        <f t="shared" si="242"/>
        <v>0</v>
      </c>
      <c r="Y840" s="125" t="str">
        <f t="shared" si="228"/>
        <v>ok</v>
      </c>
      <c r="Z840" s="125" t="str">
        <f t="shared" si="238"/>
        <v>ok</v>
      </c>
      <c r="AA840" s="125" t="str">
        <f t="shared" si="239"/>
        <v>ok</v>
      </c>
      <c r="AB840" s="125" t="str">
        <f t="shared" si="240"/>
        <v>ok</v>
      </c>
      <c r="AC840" s="125" t="str">
        <f t="shared" si="241"/>
        <v>ok</v>
      </c>
    </row>
    <row r="841" spans="1:29" x14ac:dyDescent="0.2">
      <c r="A841" s="132">
        <f t="shared" si="243"/>
        <v>833</v>
      </c>
      <c r="B841" s="6"/>
      <c r="C841" s="3"/>
      <c r="D841" s="3"/>
      <c r="E841" s="3"/>
      <c r="F841" s="5"/>
      <c r="G841" s="5"/>
      <c r="H841" s="2">
        <v>0</v>
      </c>
      <c r="I841" s="1">
        <v>0</v>
      </c>
      <c r="J841" s="1">
        <v>0</v>
      </c>
      <c r="K841" s="127">
        <f t="shared" ref="K841:K904" si="244">+H841*I841*$K$6</f>
        <v>0</v>
      </c>
      <c r="L841" s="127">
        <f t="shared" si="229"/>
        <v>0</v>
      </c>
      <c r="M841" s="127">
        <f t="shared" ref="M841:M904" si="245">+H841*J841*$M$6</f>
        <v>0</v>
      </c>
      <c r="N841" s="127">
        <f t="shared" si="230"/>
        <v>0</v>
      </c>
      <c r="O841" s="127">
        <f t="shared" si="231"/>
        <v>0</v>
      </c>
      <c r="P841" s="127">
        <f t="shared" si="232"/>
        <v>0</v>
      </c>
      <c r="Q841" s="127">
        <f t="shared" si="233"/>
        <v>0</v>
      </c>
      <c r="R841" s="1">
        <v>0</v>
      </c>
      <c r="S841" s="127">
        <f t="shared" si="234"/>
        <v>0</v>
      </c>
      <c r="T841" s="127">
        <f t="shared" ref="T841:T904" si="246">K841-N841-P841+R841</f>
        <v>0</v>
      </c>
      <c r="U841" s="127">
        <f t="shared" si="235"/>
        <v>0</v>
      </c>
      <c r="W841" s="127">
        <f t="shared" si="236"/>
        <v>0</v>
      </c>
      <c r="X841" s="125">
        <f t="shared" si="242"/>
        <v>0</v>
      </c>
      <c r="Y841" s="125" t="str">
        <f t="shared" ref="Y841:Y904" si="247">IF(X841&gt;=H841,"ok","too many days")</f>
        <v>ok</v>
      </c>
      <c r="Z841" s="125" t="str">
        <f t="shared" si="238"/>
        <v>ok</v>
      </c>
      <c r="AA841" s="125" t="str">
        <f t="shared" si="239"/>
        <v>ok</v>
      </c>
      <c r="AB841" s="125" t="str">
        <f t="shared" si="240"/>
        <v>ok</v>
      </c>
      <c r="AC841" s="125" t="str">
        <f t="shared" si="241"/>
        <v>ok</v>
      </c>
    </row>
    <row r="842" spans="1:29" x14ac:dyDescent="0.2">
      <c r="A842" s="132">
        <f t="shared" si="243"/>
        <v>834</v>
      </c>
      <c r="B842" s="6"/>
      <c r="C842" s="3"/>
      <c r="D842" s="3"/>
      <c r="E842" s="3"/>
      <c r="F842" s="5"/>
      <c r="G842" s="5"/>
      <c r="H842" s="2">
        <v>0</v>
      </c>
      <c r="I842" s="1">
        <v>0</v>
      </c>
      <c r="J842" s="1">
        <v>0</v>
      </c>
      <c r="K842" s="127">
        <f t="shared" si="244"/>
        <v>0</v>
      </c>
      <c r="L842" s="127">
        <f t="shared" ref="L842:L905" si="248">+H842*I842*$L$6</f>
        <v>0</v>
      </c>
      <c r="M842" s="127">
        <f t="shared" si="245"/>
        <v>0</v>
      </c>
      <c r="N842" s="127">
        <f t="shared" ref="N842:N905" si="249">$N$6*H842*I842</f>
        <v>0</v>
      </c>
      <c r="O842" s="127">
        <f t="shared" ref="O842:O905" si="250">$O$6*H842*J842</f>
        <v>0</v>
      </c>
      <c r="P842" s="127">
        <f t="shared" ref="P842:P905" si="251">IF(F842=1,+$H842*$P$6*I842,0)</f>
        <v>0</v>
      </c>
      <c r="Q842" s="127">
        <f t="shared" ref="Q842:Q905" si="252">IF(F842=1,+$H842*$Q$6*J842,0)</f>
        <v>0</v>
      </c>
      <c r="R842" s="1">
        <v>0</v>
      </c>
      <c r="S842" s="127">
        <f t="shared" ref="S842:S905" si="253">+K842+L842+M842-N842-O842-P842-Q842+R842</f>
        <v>0</v>
      </c>
      <c r="T842" s="127">
        <f t="shared" si="246"/>
        <v>0</v>
      </c>
      <c r="U842" s="127">
        <f t="shared" ref="U842:U905" si="254">L842+M842-O842-Q842</f>
        <v>0</v>
      </c>
      <c r="W842" s="127">
        <f t="shared" ref="W842:W905" si="255">$W$6*I842*H842+R842</f>
        <v>0</v>
      </c>
      <c r="X842" s="125">
        <f t="shared" si="242"/>
        <v>0</v>
      </c>
      <c r="Y842" s="125" t="str">
        <f t="shared" si="247"/>
        <v>ok</v>
      </c>
      <c r="Z842" s="125" t="str">
        <f t="shared" ref="Z842:Z905" si="256">IF((I842+J842)&lt;=1,"ok","adjust FTE")</f>
        <v>ok</v>
      </c>
      <c r="AA842" s="125" t="str">
        <f t="shared" ref="AA842:AA905" si="257">IF($H842=0,"ok",IF(AND((I842+J842)&lt;=1,(I842+J842)&lt;&gt;0),"ok","adjust FTE"))</f>
        <v>ok</v>
      </c>
      <c r="AB842" s="125" t="str">
        <f t="shared" ref="AB842:AB905" si="258">IF($H842=0,"ok",IF((F842+G842)=1,"ok","adjust count"))</f>
        <v>ok</v>
      </c>
      <c r="AC842" s="125" t="str">
        <f t="shared" ref="AC842:AC905" si="259">IF(AND(Y842="ok",Z842="ok",AA842="ok",AB842="ok"),"ok","false")</f>
        <v>ok</v>
      </c>
    </row>
    <row r="843" spans="1:29" x14ac:dyDescent="0.2">
      <c r="A843" s="132">
        <f t="shared" si="243"/>
        <v>835</v>
      </c>
      <c r="B843" s="6"/>
      <c r="C843" s="3"/>
      <c r="D843" s="3"/>
      <c r="E843" s="3"/>
      <c r="F843" s="5"/>
      <c r="G843" s="5"/>
      <c r="H843" s="2">
        <v>0</v>
      </c>
      <c r="I843" s="1">
        <v>0</v>
      </c>
      <c r="J843" s="1">
        <v>0</v>
      </c>
      <c r="K843" s="127">
        <f t="shared" si="244"/>
        <v>0</v>
      </c>
      <c r="L843" s="127">
        <f t="shared" si="248"/>
        <v>0</v>
      </c>
      <c r="M843" s="127">
        <f t="shared" si="245"/>
        <v>0</v>
      </c>
      <c r="N843" s="127">
        <f t="shared" si="249"/>
        <v>0</v>
      </c>
      <c r="O843" s="127">
        <f t="shared" si="250"/>
        <v>0</v>
      </c>
      <c r="P843" s="127">
        <f t="shared" si="251"/>
        <v>0</v>
      </c>
      <c r="Q843" s="127">
        <f t="shared" si="252"/>
        <v>0</v>
      </c>
      <c r="R843" s="1">
        <v>0</v>
      </c>
      <c r="S843" s="127">
        <f t="shared" si="253"/>
        <v>0</v>
      </c>
      <c r="T843" s="127">
        <f t="shared" si="246"/>
        <v>0</v>
      </c>
      <c r="U843" s="127">
        <f t="shared" si="254"/>
        <v>0</v>
      </c>
      <c r="W843" s="127">
        <f t="shared" si="255"/>
        <v>0</v>
      </c>
      <c r="X843" s="125">
        <f t="shared" si="242"/>
        <v>0</v>
      </c>
      <c r="Y843" s="125" t="str">
        <f t="shared" si="247"/>
        <v>ok</v>
      </c>
      <c r="Z843" s="125" t="str">
        <f t="shared" si="256"/>
        <v>ok</v>
      </c>
      <c r="AA843" s="125" t="str">
        <f t="shared" si="257"/>
        <v>ok</v>
      </c>
      <c r="AB843" s="125" t="str">
        <f t="shared" si="258"/>
        <v>ok</v>
      </c>
      <c r="AC843" s="125" t="str">
        <f t="shared" si="259"/>
        <v>ok</v>
      </c>
    </row>
    <row r="844" spans="1:29" x14ac:dyDescent="0.2">
      <c r="A844" s="132">
        <f t="shared" si="243"/>
        <v>836</v>
      </c>
      <c r="B844" s="6"/>
      <c r="C844" s="3"/>
      <c r="D844" s="3"/>
      <c r="E844" s="3"/>
      <c r="F844" s="5"/>
      <c r="G844" s="5"/>
      <c r="H844" s="2">
        <v>0</v>
      </c>
      <c r="I844" s="1">
        <v>0</v>
      </c>
      <c r="J844" s="1">
        <v>0</v>
      </c>
      <c r="K844" s="127">
        <f t="shared" si="244"/>
        <v>0</v>
      </c>
      <c r="L844" s="127">
        <f t="shared" si="248"/>
        <v>0</v>
      </c>
      <c r="M844" s="127">
        <f t="shared" si="245"/>
        <v>0</v>
      </c>
      <c r="N844" s="127">
        <f t="shared" si="249"/>
        <v>0</v>
      </c>
      <c r="O844" s="127">
        <f t="shared" si="250"/>
        <v>0</v>
      </c>
      <c r="P844" s="127">
        <f t="shared" si="251"/>
        <v>0</v>
      </c>
      <c r="Q844" s="127">
        <f t="shared" si="252"/>
        <v>0</v>
      </c>
      <c r="R844" s="1">
        <v>0</v>
      </c>
      <c r="S844" s="127">
        <f t="shared" si="253"/>
        <v>0</v>
      </c>
      <c r="T844" s="127">
        <f t="shared" si="246"/>
        <v>0</v>
      </c>
      <c r="U844" s="127">
        <f t="shared" si="254"/>
        <v>0</v>
      </c>
      <c r="W844" s="127">
        <f t="shared" si="255"/>
        <v>0</v>
      </c>
      <c r="X844" s="125">
        <f t="shared" si="242"/>
        <v>0</v>
      </c>
      <c r="Y844" s="125" t="str">
        <f t="shared" si="247"/>
        <v>ok</v>
      </c>
      <c r="Z844" s="125" t="str">
        <f t="shared" si="256"/>
        <v>ok</v>
      </c>
      <c r="AA844" s="125" t="str">
        <f t="shared" si="257"/>
        <v>ok</v>
      </c>
      <c r="AB844" s="125" t="str">
        <f t="shared" si="258"/>
        <v>ok</v>
      </c>
      <c r="AC844" s="125" t="str">
        <f t="shared" si="259"/>
        <v>ok</v>
      </c>
    </row>
    <row r="845" spans="1:29" x14ac:dyDescent="0.2">
      <c r="A845" s="132">
        <f t="shared" si="243"/>
        <v>837</v>
      </c>
      <c r="B845" s="6"/>
      <c r="C845" s="3"/>
      <c r="D845" s="3"/>
      <c r="E845" s="3"/>
      <c r="F845" s="5"/>
      <c r="G845" s="5"/>
      <c r="H845" s="2">
        <v>0</v>
      </c>
      <c r="I845" s="1">
        <v>0</v>
      </c>
      <c r="J845" s="1">
        <v>0</v>
      </c>
      <c r="K845" s="127">
        <f t="shared" si="244"/>
        <v>0</v>
      </c>
      <c r="L845" s="127">
        <f t="shared" si="248"/>
        <v>0</v>
      </c>
      <c r="M845" s="127">
        <f t="shared" si="245"/>
        <v>0</v>
      </c>
      <c r="N845" s="127">
        <f t="shared" si="249"/>
        <v>0</v>
      </c>
      <c r="O845" s="127">
        <f t="shared" si="250"/>
        <v>0</v>
      </c>
      <c r="P845" s="127">
        <f t="shared" si="251"/>
        <v>0</v>
      </c>
      <c r="Q845" s="127">
        <f t="shared" si="252"/>
        <v>0</v>
      </c>
      <c r="R845" s="1">
        <v>0</v>
      </c>
      <c r="S845" s="127">
        <f t="shared" si="253"/>
        <v>0</v>
      </c>
      <c r="T845" s="127">
        <f t="shared" si="246"/>
        <v>0</v>
      </c>
      <c r="U845" s="127">
        <f t="shared" si="254"/>
        <v>0</v>
      </c>
      <c r="W845" s="127">
        <f t="shared" si="255"/>
        <v>0</v>
      </c>
      <c r="X845" s="125">
        <f t="shared" si="242"/>
        <v>0</v>
      </c>
      <c r="Y845" s="125" t="str">
        <f t="shared" si="247"/>
        <v>ok</v>
      </c>
      <c r="Z845" s="125" t="str">
        <f t="shared" si="256"/>
        <v>ok</v>
      </c>
      <c r="AA845" s="125" t="str">
        <f t="shared" si="257"/>
        <v>ok</v>
      </c>
      <c r="AB845" s="125" t="str">
        <f t="shared" si="258"/>
        <v>ok</v>
      </c>
      <c r="AC845" s="125" t="str">
        <f t="shared" si="259"/>
        <v>ok</v>
      </c>
    </row>
    <row r="846" spans="1:29" x14ac:dyDescent="0.2">
      <c r="A846" s="132">
        <f t="shared" si="243"/>
        <v>838</v>
      </c>
      <c r="B846" s="6"/>
      <c r="C846" s="3"/>
      <c r="D846" s="3"/>
      <c r="E846" s="3"/>
      <c r="F846" s="5"/>
      <c r="G846" s="5"/>
      <c r="H846" s="2">
        <v>0</v>
      </c>
      <c r="I846" s="1">
        <v>0</v>
      </c>
      <c r="J846" s="1">
        <v>0</v>
      </c>
      <c r="K846" s="127">
        <f t="shared" si="244"/>
        <v>0</v>
      </c>
      <c r="L846" s="127">
        <f t="shared" si="248"/>
        <v>0</v>
      </c>
      <c r="M846" s="127">
        <f t="shared" si="245"/>
        <v>0</v>
      </c>
      <c r="N846" s="127">
        <f t="shared" si="249"/>
        <v>0</v>
      </c>
      <c r="O846" s="127">
        <f t="shared" si="250"/>
        <v>0</v>
      </c>
      <c r="P846" s="127">
        <f t="shared" si="251"/>
        <v>0</v>
      </c>
      <c r="Q846" s="127">
        <f t="shared" si="252"/>
        <v>0</v>
      </c>
      <c r="R846" s="1">
        <v>0</v>
      </c>
      <c r="S846" s="127">
        <f t="shared" si="253"/>
        <v>0</v>
      </c>
      <c r="T846" s="127">
        <f t="shared" si="246"/>
        <v>0</v>
      </c>
      <c r="U846" s="127">
        <f t="shared" si="254"/>
        <v>0</v>
      </c>
      <c r="W846" s="127">
        <f t="shared" si="255"/>
        <v>0</v>
      </c>
      <c r="X846" s="125">
        <f t="shared" si="242"/>
        <v>0</v>
      </c>
      <c r="Y846" s="125" t="str">
        <f t="shared" si="247"/>
        <v>ok</v>
      </c>
      <c r="Z846" s="125" t="str">
        <f t="shared" si="256"/>
        <v>ok</v>
      </c>
      <c r="AA846" s="125" t="str">
        <f t="shared" si="257"/>
        <v>ok</v>
      </c>
      <c r="AB846" s="125" t="str">
        <f t="shared" si="258"/>
        <v>ok</v>
      </c>
      <c r="AC846" s="125" t="str">
        <f t="shared" si="259"/>
        <v>ok</v>
      </c>
    </row>
    <row r="847" spans="1:29" x14ac:dyDescent="0.2">
      <c r="A847" s="132">
        <f t="shared" si="243"/>
        <v>839</v>
      </c>
      <c r="B847" s="6"/>
      <c r="C847" s="3"/>
      <c r="D847" s="3"/>
      <c r="E847" s="3"/>
      <c r="F847" s="5"/>
      <c r="G847" s="5"/>
      <c r="H847" s="2">
        <v>0</v>
      </c>
      <c r="I847" s="1">
        <v>0</v>
      </c>
      <c r="J847" s="1">
        <v>0</v>
      </c>
      <c r="K847" s="127">
        <f t="shared" si="244"/>
        <v>0</v>
      </c>
      <c r="L847" s="127">
        <f t="shared" si="248"/>
        <v>0</v>
      </c>
      <c r="M847" s="127">
        <f t="shared" si="245"/>
        <v>0</v>
      </c>
      <c r="N847" s="127">
        <f t="shared" si="249"/>
        <v>0</v>
      </c>
      <c r="O847" s="127">
        <f t="shared" si="250"/>
        <v>0</v>
      </c>
      <c r="P847" s="127">
        <f t="shared" si="251"/>
        <v>0</v>
      </c>
      <c r="Q847" s="127">
        <f t="shared" si="252"/>
        <v>0</v>
      </c>
      <c r="R847" s="1">
        <v>0</v>
      </c>
      <c r="S847" s="127">
        <f t="shared" si="253"/>
        <v>0</v>
      </c>
      <c r="T847" s="127">
        <f t="shared" si="246"/>
        <v>0</v>
      </c>
      <c r="U847" s="127">
        <f t="shared" si="254"/>
        <v>0</v>
      </c>
      <c r="W847" s="127">
        <f t="shared" si="255"/>
        <v>0</v>
      </c>
      <c r="X847" s="125">
        <f t="shared" si="242"/>
        <v>0</v>
      </c>
      <c r="Y847" s="125" t="str">
        <f t="shared" si="247"/>
        <v>ok</v>
      </c>
      <c r="Z847" s="125" t="str">
        <f t="shared" si="256"/>
        <v>ok</v>
      </c>
      <c r="AA847" s="125" t="str">
        <f t="shared" si="257"/>
        <v>ok</v>
      </c>
      <c r="AB847" s="125" t="str">
        <f t="shared" si="258"/>
        <v>ok</v>
      </c>
      <c r="AC847" s="125" t="str">
        <f t="shared" si="259"/>
        <v>ok</v>
      </c>
    </row>
    <row r="848" spans="1:29" x14ac:dyDescent="0.2">
      <c r="A848" s="132">
        <f t="shared" si="243"/>
        <v>840</v>
      </c>
      <c r="B848" s="6"/>
      <c r="C848" s="3"/>
      <c r="D848" s="3"/>
      <c r="E848" s="3"/>
      <c r="F848" s="5"/>
      <c r="G848" s="5"/>
      <c r="H848" s="2">
        <v>0</v>
      </c>
      <c r="I848" s="1">
        <v>0</v>
      </c>
      <c r="J848" s="1">
        <v>0</v>
      </c>
      <c r="K848" s="127">
        <f t="shared" si="244"/>
        <v>0</v>
      </c>
      <c r="L848" s="127">
        <f t="shared" si="248"/>
        <v>0</v>
      </c>
      <c r="M848" s="127">
        <f t="shared" si="245"/>
        <v>0</v>
      </c>
      <c r="N848" s="127">
        <f t="shared" si="249"/>
        <v>0</v>
      </c>
      <c r="O848" s="127">
        <f t="shared" si="250"/>
        <v>0</v>
      </c>
      <c r="P848" s="127">
        <f t="shared" si="251"/>
        <v>0</v>
      </c>
      <c r="Q848" s="127">
        <f t="shared" si="252"/>
        <v>0</v>
      </c>
      <c r="R848" s="1">
        <v>0</v>
      </c>
      <c r="S848" s="127">
        <f t="shared" si="253"/>
        <v>0</v>
      </c>
      <c r="T848" s="127">
        <f t="shared" si="246"/>
        <v>0</v>
      </c>
      <c r="U848" s="127">
        <f t="shared" si="254"/>
        <v>0</v>
      </c>
      <c r="W848" s="127">
        <f t="shared" si="255"/>
        <v>0</v>
      </c>
      <c r="X848" s="125">
        <f t="shared" si="242"/>
        <v>0</v>
      </c>
      <c r="Y848" s="125" t="str">
        <f t="shared" si="247"/>
        <v>ok</v>
      </c>
      <c r="Z848" s="125" t="str">
        <f t="shared" si="256"/>
        <v>ok</v>
      </c>
      <c r="AA848" s="125" t="str">
        <f t="shared" si="257"/>
        <v>ok</v>
      </c>
      <c r="AB848" s="125" t="str">
        <f t="shared" si="258"/>
        <v>ok</v>
      </c>
      <c r="AC848" s="125" t="str">
        <f t="shared" si="259"/>
        <v>ok</v>
      </c>
    </row>
    <row r="849" spans="1:29" x14ac:dyDescent="0.2">
      <c r="A849" s="132">
        <f t="shared" si="243"/>
        <v>841</v>
      </c>
      <c r="B849" s="6"/>
      <c r="C849" s="3"/>
      <c r="D849" s="3"/>
      <c r="E849" s="3"/>
      <c r="F849" s="5"/>
      <c r="G849" s="5"/>
      <c r="H849" s="2">
        <v>0</v>
      </c>
      <c r="I849" s="1">
        <v>0</v>
      </c>
      <c r="J849" s="1">
        <v>0</v>
      </c>
      <c r="K849" s="127">
        <f t="shared" si="244"/>
        <v>0</v>
      </c>
      <c r="L849" s="127">
        <f t="shared" si="248"/>
        <v>0</v>
      </c>
      <c r="M849" s="127">
        <f t="shared" si="245"/>
        <v>0</v>
      </c>
      <c r="N849" s="127">
        <f t="shared" si="249"/>
        <v>0</v>
      </c>
      <c r="O849" s="127">
        <f t="shared" si="250"/>
        <v>0</v>
      </c>
      <c r="P849" s="127">
        <f t="shared" si="251"/>
        <v>0</v>
      </c>
      <c r="Q849" s="127">
        <f t="shared" si="252"/>
        <v>0</v>
      </c>
      <c r="R849" s="1">
        <v>0</v>
      </c>
      <c r="S849" s="127">
        <f t="shared" si="253"/>
        <v>0</v>
      </c>
      <c r="T849" s="127">
        <f t="shared" si="246"/>
        <v>0</v>
      </c>
      <c r="U849" s="127">
        <f t="shared" si="254"/>
        <v>0</v>
      </c>
      <c r="W849" s="127">
        <f t="shared" si="255"/>
        <v>0</v>
      </c>
      <c r="X849" s="125">
        <f t="shared" si="242"/>
        <v>0</v>
      </c>
      <c r="Y849" s="125" t="str">
        <f t="shared" si="247"/>
        <v>ok</v>
      </c>
      <c r="Z849" s="125" t="str">
        <f t="shared" si="256"/>
        <v>ok</v>
      </c>
      <c r="AA849" s="125" t="str">
        <f t="shared" si="257"/>
        <v>ok</v>
      </c>
      <c r="AB849" s="125" t="str">
        <f t="shared" si="258"/>
        <v>ok</v>
      </c>
      <c r="AC849" s="125" t="str">
        <f t="shared" si="259"/>
        <v>ok</v>
      </c>
    </row>
    <row r="850" spans="1:29" x14ac:dyDescent="0.2">
      <c r="A850" s="132">
        <f t="shared" si="243"/>
        <v>842</v>
      </c>
      <c r="B850" s="6"/>
      <c r="C850" s="3"/>
      <c r="D850" s="3"/>
      <c r="E850" s="3"/>
      <c r="F850" s="5"/>
      <c r="G850" s="5"/>
      <c r="H850" s="2">
        <v>0</v>
      </c>
      <c r="I850" s="1">
        <v>0</v>
      </c>
      <c r="J850" s="1">
        <v>0</v>
      </c>
      <c r="K850" s="127">
        <f t="shared" si="244"/>
        <v>0</v>
      </c>
      <c r="L850" s="127">
        <f t="shared" si="248"/>
        <v>0</v>
      </c>
      <c r="M850" s="127">
        <f t="shared" si="245"/>
        <v>0</v>
      </c>
      <c r="N850" s="127">
        <f t="shared" si="249"/>
        <v>0</v>
      </c>
      <c r="O850" s="127">
        <f t="shared" si="250"/>
        <v>0</v>
      </c>
      <c r="P850" s="127">
        <f t="shared" si="251"/>
        <v>0</v>
      </c>
      <c r="Q850" s="127">
        <f t="shared" si="252"/>
        <v>0</v>
      </c>
      <c r="R850" s="1">
        <v>0</v>
      </c>
      <c r="S850" s="127">
        <f t="shared" si="253"/>
        <v>0</v>
      </c>
      <c r="T850" s="127">
        <f t="shared" si="246"/>
        <v>0</v>
      </c>
      <c r="U850" s="127">
        <f t="shared" si="254"/>
        <v>0</v>
      </c>
      <c r="W850" s="127">
        <f t="shared" si="255"/>
        <v>0</v>
      </c>
      <c r="X850" s="125">
        <f t="shared" si="242"/>
        <v>0</v>
      </c>
      <c r="Y850" s="125" t="str">
        <f t="shared" si="247"/>
        <v>ok</v>
      </c>
      <c r="Z850" s="125" t="str">
        <f t="shared" si="256"/>
        <v>ok</v>
      </c>
      <c r="AA850" s="125" t="str">
        <f t="shared" si="257"/>
        <v>ok</v>
      </c>
      <c r="AB850" s="125" t="str">
        <f t="shared" si="258"/>
        <v>ok</v>
      </c>
      <c r="AC850" s="125" t="str">
        <f t="shared" si="259"/>
        <v>ok</v>
      </c>
    </row>
    <row r="851" spans="1:29" x14ac:dyDescent="0.2">
      <c r="A851" s="132">
        <f t="shared" si="243"/>
        <v>843</v>
      </c>
      <c r="B851" s="6"/>
      <c r="C851" s="3"/>
      <c r="D851" s="3"/>
      <c r="E851" s="3"/>
      <c r="F851" s="5"/>
      <c r="G851" s="5"/>
      <c r="H851" s="2">
        <v>0</v>
      </c>
      <c r="I851" s="1">
        <v>0</v>
      </c>
      <c r="J851" s="1">
        <v>0</v>
      </c>
      <c r="K851" s="127">
        <f t="shared" si="244"/>
        <v>0</v>
      </c>
      <c r="L851" s="127">
        <f t="shared" si="248"/>
        <v>0</v>
      </c>
      <c r="M851" s="127">
        <f t="shared" si="245"/>
        <v>0</v>
      </c>
      <c r="N851" s="127">
        <f t="shared" si="249"/>
        <v>0</v>
      </c>
      <c r="O851" s="127">
        <f t="shared" si="250"/>
        <v>0</v>
      </c>
      <c r="P851" s="127">
        <f t="shared" si="251"/>
        <v>0</v>
      </c>
      <c r="Q851" s="127">
        <f t="shared" si="252"/>
        <v>0</v>
      </c>
      <c r="R851" s="1">
        <v>0</v>
      </c>
      <c r="S851" s="127">
        <f t="shared" si="253"/>
        <v>0</v>
      </c>
      <c r="T851" s="127">
        <f t="shared" si="246"/>
        <v>0</v>
      </c>
      <c r="U851" s="127">
        <f t="shared" si="254"/>
        <v>0</v>
      </c>
      <c r="W851" s="127">
        <f t="shared" si="255"/>
        <v>0</v>
      </c>
      <c r="X851" s="125">
        <f t="shared" si="242"/>
        <v>0</v>
      </c>
      <c r="Y851" s="125" t="str">
        <f t="shared" si="247"/>
        <v>ok</v>
      </c>
      <c r="Z851" s="125" t="str">
        <f t="shared" si="256"/>
        <v>ok</v>
      </c>
      <c r="AA851" s="125" t="str">
        <f t="shared" si="257"/>
        <v>ok</v>
      </c>
      <c r="AB851" s="125" t="str">
        <f t="shared" si="258"/>
        <v>ok</v>
      </c>
      <c r="AC851" s="125" t="str">
        <f t="shared" si="259"/>
        <v>ok</v>
      </c>
    </row>
    <row r="852" spans="1:29" x14ac:dyDescent="0.2">
      <c r="A852" s="132">
        <f t="shared" si="243"/>
        <v>844</v>
      </c>
      <c r="B852" s="6"/>
      <c r="C852" s="3"/>
      <c r="D852" s="3"/>
      <c r="E852" s="3"/>
      <c r="F852" s="5"/>
      <c r="G852" s="5"/>
      <c r="H852" s="2">
        <v>0</v>
      </c>
      <c r="I852" s="1">
        <v>0</v>
      </c>
      <c r="J852" s="1">
        <v>0</v>
      </c>
      <c r="K852" s="127">
        <f t="shared" si="244"/>
        <v>0</v>
      </c>
      <c r="L852" s="127">
        <f t="shared" si="248"/>
        <v>0</v>
      </c>
      <c r="M852" s="127">
        <f t="shared" si="245"/>
        <v>0</v>
      </c>
      <c r="N852" s="127">
        <f t="shared" si="249"/>
        <v>0</v>
      </c>
      <c r="O852" s="127">
        <f t="shared" si="250"/>
        <v>0</v>
      </c>
      <c r="P852" s="127">
        <f t="shared" si="251"/>
        <v>0</v>
      </c>
      <c r="Q852" s="127">
        <f t="shared" si="252"/>
        <v>0</v>
      </c>
      <c r="R852" s="1">
        <v>0</v>
      </c>
      <c r="S852" s="127">
        <f t="shared" si="253"/>
        <v>0</v>
      </c>
      <c r="T852" s="127">
        <f t="shared" si="246"/>
        <v>0</v>
      </c>
      <c r="U852" s="127">
        <f t="shared" si="254"/>
        <v>0</v>
      </c>
      <c r="W852" s="127">
        <f t="shared" si="255"/>
        <v>0</v>
      </c>
      <c r="X852" s="125">
        <f t="shared" si="242"/>
        <v>0</v>
      </c>
      <c r="Y852" s="125" t="str">
        <f t="shared" si="247"/>
        <v>ok</v>
      </c>
      <c r="Z852" s="125" t="str">
        <f t="shared" si="256"/>
        <v>ok</v>
      </c>
      <c r="AA852" s="125" t="str">
        <f t="shared" si="257"/>
        <v>ok</v>
      </c>
      <c r="AB852" s="125" t="str">
        <f t="shared" si="258"/>
        <v>ok</v>
      </c>
      <c r="AC852" s="125" t="str">
        <f t="shared" si="259"/>
        <v>ok</v>
      </c>
    </row>
    <row r="853" spans="1:29" x14ac:dyDescent="0.2">
      <c r="A853" s="132">
        <f t="shared" si="243"/>
        <v>845</v>
      </c>
      <c r="B853" s="6"/>
      <c r="C853" s="3"/>
      <c r="D853" s="3"/>
      <c r="E853" s="3"/>
      <c r="F853" s="5"/>
      <c r="G853" s="5"/>
      <c r="H853" s="2">
        <v>0</v>
      </c>
      <c r="I853" s="1">
        <v>0</v>
      </c>
      <c r="J853" s="1">
        <v>0</v>
      </c>
      <c r="K853" s="127">
        <f t="shared" si="244"/>
        <v>0</v>
      </c>
      <c r="L853" s="127">
        <f t="shared" si="248"/>
        <v>0</v>
      </c>
      <c r="M853" s="127">
        <f t="shared" si="245"/>
        <v>0</v>
      </c>
      <c r="N853" s="127">
        <f t="shared" si="249"/>
        <v>0</v>
      </c>
      <c r="O853" s="127">
        <f t="shared" si="250"/>
        <v>0</v>
      </c>
      <c r="P853" s="127">
        <f t="shared" si="251"/>
        <v>0</v>
      </c>
      <c r="Q853" s="127">
        <f t="shared" si="252"/>
        <v>0</v>
      </c>
      <c r="R853" s="1">
        <v>0</v>
      </c>
      <c r="S853" s="127">
        <f t="shared" si="253"/>
        <v>0</v>
      </c>
      <c r="T853" s="127">
        <f t="shared" si="246"/>
        <v>0</v>
      </c>
      <c r="U853" s="127">
        <f t="shared" si="254"/>
        <v>0</v>
      </c>
      <c r="W853" s="127">
        <f t="shared" si="255"/>
        <v>0</v>
      </c>
      <c r="X853" s="125">
        <f t="shared" si="242"/>
        <v>0</v>
      </c>
      <c r="Y853" s="125" t="str">
        <f t="shared" si="247"/>
        <v>ok</v>
      </c>
      <c r="Z853" s="125" t="str">
        <f t="shared" si="256"/>
        <v>ok</v>
      </c>
      <c r="AA853" s="125" t="str">
        <f t="shared" si="257"/>
        <v>ok</v>
      </c>
      <c r="AB853" s="125" t="str">
        <f t="shared" si="258"/>
        <v>ok</v>
      </c>
      <c r="AC853" s="125" t="str">
        <f t="shared" si="259"/>
        <v>ok</v>
      </c>
    </row>
    <row r="854" spans="1:29" x14ac:dyDescent="0.2">
      <c r="A854" s="132">
        <f t="shared" si="243"/>
        <v>846</v>
      </c>
      <c r="B854" s="6"/>
      <c r="C854" s="3"/>
      <c r="D854" s="3"/>
      <c r="E854" s="3"/>
      <c r="F854" s="5"/>
      <c r="G854" s="5"/>
      <c r="H854" s="2">
        <v>0</v>
      </c>
      <c r="I854" s="1">
        <v>0</v>
      </c>
      <c r="J854" s="1">
        <v>0</v>
      </c>
      <c r="K854" s="127">
        <f t="shared" si="244"/>
        <v>0</v>
      </c>
      <c r="L854" s="127">
        <f t="shared" si="248"/>
        <v>0</v>
      </c>
      <c r="M854" s="127">
        <f t="shared" si="245"/>
        <v>0</v>
      </c>
      <c r="N854" s="127">
        <f t="shared" si="249"/>
        <v>0</v>
      </c>
      <c r="O854" s="127">
        <f t="shared" si="250"/>
        <v>0</v>
      </c>
      <c r="P854" s="127">
        <f t="shared" si="251"/>
        <v>0</v>
      </c>
      <c r="Q854" s="127">
        <f t="shared" si="252"/>
        <v>0</v>
      </c>
      <c r="R854" s="1">
        <v>0</v>
      </c>
      <c r="S854" s="127">
        <f t="shared" si="253"/>
        <v>0</v>
      </c>
      <c r="T854" s="127">
        <f t="shared" si="246"/>
        <v>0</v>
      </c>
      <c r="U854" s="127">
        <f t="shared" si="254"/>
        <v>0</v>
      </c>
      <c r="W854" s="127">
        <f t="shared" si="255"/>
        <v>0</v>
      </c>
      <c r="X854" s="125">
        <f t="shared" si="242"/>
        <v>0</v>
      </c>
      <c r="Y854" s="125" t="str">
        <f t="shared" si="247"/>
        <v>ok</v>
      </c>
      <c r="Z854" s="125" t="str">
        <f t="shared" si="256"/>
        <v>ok</v>
      </c>
      <c r="AA854" s="125" t="str">
        <f t="shared" si="257"/>
        <v>ok</v>
      </c>
      <c r="AB854" s="125" t="str">
        <f t="shared" si="258"/>
        <v>ok</v>
      </c>
      <c r="AC854" s="125" t="str">
        <f t="shared" si="259"/>
        <v>ok</v>
      </c>
    </row>
    <row r="855" spans="1:29" x14ac:dyDescent="0.2">
      <c r="A855" s="132">
        <f t="shared" si="243"/>
        <v>847</v>
      </c>
      <c r="B855" s="6"/>
      <c r="C855" s="3"/>
      <c r="D855" s="3"/>
      <c r="E855" s="3"/>
      <c r="F855" s="5"/>
      <c r="G855" s="5"/>
      <c r="H855" s="2">
        <v>0</v>
      </c>
      <c r="I855" s="1">
        <v>0</v>
      </c>
      <c r="J855" s="1">
        <v>0</v>
      </c>
      <c r="K855" s="127">
        <f t="shared" si="244"/>
        <v>0</v>
      </c>
      <c r="L855" s="127">
        <f t="shared" si="248"/>
        <v>0</v>
      </c>
      <c r="M855" s="127">
        <f t="shared" si="245"/>
        <v>0</v>
      </c>
      <c r="N855" s="127">
        <f t="shared" si="249"/>
        <v>0</v>
      </c>
      <c r="O855" s="127">
        <f t="shared" si="250"/>
        <v>0</v>
      </c>
      <c r="P855" s="127">
        <f t="shared" si="251"/>
        <v>0</v>
      </c>
      <c r="Q855" s="127">
        <f t="shared" si="252"/>
        <v>0</v>
      </c>
      <c r="R855" s="1">
        <v>0</v>
      </c>
      <c r="S855" s="127">
        <f t="shared" si="253"/>
        <v>0</v>
      </c>
      <c r="T855" s="127">
        <f t="shared" si="246"/>
        <v>0</v>
      </c>
      <c r="U855" s="127">
        <f t="shared" si="254"/>
        <v>0</v>
      </c>
      <c r="W855" s="127">
        <f t="shared" si="255"/>
        <v>0</v>
      </c>
      <c r="X855" s="125">
        <f t="shared" ref="X855:X918" si="260">NETWORKDAYS(D855,E855)</f>
        <v>0</v>
      </c>
      <c r="Y855" s="125" t="str">
        <f t="shared" si="247"/>
        <v>ok</v>
      </c>
      <c r="Z855" s="125" t="str">
        <f t="shared" si="256"/>
        <v>ok</v>
      </c>
      <c r="AA855" s="125" t="str">
        <f t="shared" si="257"/>
        <v>ok</v>
      </c>
      <c r="AB855" s="125" t="str">
        <f t="shared" si="258"/>
        <v>ok</v>
      </c>
      <c r="AC855" s="125" t="str">
        <f t="shared" si="259"/>
        <v>ok</v>
      </c>
    </row>
    <row r="856" spans="1:29" x14ac:dyDescent="0.2">
      <c r="A856" s="132">
        <f t="shared" si="243"/>
        <v>848</v>
      </c>
      <c r="B856" s="6"/>
      <c r="C856" s="3"/>
      <c r="D856" s="3"/>
      <c r="E856" s="3"/>
      <c r="F856" s="5"/>
      <c r="G856" s="5"/>
      <c r="H856" s="2">
        <v>0</v>
      </c>
      <c r="I856" s="1">
        <v>0</v>
      </c>
      <c r="J856" s="1">
        <v>0</v>
      </c>
      <c r="K856" s="127">
        <f t="shared" si="244"/>
        <v>0</v>
      </c>
      <c r="L856" s="127">
        <f t="shared" si="248"/>
        <v>0</v>
      </c>
      <c r="M856" s="127">
        <f t="shared" si="245"/>
        <v>0</v>
      </c>
      <c r="N856" s="127">
        <f t="shared" si="249"/>
        <v>0</v>
      </c>
      <c r="O856" s="127">
        <f t="shared" si="250"/>
        <v>0</v>
      </c>
      <c r="P856" s="127">
        <f t="shared" si="251"/>
        <v>0</v>
      </c>
      <c r="Q856" s="127">
        <f t="shared" si="252"/>
        <v>0</v>
      </c>
      <c r="R856" s="1">
        <v>0</v>
      </c>
      <c r="S856" s="127">
        <f t="shared" si="253"/>
        <v>0</v>
      </c>
      <c r="T856" s="127">
        <f t="shared" si="246"/>
        <v>0</v>
      </c>
      <c r="U856" s="127">
        <f t="shared" si="254"/>
        <v>0</v>
      </c>
      <c r="W856" s="127">
        <f t="shared" si="255"/>
        <v>0</v>
      </c>
      <c r="X856" s="125">
        <f t="shared" si="260"/>
        <v>0</v>
      </c>
      <c r="Y856" s="125" t="str">
        <f t="shared" si="247"/>
        <v>ok</v>
      </c>
      <c r="Z856" s="125" t="str">
        <f t="shared" si="256"/>
        <v>ok</v>
      </c>
      <c r="AA856" s="125" t="str">
        <f t="shared" si="257"/>
        <v>ok</v>
      </c>
      <c r="AB856" s="125" t="str">
        <f t="shared" si="258"/>
        <v>ok</v>
      </c>
      <c r="AC856" s="125" t="str">
        <f t="shared" si="259"/>
        <v>ok</v>
      </c>
    </row>
    <row r="857" spans="1:29" x14ac:dyDescent="0.2">
      <c r="A857" s="132">
        <f t="shared" si="243"/>
        <v>849</v>
      </c>
      <c r="B857" s="6"/>
      <c r="C857" s="3"/>
      <c r="D857" s="3"/>
      <c r="E857" s="3"/>
      <c r="F857" s="5"/>
      <c r="G857" s="5"/>
      <c r="H857" s="2">
        <v>0</v>
      </c>
      <c r="I857" s="1">
        <v>0</v>
      </c>
      <c r="J857" s="1">
        <v>0</v>
      </c>
      <c r="K857" s="127">
        <f t="shared" si="244"/>
        <v>0</v>
      </c>
      <c r="L857" s="127">
        <f t="shared" si="248"/>
        <v>0</v>
      </c>
      <c r="M857" s="127">
        <f t="shared" si="245"/>
        <v>0</v>
      </c>
      <c r="N857" s="127">
        <f t="shared" si="249"/>
        <v>0</v>
      </c>
      <c r="O857" s="127">
        <f t="shared" si="250"/>
        <v>0</v>
      </c>
      <c r="P857" s="127">
        <f t="shared" si="251"/>
        <v>0</v>
      </c>
      <c r="Q857" s="127">
        <f t="shared" si="252"/>
        <v>0</v>
      </c>
      <c r="R857" s="1">
        <v>0</v>
      </c>
      <c r="S857" s="127">
        <f t="shared" si="253"/>
        <v>0</v>
      </c>
      <c r="T857" s="127">
        <f t="shared" si="246"/>
        <v>0</v>
      </c>
      <c r="U857" s="127">
        <f t="shared" si="254"/>
        <v>0</v>
      </c>
      <c r="W857" s="127">
        <f t="shared" si="255"/>
        <v>0</v>
      </c>
      <c r="X857" s="125">
        <f t="shared" si="260"/>
        <v>0</v>
      </c>
      <c r="Y857" s="125" t="str">
        <f t="shared" si="247"/>
        <v>ok</v>
      </c>
      <c r="Z857" s="125" t="str">
        <f t="shared" si="256"/>
        <v>ok</v>
      </c>
      <c r="AA857" s="125" t="str">
        <f t="shared" si="257"/>
        <v>ok</v>
      </c>
      <c r="AB857" s="125" t="str">
        <f t="shared" si="258"/>
        <v>ok</v>
      </c>
      <c r="AC857" s="125" t="str">
        <f t="shared" si="259"/>
        <v>ok</v>
      </c>
    </row>
    <row r="858" spans="1:29" x14ac:dyDescent="0.2">
      <c r="A858" s="132">
        <f t="shared" si="243"/>
        <v>850</v>
      </c>
      <c r="B858" s="6"/>
      <c r="C858" s="3"/>
      <c r="D858" s="3"/>
      <c r="E858" s="3"/>
      <c r="F858" s="5"/>
      <c r="G858" s="5"/>
      <c r="H858" s="2">
        <v>0</v>
      </c>
      <c r="I858" s="1">
        <v>0</v>
      </c>
      <c r="J858" s="1">
        <v>0</v>
      </c>
      <c r="K858" s="127">
        <f t="shared" si="244"/>
        <v>0</v>
      </c>
      <c r="L858" s="127">
        <f t="shared" si="248"/>
        <v>0</v>
      </c>
      <c r="M858" s="127">
        <f t="shared" si="245"/>
        <v>0</v>
      </c>
      <c r="N858" s="127">
        <f t="shared" si="249"/>
        <v>0</v>
      </c>
      <c r="O858" s="127">
        <f t="shared" si="250"/>
        <v>0</v>
      </c>
      <c r="P858" s="127">
        <f t="shared" si="251"/>
        <v>0</v>
      </c>
      <c r="Q858" s="127">
        <f t="shared" si="252"/>
        <v>0</v>
      </c>
      <c r="R858" s="1">
        <v>0</v>
      </c>
      <c r="S858" s="127">
        <f t="shared" si="253"/>
        <v>0</v>
      </c>
      <c r="T858" s="127">
        <f t="shared" si="246"/>
        <v>0</v>
      </c>
      <c r="U858" s="127">
        <f t="shared" si="254"/>
        <v>0</v>
      </c>
      <c r="W858" s="127">
        <f t="shared" si="255"/>
        <v>0</v>
      </c>
      <c r="X858" s="125">
        <f t="shared" si="260"/>
        <v>0</v>
      </c>
      <c r="Y858" s="125" t="str">
        <f t="shared" si="247"/>
        <v>ok</v>
      </c>
      <c r="Z858" s="125" t="str">
        <f t="shared" si="256"/>
        <v>ok</v>
      </c>
      <c r="AA858" s="125" t="str">
        <f t="shared" si="257"/>
        <v>ok</v>
      </c>
      <c r="AB858" s="125" t="str">
        <f t="shared" si="258"/>
        <v>ok</v>
      </c>
      <c r="AC858" s="125" t="str">
        <f t="shared" si="259"/>
        <v>ok</v>
      </c>
    </row>
    <row r="859" spans="1:29" x14ac:dyDescent="0.2">
      <c r="A859" s="132">
        <f t="shared" si="243"/>
        <v>851</v>
      </c>
      <c r="B859" s="6"/>
      <c r="C859" s="3"/>
      <c r="D859" s="3"/>
      <c r="E859" s="3"/>
      <c r="F859" s="5"/>
      <c r="G859" s="5"/>
      <c r="H859" s="2">
        <v>0</v>
      </c>
      <c r="I859" s="1">
        <v>0</v>
      </c>
      <c r="J859" s="1">
        <v>0</v>
      </c>
      <c r="K859" s="127">
        <f t="shared" si="244"/>
        <v>0</v>
      </c>
      <c r="L859" s="127">
        <f t="shared" si="248"/>
        <v>0</v>
      </c>
      <c r="M859" s="127">
        <f t="shared" si="245"/>
        <v>0</v>
      </c>
      <c r="N859" s="127">
        <f t="shared" si="249"/>
        <v>0</v>
      </c>
      <c r="O859" s="127">
        <f t="shared" si="250"/>
        <v>0</v>
      </c>
      <c r="P859" s="127">
        <f t="shared" si="251"/>
        <v>0</v>
      </c>
      <c r="Q859" s="127">
        <f t="shared" si="252"/>
        <v>0</v>
      </c>
      <c r="R859" s="1">
        <v>0</v>
      </c>
      <c r="S859" s="127">
        <f t="shared" si="253"/>
        <v>0</v>
      </c>
      <c r="T859" s="127">
        <f t="shared" si="246"/>
        <v>0</v>
      </c>
      <c r="U859" s="127">
        <f t="shared" si="254"/>
        <v>0</v>
      </c>
      <c r="W859" s="127">
        <f t="shared" si="255"/>
        <v>0</v>
      </c>
      <c r="X859" s="125">
        <f t="shared" si="260"/>
        <v>0</v>
      </c>
      <c r="Y859" s="125" t="str">
        <f t="shared" si="247"/>
        <v>ok</v>
      </c>
      <c r="Z859" s="125" t="str">
        <f t="shared" si="256"/>
        <v>ok</v>
      </c>
      <c r="AA859" s="125" t="str">
        <f t="shared" si="257"/>
        <v>ok</v>
      </c>
      <c r="AB859" s="125" t="str">
        <f t="shared" si="258"/>
        <v>ok</v>
      </c>
      <c r="AC859" s="125" t="str">
        <f t="shared" si="259"/>
        <v>ok</v>
      </c>
    </row>
    <row r="860" spans="1:29" x14ac:dyDescent="0.2">
      <c r="A860" s="132">
        <f t="shared" si="243"/>
        <v>852</v>
      </c>
      <c r="B860" s="6"/>
      <c r="C860" s="3"/>
      <c r="D860" s="3"/>
      <c r="E860" s="3"/>
      <c r="F860" s="5"/>
      <c r="G860" s="5"/>
      <c r="H860" s="2">
        <v>0</v>
      </c>
      <c r="I860" s="1">
        <v>0</v>
      </c>
      <c r="J860" s="1">
        <v>0</v>
      </c>
      <c r="K860" s="127">
        <f t="shared" si="244"/>
        <v>0</v>
      </c>
      <c r="L860" s="127">
        <f t="shared" si="248"/>
        <v>0</v>
      </c>
      <c r="M860" s="127">
        <f t="shared" si="245"/>
        <v>0</v>
      </c>
      <c r="N860" s="127">
        <f t="shared" si="249"/>
        <v>0</v>
      </c>
      <c r="O860" s="127">
        <f t="shared" si="250"/>
        <v>0</v>
      </c>
      <c r="P860" s="127">
        <f t="shared" si="251"/>
        <v>0</v>
      </c>
      <c r="Q860" s="127">
        <f t="shared" si="252"/>
        <v>0</v>
      </c>
      <c r="R860" s="1">
        <v>0</v>
      </c>
      <c r="S860" s="127">
        <f t="shared" si="253"/>
        <v>0</v>
      </c>
      <c r="T860" s="127">
        <f t="shared" si="246"/>
        <v>0</v>
      </c>
      <c r="U860" s="127">
        <f t="shared" si="254"/>
        <v>0</v>
      </c>
      <c r="W860" s="127">
        <f t="shared" si="255"/>
        <v>0</v>
      </c>
      <c r="X860" s="125">
        <f t="shared" si="260"/>
        <v>0</v>
      </c>
      <c r="Y860" s="125" t="str">
        <f t="shared" si="247"/>
        <v>ok</v>
      </c>
      <c r="Z860" s="125" t="str">
        <f t="shared" si="256"/>
        <v>ok</v>
      </c>
      <c r="AA860" s="125" t="str">
        <f t="shared" si="257"/>
        <v>ok</v>
      </c>
      <c r="AB860" s="125" t="str">
        <f t="shared" si="258"/>
        <v>ok</v>
      </c>
      <c r="AC860" s="125" t="str">
        <f t="shared" si="259"/>
        <v>ok</v>
      </c>
    </row>
    <row r="861" spans="1:29" x14ac:dyDescent="0.2">
      <c r="A861" s="132">
        <f t="shared" si="243"/>
        <v>853</v>
      </c>
      <c r="B861" s="6"/>
      <c r="C861" s="3"/>
      <c r="D861" s="3"/>
      <c r="E861" s="3"/>
      <c r="F861" s="5"/>
      <c r="G861" s="5"/>
      <c r="H861" s="2">
        <v>0</v>
      </c>
      <c r="I861" s="1">
        <v>0</v>
      </c>
      <c r="J861" s="1">
        <v>0</v>
      </c>
      <c r="K861" s="127">
        <f t="shared" si="244"/>
        <v>0</v>
      </c>
      <c r="L861" s="127">
        <f t="shared" si="248"/>
        <v>0</v>
      </c>
      <c r="M861" s="127">
        <f t="shared" si="245"/>
        <v>0</v>
      </c>
      <c r="N861" s="127">
        <f t="shared" si="249"/>
        <v>0</v>
      </c>
      <c r="O861" s="127">
        <f t="shared" si="250"/>
        <v>0</v>
      </c>
      <c r="P861" s="127">
        <f t="shared" si="251"/>
        <v>0</v>
      </c>
      <c r="Q861" s="127">
        <f t="shared" si="252"/>
        <v>0</v>
      </c>
      <c r="R861" s="1">
        <v>0</v>
      </c>
      <c r="S861" s="127">
        <f t="shared" si="253"/>
        <v>0</v>
      </c>
      <c r="T861" s="127">
        <f t="shared" si="246"/>
        <v>0</v>
      </c>
      <c r="U861" s="127">
        <f t="shared" si="254"/>
        <v>0</v>
      </c>
      <c r="W861" s="127">
        <f t="shared" si="255"/>
        <v>0</v>
      </c>
      <c r="X861" s="125">
        <f t="shared" si="260"/>
        <v>0</v>
      </c>
      <c r="Y861" s="125" t="str">
        <f t="shared" si="247"/>
        <v>ok</v>
      </c>
      <c r="Z861" s="125" t="str">
        <f t="shared" si="256"/>
        <v>ok</v>
      </c>
      <c r="AA861" s="125" t="str">
        <f t="shared" si="257"/>
        <v>ok</v>
      </c>
      <c r="AB861" s="125" t="str">
        <f t="shared" si="258"/>
        <v>ok</v>
      </c>
      <c r="AC861" s="125" t="str">
        <f t="shared" si="259"/>
        <v>ok</v>
      </c>
    </row>
    <row r="862" spans="1:29" x14ac:dyDescent="0.2">
      <c r="A862" s="132">
        <f t="shared" si="243"/>
        <v>854</v>
      </c>
      <c r="B862" s="6"/>
      <c r="C862" s="3"/>
      <c r="D862" s="3"/>
      <c r="E862" s="3"/>
      <c r="F862" s="5"/>
      <c r="G862" s="5"/>
      <c r="H862" s="2">
        <v>0</v>
      </c>
      <c r="I862" s="1">
        <v>0</v>
      </c>
      <c r="J862" s="1">
        <v>0</v>
      </c>
      <c r="K862" s="127">
        <f t="shared" si="244"/>
        <v>0</v>
      </c>
      <c r="L862" s="127">
        <f t="shared" si="248"/>
        <v>0</v>
      </c>
      <c r="M862" s="127">
        <f t="shared" si="245"/>
        <v>0</v>
      </c>
      <c r="N862" s="127">
        <f t="shared" si="249"/>
        <v>0</v>
      </c>
      <c r="O862" s="127">
        <f t="shared" si="250"/>
        <v>0</v>
      </c>
      <c r="P862" s="127">
        <f t="shared" si="251"/>
        <v>0</v>
      </c>
      <c r="Q862" s="127">
        <f t="shared" si="252"/>
        <v>0</v>
      </c>
      <c r="R862" s="1">
        <v>0</v>
      </c>
      <c r="S862" s="127">
        <f t="shared" si="253"/>
        <v>0</v>
      </c>
      <c r="T862" s="127">
        <f t="shared" si="246"/>
        <v>0</v>
      </c>
      <c r="U862" s="127">
        <f t="shared" si="254"/>
        <v>0</v>
      </c>
      <c r="W862" s="127">
        <f t="shared" si="255"/>
        <v>0</v>
      </c>
      <c r="X862" s="125">
        <f t="shared" si="260"/>
        <v>0</v>
      </c>
      <c r="Y862" s="125" t="str">
        <f t="shared" si="247"/>
        <v>ok</v>
      </c>
      <c r="Z862" s="125" t="str">
        <f t="shared" si="256"/>
        <v>ok</v>
      </c>
      <c r="AA862" s="125" t="str">
        <f t="shared" si="257"/>
        <v>ok</v>
      </c>
      <c r="AB862" s="125" t="str">
        <f t="shared" si="258"/>
        <v>ok</v>
      </c>
      <c r="AC862" s="125" t="str">
        <f t="shared" si="259"/>
        <v>ok</v>
      </c>
    </row>
    <row r="863" spans="1:29" x14ac:dyDescent="0.2">
      <c r="A863" s="132">
        <f t="shared" ref="A863:A926" si="261">+A862+1</f>
        <v>855</v>
      </c>
      <c r="B863" s="6"/>
      <c r="C863" s="3"/>
      <c r="D863" s="3"/>
      <c r="E863" s="3"/>
      <c r="F863" s="5"/>
      <c r="G863" s="5"/>
      <c r="H863" s="2">
        <v>0</v>
      </c>
      <c r="I863" s="1">
        <v>0</v>
      </c>
      <c r="J863" s="1">
        <v>0</v>
      </c>
      <c r="K863" s="127">
        <f t="shared" si="244"/>
        <v>0</v>
      </c>
      <c r="L863" s="127">
        <f t="shared" si="248"/>
        <v>0</v>
      </c>
      <c r="M863" s="127">
        <f t="shared" si="245"/>
        <v>0</v>
      </c>
      <c r="N863" s="127">
        <f t="shared" si="249"/>
        <v>0</v>
      </c>
      <c r="O863" s="127">
        <f t="shared" si="250"/>
        <v>0</v>
      </c>
      <c r="P863" s="127">
        <f t="shared" si="251"/>
        <v>0</v>
      </c>
      <c r="Q863" s="127">
        <f t="shared" si="252"/>
        <v>0</v>
      </c>
      <c r="R863" s="1">
        <v>0</v>
      </c>
      <c r="S863" s="127">
        <f t="shared" si="253"/>
        <v>0</v>
      </c>
      <c r="T863" s="127">
        <f t="shared" si="246"/>
        <v>0</v>
      </c>
      <c r="U863" s="127">
        <f t="shared" si="254"/>
        <v>0</v>
      </c>
      <c r="W863" s="127">
        <f t="shared" si="255"/>
        <v>0</v>
      </c>
      <c r="X863" s="125">
        <f t="shared" si="260"/>
        <v>0</v>
      </c>
      <c r="Y863" s="125" t="str">
        <f t="shared" si="247"/>
        <v>ok</v>
      </c>
      <c r="Z863" s="125" t="str">
        <f t="shared" si="256"/>
        <v>ok</v>
      </c>
      <c r="AA863" s="125" t="str">
        <f t="shared" si="257"/>
        <v>ok</v>
      </c>
      <c r="AB863" s="125" t="str">
        <f t="shared" si="258"/>
        <v>ok</v>
      </c>
      <c r="AC863" s="125" t="str">
        <f t="shared" si="259"/>
        <v>ok</v>
      </c>
    </row>
    <row r="864" spans="1:29" x14ac:dyDescent="0.2">
      <c r="A864" s="132">
        <f t="shared" si="261"/>
        <v>856</v>
      </c>
      <c r="B864" s="6"/>
      <c r="C864" s="3"/>
      <c r="D864" s="3"/>
      <c r="E864" s="3"/>
      <c r="F864" s="5"/>
      <c r="G864" s="5"/>
      <c r="H864" s="2">
        <v>0</v>
      </c>
      <c r="I864" s="1">
        <v>0</v>
      </c>
      <c r="J864" s="1">
        <v>0</v>
      </c>
      <c r="K864" s="127">
        <f t="shared" si="244"/>
        <v>0</v>
      </c>
      <c r="L864" s="127">
        <f t="shared" si="248"/>
        <v>0</v>
      </c>
      <c r="M864" s="127">
        <f t="shared" si="245"/>
        <v>0</v>
      </c>
      <c r="N864" s="127">
        <f t="shared" si="249"/>
        <v>0</v>
      </c>
      <c r="O864" s="127">
        <f t="shared" si="250"/>
        <v>0</v>
      </c>
      <c r="P864" s="127">
        <f t="shared" si="251"/>
        <v>0</v>
      </c>
      <c r="Q864" s="127">
        <f t="shared" si="252"/>
        <v>0</v>
      </c>
      <c r="R864" s="1">
        <v>0</v>
      </c>
      <c r="S864" s="127">
        <f t="shared" si="253"/>
        <v>0</v>
      </c>
      <c r="T864" s="127">
        <f t="shared" si="246"/>
        <v>0</v>
      </c>
      <c r="U864" s="127">
        <f t="shared" si="254"/>
        <v>0</v>
      </c>
      <c r="W864" s="127">
        <f t="shared" si="255"/>
        <v>0</v>
      </c>
      <c r="X864" s="125">
        <f t="shared" si="260"/>
        <v>0</v>
      </c>
      <c r="Y864" s="125" t="str">
        <f t="shared" si="247"/>
        <v>ok</v>
      </c>
      <c r="Z864" s="125" t="str">
        <f t="shared" si="256"/>
        <v>ok</v>
      </c>
      <c r="AA864" s="125" t="str">
        <f t="shared" si="257"/>
        <v>ok</v>
      </c>
      <c r="AB864" s="125" t="str">
        <f t="shared" si="258"/>
        <v>ok</v>
      </c>
      <c r="AC864" s="125" t="str">
        <f t="shared" si="259"/>
        <v>ok</v>
      </c>
    </row>
    <row r="865" spans="1:29" x14ac:dyDescent="0.2">
      <c r="A865" s="132">
        <f t="shared" si="261"/>
        <v>857</v>
      </c>
      <c r="B865" s="6"/>
      <c r="C865" s="3"/>
      <c r="D865" s="3"/>
      <c r="E865" s="3"/>
      <c r="F865" s="5"/>
      <c r="G865" s="5"/>
      <c r="H865" s="2">
        <v>0</v>
      </c>
      <c r="I865" s="1">
        <v>0</v>
      </c>
      <c r="J865" s="1">
        <v>0</v>
      </c>
      <c r="K865" s="127">
        <f t="shared" si="244"/>
        <v>0</v>
      </c>
      <c r="L865" s="127">
        <f t="shared" si="248"/>
        <v>0</v>
      </c>
      <c r="M865" s="127">
        <f t="shared" si="245"/>
        <v>0</v>
      </c>
      <c r="N865" s="127">
        <f t="shared" si="249"/>
        <v>0</v>
      </c>
      <c r="O865" s="127">
        <f t="shared" si="250"/>
        <v>0</v>
      </c>
      <c r="P865" s="127">
        <f t="shared" si="251"/>
        <v>0</v>
      </c>
      <c r="Q865" s="127">
        <f t="shared" si="252"/>
        <v>0</v>
      </c>
      <c r="R865" s="1">
        <v>0</v>
      </c>
      <c r="S865" s="127">
        <f t="shared" si="253"/>
        <v>0</v>
      </c>
      <c r="T865" s="127">
        <f t="shared" si="246"/>
        <v>0</v>
      </c>
      <c r="U865" s="127">
        <f t="shared" si="254"/>
        <v>0</v>
      </c>
      <c r="W865" s="127">
        <f t="shared" si="255"/>
        <v>0</v>
      </c>
      <c r="X865" s="125">
        <f t="shared" si="260"/>
        <v>0</v>
      </c>
      <c r="Y865" s="125" t="str">
        <f t="shared" si="247"/>
        <v>ok</v>
      </c>
      <c r="Z865" s="125" t="str">
        <f t="shared" si="256"/>
        <v>ok</v>
      </c>
      <c r="AA865" s="125" t="str">
        <f t="shared" si="257"/>
        <v>ok</v>
      </c>
      <c r="AB865" s="125" t="str">
        <f t="shared" si="258"/>
        <v>ok</v>
      </c>
      <c r="AC865" s="125" t="str">
        <f t="shared" si="259"/>
        <v>ok</v>
      </c>
    </row>
    <row r="866" spans="1:29" x14ac:dyDescent="0.2">
      <c r="A866" s="132">
        <f t="shared" si="261"/>
        <v>858</v>
      </c>
      <c r="B866" s="6"/>
      <c r="C866" s="3"/>
      <c r="D866" s="3"/>
      <c r="E866" s="3"/>
      <c r="F866" s="5"/>
      <c r="G866" s="5"/>
      <c r="H866" s="2">
        <v>0</v>
      </c>
      <c r="I866" s="1">
        <v>0</v>
      </c>
      <c r="J866" s="1">
        <v>0</v>
      </c>
      <c r="K866" s="127">
        <f t="shared" si="244"/>
        <v>0</v>
      </c>
      <c r="L866" s="127">
        <f t="shared" si="248"/>
        <v>0</v>
      </c>
      <c r="M866" s="127">
        <f t="shared" si="245"/>
        <v>0</v>
      </c>
      <c r="N866" s="127">
        <f t="shared" si="249"/>
        <v>0</v>
      </c>
      <c r="O866" s="127">
        <f t="shared" si="250"/>
        <v>0</v>
      </c>
      <c r="P866" s="127">
        <f t="shared" si="251"/>
        <v>0</v>
      </c>
      <c r="Q866" s="127">
        <f t="shared" si="252"/>
        <v>0</v>
      </c>
      <c r="R866" s="1">
        <v>0</v>
      </c>
      <c r="S866" s="127">
        <f t="shared" si="253"/>
        <v>0</v>
      </c>
      <c r="T866" s="127">
        <f t="shared" si="246"/>
        <v>0</v>
      </c>
      <c r="U866" s="127">
        <f t="shared" si="254"/>
        <v>0</v>
      </c>
      <c r="W866" s="127">
        <f t="shared" si="255"/>
        <v>0</v>
      </c>
      <c r="X866" s="125">
        <f t="shared" si="260"/>
        <v>0</v>
      </c>
      <c r="Y866" s="125" t="str">
        <f t="shared" si="247"/>
        <v>ok</v>
      </c>
      <c r="Z866" s="125" t="str">
        <f t="shared" si="256"/>
        <v>ok</v>
      </c>
      <c r="AA866" s="125" t="str">
        <f t="shared" si="257"/>
        <v>ok</v>
      </c>
      <c r="AB866" s="125" t="str">
        <f t="shared" si="258"/>
        <v>ok</v>
      </c>
      <c r="AC866" s="125" t="str">
        <f t="shared" si="259"/>
        <v>ok</v>
      </c>
    </row>
    <row r="867" spans="1:29" x14ac:dyDescent="0.2">
      <c r="A867" s="132">
        <f t="shared" si="261"/>
        <v>859</v>
      </c>
      <c r="B867" s="6"/>
      <c r="C867" s="3"/>
      <c r="D867" s="3"/>
      <c r="E867" s="3"/>
      <c r="F867" s="5"/>
      <c r="G867" s="5"/>
      <c r="H867" s="2">
        <v>0</v>
      </c>
      <c r="I867" s="1">
        <v>0</v>
      </c>
      <c r="J867" s="1">
        <v>0</v>
      </c>
      <c r="K867" s="127">
        <f t="shared" si="244"/>
        <v>0</v>
      </c>
      <c r="L867" s="127">
        <f t="shared" si="248"/>
        <v>0</v>
      </c>
      <c r="M867" s="127">
        <f t="shared" si="245"/>
        <v>0</v>
      </c>
      <c r="N867" s="127">
        <f t="shared" si="249"/>
        <v>0</v>
      </c>
      <c r="O867" s="127">
        <f t="shared" si="250"/>
        <v>0</v>
      </c>
      <c r="P867" s="127">
        <f t="shared" si="251"/>
        <v>0</v>
      </c>
      <c r="Q867" s="127">
        <f t="shared" si="252"/>
        <v>0</v>
      </c>
      <c r="R867" s="1">
        <v>0</v>
      </c>
      <c r="S867" s="127">
        <f t="shared" si="253"/>
        <v>0</v>
      </c>
      <c r="T867" s="127">
        <f t="shared" si="246"/>
        <v>0</v>
      </c>
      <c r="U867" s="127">
        <f t="shared" si="254"/>
        <v>0</v>
      </c>
      <c r="W867" s="127">
        <f t="shared" si="255"/>
        <v>0</v>
      </c>
      <c r="X867" s="125">
        <f t="shared" si="260"/>
        <v>0</v>
      </c>
      <c r="Y867" s="125" t="str">
        <f t="shared" si="247"/>
        <v>ok</v>
      </c>
      <c r="Z867" s="125" t="str">
        <f t="shared" si="256"/>
        <v>ok</v>
      </c>
      <c r="AA867" s="125" t="str">
        <f t="shared" si="257"/>
        <v>ok</v>
      </c>
      <c r="AB867" s="125" t="str">
        <f t="shared" si="258"/>
        <v>ok</v>
      </c>
      <c r="AC867" s="125" t="str">
        <f t="shared" si="259"/>
        <v>ok</v>
      </c>
    </row>
    <row r="868" spans="1:29" x14ac:dyDescent="0.2">
      <c r="A868" s="132">
        <f t="shared" si="261"/>
        <v>860</v>
      </c>
      <c r="B868" s="6"/>
      <c r="C868" s="3"/>
      <c r="D868" s="3"/>
      <c r="E868" s="3"/>
      <c r="F868" s="5"/>
      <c r="G868" s="5"/>
      <c r="H868" s="2">
        <v>0</v>
      </c>
      <c r="I868" s="1">
        <v>0</v>
      </c>
      <c r="J868" s="1">
        <v>0</v>
      </c>
      <c r="K868" s="127">
        <f t="shared" si="244"/>
        <v>0</v>
      </c>
      <c r="L868" s="127">
        <f t="shared" si="248"/>
        <v>0</v>
      </c>
      <c r="M868" s="127">
        <f t="shared" si="245"/>
        <v>0</v>
      </c>
      <c r="N868" s="127">
        <f t="shared" si="249"/>
        <v>0</v>
      </c>
      <c r="O868" s="127">
        <f t="shared" si="250"/>
        <v>0</v>
      </c>
      <c r="P868" s="127">
        <f t="shared" si="251"/>
        <v>0</v>
      </c>
      <c r="Q868" s="127">
        <f t="shared" si="252"/>
        <v>0</v>
      </c>
      <c r="R868" s="1">
        <v>0</v>
      </c>
      <c r="S868" s="127">
        <f t="shared" si="253"/>
        <v>0</v>
      </c>
      <c r="T868" s="127">
        <f t="shared" si="246"/>
        <v>0</v>
      </c>
      <c r="U868" s="127">
        <f t="shared" si="254"/>
        <v>0</v>
      </c>
      <c r="W868" s="127">
        <f t="shared" si="255"/>
        <v>0</v>
      </c>
      <c r="X868" s="125">
        <f t="shared" si="260"/>
        <v>0</v>
      </c>
      <c r="Y868" s="125" t="str">
        <f t="shared" si="247"/>
        <v>ok</v>
      </c>
      <c r="Z868" s="125" t="str">
        <f t="shared" si="256"/>
        <v>ok</v>
      </c>
      <c r="AA868" s="125" t="str">
        <f t="shared" si="257"/>
        <v>ok</v>
      </c>
      <c r="AB868" s="125" t="str">
        <f t="shared" si="258"/>
        <v>ok</v>
      </c>
      <c r="AC868" s="125" t="str">
        <f t="shared" si="259"/>
        <v>ok</v>
      </c>
    </row>
    <row r="869" spans="1:29" x14ac:dyDescent="0.2">
      <c r="A869" s="132">
        <f t="shared" si="261"/>
        <v>861</v>
      </c>
      <c r="B869" s="6"/>
      <c r="C869" s="3"/>
      <c r="D869" s="3"/>
      <c r="E869" s="3"/>
      <c r="F869" s="5"/>
      <c r="G869" s="5"/>
      <c r="H869" s="2">
        <v>0</v>
      </c>
      <c r="I869" s="1">
        <v>0</v>
      </c>
      <c r="J869" s="1">
        <v>0</v>
      </c>
      <c r="K869" s="127">
        <f t="shared" si="244"/>
        <v>0</v>
      </c>
      <c r="L869" s="127">
        <f t="shared" si="248"/>
        <v>0</v>
      </c>
      <c r="M869" s="127">
        <f t="shared" si="245"/>
        <v>0</v>
      </c>
      <c r="N869" s="127">
        <f t="shared" si="249"/>
        <v>0</v>
      </c>
      <c r="O869" s="127">
        <f t="shared" si="250"/>
        <v>0</v>
      </c>
      <c r="P869" s="127">
        <f t="shared" si="251"/>
        <v>0</v>
      </c>
      <c r="Q869" s="127">
        <f t="shared" si="252"/>
        <v>0</v>
      </c>
      <c r="R869" s="1">
        <v>0</v>
      </c>
      <c r="S869" s="127">
        <f t="shared" si="253"/>
        <v>0</v>
      </c>
      <c r="T869" s="127">
        <f t="shared" si="246"/>
        <v>0</v>
      </c>
      <c r="U869" s="127">
        <f t="shared" si="254"/>
        <v>0</v>
      </c>
      <c r="W869" s="127">
        <f t="shared" si="255"/>
        <v>0</v>
      </c>
      <c r="X869" s="125">
        <f t="shared" si="260"/>
        <v>0</v>
      </c>
      <c r="Y869" s="125" t="str">
        <f t="shared" si="247"/>
        <v>ok</v>
      </c>
      <c r="Z869" s="125" t="str">
        <f t="shared" si="256"/>
        <v>ok</v>
      </c>
      <c r="AA869" s="125" t="str">
        <f t="shared" si="257"/>
        <v>ok</v>
      </c>
      <c r="AB869" s="125" t="str">
        <f t="shared" si="258"/>
        <v>ok</v>
      </c>
      <c r="AC869" s="125" t="str">
        <f t="shared" si="259"/>
        <v>ok</v>
      </c>
    </row>
    <row r="870" spans="1:29" x14ac:dyDescent="0.2">
      <c r="A870" s="132">
        <f t="shared" si="261"/>
        <v>862</v>
      </c>
      <c r="B870" s="6"/>
      <c r="C870" s="3"/>
      <c r="D870" s="3"/>
      <c r="E870" s="3"/>
      <c r="F870" s="5"/>
      <c r="G870" s="5"/>
      <c r="H870" s="2">
        <v>0</v>
      </c>
      <c r="I870" s="1">
        <v>0</v>
      </c>
      <c r="J870" s="1">
        <v>0</v>
      </c>
      <c r="K870" s="127">
        <f t="shared" si="244"/>
        <v>0</v>
      </c>
      <c r="L870" s="127">
        <f t="shared" si="248"/>
        <v>0</v>
      </c>
      <c r="M870" s="127">
        <f t="shared" si="245"/>
        <v>0</v>
      </c>
      <c r="N870" s="127">
        <f t="shared" si="249"/>
        <v>0</v>
      </c>
      <c r="O870" s="127">
        <f t="shared" si="250"/>
        <v>0</v>
      </c>
      <c r="P870" s="127">
        <f t="shared" si="251"/>
        <v>0</v>
      </c>
      <c r="Q870" s="127">
        <f t="shared" si="252"/>
        <v>0</v>
      </c>
      <c r="R870" s="1">
        <v>0</v>
      </c>
      <c r="S870" s="127">
        <f t="shared" si="253"/>
        <v>0</v>
      </c>
      <c r="T870" s="127">
        <f t="shared" si="246"/>
        <v>0</v>
      </c>
      <c r="U870" s="127">
        <f t="shared" si="254"/>
        <v>0</v>
      </c>
      <c r="W870" s="127">
        <f t="shared" si="255"/>
        <v>0</v>
      </c>
      <c r="X870" s="125">
        <f t="shared" si="260"/>
        <v>0</v>
      </c>
      <c r="Y870" s="125" t="str">
        <f t="shared" si="247"/>
        <v>ok</v>
      </c>
      <c r="Z870" s="125" t="str">
        <f t="shared" si="256"/>
        <v>ok</v>
      </c>
      <c r="AA870" s="125" t="str">
        <f t="shared" si="257"/>
        <v>ok</v>
      </c>
      <c r="AB870" s="125" t="str">
        <f t="shared" si="258"/>
        <v>ok</v>
      </c>
      <c r="AC870" s="125" t="str">
        <f t="shared" si="259"/>
        <v>ok</v>
      </c>
    </row>
    <row r="871" spans="1:29" x14ac:dyDescent="0.2">
      <c r="A871" s="132">
        <f t="shared" si="261"/>
        <v>863</v>
      </c>
      <c r="B871" s="6"/>
      <c r="C871" s="3"/>
      <c r="D871" s="3"/>
      <c r="E871" s="3"/>
      <c r="F871" s="5"/>
      <c r="G871" s="5"/>
      <c r="H871" s="2">
        <v>0</v>
      </c>
      <c r="I871" s="1">
        <v>0</v>
      </c>
      <c r="J871" s="1">
        <v>0</v>
      </c>
      <c r="K871" s="127">
        <f t="shared" si="244"/>
        <v>0</v>
      </c>
      <c r="L871" s="127">
        <f t="shared" si="248"/>
        <v>0</v>
      </c>
      <c r="M871" s="127">
        <f t="shared" si="245"/>
        <v>0</v>
      </c>
      <c r="N871" s="127">
        <f t="shared" si="249"/>
        <v>0</v>
      </c>
      <c r="O871" s="127">
        <f t="shared" si="250"/>
        <v>0</v>
      </c>
      <c r="P871" s="127">
        <f t="shared" si="251"/>
        <v>0</v>
      </c>
      <c r="Q871" s="127">
        <f t="shared" si="252"/>
        <v>0</v>
      </c>
      <c r="R871" s="1">
        <v>0</v>
      </c>
      <c r="S871" s="127">
        <f t="shared" si="253"/>
        <v>0</v>
      </c>
      <c r="T871" s="127">
        <f t="shared" si="246"/>
        <v>0</v>
      </c>
      <c r="U871" s="127">
        <f t="shared" si="254"/>
        <v>0</v>
      </c>
      <c r="W871" s="127">
        <f t="shared" si="255"/>
        <v>0</v>
      </c>
      <c r="X871" s="125">
        <f t="shared" si="260"/>
        <v>0</v>
      </c>
      <c r="Y871" s="125" t="str">
        <f t="shared" si="247"/>
        <v>ok</v>
      </c>
      <c r="Z871" s="125" t="str">
        <f t="shared" si="256"/>
        <v>ok</v>
      </c>
      <c r="AA871" s="125" t="str">
        <f t="shared" si="257"/>
        <v>ok</v>
      </c>
      <c r="AB871" s="125" t="str">
        <f t="shared" si="258"/>
        <v>ok</v>
      </c>
      <c r="AC871" s="125" t="str">
        <f t="shared" si="259"/>
        <v>ok</v>
      </c>
    </row>
    <row r="872" spans="1:29" x14ac:dyDescent="0.2">
      <c r="A872" s="132">
        <f t="shared" si="261"/>
        <v>864</v>
      </c>
      <c r="B872" s="6"/>
      <c r="C872" s="3"/>
      <c r="D872" s="3"/>
      <c r="E872" s="3"/>
      <c r="F872" s="5"/>
      <c r="G872" s="5"/>
      <c r="H872" s="2">
        <v>0</v>
      </c>
      <c r="I872" s="1">
        <v>0</v>
      </c>
      <c r="J872" s="1">
        <v>0</v>
      </c>
      <c r="K872" s="127">
        <f t="shared" si="244"/>
        <v>0</v>
      </c>
      <c r="L872" s="127">
        <f t="shared" si="248"/>
        <v>0</v>
      </c>
      <c r="M872" s="127">
        <f t="shared" si="245"/>
        <v>0</v>
      </c>
      <c r="N872" s="127">
        <f t="shared" si="249"/>
        <v>0</v>
      </c>
      <c r="O872" s="127">
        <f t="shared" si="250"/>
        <v>0</v>
      </c>
      <c r="P872" s="127">
        <f t="shared" si="251"/>
        <v>0</v>
      </c>
      <c r="Q872" s="127">
        <f t="shared" si="252"/>
        <v>0</v>
      </c>
      <c r="R872" s="1">
        <v>0</v>
      </c>
      <c r="S872" s="127">
        <f t="shared" si="253"/>
        <v>0</v>
      </c>
      <c r="T872" s="127">
        <f t="shared" si="246"/>
        <v>0</v>
      </c>
      <c r="U872" s="127">
        <f t="shared" si="254"/>
        <v>0</v>
      </c>
      <c r="W872" s="127">
        <f t="shared" si="255"/>
        <v>0</v>
      </c>
      <c r="X872" s="125">
        <f t="shared" si="260"/>
        <v>0</v>
      </c>
      <c r="Y872" s="125" t="str">
        <f t="shared" si="247"/>
        <v>ok</v>
      </c>
      <c r="Z872" s="125" t="str">
        <f t="shared" si="256"/>
        <v>ok</v>
      </c>
      <c r="AA872" s="125" t="str">
        <f t="shared" si="257"/>
        <v>ok</v>
      </c>
      <c r="AB872" s="125" t="str">
        <f t="shared" si="258"/>
        <v>ok</v>
      </c>
      <c r="AC872" s="125" t="str">
        <f t="shared" si="259"/>
        <v>ok</v>
      </c>
    </row>
    <row r="873" spans="1:29" x14ac:dyDescent="0.2">
      <c r="A873" s="132">
        <f t="shared" si="261"/>
        <v>865</v>
      </c>
      <c r="B873" s="6"/>
      <c r="C873" s="3"/>
      <c r="D873" s="3"/>
      <c r="E873" s="3"/>
      <c r="F873" s="5"/>
      <c r="G873" s="5"/>
      <c r="H873" s="2">
        <v>0</v>
      </c>
      <c r="I873" s="1">
        <v>0</v>
      </c>
      <c r="J873" s="1">
        <v>0</v>
      </c>
      <c r="K873" s="127">
        <f t="shared" si="244"/>
        <v>0</v>
      </c>
      <c r="L873" s="127">
        <f t="shared" si="248"/>
        <v>0</v>
      </c>
      <c r="M873" s="127">
        <f t="shared" si="245"/>
        <v>0</v>
      </c>
      <c r="N873" s="127">
        <f t="shared" si="249"/>
        <v>0</v>
      </c>
      <c r="O873" s="127">
        <f t="shared" si="250"/>
        <v>0</v>
      </c>
      <c r="P873" s="127">
        <f t="shared" si="251"/>
        <v>0</v>
      </c>
      <c r="Q873" s="127">
        <f t="shared" si="252"/>
        <v>0</v>
      </c>
      <c r="R873" s="1">
        <v>0</v>
      </c>
      <c r="S873" s="127">
        <f t="shared" si="253"/>
        <v>0</v>
      </c>
      <c r="T873" s="127">
        <f t="shared" si="246"/>
        <v>0</v>
      </c>
      <c r="U873" s="127">
        <f t="shared" si="254"/>
        <v>0</v>
      </c>
      <c r="W873" s="127">
        <f t="shared" si="255"/>
        <v>0</v>
      </c>
      <c r="X873" s="125">
        <f t="shared" si="260"/>
        <v>0</v>
      </c>
      <c r="Y873" s="125" t="str">
        <f t="shared" si="247"/>
        <v>ok</v>
      </c>
      <c r="Z873" s="125" t="str">
        <f t="shared" si="256"/>
        <v>ok</v>
      </c>
      <c r="AA873" s="125" t="str">
        <f t="shared" si="257"/>
        <v>ok</v>
      </c>
      <c r="AB873" s="125" t="str">
        <f t="shared" si="258"/>
        <v>ok</v>
      </c>
      <c r="AC873" s="125" t="str">
        <f t="shared" si="259"/>
        <v>ok</v>
      </c>
    </row>
    <row r="874" spans="1:29" x14ac:dyDescent="0.2">
      <c r="A874" s="132">
        <f t="shared" si="261"/>
        <v>866</v>
      </c>
      <c r="B874" s="6"/>
      <c r="C874" s="3"/>
      <c r="D874" s="3"/>
      <c r="E874" s="3"/>
      <c r="F874" s="5"/>
      <c r="G874" s="5"/>
      <c r="H874" s="2">
        <v>0</v>
      </c>
      <c r="I874" s="1">
        <v>0</v>
      </c>
      <c r="J874" s="1">
        <v>0</v>
      </c>
      <c r="K874" s="127">
        <f t="shared" si="244"/>
        <v>0</v>
      </c>
      <c r="L874" s="127">
        <f t="shared" si="248"/>
        <v>0</v>
      </c>
      <c r="M874" s="127">
        <f t="shared" si="245"/>
        <v>0</v>
      </c>
      <c r="N874" s="127">
        <f t="shared" si="249"/>
        <v>0</v>
      </c>
      <c r="O874" s="127">
        <f t="shared" si="250"/>
        <v>0</v>
      </c>
      <c r="P874" s="127">
        <f t="shared" si="251"/>
        <v>0</v>
      </c>
      <c r="Q874" s="127">
        <f t="shared" si="252"/>
        <v>0</v>
      </c>
      <c r="R874" s="1">
        <v>0</v>
      </c>
      <c r="S874" s="127">
        <f t="shared" si="253"/>
        <v>0</v>
      </c>
      <c r="T874" s="127">
        <f t="shared" si="246"/>
        <v>0</v>
      </c>
      <c r="U874" s="127">
        <f t="shared" si="254"/>
        <v>0</v>
      </c>
      <c r="W874" s="127">
        <f t="shared" si="255"/>
        <v>0</v>
      </c>
      <c r="X874" s="125">
        <f t="shared" si="260"/>
        <v>0</v>
      </c>
      <c r="Y874" s="125" t="str">
        <f t="shared" si="247"/>
        <v>ok</v>
      </c>
      <c r="Z874" s="125" t="str">
        <f t="shared" si="256"/>
        <v>ok</v>
      </c>
      <c r="AA874" s="125" t="str">
        <f t="shared" si="257"/>
        <v>ok</v>
      </c>
      <c r="AB874" s="125" t="str">
        <f t="shared" si="258"/>
        <v>ok</v>
      </c>
      <c r="AC874" s="125" t="str">
        <f t="shared" si="259"/>
        <v>ok</v>
      </c>
    </row>
    <row r="875" spans="1:29" x14ac:dyDescent="0.2">
      <c r="A875" s="132">
        <f t="shared" si="261"/>
        <v>867</v>
      </c>
      <c r="B875" s="6"/>
      <c r="C875" s="3"/>
      <c r="D875" s="3"/>
      <c r="E875" s="3"/>
      <c r="F875" s="5"/>
      <c r="G875" s="5"/>
      <c r="H875" s="2">
        <v>0</v>
      </c>
      <c r="I875" s="1">
        <v>0</v>
      </c>
      <c r="J875" s="1">
        <v>0</v>
      </c>
      <c r="K875" s="127">
        <f t="shared" si="244"/>
        <v>0</v>
      </c>
      <c r="L875" s="127">
        <f t="shared" si="248"/>
        <v>0</v>
      </c>
      <c r="M875" s="127">
        <f t="shared" si="245"/>
        <v>0</v>
      </c>
      <c r="N875" s="127">
        <f t="shared" si="249"/>
        <v>0</v>
      </c>
      <c r="O875" s="127">
        <f t="shared" si="250"/>
        <v>0</v>
      </c>
      <c r="P875" s="127">
        <f t="shared" si="251"/>
        <v>0</v>
      </c>
      <c r="Q875" s="127">
        <f t="shared" si="252"/>
        <v>0</v>
      </c>
      <c r="R875" s="1">
        <v>0</v>
      </c>
      <c r="S875" s="127">
        <f t="shared" si="253"/>
        <v>0</v>
      </c>
      <c r="T875" s="127">
        <f t="shared" si="246"/>
        <v>0</v>
      </c>
      <c r="U875" s="127">
        <f t="shared" si="254"/>
        <v>0</v>
      </c>
      <c r="W875" s="127">
        <f t="shared" si="255"/>
        <v>0</v>
      </c>
      <c r="X875" s="125">
        <f t="shared" si="260"/>
        <v>0</v>
      </c>
      <c r="Y875" s="125" t="str">
        <f t="shared" si="247"/>
        <v>ok</v>
      </c>
      <c r="Z875" s="125" t="str">
        <f t="shared" si="256"/>
        <v>ok</v>
      </c>
      <c r="AA875" s="125" t="str">
        <f t="shared" si="257"/>
        <v>ok</v>
      </c>
      <c r="AB875" s="125" t="str">
        <f t="shared" si="258"/>
        <v>ok</v>
      </c>
      <c r="AC875" s="125" t="str">
        <f t="shared" si="259"/>
        <v>ok</v>
      </c>
    </row>
    <row r="876" spans="1:29" x14ac:dyDescent="0.2">
      <c r="A876" s="132">
        <f t="shared" si="261"/>
        <v>868</v>
      </c>
      <c r="B876" s="6"/>
      <c r="C876" s="3"/>
      <c r="D876" s="3"/>
      <c r="E876" s="3"/>
      <c r="F876" s="5"/>
      <c r="G876" s="5"/>
      <c r="H876" s="2">
        <v>0</v>
      </c>
      <c r="I876" s="1">
        <v>0</v>
      </c>
      <c r="J876" s="1">
        <v>0</v>
      </c>
      <c r="K876" s="127">
        <f t="shared" si="244"/>
        <v>0</v>
      </c>
      <c r="L876" s="127">
        <f t="shared" si="248"/>
        <v>0</v>
      </c>
      <c r="M876" s="127">
        <f t="shared" si="245"/>
        <v>0</v>
      </c>
      <c r="N876" s="127">
        <f t="shared" si="249"/>
        <v>0</v>
      </c>
      <c r="O876" s="127">
        <f t="shared" si="250"/>
        <v>0</v>
      </c>
      <c r="P876" s="127">
        <f t="shared" si="251"/>
        <v>0</v>
      </c>
      <c r="Q876" s="127">
        <f t="shared" si="252"/>
        <v>0</v>
      </c>
      <c r="R876" s="1">
        <v>0</v>
      </c>
      <c r="S876" s="127">
        <f t="shared" si="253"/>
        <v>0</v>
      </c>
      <c r="T876" s="127">
        <f t="shared" si="246"/>
        <v>0</v>
      </c>
      <c r="U876" s="127">
        <f t="shared" si="254"/>
        <v>0</v>
      </c>
      <c r="W876" s="127">
        <f t="shared" si="255"/>
        <v>0</v>
      </c>
      <c r="X876" s="125">
        <f t="shared" si="260"/>
        <v>0</v>
      </c>
      <c r="Y876" s="125" t="str">
        <f t="shared" si="247"/>
        <v>ok</v>
      </c>
      <c r="Z876" s="125" t="str">
        <f t="shared" si="256"/>
        <v>ok</v>
      </c>
      <c r="AA876" s="125" t="str">
        <f t="shared" si="257"/>
        <v>ok</v>
      </c>
      <c r="AB876" s="125" t="str">
        <f t="shared" si="258"/>
        <v>ok</v>
      </c>
      <c r="AC876" s="125" t="str">
        <f t="shared" si="259"/>
        <v>ok</v>
      </c>
    </row>
    <row r="877" spans="1:29" x14ac:dyDescent="0.2">
      <c r="A877" s="132">
        <f t="shared" si="261"/>
        <v>869</v>
      </c>
      <c r="B877" s="6"/>
      <c r="C877" s="3"/>
      <c r="D877" s="3"/>
      <c r="E877" s="3"/>
      <c r="F877" s="5"/>
      <c r="G877" s="5"/>
      <c r="H877" s="2">
        <v>0</v>
      </c>
      <c r="I877" s="1">
        <v>0</v>
      </c>
      <c r="J877" s="1">
        <v>0</v>
      </c>
      <c r="K877" s="127">
        <f t="shared" si="244"/>
        <v>0</v>
      </c>
      <c r="L877" s="127">
        <f t="shared" si="248"/>
        <v>0</v>
      </c>
      <c r="M877" s="127">
        <f t="shared" si="245"/>
        <v>0</v>
      </c>
      <c r="N877" s="127">
        <f t="shared" si="249"/>
        <v>0</v>
      </c>
      <c r="O877" s="127">
        <f t="shared" si="250"/>
        <v>0</v>
      </c>
      <c r="P877" s="127">
        <f t="shared" si="251"/>
        <v>0</v>
      </c>
      <c r="Q877" s="127">
        <f t="shared" si="252"/>
        <v>0</v>
      </c>
      <c r="R877" s="1">
        <v>0</v>
      </c>
      <c r="S877" s="127">
        <f t="shared" si="253"/>
        <v>0</v>
      </c>
      <c r="T877" s="127">
        <f t="shared" si="246"/>
        <v>0</v>
      </c>
      <c r="U877" s="127">
        <f t="shared" si="254"/>
        <v>0</v>
      </c>
      <c r="W877" s="127">
        <f t="shared" si="255"/>
        <v>0</v>
      </c>
      <c r="X877" s="125">
        <f t="shared" si="260"/>
        <v>0</v>
      </c>
      <c r="Y877" s="125" t="str">
        <f t="shared" si="247"/>
        <v>ok</v>
      </c>
      <c r="Z877" s="125" t="str">
        <f t="shared" si="256"/>
        <v>ok</v>
      </c>
      <c r="AA877" s="125" t="str">
        <f t="shared" si="257"/>
        <v>ok</v>
      </c>
      <c r="AB877" s="125" t="str">
        <f t="shared" si="258"/>
        <v>ok</v>
      </c>
      <c r="AC877" s="125" t="str">
        <f t="shared" si="259"/>
        <v>ok</v>
      </c>
    </row>
    <row r="878" spans="1:29" x14ac:dyDescent="0.2">
      <c r="A878" s="132">
        <f t="shared" si="261"/>
        <v>870</v>
      </c>
      <c r="B878" s="6"/>
      <c r="C878" s="3"/>
      <c r="D878" s="3"/>
      <c r="E878" s="3"/>
      <c r="F878" s="5"/>
      <c r="G878" s="5"/>
      <c r="H878" s="2">
        <v>0</v>
      </c>
      <c r="I878" s="1">
        <v>0</v>
      </c>
      <c r="J878" s="1">
        <v>0</v>
      </c>
      <c r="K878" s="127">
        <f t="shared" si="244"/>
        <v>0</v>
      </c>
      <c r="L878" s="127">
        <f t="shared" si="248"/>
        <v>0</v>
      </c>
      <c r="M878" s="127">
        <f t="shared" si="245"/>
        <v>0</v>
      </c>
      <c r="N878" s="127">
        <f t="shared" si="249"/>
        <v>0</v>
      </c>
      <c r="O878" s="127">
        <f t="shared" si="250"/>
        <v>0</v>
      </c>
      <c r="P878" s="127">
        <f t="shared" si="251"/>
        <v>0</v>
      </c>
      <c r="Q878" s="127">
        <f t="shared" si="252"/>
        <v>0</v>
      </c>
      <c r="R878" s="1">
        <v>0</v>
      </c>
      <c r="S878" s="127">
        <f t="shared" si="253"/>
        <v>0</v>
      </c>
      <c r="T878" s="127">
        <f t="shared" si="246"/>
        <v>0</v>
      </c>
      <c r="U878" s="127">
        <f t="shared" si="254"/>
        <v>0</v>
      </c>
      <c r="W878" s="127">
        <f t="shared" si="255"/>
        <v>0</v>
      </c>
      <c r="X878" s="125">
        <f t="shared" si="260"/>
        <v>0</v>
      </c>
      <c r="Y878" s="125" t="str">
        <f t="shared" si="247"/>
        <v>ok</v>
      </c>
      <c r="Z878" s="125" t="str">
        <f t="shared" si="256"/>
        <v>ok</v>
      </c>
      <c r="AA878" s="125" t="str">
        <f t="shared" si="257"/>
        <v>ok</v>
      </c>
      <c r="AB878" s="125" t="str">
        <f t="shared" si="258"/>
        <v>ok</v>
      </c>
      <c r="AC878" s="125" t="str">
        <f t="shared" si="259"/>
        <v>ok</v>
      </c>
    </row>
    <row r="879" spans="1:29" x14ac:dyDescent="0.2">
      <c r="A879" s="132">
        <f t="shared" si="261"/>
        <v>871</v>
      </c>
      <c r="B879" s="6"/>
      <c r="C879" s="3"/>
      <c r="D879" s="3"/>
      <c r="E879" s="3"/>
      <c r="F879" s="5"/>
      <c r="G879" s="5"/>
      <c r="H879" s="2">
        <v>0</v>
      </c>
      <c r="I879" s="1">
        <v>0</v>
      </c>
      <c r="J879" s="1">
        <v>0</v>
      </c>
      <c r="K879" s="127">
        <f t="shared" si="244"/>
        <v>0</v>
      </c>
      <c r="L879" s="127">
        <f t="shared" si="248"/>
        <v>0</v>
      </c>
      <c r="M879" s="127">
        <f t="shared" si="245"/>
        <v>0</v>
      </c>
      <c r="N879" s="127">
        <f t="shared" si="249"/>
        <v>0</v>
      </c>
      <c r="O879" s="127">
        <f t="shared" si="250"/>
        <v>0</v>
      </c>
      <c r="P879" s="127">
        <f t="shared" si="251"/>
        <v>0</v>
      </c>
      <c r="Q879" s="127">
        <f t="shared" si="252"/>
        <v>0</v>
      </c>
      <c r="R879" s="1">
        <v>0</v>
      </c>
      <c r="S879" s="127">
        <f t="shared" si="253"/>
        <v>0</v>
      </c>
      <c r="T879" s="127">
        <f t="shared" si="246"/>
        <v>0</v>
      </c>
      <c r="U879" s="127">
        <f t="shared" si="254"/>
        <v>0</v>
      </c>
      <c r="W879" s="127">
        <f t="shared" si="255"/>
        <v>0</v>
      </c>
      <c r="X879" s="125">
        <f t="shared" si="260"/>
        <v>0</v>
      </c>
      <c r="Y879" s="125" t="str">
        <f t="shared" si="247"/>
        <v>ok</v>
      </c>
      <c r="Z879" s="125" t="str">
        <f t="shared" si="256"/>
        <v>ok</v>
      </c>
      <c r="AA879" s="125" t="str">
        <f t="shared" si="257"/>
        <v>ok</v>
      </c>
      <c r="AB879" s="125" t="str">
        <f t="shared" si="258"/>
        <v>ok</v>
      </c>
      <c r="AC879" s="125" t="str">
        <f t="shared" si="259"/>
        <v>ok</v>
      </c>
    </row>
    <row r="880" spans="1:29" x14ac:dyDescent="0.2">
      <c r="A880" s="132">
        <f t="shared" si="261"/>
        <v>872</v>
      </c>
      <c r="B880" s="6"/>
      <c r="C880" s="3"/>
      <c r="D880" s="3"/>
      <c r="E880" s="3"/>
      <c r="F880" s="5"/>
      <c r="G880" s="5"/>
      <c r="H880" s="2">
        <v>0</v>
      </c>
      <c r="I880" s="1">
        <v>0</v>
      </c>
      <c r="J880" s="1">
        <v>0</v>
      </c>
      <c r="K880" s="127">
        <f t="shared" si="244"/>
        <v>0</v>
      </c>
      <c r="L880" s="127">
        <f t="shared" si="248"/>
        <v>0</v>
      </c>
      <c r="M880" s="127">
        <f t="shared" si="245"/>
        <v>0</v>
      </c>
      <c r="N880" s="127">
        <f t="shared" si="249"/>
        <v>0</v>
      </c>
      <c r="O880" s="127">
        <f t="shared" si="250"/>
        <v>0</v>
      </c>
      <c r="P880" s="127">
        <f t="shared" si="251"/>
        <v>0</v>
      </c>
      <c r="Q880" s="127">
        <f t="shared" si="252"/>
        <v>0</v>
      </c>
      <c r="R880" s="1">
        <v>0</v>
      </c>
      <c r="S880" s="127">
        <f t="shared" si="253"/>
        <v>0</v>
      </c>
      <c r="T880" s="127">
        <f t="shared" si="246"/>
        <v>0</v>
      </c>
      <c r="U880" s="127">
        <f t="shared" si="254"/>
        <v>0</v>
      </c>
      <c r="W880" s="127">
        <f t="shared" si="255"/>
        <v>0</v>
      </c>
      <c r="X880" s="125">
        <f t="shared" si="260"/>
        <v>0</v>
      </c>
      <c r="Y880" s="125" t="str">
        <f t="shared" si="247"/>
        <v>ok</v>
      </c>
      <c r="Z880" s="125" t="str">
        <f t="shared" si="256"/>
        <v>ok</v>
      </c>
      <c r="AA880" s="125" t="str">
        <f t="shared" si="257"/>
        <v>ok</v>
      </c>
      <c r="AB880" s="125" t="str">
        <f t="shared" si="258"/>
        <v>ok</v>
      </c>
      <c r="AC880" s="125" t="str">
        <f t="shared" si="259"/>
        <v>ok</v>
      </c>
    </row>
    <row r="881" spans="1:29" x14ac:dyDescent="0.2">
      <c r="A881" s="132">
        <f t="shared" si="261"/>
        <v>873</v>
      </c>
      <c r="B881" s="6"/>
      <c r="C881" s="3"/>
      <c r="D881" s="3"/>
      <c r="E881" s="3"/>
      <c r="F881" s="5"/>
      <c r="G881" s="5"/>
      <c r="H881" s="2">
        <v>0</v>
      </c>
      <c r="I881" s="1">
        <v>0</v>
      </c>
      <c r="J881" s="1">
        <v>0</v>
      </c>
      <c r="K881" s="127">
        <f t="shared" si="244"/>
        <v>0</v>
      </c>
      <c r="L881" s="127">
        <f t="shared" si="248"/>
        <v>0</v>
      </c>
      <c r="M881" s="127">
        <f t="shared" si="245"/>
        <v>0</v>
      </c>
      <c r="N881" s="127">
        <f t="shared" si="249"/>
        <v>0</v>
      </c>
      <c r="O881" s="127">
        <f t="shared" si="250"/>
        <v>0</v>
      </c>
      <c r="P881" s="127">
        <f t="shared" si="251"/>
        <v>0</v>
      </c>
      <c r="Q881" s="127">
        <f t="shared" si="252"/>
        <v>0</v>
      </c>
      <c r="R881" s="1">
        <v>0</v>
      </c>
      <c r="S881" s="127">
        <f t="shared" si="253"/>
        <v>0</v>
      </c>
      <c r="T881" s="127">
        <f t="shared" si="246"/>
        <v>0</v>
      </c>
      <c r="U881" s="127">
        <f t="shared" si="254"/>
        <v>0</v>
      </c>
      <c r="W881" s="127">
        <f t="shared" si="255"/>
        <v>0</v>
      </c>
      <c r="X881" s="125">
        <f t="shared" si="260"/>
        <v>0</v>
      </c>
      <c r="Y881" s="125" t="str">
        <f t="shared" si="247"/>
        <v>ok</v>
      </c>
      <c r="Z881" s="125" t="str">
        <f t="shared" si="256"/>
        <v>ok</v>
      </c>
      <c r="AA881" s="125" t="str">
        <f t="shared" si="257"/>
        <v>ok</v>
      </c>
      <c r="AB881" s="125" t="str">
        <f t="shared" si="258"/>
        <v>ok</v>
      </c>
      <c r="AC881" s="125" t="str">
        <f t="shared" si="259"/>
        <v>ok</v>
      </c>
    </row>
    <row r="882" spans="1:29" x14ac:dyDescent="0.2">
      <c r="A882" s="132">
        <f t="shared" si="261"/>
        <v>874</v>
      </c>
      <c r="B882" s="6"/>
      <c r="C882" s="3"/>
      <c r="D882" s="3"/>
      <c r="E882" s="3"/>
      <c r="F882" s="5"/>
      <c r="G882" s="5"/>
      <c r="H882" s="2">
        <v>0</v>
      </c>
      <c r="I882" s="1">
        <v>0</v>
      </c>
      <c r="J882" s="1">
        <v>0</v>
      </c>
      <c r="K882" s="127">
        <f t="shared" si="244"/>
        <v>0</v>
      </c>
      <c r="L882" s="127">
        <f t="shared" si="248"/>
        <v>0</v>
      </c>
      <c r="M882" s="127">
        <f t="shared" si="245"/>
        <v>0</v>
      </c>
      <c r="N882" s="127">
        <f t="shared" si="249"/>
        <v>0</v>
      </c>
      <c r="O882" s="127">
        <f t="shared" si="250"/>
        <v>0</v>
      </c>
      <c r="P882" s="127">
        <f t="shared" si="251"/>
        <v>0</v>
      </c>
      <c r="Q882" s="127">
        <f t="shared" si="252"/>
        <v>0</v>
      </c>
      <c r="R882" s="1">
        <v>0</v>
      </c>
      <c r="S882" s="127">
        <f t="shared" si="253"/>
        <v>0</v>
      </c>
      <c r="T882" s="127">
        <f t="shared" si="246"/>
        <v>0</v>
      </c>
      <c r="U882" s="127">
        <f t="shared" si="254"/>
        <v>0</v>
      </c>
      <c r="W882" s="127">
        <f t="shared" si="255"/>
        <v>0</v>
      </c>
      <c r="X882" s="125">
        <f t="shared" si="260"/>
        <v>0</v>
      </c>
      <c r="Y882" s="125" t="str">
        <f t="shared" si="247"/>
        <v>ok</v>
      </c>
      <c r="Z882" s="125" t="str">
        <f t="shared" si="256"/>
        <v>ok</v>
      </c>
      <c r="AA882" s="125" t="str">
        <f t="shared" si="257"/>
        <v>ok</v>
      </c>
      <c r="AB882" s="125" t="str">
        <f t="shared" si="258"/>
        <v>ok</v>
      </c>
      <c r="AC882" s="125" t="str">
        <f t="shared" si="259"/>
        <v>ok</v>
      </c>
    </row>
    <row r="883" spans="1:29" x14ac:dyDescent="0.2">
      <c r="A883" s="132">
        <f t="shared" si="261"/>
        <v>875</v>
      </c>
      <c r="B883" s="6"/>
      <c r="C883" s="3"/>
      <c r="D883" s="3"/>
      <c r="E883" s="3"/>
      <c r="F883" s="5"/>
      <c r="G883" s="5"/>
      <c r="H883" s="2">
        <v>0</v>
      </c>
      <c r="I883" s="1">
        <v>0</v>
      </c>
      <c r="J883" s="1">
        <v>0</v>
      </c>
      <c r="K883" s="127">
        <f t="shared" si="244"/>
        <v>0</v>
      </c>
      <c r="L883" s="127">
        <f t="shared" si="248"/>
        <v>0</v>
      </c>
      <c r="M883" s="127">
        <f t="shared" si="245"/>
        <v>0</v>
      </c>
      <c r="N883" s="127">
        <f t="shared" si="249"/>
        <v>0</v>
      </c>
      <c r="O883" s="127">
        <f t="shared" si="250"/>
        <v>0</v>
      </c>
      <c r="P883" s="127">
        <f t="shared" si="251"/>
        <v>0</v>
      </c>
      <c r="Q883" s="127">
        <f t="shared" si="252"/>
        <v>0</v>
      </c>
      <c r="R883" s="1">
        <v>0</v>
      </c>
      <c r="S883" s="127">
        <f t="shared" si="253"/>
        <v>0</v>
      </c>
      <c r="T883" s="127">
        <f t="shared" si="246"/>
        <v>0</v>
      </c>
      <c r="U883" s="127">
        <f t="shared" si="254"/>
        <v>0</v>
      </c>
      <c r="W883" s="127">
        <f t="shared" si="255"/>
        <v>0</v>
      </c>
      <c r="X883" s="125">
        <f t="shared" si="260"/>
        <v>0</v>
      </c>
      <c r="Y883" s="125" t="str">
        <f t="shared" si="247"/>
        <v>ok</v>
      </c>
      <c r="Z883" s="125" t="str">
        <f t="shared" si="256"/>
        <v>ok</v>
      </c>
      <c r="AA883" s="125" t="str">
        <f t="shared" si="257"/>
        <v>ok</v>
      </c>
      <c r="AB883" s="125" t="str">
        <f t="shared" si="258"/>
        <v>ok</v>
      </c>
      <c r="AC883" s="125" t="str">
        <f t="shared" si="259"/>
        <v>ok</v>
      </c>
    </row>
    <row r="884" spans="1:29" x14ac:dyDescent="0.2">
      <c r="A884" s="132">
        <f t="shared" si="261"/>
        <v>876</v>
      </c>
      <c r="B884" s="6"/>
      <c r="C884" s="3"/>
      <c r="D884" s="3"/>
      <c r="E884" s="3"/>
      <c r="F884" s="5"/>
      <c r="G884" s="5"/>
      <c r="H884" s="2">
        <v>0</v>
      </c>
      <c r="I884" s="1">
        <v>0</v>
      </c>
      <c r="J884" s="1">
        <v>0</v>
      </c>
      <c r="K884" s="127">
        <f t="shared" si="244"/>
        <v>0</v>
      </c>
      <c r="L884" s="127">
        <f t="shared" si="248"/>
        <v>0</v>
      </c>
      <c r="M884" s="127">
        <f t="shared" si="245"/>
        <v>0</v>
      </c>
      <c r="N884" s="127">
        <f t="shared" si="249"/>
        <v>0</v>
      </c>
      <c r="O884" s="127">
        <f t="shared" si="250"/>
        <v>0</v>
      </c>
      <c r="P884" s="127">
        <f t="shared" si="251"/>
        <v>0</v>
      </c>
      <c r="Q884" s="127">
        <f t="shared" si="252"/>
        <v>0</v>
      </c>
      <c r="R884" s="1">
        <v>0</v>
      </c>
      <c r="S884" s="127">
        <f t="shared" si="253"/>
        <v>0</v>
      </c>
      <c r="T884" s="127">
        <f t="shared" si="246"/>
        <v>0</v>
      </c>
      <c r="U884" s="127">
        <f t="shared" si="254"/>
        <v>0</v>
      </c>
      <c r="W884" s="127">
        <f t="shared" si="255"/>
        <v>0</v>
      </c>
      <c r="X884" s="125">
        <f t="shared" si="260"/>
        <v>0</v>
      </c>
      <c r="Y884" s="125" t="str">
        <f t="shared" si="247"/>
        <v>ok</v>
      </c>
      <c r="Z884" s="125" t="str">
        <f t="shared" si="256"/>
        <v>ok</v>
      </c>
      <c r="AA884" s="125" t="str">
        <f t="shared" si="257"/>
        <v>ok</v>
      </c>
      <c r="AB884" s="125" t="str">
        <f t="shared" si="258"/>
        <v>ok</v>
      </c>
      <c r="AC884" s="125" t="str">
        <f t="shared" si="259"/>
        <v>ok</v>
      </c>
    </row>
    <row r="885" spans="1:29" x14ac:dyDescent="0.2">
      <c r="A885" s="132">
        <f t="shared" si="261"/>
        <v>877</v>
      </c>
      <c r="B885" s="6"/>
      <c r="C885" s="3"/>
      <c r="D885" s="3"/>
      <c r="E885" s="3"/>
      <c r="F885" s="5"/>
      <c r="G885" s="5"/>
      <c r="H885" s="2">
        <v>0</v>
      </c>
      <c r="I885" s="1">
        <v>0</v>
      </c>
      <c r="J885" s="1">
        <v>0</v>
      </c>
      <c r="K885" s="127">
        <f t="shared" si="244"/>
        <v>0</v>
      </c>
      <c r="L885" s="127">
        <f t="shared" si="248"/>
        <v>0</v>
      </c>
      <c r="M885" s="127">
        <f t="shared" si="245"/>
        <v>0</v>
      </c>
      <c r="N885" s="127">
        <f t="shared" si="249"/>
        <v>0</v>
      </c>
      <c r="O885" s="127">
        <f t="shared" si="250"/>
        <v>0</v>
      </c>
      <c r="P885" s="127">
        <f t="shared" si="251"/>
        <v>0</v>
      </c>
      <c r="Q885" s="127">
        <f t="shared" si="252"/>
        <v>0</v>
      </c>
      <c r="R885" s="1">
        <v>0</v>
      </c>
      <c r="S885" s="127">
        <f t="shared" si="253"/>
        <v>0</v>
      </c>
      <c r="T885" s="127">
        <f t="shared" si="246"/>
        <v>0</v>
      </c>
      <c r="U885" s="127">
        <f t="shared" si="254"/>
        <v>0</v>
      </c>
      <c r="W885" s="127">
        <f t="shared" si="255"/>
        <v>0</v>
      </c>
      <c r="X885" s="125">
        <f t="shared" si="260"/>
        <v>0</v>
      </c>
      <c r="Y885" s="125" t="str">
        <f t="shared" si="247"/>
        <v>ok</v>
      </c>
      <c r="Z885" s="125" t="str">
        <f t="shared" si="256"/>
        <v>ok</v>
      </c>
      <c r="AA885" s="125" t="str">
        <f t="shared" si="257"/>
        <v>ok</v>
      </c>
      <c r="AB885" s="125" t="str">
        <f t="shared" si="258"/>
        <v>ok</v>
      </c>
      <c r="AC885" s="125" t="str">
        <f t="shared" si="259"/>
        <v>ok</v>
      </c>
    </row>
    <row r="886" spans="1:29" x14ac:dyDescent="0.2">
      <c r="A886" s="132">
        <f t="shared" si="261"/>
        <v>878</v>
      </c>
      <c r="B886" s="6"/>
      <c r="C886" s="3"/>
      <c r="D886" s="3"/>
      <c r="E886" s="3"/>
      <c r="F886" s="5"/>
      <c r="G886" s="5"/>
      <c r="H886" s="2">
        <v>0</v>
      </c>
      <c r="I886" s="1">
        <v>0</v>
      </c>
      <c r="J886" s="1">
        <v>0</v>
      </c>
      <c r="K886" s="127">
        <f t="shared" si="244"/>
        <v>0</v>
      </c>
      <c r="L886" s="127">
        <f t="shared" si="248"/>
        <v>0</v>
      </c>
      <c r="M886" s="127">
        <f t="shared" si="245"/>
        <v>0</v>
      </c>
      <c r="N886" s="127">
        <f t="shared" si="249"/>
        <v>0</v>
      </c>
      <c r="O886" s="127">
        <f t="shared" si="250"/>
        <v>0</v>
      </c>
      <c r="P886" s="127">
        <f t="shared" si="251"/>
        <v>0</v>
      </c>
      <c r="Q886" s="127">
        <f t="shared" si="252"/>
        <v>0</v>
      </c>
      <c r="R886" s="1">
        <v>0</v>
      </c>
      <c r="S886" s="127">
        <f t="shared" si="253"/>
        <v>0</v>
      </c>
      <c r="T886" s="127">
        <f t="shared" si="246"/>
        <v>0</v>
      </c>
      <c r="U886" s="127">
        <f t="shared" si="254"/>
        <v>0</v>
      </c>
      <c r="W886" s="127">
        <f t="shared" si="255"/>
        <v>0</v>
      </c>
      <c r="X886" s="125">
        <f t="shared" si="260"/>
        <v>0</v>
      </c>
      <c r="Y886" s="125" t="str">
        <f t="shared" si="247"/>
        <v>ok</v>
      </c>
      <c r="Z886" s="125" t="str">
        <f t="shared" si="256"/>
        <v>ok</v>
      </c>
      <c r="AA886" s="125" t="str">
        <f t="shared" si="257"/>
        <v>ok</v>
      </c>
      <c r="AB886" s="125" t="str">
        <f t="shared" si="258"/>
        <v>ok</v>
      </c>
      <c r="AC886" s="125" t="str">
        <f t="shared" si="259"/>
        <v>ok</v>
      </c>
    </row>
    <row r="887" spans="1:29" x14ac:dyDescent="0.2">
      <c r="A887" s="132">
        <f t="shared" si="261"/>
        <v>879</v>
      </c>
      <c r="B887" s="6"/>
      <c r="C887" s="3"/>
      <c r="D887" s="3"/>
      <c r="E887" s="3"/>
      <c r="F887" s="5"/>
      <c r="G887" s="5"/>
      <c r="H887" s="2">
        <v>0</v>
      </c>
      <c r="I887" s="1">
        <v>0</v>
      </c>
      <c r="J887" s="1">
        <v>0</v>
      </c>
      <c r="K887" s="127">
        <f t="shared" si="244"/>
        <v>0</v>
      </c>
      <c r="L887" s="127">
        <f t="shared" si="248"/>
        <v>0</v>
      </c>
      <c r="M887" s="127">
        <f t="shared" si="245"/>
        <v>0</v>
      </c>
      <c r="N887" s="127">
        <f t="shared" si="249"/>
        <v>0</v>
      </c>
      <c r="O887" s="127">
        <f t="shared" si="250"/>
        <v>0</v>
      </c>
      <c r="P887" s="127">
        <f t="shared" si="251"/>
        <v>0</v>
      </c>
      <c r="Q887" s="127">
        <f t="shared" si="252"/>
        <v>0</v>
      </c>
      <c r="R887" s="1">
        <v>0</v>
      </c>
      <c r="S887" s="127">
        <f t="shared" si="253"/>
        <v>0</v>
      </c>
      <c r="T887" s="127">
        <f t="shared" si="246"/>
        <v>0</v>
      </c>
      <c r="U887" s="127">
        <f t="shared" si="254"/>
        <v>0</v>
      </c>
      <c r="W887" s="127">
        <f t="shared" si="255"/>
        <v>0</v>
      </c>
      <c r="X887" s="125">
        <f t="shared" si="260"/>
        <v>0</v>
      </c>
      <c r="Y887" s="125" t="str">
        <f t="shared" si="247"/>
        <v>ok</v>
      </c>
      <c r="Z887" s="125" t="str">
        <f t="shared" si="256"/>
        <v>ok</v>
      </c>
      <c r="AA887" s="125" t="str">
        <f t="shared" si="257"/>
        <v>ok</v>
      </c>
      <c r="AB887" s="125" t="str">
        <f t="shared" si="258"/>
        <v>ok</v>
      </c>
      <c r="AC887" s="125" t="str">
        <f t="shared" si="259"/>
        <v>ok</v>
      </c>
    </row>
    <row r="888" spans="1:29" x14ac:dyDescent="0.2">
      <c r="A888" s="132">
        <f t="shared" si="261"/>
        <v>880</v>
      </c>
      <c r="B888" s="6"/>
      <c r="C888" s="3"/>
      <c r="D888" s="3"/>
      <c r="E888" s="3"/>
      <c r="F888" s="5"/>
      <c r="G888" s="5"/>
      <c r="H888" s="2">
        <v>0</v>
      </c>
      <c r="I888" s="1">
        <v>0</v>
      </c>
      <c r="J888" s="1">
        <v>0</v>
      </c>
      <c r="K888" s="127">
        <f t="shared" si="244"/>
        <v>0</v>
      </c>
      <c r="L888" s="127">
        <f t="shared" si="248"/>
        <v>0</v>
      </c>
      <c r="M888" s="127">
        <f t="shared" si="245"/>
        <v>0</v>
      </c>
      <c r="N888" s="127">
        <f t="shared" si="249"/>
        <v>0</v>
      </c>
      <c r="O888" s="127">
        <f t="shared" si="250"/>
        <v>0</v>
      </c>
      <c r="P888" s="127">
        <f t="shared" si="251"/>
        <v>0</v>
      </c>
      <c r="Q888" s="127">
        <f t="shared" si="252"/>
        <v>0</v>
      </c>
      <c r="R888" s="1">
        <v>0</v>
      </c>
      <c r="S888" s="127">
        <f t="shared" si="253"/>
        <v>0</v>
      </c>
      <c r="T888" s="127">
        <f t="shared" si="246"/>
        <v>0</v>
      </c>
      <c r="U888" s="127">
        <f t="shared" si="254"/>
        <v>0</v>
      </c>
      <c r="W888" s="127">
        <f t="shared" si="255"/>
        <v>0</v>
      </c>
      <c r="X888" s="125">
        <f t="shared" si="260"/>
        <v>0</v>
      </c>
      <c r="Y888" s="125" t="str">
        <f t="shared" si="247"/>
        <v>ok</v>
      </c>
      <c r="Z888" s="125" t="str">
        <f t="shared" si="256"/>
        <v>ok</v>
      </c>
      <c r="AA888" s="125" t="str">
        <f t="shared" si="257"/>
        <v>ok</v>
      </c>
      <c r="AB888" s="125" t="str">
        <f t="shared" si="258"/>
        <v>ok</v>
      </c>
      <c r="AC888" s="125" t="str">
        <f t="shared" si="259"/>
        <v>ok</v>
      </c>
    </row>
    <row r="889" spans="1:29" x14ac:dyDescent="0.2">
      <c r="A889" s="132">
        <f t="shared" si="261"/>
        <v>881</v>
      </c>
      <c r="B889" s="6"/>
      <c r="C889" s="3"/>
      <c r="D889" s="3"/>
      <c r="E889" s="3"/>
      <c r="F889" s="5"/>
      <c r="G889" s="5"/>
      <c r="H889" s="2">
        <v>0</v>
      </c>
      <c r="I889" s="1">
        <v>0</v>
      </c>
      <c r="J889" s="1">
        <v>0</v>
      </c>
      <c r="K889" s="127">
        <f t="shared" si="244"/>
        <v>0</v>
      </c>
      <c r="L889" s="127">
        <f t="shared" si="248"/>
        <v>0</v>
      </c>
      <c r="M889" s="127">
        <f t="shared" si="245"/>
        <v>0</v>
      </c>
      <c r="N889" s="127">
        <f t="shared" si="249"/>
        <v>0</v>
      </c>
      <c r="O889" s="127">
        <f t="shared" si="250"/>
        <v>0</v>
      </c>
      <c r="P889" s="127">
        <f t="shared" si="251"/>
        <v>0</v>
      </c>
      <c r="Q889" s="127">
        <f t="shared" si="252"/>
        <v>0</v>
      </c>
      <c r="R889" s="1">
        <v>0</v>
      </c>
      <c r="S889" s="127">
        <f t="shared" si="253"/>
        <v>0</v>
      </c>
      <c r="T889" s="127">
        <f t="shared" si="246"/>
        <v>0</v>
      </c>
      <c r="U889" s="127">
        <f t="shared" si="254"/>
        <v>0</v>
      </c>
      <c r="W889" s="127">
        <f t="shared" si="255"/>
        <v>0</v>
      </c>
      <c r="X889" s="125">
        <f t="shared" si="260"/>
        <v>0</v>
      </c>
      <c r="Y889" s="125" t="str">
        <f t="shared" si="247"/>
        <v>ok</v>
      </c>
      <c r="Z889" s="125" t="str">
        <f t="shared" si="256"/>
        <v>ok</v>
      </c>
      <c r="AA889" s="125" t="str">
        <f t="shared" si="257"/>
        <v>ok</v>
      </c>
      <c r="AB889" s="125" t="str">
        <f t="shared" si="258"/>
        <v>ok</v>
      </c>
      <c r="AC889" s="125" t="str">
        <f t="shared" si="259"/>
        <v>ok</v>
      </c>
    </row>
    <row r="890" spans="1:29" x14ac:dyDescent="0.2">
      <c r="A890" s="132">
        <f t="shared" si="261"/>
        <v>882</v>
      </c>
      <c r="B890" s="6"/>
      <c r="C890" s="3"/>
      <c r="D890" s="3"/>
      <c r="E890" s="3"/>
      <c r="F890" s="5"/>
      <c r="G890" s="5"/>
      <c r="H890" s="2">
        <v>0</v>
      </c>
      <c r="I890" s="1">
        <v>0</v>
      </c>
      <c r="J890" s="1">
        <v>0</v>
      </c>
      <c r="K890" s="127">
        <f t="shared" si="244"/>
        <v>0</v>
      </c>
      <c r="L890" s="127">
        <f t="shared" si="248"/>
        <v>0</v>
      </c>
      <c r="M890" s="127">
        <f t="shared" si="245"/>
        <v>0</v>
      </c>
      <c r="N890" s="127">
        <f t="shared" si="249"/>
        <v>0</v>
      </c>
      <c r="O890" s="127">
        <f t="shared" si="250"/>
        <v>0</v>
      </c>
      <c r="P890" s="127">
        <f t="shared" si="251"/>
        <v>0</v>
      </c>
      <c r="Q890" s="127">
        <f t="shared" si="252"/>
        <v>0</v>
      </c>
      <c r="R890" s="1">
        <v>0</v>
      </c>
      <c r="S890" s="127">
        <f t="shared" si="253"/>
        <v>0</v>
      </c>
      <c r="T890" s="127">
        <f t="shared" si="246"/>
        <v>0</v>
      </c>
      <c r="U890" s="127">
        <f t="shared" si="254"/>
        <v>0</v>
      </c>
      <c r="W890" s="127">
        <f t="shared" si="255"/>
        <v>0</v>
      </c>
      <c r="X890" s="125">
        <f t="shared" si="260"/>
        <v>0</v>
      </c>
      <c r="Y890" s="125" t="str">
        <f t="shared" si="247"/>
        <v>ok</v>
      </c>
      <c r="Z890" s="125" t="str">
        <f t="shared" si="256"/>
        <v>ok</v>
      </c>
      <c r="AA890" s="125" t="str">
        <f t="shared" si="257"/>
        <v>ok</v>
      </c>
      <c r="AB890" s="125" t="str">
        <f t="shared" si="258"/>
        <v>ok</v>
      </c>
      <c r="AC890" s="125" t="str">
        <f t="shared" si="259"/>
        <v>ok</v>
      </c>
    </row>
    <row r="891" spans="1:29" x14ac:dyDescent="0.2">
      <c r="A891" s="132">
        <f t="shared" si="261"/>
        <v>883</v>
      </c>
      <c r="B891" s="6"/>
      <c r="C891" s="3"/>
      <c r="D891" s="3"/>
      <c r="E891" s="3"/>
      <c r="F891" s="5"/>
      <c r="G891" s="5"/>
      <c r="H891" s="2">
        <v>0</v>
      </c>
      <c r="I891" s="1">
        <v>0</v>
      </c>
      <c r="J891" s="1">
        <v>0</v>
      </c>
      <c r="K891" s="127">
        <f t="shared" si="244"/>
        <v>0</v>
      </c>
      <c r="L891" s="127">
        <f t="shared" si="248"/>
        <v>0</v>
      </c>
      <c r="M891" s="127">
        <f t="shared" si="245"/>
        <v>0</v>
      </c>
      <c r="N891" s="127">
        <f t="shared" si="249"/>
        <v>0</v>
      </c>
      <c r="O891" s="127">
        <f t="shared" si="250"/>
        <v>0</v>
      </c>
      <c r="P891" s="127">
        <f t="shared" si="251"/>
        <v>0</v>
      </c>
      <c r="Q891" s="127">
        <f t="shared" si="252"/>
        <v>0</v>
      </c>
      <c r="R891" s="1">
        <v>0</v>
      </c>
      <c r="S891" s="127">
        <f t="shared" si="253"/>
        <v>0</v>
      </c>
      <c r="T891" s="127">
        <f t="shared" si="246"/>
        <v>0</v>
      </c>
      <c r="U891" s="127">
        <f t="shared" si="254"/>
        <v>0</v>
      </c>
      <c r="W891" s="127">
        <f t="shared" si="255"/>
        <v>0</v>
      </c>
      <c r="X891" s="125">
        <f t="shared" si="260"/>
        <v>0</v>
      </c>
      <c r="Y891" s="125" t="str">
        <f t="shared" si="247"/>
        <v>ok</v>
      </c>
      <c r="Z891" s="125" t="str">
        <f t="shared" si="256"/>
        <v>ok</v>
      </c>
      <c r="AA891" s="125" t="str">
        <f t="shared" si="257"/>
        <v>ok</v>
      </c>
      <c r="AB891" s="125" t="str">
        <f t="shared" si="258"/>
        <v>ok</v>
      </c>
      <c r="AC891" s="125" t="str">
        <f t="shared" si="259"/>
        <v>ok</v>
      </c>
    </row>
    <row r="892" spans="1:29" x14ac:dyDescent="0.2">
      <c r="A892" s="132">
        <f t="shared" si="261"/>
        <v>884</v>
      </c>
      <c r="B892" s="6"/>
      <c r="C892" s="3"/>
      <c r="D892" s="3"/>
      <c r="E892" s="3"/>
      <c r="F892" s="5"/>
      <c r="G892" s="5"/>
      <c r="H892" s="2">
        <v>0</v>
      </c>
      <c r="I892" s="1">
        <v>0</v>
      </c>
      <c r="J892" s="1">
        <v>0</v>
      </c>
      <c r="K892" s="127">
        <f t="shared" si="244"/>
        <v>0</v>
      </c>
      <c r="L892" s="127">
        <f t="shared" si="248"/>
        <v>0</v>
      </c>
      <c r="M892" s="127">
        <f t="shared" si="245"/>
        <v>0</v>
      </c>
      <c r="N892" s="127">
        <f t="shared" si="249"/>
        <v>0</v>
      </c>
      <c r="O892" s="127">
        <f t="shared" si="250"/>
        <v>0</v>
      </c>
      <c r="P892" s="127">
        <f t="shared" si="251"/>
        <v>0</v>
      </c>
      <c r="Q892" s="127">
        <f t="shared" si="252"/>
        <v>0</v>
      </c>
      <c r="R892" s="1">
        <v>0</v>
      </c>
      <c r="S892" s="127">
        <f t="shared" si="253"/>
        <v>0</v>
      </c>
      <c r="T892" s="127">
        <f t="shared" si="246"/>
        <v>0</v>
      </c>
      <c r="U892" s="127">
        <f t="shared" si="254"/>
        <v>0</v>
      </c>
      <c r="W892" s="127">
        <f t="shared" si="255"/>
        <v>0</v>
      </c>
      <c r="X892" s="125">
        <f t="shared" si="260"/>
        <v>0</v>
      </c>
      <c r="Y892" s="125" t="str">
        <f t="shared" si="247"/>
        <v>ok</v>
      </c>
      <c r="Z892" s="125" t="str">
        <f t="shared" si="256"/>
        <v>ok</v>
      </c>
      <c r="AA892" s="125" t="str">
        <f t="shared" si="257"/>
        <v>ok</v>
      </c>
      <c r="AB892" s="125" t="str">
        <f t="shared" si="258"/>
        <v>ok</v>
      </c>
      <c r="AC892" s="125" t="str">
        <f t="shared" si="259"/>
        <v>ok</v>
      </c>
    </row>
    <row r="893" spans="1:29" x14ac:dyDescent="0.2">
      <c r="A893" s="132">
        <f t="shared" si="261"/>
        <v>885</v>
      </c>
      <c r="B893" s="6"/>
      <c r="C893" s="3"/>
      <c r="D893" s="3"/>
      <c r="E893" s="3"/>
      <c r="F893" s="5"/>
      <c r="G893" s="5"/>
      <c r="H893" s="2">
        <v>0</v>
      </c>
      <c r="I893" s="1">
        <v>0</v>
      </c>
      <c r="J893" s="1">
        <v>0</v>
      </c>
      <c r="K893" s="127">
        <f t="shared" si="244"/>
        <v>0</v>
      </c>
      <c r="L893" s="127">
        <f t="shared" si="248"/>
        <v>0</v>
      </c>
      <c r="M893" s="127">
        <f t="shared" si="245"/>
        <v>0</v>
      </c>
      <c r="N893" s="127">
        <f t="shared" si="249"/>
        <v>0</v>
      </c>
      <c r="O893" s="127">
        <f t="shared" si="250"/>
        <v>0</v>
      </c>
      <c r="P893" s="127">
        <f t="shared" si="251"/>
        <v>0</v>
      </c>
      <c r="Q893" s="127">
        <f t="shared" si="252"/>
        <v>0</v>
      </c>
      <c r="R893" s="1">
        <v>0</v>
      </c>
      <c r="S893" s="127">
        <f t="shared" si="253"/>
        <v>0</v>
      </c>
      <c r="T893" s="127">
        <f t="shared" si="246"/>
        <v>0</v>
      </c>
      <c r="U893" s="127">
        <f t="shared" si="254"/>
        <v>0</v>
      </c>
      <c r="W893" s="127">
        <f t="shared" si="255"/>
        <v>0</v>
      </c>
      <c r="X893" s="125">
        <f t="shared" si="260"/>
        <v>0</v>
      </c>
      <c r="Y893" s="125" t="str">
        <f t="shared" si="247"/>
        <v>ok</v>
      </c>
      <c r="Z893" s="125" t="str">
        <f t="shared" si="256"/>
        <v>ok</v>
      </c>
      <c r="AA893" s="125" t="str">
        <f t="shared" si="257"/>
        <v>ok</v>
      </c>
      <c r="AB893" s="125" t="str">
        <f t="shared" si="258"/>
        <v>ok</v>
      </c>
      <c r="AC893" s="125" t="str">
        <f t="shared" si="259"/>
        <v>ok</v>
      </c>
    </row>
    <row r="894" spans="1:29" x14ac:dyDescent="0.2">
      <c r="A894" s="132">
        <f t="shared" si="261"/>
        <v>886</v>
      </c>
      <c r="B894" s="6"/>
      <c r="C894" s="3"/>
      <c r="D894" s="3"/>
      <c r="E894" s="3"/>
      <c r="F894" s="5"/>
      <c r="G894" s="5"/>
      <c r="H894" s="2">
        <v>0</v>
      </c>
      <c r="I894" s="1">
        <v>0</v>
      </c>
      <c r="J894" s="1">
        <v>0</v>
      </c>
      <c r="K894" s="127">
        <f t="shared" si="244"/>
        <v>0</v>
      </c>
      <c r="L894" s="127">
        <f t="shared" si="248"/>
        <v>0</v>
      </c>
      <c r="M894" s="127">
        <f t="shared" si="245"/>
        <v>0</v>
      </c>
      <c r="N894" s="127">
        <f t="shared" si="249"/>
        <v>0</v>
      </c>
      <c r="O894" s="127">
        <f t="shared" si="250"/>
        <v>0</v>
      </c>
      <c r="P894" s="127">
        <f t="shared" si="251"/>
        <v>0</v>
      </c>
      <c r="Q894" s="127">
        <f t="shared" si="252"/>
        <v>0</v>
      </c>
      <c r="R894" s="1">
        <v>0</v>
      </c>
      <c r="S894" s="127">
        <f t="shared" si="253"/>
        <v>0</v>
      </c>
      <c r="T894" s="127">
        <f t="shared" si="246"/>
        <v>0</v>
      </c>
      <c r="U894" s="127">
        <f t="shared" si="254"/>
        <v>0</v>
      </c>
      <c r="W894" s="127">
        <f t="shared" si="255"/>
        <v>0</v>
      </c>
      <c r="X894" s="125">
        <f t="shared" si="260"/>
        <v>0</v>
      </c>
      <c r="Y894" s="125" t="str">
        <f t="shared" si="247"/>
        <v>ok</v>
      </c>
      <c r="Z894" s="125" t="str">
        <f t="shared" si="256"/>
        <v>ok</v>
      </c>
      <c r="AA894" s="125" t="str">
        <f t="shared" si="257"/>
        <v>ok</v>
      </c>
      <c r="AB894" s="125" t="str">
        <f t="shared" si="258"/>
        <v>ok</v>
      </c>
      <c r="AC894" s="125" t="str">
        <f t="shared" si="259"/>
        <v>ok</v>
      </c>
    </row>
    <row r="895" spans="1:29" x14ac:dyDescent="0.2">
      <c r="A895" s="132">
        <f t="shared" si="261"/>
        <v>887</v>
      </c>
      <c r="B895" s="6"/>
      <c r="C895" s="3"/>
      <c r="D895" s="3"/>
      <c r="E895" s="3"/>
      <c r="F895" s="5"/>
      <c r="G895" s="5"/>
      <c r="H895" s="2">
        <v>0</v>
      </c>
      <c r="I895" s="1">
        <v>0</v>
      </c>
      <c r="J895" s="1">
        <v>0</v>
      </c>
      <c r="K895" s="127">
        <f t="shared" si="244"/>
        <v>0</v>
      </c>
      <c r="L895" s="127">
        <f t="shared" si="248"/>
        <v>0</v>
      </c>
      <c r="M895" s="127">
        <f t="shared" si="245"/>
        <v>0</v>
      </c>
      <c r="N895" s="127">
        <f t="shared" si="249"/>
        <v>0</v>
      </c>
      <c r="O895" s="127">
        <f t="shared" si="250"/>
        <v>0</v>
      </c>
      <c r="P895" s="127">
        <f t="shared" si="251"/>
        <v>0</v>
      </c>
      <c r="Q895" s="127">
        <f t="shared" si="252"/>
        <v>0</v>
      </c>
      <c r="R895" s="1">
        <v>0</v>
      </c>
      <c r="S895" s="127">
        <f t="shared" si="253"/>
        <v>0</v>
      </c>
      <c r="T895" s="127">
        <f t="shared" si="246"/>
        <v>0</v>
      </c>
      <c r="U895" s="127">
        <f t="shared" si="254"/>
        <v>0</v>
      </c>
      <c r="W895" s="127">
        <f t="shared" si="255"/>
        <v>0</v>
      </c>
      <c r="X895" s="125">
        <f t="shared" si="260"/>
        <v>0</v>
      </c>
      <c r="Y895" s="125" t="str">
        <f t="shared" si="247"/>
        <v>ok</v>
      </c>
      <c r="Z895" s="125" t="str">
        <f t="shared" si="256"/>
        <v>ok</v>
      </c>
      <c r="AA895" s="125" t="str">
        <f t="shared" si="257"/>
        <v>ok</v>
      </c>
      <c r="AB895" s="125" t="str">
        <f t="shared" si="258"/>
        <v>ok</v>
      </c>
      <c r="AC895" s="125" t="str">
        <f t="shared" si="259"/>
        <v>ok</v>
      </c>
    </row>
    <row r="896" spans="1:29" x14ac:dyDescent="0.2">
      <c r="A896" s="132">
        <f t="shared" si="261"/>
        <v>888</v>
      </c>
      <c r="B896" s="6"/>
      <c r="C896" s="3"/>
      <c r="D896" s="3"/>
      <c r="E896" s="3"/>
      <c r="F896" s="5"/>
      <c r="G896" s="5"/>
      <c r="H896" s="2">
        <v>0</v>
      </c>
      <c r="I896" s="1">
        <v>0</v>
      </c>
      <c r="J896" s="1">
        <v>0</v>
      </c>
      <c r="K896" s="127">
        <f t="shared" si="244"/>
        <v>0</v>
      </c>
      <c r="L896" s="127">
        <f t="shared" si="248"/>
        <v>0</v>
      </c>
      <c r="M896" s="127">
        <f t="shared" si="245"/>
        <v>0</v>
      </c>
      <c r="N896" s="127">
        <f t="shared" si="249"/>
        <v>0</v>
      </c>
      <c r="O896" s="127">
        <f t="shared" si="250"/>
        <v>0</v>
      </c>
      <c r="P896" s="127">
        <f t="shared" si="251"/>
        <v>0</v>
      </c>
      <c r="Q896" s="127">
        <f t="shared" si="252"/>
        <v>0</v>
      </c>
      <c r="R896" s="1">
        <v>0</v>
      </c>
      <c r="S896" s="127">
        <f t="shared" si="253"/>
        <v>0</v>
      </c>
      <c r="T896" s="127">
        <f t="shared" si="246"/>
        <v>0</v>
      </c>
      <c r="U896" s="127">
        <f t="shared" si="254"/>
        <v>0</v>
      </c>
      <c r="W896" s="127">
        <f t="shared" si="255"/>
        <v>0</v>
      </c>
      <c r="X896" s="125">
        <f t="shared" si="260"/>
        <v>0</v>
      </c>
      <c r="Y896" s="125" t="str">
        <f t="shared" si="247"/>
        <v>ok</v>
      </c>
      <c r="Z896" s="125" t="str">
        <f t="shared" si="256"/>
        <v>ok</v>
      </c>
      <c r="AA896" s="125" t="str">
        <f t="shared" si="257"/>
        <v>ok</v>
      </c>
      <c r="AB896" s="125" t="str">
        <f t="shared" si="258"/>
        <v>ok</v>
      </c>
      <c r="AC896" s="125" t="str">
        <f t="shared" si="259"/>
        <v>ok</v>
      </c>
    </row>
    <row r="897" spans="1:29" x14ac:dyDescent="0.2">
      <c r="A897" s="132">
        <f t="shared" si="261"/>
        <v>889</v>
      </c>
      <c r="B897" s="6"/>
      <c r="C897" s="3"/>
      <c r="D897" s="3"/>
      <c r="E897" s="3"/>
      <c r="F897" s="5"/>
      <c r="G897" s="5"/>
      <c r="H897" s="2">
        <v>0</v>
      </c>
      <c r="I897" s="1">
        <v>0</v>
      </c>
      <c r="J897" s="1">
        <v>0</v>
      </c>
      <c r="K897" s="127">
        <f t="shared" si="244"/>
        <v>0</v>
      </c>
      <c r="L897" s="127">
        <f t="shared" si="248"/>
        <v>0</v>
      </c>
      <c r="M897" s="127">
        <f t="shared" si="245"/>
        <v>0</v>
      </c>
      <c r="N897" s="127">
        <f t="shared" si="249"/>
        <v>0</v>
      </c>
      <c r="O897" s="127">
        <f t="shared" si="250"/>
        <v>0</v>
      </c>
      <c r="P897" s="127">
        <f t="shared" si="251"/>
        <v>0</v>
      </c>
      <c r="Q897" s="127">
        <f t="shared" si="252"/>
        <v>0</v>
      </c>
      <c r="R897" s="1">
        <v>0</v>
      </c>
      <c r="S897" s="127">
        <f t="shared" si="253"/>
        <v>0</v>
      </c>
      <c r="T897" s="127">
        <f t="shared" si="246"/>
        <v>0</v>
      </c>
      <c r="U897" s="127">
        <f t="shared" si="254"/>
        <v>0</v>
      </c>
      <c r="W897" s="127">
        <f t="shared" si="255"/>
        <v>0</v>
      </c>
      <c r="X897" s="125">
        <f t="shared" si="260"/>
        <v>0</v>
      </c>
      <c r="Y897" s="125" t="str">
        <f t="shared" si="247"/>
        <v>ok</v>
      </c>
      <c r="Z897" s="125" t="str">
        <f t="shared" si="256"/>
        <v>ok</v>
      </c>
      <c r="AA897" s="125" t="str">
        <f t="shared" si="257"/>
        <v>ok</v>
      </c>
      <c r="AB897" s="125" t="str">
        <f t="shared" si="258"/>
        <v>ok</v>
      </c>
      <c r="AC897" s="125" t="str">
        <f t="shared" si="259"/>
        <v>ok</v>
      </c>
    </row>
    <row r="898" spans="1:29" x14ac:dyDescent="0.2">
      <c r="A898" s="132">
        <f t="shared" si="261"/>
        <v>890</v>
      </c>
      <c r="B898" s="6"/>
      <c r="C898" s="3"/>
      <c r="D898" s="3"/>
      <c r="E898" s="3"/>
      <c r="F898" s="5"/>
      <c r="G898" s="5"/>
      <c r="H898" s="2">
        <v>0</v>
      </c>
      <c r="I898" s="1">
        <v>0</v>
      </c>
      <c r="J898" s="1">
        <v>0</v>
      </c>
      <c r="K898" s="127">
        <f t="shared" si="244"/>
        <v>0</v>
      </c>
      <c r="L898" s="127">
        <f t="shared" si="248"/>
        <v>0</v>
      </c>
      <c r="M898" s="127">
        <f t="shared" si="245"/>
        <v>0</v>
      </c>
      <c r="N898" s="127">
        <f t="shared" si="249"/>
        <v>0</v>
      </c>
      <c r="O898" s="127">
        <f t="shared" si="250"/>
        <v>0</v>
      </c>
      <c r="P898" s="127">
        <f t="shared" si="251"/>
        <v>0</v>
      </c>
      <c r="Q898" s="127">
        <f t="shared" si="252"/>
        <v>0</v>
      </c>
      <c r="R898" s="1">
        <v>0</v>
      </c>
      <c r="S898" s="127">
        <f t="shared" si="253"/>
        <v>0</v>
      </c>
      <c r="T898" s="127">
        <f t="shared" si="246"/>
        <v>0</v>
      </c>
      <c r="U898" s="127">
        <f t="shared" si="254"/>
        <v>0</v>
      </c>
      <c r="W898" s="127">
        <f t="shared" si="255"/>
        <v>0</v>
      </c>
      <c r="X898" s="125">
        <f t="shared" si="260"/>
        <v>0</v>
      </c>
      <c r="Y898" s="125" t="str">
        <f t="shared" si="247"/>
        <v>ok</v>
      </c>
      <c r="Z898" s="125" t="str">
        <f t="shared" si="256"/>
        <v>ok</v>
      </c>
      <c r="AA898" s="125" t="str">
        <f t="shared" si="257"/>
        <v>ok</v>
      </c>
      <c r="AB898" s="125" t="str">
        <f t="shared" si="258"/>
        <v>ok</v>
      </c>
      <c r="AC898" s="125" t="str">
        <f t="shared" si="259"/>
        <v>ok</v>
      </c>
    </row>
    <row r="899" spans="1:29" x14ac:dyDescent="0.2">
      <c r="A899" s="132">
        <f t="shared" si="261"/>
        <v>891</v>
      </c>
      <c r="B899" s="6"/>
      <c r="C899" s="3"/>
      <c r="D899" s="3"/>
      <c r="E899" s="3"/>
      <c r="F899" s="5"/>
      <c r="G899" s="5"/>
      <c r="H899" s="2">
        <v>0</v>
      </c>
      <c r="I899" s="1">
        <v>0</v>
      </c>
      <c r="J899" s="1">
        <v>0</v>
      </c>
      <c r="K899" s="127">
        <f t="shared" si="244"/>
        <v>0</v>
      </c>
      <c r="L899" s="127">
        <f t="shared" si="248"/>
        <v>0</v>
      </c>
      <c r="M899" s="127">
        <f t="shared" si="245"/>
        <v>0</v>
      </c>
      <c r="N899" s="127">
        <f t="shared" si="249"/>
        <v>0</v>
      </c>
      <c r="O899" s="127">
        <f t="shared" si="250"/>
        <v>0</v>
      </c>
      <c r="P899" s="127">
        <f t="shared" si="251"/>
        <v>0</v>
      </c>
      <c r="Q899" s="127">
        <f t="shared" si="252"/>
        <v>0</v>
      </c>
      <c r="R899" s="1">
        <v>0</v>
      </c>
      <c r="S899" s="127">
        <f t="shared" si="253"/>
        <v>0</v>
      </c>
      <c r="T899" s="127">
        <f t="shared" si="246"/>
        <v>0</v>
      </c>
      <c r="U899" s="127">
        <f t="shared" si="254"/>
        <v>0</v>
      </c>
      <c r="W899" s="127">
        <f t="shared" si="255"/>
        <v>0</v>
      </c>
      <c r="X899" s="125">
        <f t="shared" si="260"/>
        <v>0</v>
      </c>
      <c r="Y899" s="125" t="str">
        <f t="shared" si="247"/>
        <v>ok</v>
      </c>
      <c r="Z899" s="125" t="str">
        <f t="shared" si="256"/>
        <v>ok</v>
      </c>
      <c r="AA899" s="125" t="str">
        <f t="shared" si="257"/>
        <v>ok</v>
      </c>
      <c r="AB899" s="125" t="str">
        <f t="shared" si="258"/>
        <v>ok</v>
      </c>
      <c r="AC899" s="125" t="str">
        <f t="shared" si="259"/>
        <v>ok</v>
      </c>
    </row>
    <row r="900" spans="1:29" x14ac:dyDescent="0.2">
      <c r="A900" s="132">
        <f t="shared" si="261"/>
        <v>892</v>
      </c>
      <c r="B900" s="6"/>
      <c r="C900" s="3"/>
      <c r="D900" s="3"/>
      <c r="E900" s="3"/>
      <c r="F900" s="5"/>
      <c r="G900" s="5"/>
      <c r="H900" s="2">
        <v>0</v>
      </c>
      <c r="I900" s="1">
        <v>0</v>
      </c>
      <c r="J900" s="1">
        <v>0</v>
      </c>
      <c r="K900" s="127">
        <f t="shared" si="244"/>
        <v>0</v>
      </c>
      <c r="L900" s="127">
        <f t="shared" si="248"/>
        <v>0</v>
      </c>
      <c r="M900" s="127">
        <f t="shared" si="245"/>
        <v>0</v>
      </c>
      <c r="N900" s="127">
        <f t="shared" si="249"/>
        <v>0</v>
      </c>
      <c r="O900" s="127">
        <f t="shared" si="250"/>
        <v>0</v>
      </c>
      <c r="P900" s="127">
        <f t="shared" si="251"/>
        <v>0</v>
      </c>
      <c r="Q900" s="127">
        <f t="shared" si="252"/>
        <v>0</v>
      </c>
      <c r="R900" s="1">
        <v>0</v>
      </c>
      <c r="S900" s="127">
        <f t="shared" si="253"/>
        <v>0</v>
      </c>
      <c r="T900" s="127">
        <f t="shared" si="246"/>
        <v>0</v>
      </c>
      <c r="U900" s="127">
        <f t="shared" si="254"/>
        <v>0</v>
      </c>
      <c r="W900" s="127">
        <f t="shared" si="255"/>
        <v>0</v>
      </c>
      <c r="X900" s="125">
        <f t="shared" si="260"/>
        <v>0</v>
      </c>
      <c r="Y900" s="125" t="str">
        <f t="shared" si="247"/>
        <v>ok</v>
      </c>
      <c r="Z900" s="125" t="str">
        <f t="shared" si="256"/>
        <v>ok</v>
      </c>
      <c r="AA900" s="125" t="str">
        <f t="shared" si="257"/>
        <v>ok</v>
      </c>
      <c r="AB900" s="125" t="str">
        <f t="shared" si="258"/>
        <v>ok</v>
      </c>
      <c r="AC900" s="125" t="str">
        <f t="shared" si="259"/>
        <v>ok</v>
      </c>
    </row>
    <row r="901" spans="1:29" x14ac:dyDescent="0.2">
      <c r="A901" s="132">
        <f t="shared" si="261"/>
        <v>893</v>
      </c>
      <c r="B901" s="6"/>
      <c r="C901" s="3"/>
      <c r="D901" s="3"/>
      <c r="E901" s="3"/>
      <c r="F901" s="5"/>
      <c r="G901" s="5"/>
      <c r="H901" s="2">
        <v>0</v>
      </c>
      <c r="I901" s="1">
        <v>0</v>
      </c>
      <c r="J901" s="1">
        <v>0</v>
      </c>
      <c r="K901" s="127">
        <f t="shared" si="244"/>
        <v>0</v>
      </c>
      <c r="L901" s="127">
        <f t="shared" si="248"/>
        <v>0</v>
      </c>
      <c r="M901" s="127">
        <f t="shared" si="245"/>
        <v>0</v>
      </c>
      <c r="N901" s="127">
        <f t="shared" si="249"/>
        <v>0</v>
      </c>
      <c r="O901" s="127">
        <f t="shared" si="250"/>
        <v>0</v>
      </c>
      <c r="P901" s="127">
        <f t="shared" si="251"/>
        <v>0</v>
      </c>
      <c r="Q901" s="127">
        <f t="shared" si="252"/>
        <v>0</v>
      </c>
      <c r="R901" s="1">
        <v>0</v>
      </c>
      <c r="S901" s="127">
        <f t="shared" si="253"/>
        <v>0</v>
      </c>
      <c r="T901" s="127">
        <f t="shared" si="246"/>
        <v>0</v>
      </c>
      <c r="U901" s="127">
        <f t="shared" si="254"/>
        <v>0</v>
      </c>
      <c r="W901" s="127">
        <f t="shared" si="255"/>
        <v>0</v>
      </c>
      <c r="X901" s="125">
        <f t="shared" si="260"/>
        <v>0</v>
      </c>
      <c r="Y901" s="125" t="str">
        <f t="shared" si="247"/>
        <v>ok</v>
      </c>
      <c r="Z901" s="125" t="str">
        <f t="shared" si="256"/>
        <v>ok</v>
      </c>
      <c r="AA901" s="125" t="str">
        <f t="shared" si="257"/>
        <v>ok</v>
      </c>
      <c r="AB901" s="125" t="str">
        <f t="shared" si="258"/>
        <v>ok</v>
      </c>
      <c r="AC901" s="125" t="str">
        <f t="shared" si="259"/>
        <v>ok</v>
      </c>
    </row>
    <row r="902" spans="1:29" x14ac:dyDescent="0.2">
      <c r="A902" s="132">
        <f t="shared" si="261"/>
        <v>894</v>
      </c>
      <c r="B902" s="6"/>
      <c r="C902" s="3"/>
      <c r="D902" s="3"/>
      <c r="E902" s="3"/>
      <c r="F902" s="5"/>
      <c r="G902" s="5"/>
      <c r="H902" s="2">
        <v>0</v>
      </c>
      <c r="I902" s="1">
        <v>0</v>
      </c>
      <c r="J902" s="1">
        <v>0</v>
      </c>
      <c r="K902" s="127">
        <f t="shared" si="244"/>
        <v>0</v>
      </c>
      <c r="L902" s="127">
        <f t="shared" si="248"/>
        <v>0</v>
      </c>
      <c r="M902" s="127">
        <f t="shared" si="245"/>
        <v>0</v>
      </c>
      <c r="N902" s="127">
        <f t="shared" si="249"/>
        <v>0</v>
      </c>
      <c r="O902" s="127">
        <f t="shared" si="250"/>
        <v>0</v>
      </c>
      <c r="P902" s="127">
        <f t="shared" si="251"/>
        <v>0</v>
      </c>
      <c r="Q902" s="127">
        <f t="shared" si="252"/>
        <v>0</v>
      </c>
      <c r="R902" s="1">
        <v>0</v>
      </c>
      <c r="S902" s="127">
        <f t="shared" si="253"/>
        <v>0</v>
      </c>
      <c r="T902" s="127">
        <f t="shared" si="246"/>
        <v>0</v>
      </c>
      <c r="U902" s="127">
        <f t="shared" si="254"/>
        <v>0</v>
      </c>
      <c r="W902" s="127">
        <f t="shared" si="255"/>
        <v>0</v>
      </c>
      <c r="X902" s="125">
        <f t="shared" si="260"/>
        <v>0</v>
      </c>
      <c r="Y902" s="125" t="str">
        <f t="shared" si="247"/>
        <v>ok</v>
      </c>
      <c r="Z902" s="125" t="str">
        <f t="shared" si="256"/>
        <v>ok</v>
      </c>
      <c r="AA902" s="125" t="str">
        <f t="shared" si="257"/>
        <v>ok</v>
      </c>
      <c r="AB902" s="125" t="str">
        <f t="shared" si="258"/>
        <v>ok</v>
      </c>
      <c r="AC902" s="125" t="str">
        <f t="shared" si="259"/>
        <v>ok</v>
      </c>
    </row>
    <row r="903" spans="1:29" x14ac:dyDescent="0.2">
      <c r="A903" s="132">
        <f t="shared" si="261"/>
        <v>895</v>
      </c>
      <c r="B903" s="6"/>
      <c r="C903" s="3"/>
      <c r="D903" s="3"/>
      <c r="E903" s="3"/>
      <c r="F903" s="5"/>
      <c r="G903" s="5"/>
      <c r="H903" s="2">
        <v>0</v>
      </c>
      <c r="I903" s="1">
        <v>0</v>
      </c>
      <c r="J903" s="1">
        <v>0</v>
      </c>
      <c r="K903" s="127">
        <f t="shared" si="244"/>
        <v>0</v>
      </c>
      <c r="L903" s="127">
        <f t="shared" si="248"/>
        <v>0</v>
      </c>
      <c r="M903" s="127">
        <f t="shared" si="245"/>
        <v>0</v>
      </c>
      <c r="N903" s="127">
        <f t="shared" si="249"/>
        <v>0</v>
      </c>
      <c r="O903" s="127">
        <f t="shared" si="250"/>
        <v>0</v>
      </c>
      <c r="P903" s="127">
        <f t="shared" si="251"/>
        <v>0</v>
      </c>
      <c r="Q903" s="127">
        <f t="shared" si="252"/>
        <v>0</v>
      </c>
      <c r="R903" s="1">
        <v>0</v>
      </c>
      <c r="S903" s="127">
        <f t="shared" si="253"/>
        <v>0</v>
      </c>
      <c r="T903" s="127">
        <f t="shared" si="246"/>
        <v>0</v>
      </c>
      <c r="U903" s="127">
        <f t="shared" si="254"/>
        <v>0</v>
      </c>
      <c r="W903" s="127">
        <f t="shared" si="255"/>
        <v>0</v>
      </c>
      <c r="X903" s="125">
        <f t="shared" si="260"/>
        <v>0</v>
      </c>
      <c r="Y903" s="125" t="str">
        <f t="shared" si="247"/>
        <v>ok</v>
      </c>
      <c r="Z903" s="125" t="str">
        <f t="shared" si="256"/>
        <v>ok</v>
      </c>
      <c r="AA903" s="125" t="str">
        <f t="shared" si="257"/>
        <v>ok</v>
      </c>
      <c r="AB903" s="125" t="str">
        <f t="shared" si="258"/>
        <v>ok</v>
      </c>
      <c r="AC903" s="125" t="str">
        <f t="shared" si="259"/>
        <v>ok</v>
      </c>
    </row>
    <row r="904" spans="1:29" x14ac:dyDescent="0.2">
      <c r="A904" s="132">
        <f t="shared" si="261"/>
        <v>896</v>
      </c>
      <c r="B904" s="6"/>
      <c r="C904" s="3"/>
      <c r="D904" s="3"/>
      <c r="E904" s="3"/>
      <c r="F904" s="5"/>
      <c r="G904" s="5"/>
      <c r="H904" s="2">
        <v>0</v>
      </c>
      <c r="I904" s="1">
        <v>0</v>
      </c>
      <c r="J904" s="1">
        <v>0</v>
      </c>
      <c r="K904" s="127">
        <f t="shared" si="244"/>
        <v>0</v>
      </c>
      <c r="L904" s="127">
        <f t="shared" si="248"/>
        <v>0</v>
      </c>
      <c r="M904" s="127">
        <f t="shared" si="245"/>
        <v>0</v>
      </c>
      <c r="N904" s="127">
        <f t="shared" si="249"/>
        <v>0</v>
      </c>
      <c r="O904" s="127">
        <f t="shared" si="250"/>
        <v>0</v>
      </c>
      <c r="P904" s="127">
        <f t="shared" si="251"/>
        <v>0</v>
      </c>
      <c r="Q904" s="127">
        <f t="shared" si="252"/>
        <v>0</v>
      </c>
      <c r="R904" s="1">
        <v>0</v>
      </c>
      <c r="S904" s="127">
        <f t="shared" si="253"/>
        <v>0</v>
      </c>
      <c r="T904" s="127">
        <f t="shared" si="246"/>
        <v>0</v>
      </c>
      <c r="U904" s="127">
        <f t="shared" si="254"/>
        <v>0</v>
      </c>
      <c r="W904" s="127">
        <f t="shared" si="255"/>
        <v>0</v>
      </c>
      <c r="X904" s="125">
        <f t="shared" si="260"/>
        <v>0</v>
      </c>
      <c r="Y904" s="125" t="str">
        <f t="shared" si="247"/>
        <v>ok</v>
      </c>
      <c r="Z904" s="125" t="str">
        <f t="shared" si="256"/>
        <v>ok</v>
      </c>
      <c r="AA904" s="125" t="str">
        <f t="shared" si="257"/>
        <v>ok</v>
      </c>
      <c r="AB904" s="125" t="str">
        <f t="shared" si="258"/>
        <v>ok</v>
      </c>
      <c r="AC904" s="125" t="str">
        <f t="shared" si="259"/>
        <v>ok</v>
      </c>
    </row>
    <row r="905" spans="1:29" x14ac:dyDescent="0.2">
      <c r="A905" s="132">
        <f t="shared" si="261"/>
        <v>897</v>
      </c>
      <c r="B905" s="6"/>
      <c r="C905" s="3"/>
      <c r="D905" s="3"/>
      <c r="E905" s="3"/>
      <c r="F905" s="5"/>
      <c r="G905" s="5"/>
      <c r="H905" s="2">
        <v>0</v>
      </c>
      <c r="I905" s="1">
        <v>0</v>
      </c>
      <c r="J905" s="1">
        <v>0</v>
      </c>
      <c r="K905" s="127">
        <f t="shared" ref="K905:K968" si="262">+H905*I905*$K$6</f>
        <v>0</v>
      </c>
      <c r="L905" s="127">
        <f t="shared" si="248"/>
        <v>0</v>
      </c>
      <c r="M905" s="127">
        <f t="shared" ref="M905:M968" si="263">+H905*J905*$M$6</f>
        <v>0</v>
      </c>
      <c r="N905" s="127">
        <f t="shared" si="249"/>
        <v>0</v>
      </c>
      <c r="O905" s="127">
        <f t="shared" si="250"/>
        <v>0</v>
      </c>
      <c r="P905" s="127">
        <f t="shared" si="251"/>
        <v>0</v>
      </c>
      <c r="Q905" s="127">
        <f t="shared" si="252"/>
        <v>0</v>
      </c>
      <c r="R905" s="1">
        <v>0</v>
      </c>
      <c r="S905" s="127">
        <f t="shared" si="253"/>
        <v>0</v>
      </c>
      <c r="T905" s="127">
        <f t="shared" ref="T905:T968" si="264">K905-N905-P905+R905</f>
        <v>0</v>
      </c>
      <c r="U905" s="127">
        <f t="shared" si="254"/>
        <v>0</v>
      </c>
      <c r="W905" s="127">
        <f t="shared" si="255"/>
        <v>0</v>
      </c>
      <c r="X905" s="125">
        <f t="shared" si="260"/>
        <v>0</v>
      </c>
      <c r="Y905" s="125" t="str">
        <f t="shared" ref="Y905:Y968" si="265">IF(X905&gt;=H905,"ok","too many days")</f>
        <v>ok</v>
      </c>
      <c r="Z905" s="125" t="str">
        <f t="shared" si="256"/>
        <v>ok</v>
      </c>
      <c r="AA905" s="125" t="str">
        <f t="shared" si="257"/>
        <v>ok</v>
      </c>
      <c r="AB905" s="125" t="str">
        <f t="shared" si="258"/>
        <v>ok</v>
      </c>
      <c r="AC905" s="125" t="str">
        <f t="shared" si="259"/>
        <v>ok</v>
      </c>
    </row>
    <row r="906" spans="1:29" x14ac:dyDescent="0.2">
      <c r="A906" s="132">
        <f t="shared" si="261"/>
        <v>898</v>
      </c>
      <c r="B906" s="6"/>
      <c r="C906" s="3"/>
      <c r="D906" s="3"/>
      <c r="E906" s="3"/>
      <c r="F906" s="5"/>
      <c r="G906" s="5"/>
      <c r="H906" s="2">
        <v>0</v>
      </c>
      <c r="I906" s="1">
        <v>0</v>
      </c>
      <c r="J906" s="1">
        <v>0</v>
      </c>
      <c r="K906" s="127">
        <f t="shared" si="262"/>
        <v>0</v>
      </c>
      <c r="L906" s="127">
        <f t="shared" ref="L906:L969" si="266">+H906*I906*$L$6</f>
        <v>0</v>
      </c>
      <c r="M906" s="127">
        <f t="shared" si="263"/>
        <v>0</v>
      </c>
      <c r="N906" s="127">
        <f t="shared" ref="N906:N969" si="267">$N$6*H906*I906</f>
        <v>0</v>
      </c>
      <c r="O906" s="127">
        <f t="shared" ref="O906:O969" si="268">$O$6*H906*J906</f>
        <v>0</v>
      </c>
      <c r="P906" s="127">
        <f t="shared" ref="P906:P969" si="269">IF(F906=1,+$H906*$P$6*I906,0)</f>
        <v>0</v>
      </c>
      <c r="Q906" s="127">
        <f t="shared" ref="Q906:Q969" si="270">IF(F906=1,+$H906*$Q$6*J906,0)</f>
        <v>0</v>
      </c>
      <c r="R906" s="1">
        <v>0</v>
      </c>
      <c r="S906" s="127">
        <f t="shared" ref="S906:S969" si="271">+K906+L906+M906-N906-O906-P906-Q906+R906</f>
        <v>0</v>
      </c>
      <c r="T906" s="127">
        <f t="shared" si="264"/>
        <v>0</v>
      </c>
      <c r="U906" s="127">
        <f t="shared" ref="U906:U969" si="272">L906+M906-O906-Q906</f>
        <v>0</v>
      </c>
      <c r="W906" s="127">
        <f t="shared" ref="W906:W969" si="273">$W$6*I906*H906+R906</f>
        <v>0</v>
      </c>
      <c r="X906" s="125">
        <f t="shared" si="260"/>
        <v>0</v>
      </c>
      <c r="Y906" s="125" t="str">
        <f t="shared" si="265"/>
        <v>ok</v>
      </c>
      <c r="Z906" s="125" t="str">
        <f t="shared" ref="Z906:Z969" si="274">IF((I906+J906)&lt;=1,"ok","adjust FTE")</f>
        <v>ok</v>
      </c>
      <c r="AA906" s="125" t="str">
        <f t="shared" ref="AA906:AA969" si="275">IF($H906=0,"ok",IF(AND((I906+J906)&lt;=1,(I906+J906)&lt;&gt;0),"ok","adjust FTE"))</f>
        <v>ok</v>
      </c>
      <c r="AB906" s="125" t="str">
        <f t="shared" ref="AB906:AB969" si="276">IF($H906=0,"ok",IF((F906+G906)=1,"ok","adjust count"))</f>
        <v>ok</v>
      </c>
      <c r="AC906" s="125" t="str">
        <f t="shared" ref="AC906:AC969" si="277">IF(AND(Y906="ok",Z906="ok",AA906="ok",AB906="ok"),"ok","false")</f>
        <v>ok</v>
      </c>
    </row>
    <row r="907" spans="1:29" x14ac:dyDescent="0.2">
      <c r="A907" s="132">
        <f t="shared" si="261"/>
        <v>899</v>
      </c>
      <c r="B907" s="6"/>
      <c r="C907" s="3"/>
      <c r="D907" s="3"/>
      <c r="E907" s="3"/>
      <c r="F907" s="5"/>
      <c r="G907" s="5"/>
      <c r="H907" s="2">
        <v>0</v>
      </c>
      <c r="I907" s="1">
        <v>0</v>
      </c>
      <c r="J907" s="1">
        <v>0</v>
      </c>
      <c r="K907" s="127">
        <f t="shared" si="262"/>
        <v>0</v>
      </c>
      <c r="L907" s="127">
        <f t="shared" si="266"/>
        <v>0</v>
      </c>
      <c r="M907" s="127">
        <f t="shared" si="263"/>
        <v>0</v>
      </c>
      <c r="N907" s="127">
        <f t="shared" si="267"/>
        <v>0</v>
      </c>
      <c r="O907" s="127">
        <f t="shared" si="268"/>
        <v>0</v>
      </c>
      <c r="P907" s="127">
        <f t="shared" si="269"/>
        <v>0</v>
      </c>
      <c r="Q907" s="127">
        <f t="shared" si="270"/>
        <v>0</v>
      </c>
      <c r="R907" s="1">
        <v>0</v>
      </c>
      <c r="S907" s="127">
        <f t="shared" si="271"/>
        <v>0</v>
      </c>
      <c r="T907" s="127">
        <f t="shared" si="264"/>
        <v>0</v>
      </c>
      <c r="U907" s="127">
        <f t="shared" si="272"/>
        <v>0</v>
      </c>
      <c r="W907" s="127">
        <f t="shared" si="273"/>
        <v>0</v>
      </c>
      <c r="X907" s="125">
        <f t="shared" si="260"/>
        <v>0</v>
      </c>
      <c r="Y907" s="125" t="str">
        <f t="shared" si="265"/>
        <v>ok</v>
      </c>
      <c r="Z907" s="125" t="str">
        <f t="shared" si="274"/>
        <v>ok</v>
      </c>
      <c r="AA907" s="125" t="str">
        <f t="shared" si="275"/>
        <v>ok</v>
      </c>
      <c r="AB907" s="125" t="str">
        <f t="shared" si="276"/>
        <v>ok</v>
      </c>
      <c r="AC907" s="125" t="str">
        <f t="shared" si="277"/>
        <v>ok</v>
      </c>
    </row>
    <row r="908" spans="1:29" x14ac:dyDescent="0.2">
      <c r="A908" s="132">
        <f t="shared" si="261"/>
        <v>900</v>
      </c>
      <c r="B908" s="6"/>
      <c r="C908" s="3"/>
      <c r="D908" s="3"/>
      <c r="E908" s="3"/>
      <c r="F908" s="5"/>
      <c r="G908" s="5"/>
      <c r="H908" s="2">
        <v>0</v>
      </c>
      <c r="I908" s="1">
        <v>0</v>
      </c>
      <c r="J908" s="1">
        <v>0</v>
      </c>
      <c r="K908" s="127">
        <f t="shared" si="262"/>
        <v>0</v>
      </c>
      <c r="L908" s="127">
        <f t="shared" si="266"/>
        <v>0</v>
      </c>
      <c r="M908" s="127">
        <f t="shared" si="263"/>
        <v>0</v>
      </c>
      <c r="N908" s="127">
        <f t="shared" si="267"/>
        <v>0</v>
      </c>
      <c r="O908" s="127">
        <f t="shared" si="268"/>
        <v>0</v>
      </c>
      <c r="P908" s="127">
        <f t="shared" si="269"/>
        <v>0</v>
      </c>
      <c r="Q908" s="127">
        <f t="shared" si="270"/>
        <v>0</v>
      </c>
      <c r="R908" s="1">
        <v>0</v>
      </c>
      <c r="S908" s="127">
        <f t="shared" si="271"/>
        <v>0</v>
      </c>
      <c r="T908" s="127">
        <f t="shared" si="264"/>
        <v>0</v>
      </c>
      <c r="U908" s="127">
        <f t="shared" si="272"/>
        <v>0</v>
      </c>
      <c r="W908" s="127">
        <f t="shared" si="273"/>
        <v>0</v>
      </c>
      <c r="X908" s="125">
        <f t="shared" si="260"/>
        <v>0</v>
      </c>
      <c r="Y908" s="125" t="str">
        <f t="shared" si="265"/>
        <v>ok</v>
      </c>
      <c r="Z908" s="125" t="str">
        <f t="shared" si="274"/>
        <v>ok</v>
      </c>
      <c r="AA908" s="125" t="str">
        <f t="shared" si="275"/>
        <v>ok</v>
      </c>
      <c r="AB908" s="125" t="str">
        <f t="shared" si="276"/>
        <v>ok</v>
      </c>
      <c r="AC908" s="125" t="str">
        <f t="shared" si="277"/>
        <v>ok</v>
      </c>
    </row>
    <row r="909" spans="1:29" x14ac:dyDescent="0.2">
      <c r="A909" s="132">
        <f t="shared" si="261"/>
        <v>901</v>
      </c>
      <c r="B909" s="6"/>
      <c r="C909" s="3"/>
      <c r="D909" s="3"/>
      <c r="E909" s="3"/>
      <c r="F909" s="5"/>
      <c r="G909" s="5"/>
      <c r="H909" s="2">
        <v>0</v>
      </c>
      <c r="I909" s="1">
        <v>0</v>
      </c>
      <c r="J909" s="1">
        <v>0</v>
      </c>
      <c r="K909" s="127">
        <f t="shared" si="262"/>
        <v>0</v>
      </c>
      <c r="L909" s="127">
        <f t="shared" si="266"/>
        <v>0</v>
      </c>
      <c r="M909" s="127">
        <f t="shared" si="263"/>
        <v>0</v>
      </c>
      <c r="N909" s="127">
        <f t="shared" si="267"/>
        <v>0</v>
      </c>
      <c r="O909" s="127">
        <f t="shared" si="268"/>
        <v>0</v>
      </c>
      <c r="P909" s="127">
        <f t="shared" si="269"/>
        <v>0</v>
      </c>
      <c r="Q909" s="127">
        <f t="shared" si="270"/>
        <v>0</v>
      </c>
      <c r="R909" s="1">
        <v>0</v>
      </c>
      <c r="S909" s="127">
        <f t="shared" si="271"/>
        <v>0</v>
      </c>
      <c r="T909" s="127">
        <f t="shared" si="264"/>
        <v>0</v>
      </c>
      <c r="U909" s="127">
        <f t="shared" si="272"/>
        <v>0</v>
      </c>
      <c r="W909" s="127">
        <f t="shared" si="273"/>
        <v>0</v>
      </c>
      <c r="X909" s="125">
        <f t="shared" si="260"/>
        <v>0</v>
      </c>
      <c r="Y909" s="125" t="str">
        <f t="shared" si="265"/>
        <v>ok</v>
      </c>
      <c r="Z909" s="125" t="str">
        <f t="shared" si="274"/>
        <v>ok</v>
      </c>
      <c r="AA909" s="125" t="str">
        <f t="shared" si="275"/>
        <v>ok</v>
      </c>
      <c r="AB909" s="125" t="str">
        <f t="shared" si="276"/>
        <v>ok</v>
      </c>
      <c r="AC909" s="125" t="str">
        <f t="shared" si="277"/>
        <v>ok</v>
      </c>
    </row>
    <row r="910" spans="1:29" x14ac:dyDescent="0.2">
      <c r="A910" s="132">
        <f t="shared" si="261"/>
        <v>902</v>
      </c>
      <c r="B910" s="6"/>
      <c r="C910" s="3"/>
      <c r="D910" s="3"/>
      <c r="E910" s="3"/>
      <c r="F910" s="5"/>
      <c r="G910" s="5"/>
      <c r="H910" s="2">
        <v>0</v>
      </c>
      <c r="I910" s="1">
        <v>0</v>
      </c>
      <c r="J910" s="1">
        <v>0</v>
      </c>
      <c r="K910" s="127">
        <f t="shared" si="262"/>
        <v>0</v>
      </c>
      <c r="L910" s="127">
        <f t="shared" si="266"/>
        <v>0</v>
      </c>
      <c r="M910" s="127">
        <f t="shared" si="263"/>
        <v>0</v>
      </c>
      <c r="N910" s="127">
        <f t="shared" si="267"/>
        <v>0</v>
      </c>
      <c r="O910" s="127">
        <f t="shared" si="268"/>
        <v>0</v>
      </c>
      <c r="P910" s="127">
        <f t="shared" si="269"/>
        <v>0</v>
      </c>
      <c r="Q910" s="127">
        <f t="shared" si="270"/>
        <v>0</v>
      </c>
      <c r="R910" s="1">
        <v>0</v>
      </c>
      <c r="S910" s="127">
        <f t="shared" si="271"/>
        <v>0</v>
      </c>
      <c r="T910" s="127">
        <f t="shared" si="264"/>
        <v>0</v>
      </c>
      <c r="U910" s="127">
        <f t="shared" si="272"/>
        <v>0</v>
      </c>
      <c r="W910" s="127">
        <f t="shared" si="273"/>
        <v>0</v>
      </c>
      <c r="X910" s="125">
        <f t="shared" si="260"/>
        <v>0</v>
      </c>
      <c r="Y910" s="125" t="str">
        <f t="shared" si="265"/>
        <v>ok</v>
      </c>
      <c r="Z910" s="125" t="str">
        <f t="shared" si="274"/>
        <v>ok</v>
      </c>
      <c r="AA910" s="125" t="str">
        <f t="shared" si="275"/>
        <v>ok</v>
      </c>
      <c r="AB910" s="125" t="str">
        <f t="shared" si="276"/>
        <v>ok</v>
      </c>
      <c r="AC910" s="125" t="str">
        <f t="shared" si="277"/>
        <v>ok</v>
      </c>
    </row>
    <row r="911" spans="1:29" x14ac:dyDescent="0.2">
      <c r="A911" s="132">
        <f t="shared" si="261"/>
        <v>903</v>
      </c>
      <c r="B911" s="6"/>
      <c r="C911" s="3"/>
      <c r="D911" s="3"/>
      <c r="E911" s="3"/>
      <c r="F911" s="5"/>
      <c r="G911" s="5"/>
      <c r="H911" s="2">
        <v>0</v>
      </c>
      <c r="I911" s="1">
        <v>0</v>
      </c>
      <c r="J911" s="1">
        <v>0</v>
      </c>
      <c r="K911" s="127">
        <f t="shared" si="262"/>
        <v>0</v>
      </c>
      <c r="L911" s="127">
        <f t="shared" si="266"/>
        <v>0</v>
      </c>
      <c r="M911" s="127">
        <f t="shared" si="263"/>
        <v>0</v>
      </c>
      <c r="N911" s="127">
        <f t="shared" si="267"/>
        <v>0</v>
      </c>
      <c r="O911" s="127">
        <f t="shared" si="268"/>
        <v>0</v>
      </c>
      <c r="P911" s="127">
        <f t="shared" si="269"/>
        <v>0</v>
      </c>
      <c r="Q911" s="127">
        <f t="shared" si="270"/>
        <v>0</v>
      </c>
      <c r="R911" s="1">
        <v>0</v>
      </c>
      <c r="S911" s="127">
        <f t="shared" si="271"/>
        <v>0</v>
      </c>
      <c r="T911" s="127">
        <f t="shared" si="264"/>
        <v>0</v>
      </c>
      <c r="U911" s="127">
        <f t="shared" si="272"/>
        <v>0</v>
      </c>
      <c r="W911" s="127">
        <f t="shared" si="273"/>
        <v>0</v>
      </c>
      <c r="X911" s="125">
        <f t="shared" si="260"/>
        <v>0</v>
      </c>
      <c r="Y911" s="125" t="str">
        <f t="shared" si="265"/>
        <v>ok</v>
      </c>
      <c r="Z911" s="125" t="str">
        <f t="shared" si="274"/>
        <v>ok</v>
      </c>
      <c r="AA911" s="125" t="str">
        <f t="shared" si="275"/>
        <v>ok</v>
      </c>
      <c r="AB911" s="125" t="str">
        <f t="shared" si="276"/>
        <v>ok</v>
      </c>
      <c r="AC911" s="125" t="str">
        <f t="shared" si="277"/>
        <v>ok</v>
      </c>
    </row>
    <row r="912" spans="1:29" x14ac:dyDescent="0.2">
      <c r="A912" s="132">
        <f t="shared" si="261"/>
        <v>904</v>
      </c>
      <c r="B912" s="6"/>
      <c r="C912" s="3"/>
      <c r="D912" s="3"/>
      <c r="E912" s="3"/>
      <c r="F912" s="5"/>
      <c r="G912" s="5"/>
      <c r="H912" s="2">
        <v>0</v>
      </c>
      <c r="I912" s="1">
        <v>0</v>
      </c>
      <c r="J912" s="1">
        <v>0</v>
      </c>
      <c r="K912" s="127">
        <f t="shared" si="262"/>
        <v>0</v>
      </c>
      <c r="L912" s="127">
        <f t="shared" si="266"/>
        <v>0</v>
      </c>
      <c r="M912" s="127">
        <f t="shared" si="263"/>
        <v>0</v>
      </c>
      <c r="N912" s="127">
        <f t="shared" si="267"/>
        <v>0</v>
      </c>
      <c r="O912" s="127">
        <f t="shared" si="268"/>
        <v>0</v>
      </c>
      <c r="P912" s="127">
        <f t="shared" si="269"/>
        <v>0</v>
      </c>
      <c r="Q912" s="127">
        <f t="shared" si="270"/>
        <v>0</v>
      </c>
      <c r="R912" s="1">
        <v>0</v>
      </c>
      <c r="S912" s="127">
        <f t="shared" si="271"/>
        <v>0</v>
      </c>
      <c r="T912" s="127">
        <f t="shared" si="264"/>
        <v>0</v>
      </c>
      <c r="U912" s="127">
        <f t="shared" si="272"/>
        <v>0</v>
      </c>
      <c r="W912" s="127">
        <f t="shared" si="273"/>
        <v>0</v>
      </c>
      <c r="X912" s="125">
        <f t="shared" si="260"/>
        <v>0</v>
      </c>
      <c r="Y912" s="125" t="str">
        <f t="shared" si="265"/>
        <v>ok</v>
      </c>
      <c r="Z912" s="125" t="str">
        <f t="shared" si="274"/>
        <v>ok</v>
      </c>
      <c r="AA912" s="125" t="str">
        <f t="shared" si="275"/>
        <v>ok</v>
      </c>
      <c r="AB912" s="125" t="str">
        <f t="shared" si="276"/>
        <v>ok</v>
      </c>
      <c r="AC912" s="125" t="str">
        <f t="shared" si="277"/>
        <v>ok</v>
      </c>
    </row>
    <row r="913" spans="1:29" x14ac:dyDescent="0.2">
      <c r="A913" s="132">
        <f t="shared" si="261"/>
        <v>905</v>
      </c>
      <c r="B913" s="6"/>
      <c r="C913" s="3"/>
      <c r="D913" s="3"/>
      <c r="E913" s="3"/>
      <c r="F913" s="5"/>
      <c r="G913" s="5"/>
      <c r="H913" s="2">
        <v>0</v>
      </c>
      <c r="I913" s="1">
        <v>0</v>
      </c>
      <c r="J913" s="1">
        <v>0</v>
      </c>
      <c r="K913" s="127">
        <f t="shared" si="262"/>
        <v>0</v>
      </c>
      <c r="L913" s="127">
        <f t="shared" si="266"/>
        <v>0</v>
      </c>
      <c r="M913" s="127">
        <f t="shared" si="263"/>
        <v>0</v>
      </c>
      <c r="N913" s="127">
        <f t="shared" si="267"/>
        <v>0</v>
      </c>
      <c r="O913" s="127">
        <f t="shared" si="268"/>
        <v>0</v>
      </c>
      <c r="P913" s="127">
        <f t="shared" si="269"/>
        <v>0</v>
      </c>
      <c r="Q913" s="127">
        <f t="shared" si="270"/>
        <v>0</v>
      </c>
      <c r="R913" s="1">
        <v>0</v>
      </c>
      <c r="S913" s="127">
        <f t="shared" si="271"/>
        <v>0</v>
      </c>
      <c r="T913" s="127">
        <f t="shared" si="264"/>
        <v>0</v>
      </c>
      <c r="U913" s="127">
        <f t="shared" si="272"/>
        <v>0</v>
      </c>
      <c r="W913" s="127">
        <f t="shared" si="273"/>
        <v>0</v>
      </c>
      <c r="X913" s="125">
        <f t="shared" si="260"/>
        <v>0</v>
      </c>
      <c r="Y913" s="125" t="str">
        <f t="shared" si="265"/>
        <v>ok</v>
      </c>
      <c r="Z913" s="125" t="str">
        <f t="shared" si="274"/>
        <v>ok</v>
      </c>
      <c r="AA913" s="125" t="str">
        <f t="shared" si="275"/>
        <v>ok</v>
      </c>
      <c r="AB913" s="125" t="str">
        <f t="shared" si="276"/>
        <v>ok</v>
      </c>
      <c r="AC913" s="125" t="str">
        <f t="shared" si="277"/>
        <v>ok</v>
      </c>
    </row>
    <row r="914" spans="1:29" x14ac:dyDescent="0.2">
      <c r="A914" s="132">
        <f t="shared" si="261"/>
        <v>906</v>
      </c>
      <c r="B914" s="6"/>
      <c r="C914" s="3"/>
      <c r="D914" s="3"/>
      <c r="E914" s="3"/>
      <c r="F914" s="5"/>
      <c r="G914" s="5"/>
      <c r="H914" s="2">
        <v>0</v>
      </c>
      <c r="I914" s="1">
        <v>0</v>
      </c>
      <c r="J914" s="1">
        <v>0</v>
      </c>
      <c r="K914" s="127">
        <f t="shared" si="262"/>
        <v>0</v>
      </c>
      <c r="L914" s="127">
        <f t="shared" si="266"/>
        <v>0</v>
      </c>
      <c r="M914" s="127">
        <f t="shared" si="263"/>
        <v>0</v>
      </c>
      <c r="N914" s="127">
        <f t="shared" si="267"/>
        <v>0</v>
      </c>
      <c r="O914" s="127">
        <f t="shared" si="268"/>
        <v>0</v>
      </c>
      <c r="P914" s="127">
        <f t="shared" si="269"/>
        <v>0</v>
      </c>
      <c r="Q914" s="127">
        <f t="shared" si="270"/>
        <v>0</v>
      </c>
      <c r="R914" s="1">
        <v>0</v>
      </c>
      <c r="S914" s="127">
        <f t="shared" si="271"/>
        <v>0</v>
      </c>
      <c r="T914" s="127">
        <f t="shared" si="264"/>
        <v>0</v>
      </c>
      <c r="U914" s="127">
        <f t="shared" si="272"/>
        <v>0</v>
      </c>
      <c r="W914" s="127">
        <f t="shared" si="273"/>
        <v>0</v>
      </c>
      <c r="X914" s="125">
        <f t="shared" si="260"/>
        <v>0</v>
      </c>
      <c r="Y914" s="125" t="str">
        <f t="shared" si="265"/>
        <v>ok</v>
      </c>
      <c r="Z914" s="125" t="str">
        <f t="shared" si="274"/>
        <v>ok</v>
      </c>
      <c r="AA914" s="125" t="str">
        <f t="shared" si="275"/>
        <v>ok</v>
      </c>
      <c r="AB914" s="125" t="str">
        <f t="shared" si="276"/>
        <v>ok</v>
      </c>
      <c r="AC914" s="125" t="str">
        <f t="shared" si="277"/>
        <v>ok</v>
      </c>
    </row>
    <row r="915" spans="1:29" x14ac:dyDescent="0.2">
      <c r="A915" s="132">
        <f t="shared" si="261"/>
        <v>907</v>
      </c>
      <c r="B915" s="6"/>
      <c r="C915" s="3"/>
      <c r="D915" s="3"/>
      <c r="E915" s="3"/>
      <c r="F915" s="5"/>
      <c r="G915" s="5"/>
      <c r="H915" s="2">
        <v>0</v>
      </c>
      <c r="I915" s="1">
        <v>0</v>
      </c>
      <c r="J915" s="1">
        <v>0</v>
      </c>
      <c r="K915" s="127">
        <f t="shared" si="262"/>
        <v>0</v>
      </c>
      <c r="L915" s="127">
        <f t="shared" si="266"/>
        <v>0</v>
      </c>
      <c r="M915" s="127">
        <f t="shared" si="263"/>
        <v>0</v>
      </c>
      <c r="N915" s="127">
        <f t="shared" si="267"/>
        <v>0</v>
      </c>
      <c r="O915" s="127">
        <f t="shared" si="268"/>
        <v>0</v>
      </c>
      <c r="P915" s="127">
        <f t="shared" si="269"/>
        <v>0</v>
      </c>
      <c r="Q915" s="127">
        <f t="shared" si="270"/>
        <v>0</v>
      </c>
      <c r="R915" s="1">
        <v>0</v>
      </c>
      <c r="S915" s="127">
        <f t="shared" si="271"/>
        <v>0</v>
      </c>
      <c r="T915" s="127">
        <f t="shared" si="264"/>
        <v>0</v>
      </c>
      <c r="U915" s="127">
        <f t="shared" si="272"/>
        <v>0</v>
      </c>
      <c r="W915" s="127">
        <f t="shared" si="273"/>
        <v>0</v>
      </c>
      <c r="X915" s="125">
        <f t="shared" si="260"/>
        <v>0</v>
      </c>
      <c r="Y915" s="125" t="str">
        <f t="shared" si="265"/>
        <v>ok</v>
      </c>
      <c r="Z915" s="125" t="str">
        <f t="shared" si="274"/>
        <v>ok</v>
      </c>
      <c r="AA915" s="125" t="str">
        <f t="shared" si="275"/>
        <v>ok</v>
      </c>
      <c r="AB915" s="125" t="str">
        <f t="shared" si="276"/>
        <v>ok</v>
      </c>
      <c r="AC915" s="125" t="str">
        <f t="shared" si="277"/>
        <v>ok</v>
      </c>
    </row>
    <row r="916" spans="1:29" x14ac:dyDescent="0.2">
      <c r="A916" s="132">
        <f t="shared" si="261"/>
        <v>908</v>
      </c>
      <c r="B916" s="6"/>
      <c r="C916" s="3"/>
      <c r="D916" s="3"/>
      <c r="E916" s="3"/>
      <c r="F916" s="5"/>
      <c r="G916" s="5"/>
      <c r="H916" s="2">
        <v>0</v>
      </c>
      <c r="I916" s="1">
        <v>0</v>
      </c>
      <c r="J916" s="1">
        <v>0</v>
      </c>
      <c r="K916" s="127">
        <f t="shared" si="262"/>
        <v>0</v>
      </c>
      <c r="L916" s="127">
        <f t="shared" si="266"/>
        <v>0</v>
      </c>
      <c r="M916" s="127">
        <f t="shared" si="263"/>
        <v>0</v>
      </c>
      <c r="N916" s="127">
        <f t="shared" si="267"/>
        <v>0</v>
      </c>
      <c r="O916" s="127">
        <f t="shared" si="268"/>
        <v>0</v>
      </c>
      <c r="P916" s="127">
        <f t="shared" si="269"/>
        <v>0</v>
      </c>
      <c r="Q916" s="127">
        <f t="shared" si="270"/>
        <v>0</v>
      </c>
      <c r="R916" s="1">
        <v>0</v>
      </c>
      <c r="S916" s="127">
        <f t="shared" si="271"/>
        <v>0</v>
      </c>
      <c r="T916" s="127">
        <f t="shared" si="264"/>
        <v>0</v>
      </c>
      <c r="U916" s="127">
        <f t="shared" si="272"/>
        <v>0</v>
      </c>
      <c r="W916" s="127">
        <f t="shared" si="273"/>
        <v>0</v>
      </c>
      <c r="X916" s="125">
        <f t="shared" si="260"/>
        <v>0</v>
      </c>
      <c r="Y916" s="125" t="str">
        <f t="shared" si="265"/>
        <v>ok</v>
      </c>
      <c r="Z916" s="125" t="str">
        <f t="shared" si="274"/>
        <v>ok</v>
      </c>
      <c r="AA916" s="125" t="str">
        <f t="shared" si="275"/>
        <v>ok</v>
      </c>
      <c r="AB916" s="125" t="str">
        <f t="shared" si="276"/>
        <v>ok</v>
      </c>
      <c r="AC916" s="125" t="str">
        <f t="shared" si="277"/>
        <v>ok</v>
      </c>
    </row>
    <row r="917" spans="1:29" x14ac:dyDescent="0.2">
      <c r="A917" s="132">
        <f t="shared" si="261"/>
        <v>909</v>
      </c>
      <c r="B917" s="6"/>
      <c r="C917" s="3"/>
      <c r="D917" s="3"/>
      <c r="E917" s="3"/>
      <c r="F917" s="5"/>
      <c r="G917" s="5"/>
      <c r="H917" s="2">
        <v>0</v>
      </c>
      <c r="I917" s="1">
        <v>0</v>
      </c>
      <c r="J917" s="1">
        <v>0</v>
      </c>
      <c r="K917" s="127">
        <f t="shared" si="262"/>
        <v>0</v>
      </c>
      <c r="L917" s="127">
        <f t="shared" si="266"/>
        <v>0</v>
      </c>
      <c r="M917" s="127">
        <f t="shared" si="263"/>
        <v>0</v>
      </c>
      <c r="N917" s="127">
        <f t="shared" si="267"/>
        <v>0</v>
      </c>
      <c r="O917" s="127">
        <f t="shared" si="268"/>
        <v>0</v>
      </c>
      <c r="P917" s="127">
        <f t="shared" si="269"/>
        <v>0</v>
      </c>
      <c r="Q917" s="127">
        <f t="shared" si="270"/>
        <v>0</v>
      </c>
      <c r="R917" s="1">
        <v>0</v>
      </c>
      <c r="S917" s="127">
        <f t="shared" si="271"/>
        <v>0</v>
      </c>
      <c r="T917" s="127">
        <f t="shared" si="264"/>
        <v>0</v>
      </c>
      <c r="U917" s="127">
        <f t="shared" si="272"/>
        <v>0</v>
      </c>
      <c r="W917" s="127">
        <f t="shared" si="273"/>
        <v>0</v>
      </c>
      <c r="X917" s="125">
        <f t="shared" si="260"/>
        <v>0</v>
      </c>
      <c r="Y917" s="125" t="str">
        <f t="shared" si="265"/>
        <v>ok</v>
      </c>
      <c r="Z917" s="125" t="str">
        <f t="shared" si="274"/>
        <v>ok</v>
      </c>
      <c r="AA917" s="125" t="str">
        <f t="shared" si="275"/>
        <v>ok</v>
      </c>
      <c r="AB917" s="125" t="str">
        <f t="shared" si="276"/>
        <v>ok</v>
      </c>
      <c r="AC917" s="125" t="str">
        <f t="shared" si="277"/>
        <v>ok</v>
      </c>
    </row>
    <row r="918" spans="1:29" x14ac:dyDescent="0.2">
      <c r="A918" s="132">
        <f t="shared" si="261"/>
        <v>910</v>
      </c>
      <c r="B918" s="6"/>
      <c r="C918" s="3"/>
      <c r="D918" s="3"/>
      <c r="E918" s="3"/>
      <c r="F918" s="5"/>
      <c r="G918" s="5"/>
      <c r="H918" s="2">
        <v>0</v>
      </c>
      <c r="I918" s="1">
        <v>0</v>
      </c>
      <c r="J918" s="1">
        <v>0</v>
      </c>
      <c r="K918" s="127">
        <f t="shared" si="262"/>
        <v>0</v>
      </c>
      <c r="L918" s="127">
        <f t="shared" si="266"/>
        <v>0</v>
      </c>
      <c r="M918" s="127">
        <f t="shared" si="263"/>
        <v>0</v>
      </c>
      <c r="N918" s="127">
        <f t="shared" si="267"/>
        <v>0</v>
      </c>
      <c r="O918" s="127">
        <f t="shared" si="268"/>
        <v>0</v>
      </c>
      <c r="P918" s="127">
        <f t="shared" si="269"/>
        <v>0</v>
      </c>
      <c r="Q918" s="127">
        <f t="shared" si="270"/>
        <v>0</v>
      </c>
      <c r="R918" s="1">
        <v>0</v>
      </c>
      <c r="S918" s="127">
        <f t="shared" si="271"/>
        <v>0</v>
      </c>
      <c r="T918" s="127">
        <f t="shared" si="264"/>
        <v>0</v>
      </c>
      <c r="U918" s="127">
        <f t="shared" si="272"/>
        <v>0</v>
      </c>
      <c r="W918" s="127">
        <f t="shared" si="273"/>
        <v>0</v>
      </c>
      <c r="X918" s="125">
        <f t="shared" si="260"/>
        <v>0</v>
      </c>
      <c r="Y918" s="125" t="str">
        <f t="shared" si="265"/>
        <v>ok</v>
      </c>
      <c r="Z918" s="125" t="str">
        <f t="shared" si="274"/>
        <v>ok</v>
      </c>
      <c r="AA918" s="125" t="str">
        <f t="shared" si="275"/>
        <v>ok</v>
      </c>
      <c r="AB918" s="125" t="str">
        <f t="shared" si="276"/>
        <v>ok</v>
      </c>
      <c r="AC918" s="125" t="str">
        <f t="shared" si="277"/>
        <v>ok</v>
      </c>
    </row>
    <row r="919" spans="1:29" x14ac:dyDescent="0.2">
      <c r="A919" s="132">
        <f t="shared" si="261"/>
        <v>911</v>
      </c>
      <c r="B919" s="6"/>
      <c r="C919" s="3"/>
      <c r="D919" s="3"/>
      <c r="E919" s="3"/>
      <c r="F919" s="5"/>
      <c r="G919" s="5"/>
      <c r="H919" s="2">
        <v>0</v>
      </c>
      <c r="I919" s="1">
        <v>0</v>
      </c>
      <c r="J919" s="1">
        <v>0</v>
      </c>
      <c r="K919" s="127">
        <f t="shared" si="262"/>
        <v>0</v>
      </c>
      <c r="L919" s="127">
        <f t="shared" si="266"/>
        <v>0</v>
      </c>
      <c r="M919" s="127">
        <f t="shared" si="263"/>
        <v>0</v>
      </c>
      <c r="N919" s="127">
        <f t="shared" si="267"/>
        <v>0</v>
      </c>
      <c r="O919" s="127">
        <f t="shared" si="268"/>
        <v>0</v>
      </c>
      <c r="P919" s="127">
        <f t="shared" si="269"/>
        <v>0</v>
      </c>
      <c r="Q919" s="127">
        <f t="shared" si="270"/>
        <v>0</v>
      </c>
      <c r="R919" s="1">
        <v>0</v>
      </c>
      <c r="S919" s="127">
        <f t="shared" si="271"/>
        <v>0</v>
      </c>
      <c r="T919" s="127">
        <f t="shared" si="264"/>
        <v>0</v>
      </c>
      <c r="U919" s="127">
        <f t="shared" si="272"/>
        <v>0</v>
      </c>
      <c r="W919" s="127">
        <f t="shared" si="273"/>
        <v>0</v>
      </c>
      <c r="X919" s="125">
        <f t="shared" ref="X919:X982" si="278">NETWORKDAYS(D919,E919)</f>
        <v>0</v>
      </c>
      <c r="Y919" s="125" t="str">
        <f t="shared" si="265"/>
        <v>ok</v>
      </c>
      <c r="Z919" s="125" t="str">
        <f t="shared" si="274"/>
        <v>ok</v>
      </c>
      <c r="AA919" s="125" t="str">
        <f t="shared" si="275"/>
        <v>ok</v>
      </c>
      <c r="AB919" s="125" t="str">
        <f t="shared" si="276"/>
        <v>ok</v>
      </c>
      <c r="AC919" s="125" t="str">
        <f t="shared" si="277"/>
        <v>ok</v>
      </c>
    </row>
    <row r="920" spans="1:29" x14ac:dyDescent="0.2">
      <c r="A920" s="132">
        <f t="shared" si="261"/>
        <v>912</v>
      </c>
      <c r="B920" s="6"/>
      <c r="C920" s="3"/>
      <c r="D920" s="3"/>
      <c r="E920" s="3"/>
      <c r="F920" s="5"/>
      <c r="G920" s="5"/>
      <c r="H920" s="2">
        <v>0</v>
      </c>
      <c r="I920" s="1">
        <v>0</v>
      </c>
      <c r="J920" s="1">
        <v>0</v>
      </c>
      <c r="K920" s="127">
        <f t="shared" si="262"/>
        <v>0</v>
      </c>
      <c r="L920" s="127">
        <f t="shared" si="266"/>
        <v>0</v>
      </c>
      <c r="M920" s="127">
        <f t="shared" si="263"/>
        <v>0</v>
      </c>
      <c r="N920" s="127">
        <f t="shared" si="267"/>
        <v>0</v>
      </c>
      <c r="O920" s="127">
        <f t="shared" si="268"/>
        <v>0</v>
      </c>
      <c r="P920" s="127">
        <f t="shared" si="269"/>
        <v>0</v>
      </c>
      <c r="Q920" s="127">
        <f t="shared" si="270"/>
        <v>0</v>
      </c>
      <c r="R920" s="1">
        <v>0</v>
      </c>
      <c r="S920" s="127">
        <f t="shared" si="271"/>
        <v>0</v>
      </c>
      <c r="T920" s="127">
        <f t="shared" si="264"/>
        <v>0</v>
      </c>
      <c r="U920" s="127">
        <f t="shared" si="272"/>
        <v>0</v>
      </c>
      <c r="W920" s="127">
        <f t="shared" si="273"/>
        <v>0</v>
      </c>
      <c r="X920" s="125">
        <f t="shared" si="278"/>
        <v>0</v>
      </c>
      <c r="Y920" s="125" t="str">
        <f t="shared" si="265"/>
        <v>ok</v>
      </c>
      <c r="Z920" s="125" t="str">
        <f t="shared" si="274"/>
        <v>ok</v>
      </c>
      <c r="AA920" s="125" t="str">
        <f t="shared" si="275"/>
        <v>ok</v>
      </c>
      <c r="AB920" s="125" t="str">
        <f t="shared" si="276"/>
        <v>ok</v>
      </c>
      <c r="AC920" s="125" t="str">
        <f t="shared" si="277"/>
        <v>ok</v>
      </c>
    </row>
    <row r="921" spans="1:29" x14ac:dyDescent="0.2">
      <c r="A921" s="132">
        <f t="shared" si="261"/>
        <v>913</v>
      </c>
      <c r="B921" s="6"/>
      <c r="C921" s="3"/>
      <c r="D921" s="3"/>
      <c r="E921" s="3"/>
      <c r="F921" s="5"/>
      <c r="G921" s="5"/>
      <c r="H921" s="2">
        <v>0</v>
      </c>
      <c r="I921" s="1">
        <v>0</v>
      </c>
      <c r="J921" s="1">
        <v>0</v>
      </c>
      <c r="K921" s="127">
        <f t="shared" si="262"/>
        <v>0</v>
      </c>
      <c r="L921" s="127">
        <f t="shared" si="266"/>
        <v>0</v>
      </c>
      <c r="M921" s="127">
        <f t="shared" si="263"/>
        <v>0</v>
      </c>
      <c r="N921" s="127">
        <f t="shared" si="267"/>
        <v>0</v>
      </c>
      <c r="O921" s="127">
        <f t="shared" si="268"/>
        <v>0</v>
      </c>
      <c r="P921" s="127">
        <f t="shared" si="269"/>
        <v>0</v>
      </c>
      <c r="Q921" s="127">
        <f t="shared" si="270"/>
        <v>0</v>
      </c>
      <c r="R921" s="1">
        <v>0</v>
      </c>
      <c r="S921" s="127">
        <f t="shared" si="271"/>
        <v>0</v>
      </c>
      <c r="T921" s="127">
        <f t="shared" si="264"/>
        <v>0</v>
      </c>
      <c r="U921" s="127">
        <f t="shared" si="272"/>
        <v>0</v>
      </c>
      <c r="W921" s="127">
        <f t="shared" si="273"/>
        <v>0</v>
      </c>
      <c r="X921" s="125">
        <f t="shared" si="278"/>
        <v>0</v>
      </c>
      <c r="Y921" s="125" t="str">
        <f t="shared" si="265"/>
        <v>ok</v>
      </c>
      <c r="Z921" s="125" t="str">
        <f t="shared" si="274"/>
        <v>ok</v>
      </c>
      <c r="AA921" s="125" t="str">
        <f t="shared" si="275"/>
        <v>ok</v>
      </c>
      <c r="AB921" s="125" t="str">
        <f t="shared" si="276"/>
        <v>ok</v>
      </c>
      <c r="AC921" s="125" t="str">
        <f t="shared" si="277"/>
        <v>ok</v>
      </c>
    </row>
    <row r="922" spans="1:29" x14ac:dyDescent="0.2">
      <c r="A922" s="132">
        <f t="shared" si="261"/>
        <v>914</v>
      </c>
      <c r="B922" s="6"/>
      <c r="C922" s="3"/>
      <c r="D922" s="3"/>
      <c r="E922" s="3"/>
      <c r="F922" s="5"/>
      <c r="G922" s="5"/>
      <c r="H922" s="2">
        <v>0</v>
      </c>
      <c r="I922" s="1">
        <v>0</v>
      </c>
      <c r="J922" s="1">
        <v>0</v>
      </c>
      <c r="K922" s="127">
        <f t="shared" si="262"/>
        <v>0</v>
      </c>
      <c r="L922" s="127">
        <f t="shared" si="266"/>
        <v>0</v>
      </c>
      <c r="M922" s="127">
        <f t="shared" si="263"/>
        <v>0</v>
      </c>
      <c r="N922" s="127">
        <f t="shared" si="267"/>
        <v>0</v>
      </c>
      <c r="O922" s="127">
        <f t="shared" si="268"/>
        <v>0</v>
      </c>
      <c r="P922" s="127">
        <f t="shared" si="269"/>
        <v>0</v>
      </c>
      <c r="Q922" s="127">
        <f t="shared" si="270"/>
        <v>0</v>
      </c>
      <c r="R922" s="1">
        <v>0</v>
      </c>
      <c r="S922" s="127">
        <f t="shared" si="271"/>
        <v>0</v>
      </c>
      <c r="T922" s="127">
        <f t="shared" si="264"/>
        <v>0</v>
      </c>
      <c r="U922" s="127">
        <f t="shared" si="272"/>
        <v>0</v>
      </c>
      <c r="W922" s="127">
        <f t="shared" si="273"/>
        <v>0</v>
      </c>
      <c r="X922" s="125">
        <f t="shared" si="278"/>
        <v>0</v>
      </c>
      <c r="Y922" s="125" t="str">
        <f t="shared" si="265"/>
        <v>ok</v>
      </c>
      <c r="Z922" s="125" t="str">
        <f t="shared" si="274"/>
        <v>ok</v>
      </c>
      <c r="AA922" s="125" t="str">
        <f t="shared" si="275"/>
        <v>ok</v>
      </c>
      <c r="AB922" s="125" t="str">
        <f t="shared" si="276"/>
        <v>ok</v>
      </c>
      <c r="AC922" s="125" t="str">
        <f t="shared" si="277"/>
        <v>ok</v>
      </c>
    </row>
    <row r="923" spans="1:29" x14ac:dyDescent="0.2">
      <c r="A923" s="132">
        <f t="shared" si="261"/>
        <v>915</v>
      </c>
      <c r="B923" s="6"/>
      <c r="C923" s="3"/>
      <c r="D923" s="3"/>
      <c r="E923" s="3"/>
      <c r="F923" s="5"/>
      <c r="G923" s="5"/>
      <c r="H923" s="2">
        <v>0</v>
      </c>
      <c r="I923" s="1">
        <v>0</v>
      </c>
      <c r="J923" s="1">
        <v>0</v>
      </c>
      <c r="K923" s="127">
        <f t="shared" si="262"/>
        <v>0</v>
      </c>
      <c r="L923" s="127">
        <f t="shared" si="266"/>
        <v>0</v>
      </c>
      <c r="M923" s="127">
        <f t="shared" si="263"/>
        <v>0</v>
      </c>
      <c r="N923" s="127">
        <f t="shared" si="267"/>
        <v>0</v>
      </c>
      <c r="O923" s="127">
        <f t="shared" si="268"/>
        <v>0</v>
      </c>
      <c r="P923" s="127">
        <f t="shared" si="269"/>
        <v>0</v>
      </c>
      <c r="Q923" s="127">
        <f t="shared" si="270"/>
        <v>0</v>
      </c>
      <c r="R923" s="1">
        <v>0</v>
      </c>
      <c r="S923" s="127">
        <f t="shared" si="271"/>
        <v>0</v>
      </c>
      <c r="T923" s="127">
        <f t="shared" si="264"/>
        <v>0</v>
      </c>
      <c r="U923" s="127">
        <f t="shared" si="272"/>
        <v>0</v>
      </c>
      <c r="W923" s="127">
        <f t="shared" si="273"/>
        <v>0</v>
      </c>
      <c r="X923" s="125">
        <f t="shared" si="278"/>
        <v>0</v>
      </c>
      <c r="Y923" s="125" t="str">
        <f t="shared" si="265"/>
        <v>ok</v>
      </c>
      <c r="Z923" s="125" t="str">
        <f t="shared" si="274"/>
        <v>ok</v>
      </c>
      <c r="AA923" s="125" t="str">
        <f t="shared" si="275"/>
        <v>ok</v>
      </c>
      <c r="AB923" s="125" t="str">
        <f t="shared" si="276"/>
        <v>ok</v>
      </c>
      <c r="AC923" s="125" t="str">
        <f t="shared" si="277"/>
        <v>ok</v>
      </c>
    </row>
    <row r="924" spans="1:29" x14ac:dyDescent="0.2">
      <c r="A924" s="132">
        <f t="shared" si="261"/>
        <v>916</v>
      </c>
      <c r="B924" s="6"/>
      <c r="C924" s="3"/>
      <c r="D924" s="3"/>
      <c r="E924" s="3"/>
      <c r="F924" s="5"/>
      <c r="G924" s="5"/>
      <c r="H924" s="2">
        <v>0</v>
      </c>
      <c r="I924" s="1">
        <v>0</v>
      </c>
      <c r="J924" s="1">
        <v>0</v>
      </c>
      <c r="K924" s="127">
        <f t="shared" si="262"/>
        <v>0</v>
      </c>
      <c r="L924" s="127">
        <f t="shared" si="266"/>
        <v>0</v>
      </c>
      <c r="M924" s="127">
        <f t="shared" si="263"/>
        <v>0</v>
      </c>
      <c r="N924" s="127">
        <f t="shared" si="267"/>
        <v>0</v>
      </c>
      <c r="O924" s="127">
        <f t="shared" si="268"/>
        <v>0</v>
      </c>
      <c r="P924" s="127">
        <f t="shared" si="269"/>
        <v>0</v>
      </c>
      <c r="Q924" s="127">
        <f t="shared" si="270"/>
        <v>0</v>
      </c>
      <c r="R924" s="1">
        <v>0</v>
      </c>
      <c r="S924" s="127">
        <f t="shared" si="271"/>
        <v>0</v>
      </c>
      <c r="T924" s="127">
        <f t="shared" si="264"/>
        <v>0</v>
      </c>
      <c r="U924" s="127">
        <f t="shared" si="272"/>
        <v>0</v>
      </c>
      <c r="W924" s="127">
        <f t="shared" si="273"/>
        <v>0</v>
      </c>
      <c r="X924" s="125">
        <f t="shared" si="278"/>
        <v>0</v>
      </c>
      <c r="Y924" s="125" t="str">
        <f t="shared" si="265"/>
        <v>ok</v>
      </c>
      <c r="Z924" s="125" t="str">
        <f t="shared" si="274"/>
        <v>ok</v>
      </c>
      <c r="AA924" s="125" t="str">
        <f t="shared" si="275"/>
        <v>ok</v>
      </c>
      <c r="AB924" s="125" t="str">
        <f t="shared" si="276"/>
        <v>ok</v>
      </c>
      <c r="AC924" s="125" t="str">
        <f t="shared" si="277"/>
        <v>ok</v>
      </c>
    </row>
    <row r="925" spans="1:29" x14ac:dyDescent="0.2">
      <c r="A925" s="132">
        <f t="shared" si="261"/>
        <v>917</v>
      </c>
      <c r="B925" s="6"/>
      <c r="C925" s="3"/>
      <c r="D925" s="3"/>
      <c r="E925" s="3"/>
      <c r="F925" s="5"/>
      <c r="G925" s="5"/>
      <c r="H925" s="2">
        <v>0</v>
      </c>
      <c r="I925" s="1">
        <v>0</v>
      </c>
      <c r="J925" s="1">
        <v>0</v>
      </c>
      <c r="K925" s="127">
        <f t="shared" si="262"/>
        <v>0</v>
      </c>
      <c r="L925" s="127">
        <f t="shared" si="266"/>
        <v>0</v>
      </c>
      <c r="M925" s="127">
        <f t="shared" si="263"/>
        <v>0</v>
      </c>
      <c r="N925" s="127">
        <f t="shared" si="267"/>
        <v>0</v>
      </c>
      <c r="O925" s="127">
        <f t="shared" si="268"/>
        <v>0</v>
      </c>
      <c r="P925" s="127">
        <f t="shared" si="269"/>
        <v>0</v>
      </c>
      <c r="Q925" s="127">
        <f t="shared" si="270"/>
        <v>0</v>
      </c>
      <c r="R925" s="1">
        <v>0</v>
      </c>
      <c r="S925" s="127">
        <f t="shared" si="271"/>
        <v>0</v>
      </c>
      <c r="T925" s="127">
        <f t="shared" si="264"/>
        <v>0</v>
      </c>
      <c r="U925" s="127">
        <f t="shared" si="272"/>
        <v>0</v>
      </c>
      <c r="W925" s="127">
        <f t="shared" si="273"/>
        <v>0</v>
      </c>
      <c r="X925" s="125">
        <f t="shared" si="278"/>
        <v>0</v>
      </c>
      <c r="Y925" s="125" t="str">
        <f t="shared" si="265"/>
        <v>ok</v>
      </c>
      <c r="Z925" s="125" t="str">
        <f t="shared" si="274"/>
        <v>ok</v>
      </c>
      <c r="AA925" s="125" t="str">
        <f t="shared" si="275"/>
        <v>ok</v>
      </c>
      <c r="AB925" s="125" t="str">
        <f t="shared" si="276"/>
        <v>ok</v>
      </c>
      <c r="AC925" s="125" t="str">
        <f t="shared" si="277"/>
        <v>ok</v>
      </c>
    </row>
    <row r="926" spans="1:29" x14ac:dyDescent="0.2">
      <c r="A926" s="132">
        <f t="shared" si="261"/>
        <v>918</v>
      </c>
      <c r="B926" s="6"/>
      <c r="C926" s="3"/>
      <c r="D926" s="3"/>
      <c r="E926" s="3"/>
      <c r="F926" s="5"/>
      <c r="G926" s="5"/>
      <c r="H926" s="2">
        <v>0</v>
      </c>
      <c r="I926" s="1">
        <v>0</v>
      </c>
      <c r="J926" s="1">
        <v>0</v>
      </c>
      <c r="K926" s="127">
        <f t="shared" si="262"/>
        <v>0</v>
      </c>
      <c r="L926" s="127">
        <f t="shared" si="266"/>
        <v>0</v>
      </c>
      <c r="M926" s="127">
        <f t="shared" si="263"/>
        <v>0</v>
      </c>
      <c r="N926" s="127">
        <f t="shared" si="267"/>
        <v>0</v>
      </c>
      <c r="O926" s="127">
        <f t="shared" si="268"/>
        <v>0</v>
      </c>
      <c r="P926" s="127">
        <f t="shared" si="269"/>
        <v>0</v>
      </c>
      <c r="Q926" s="127">
        <f t="shared" si="270"/>
        <v>0</v>
      </c>
      <c r="R926" s="1">
        <v>0</v>
      </c>
      <c r="S926" s="127">
        <f t="shared" si="271"/>
        <v>0</v>
      </c>
      <c r="T926" s="127">
        <f t="shared" si="264"/>
        <v>0</v>
      </c>
      <c r="U926" s="127">
        <f t="shared" si="272"/>
        <v>0</v>
      </c>
      <c r="W926" s="127">
        <f t="shared" si="273"/>
        <v>0</v>
      </c>
      <c r="X926" s="125">
        <f t="shared" si="278"/>
        <v>0</v>
      </c>
      <c r="Y926" s="125" t="str">
        <f t="shared" si="265"/>
        <v>ok</v>
      </c>
      <c r="Z926" s="125" t="str">
        <f t="shared" si="274"/>
        <v>ok</v>
      </c>
      <c r="AA926" s="125" t="str">
        <f t="shared" si="275"/>
        <v>ok</v>
      </c>
      <c r="AB926" s="125" t="str">
        <f t="shared" si="276"/>
        <v>ok</v>
      </c>
      <c r="AC926" s="125" t="str">
        <f t="shared" si="277"/>
        <v>ok</v>
      </c>
    </row>
    <row r="927" spans="1:29" x14ac:dyDescent="0.2">
      <c r="A927" s="132">
        <f t="shared" ref="A927:A990" si="279">+A926+1</f>
        <v>919</v>
      </c>
      <c r="B927" s="6"/>
      <c r="C927" s="3"/>
      <c r="D927" s="3"/>
      <c r="E927" s="3"/>
      <c r="F927" s="5"/>
      <c r="G927" s="5"/>
      <c r="H927" s="2">
        <v>0</v>
      </c>
      <c r="I927" s="1">
        <v>0</v>
      </c>
      <c r="J927" s="1">
        <v>0</v>
      </c>
      <c r="K927" s="127">
        <f t="shared" si="262"/>
        <v>0</v>
      </c>
      <c r="L927" s="127">
        <f t="shared" si="266"/>
        <v>0</v>
      </c>
      <c r="M927" s="127">
        <f t="shared" si="263"/>
        <v>0</v>
      </c>
      <c r="N927" s="127">
        <f t="shared" si="267"/>
        <v>0</v>
      </c>
      <c r="O927" s="127">
        <f t="shared" si="268"/>
        <v>0</v>
      </c>
      <c r="P927" s="127">
        <f t="shared" si="269"/>
        <v>0</v>
      </c>
      <c r="Q927" s="127">
        <f t="shared" si="270"/>
        <v>0</v>
      </c>
      <c r="R927" s="1">
        <v>0</v>
      </c>
      <c r="S927" s="127">
        <f t="shared" si="271"/>
        <v>0</v>
      </c>
      <c r="T927" s="127">
        <f t="shared" si="264"/>
        <v>0</v>
      </c>
      <c r="U927" s="127">
        <f t="shared" si="272"/>
        <v>0</v>
      </c>
      <c r="W927" s="127">
        <f t="shared" si="273"/>
        <v>0</v>
      </c>
      <c r="X927" s="125">
        <f t="shared" si="278"/>
        <v>0</v>
      </c>
      <c r="Y927" s="125" t="str">
        <f t="shared" si="265"/>
        <v>ok</v>
      </c>
      <c r="Z927" s="125" t="str">
        <f t="shared" si="274"/>
        <v>ok</v>
      </c>
      <c r="AA927" s="125" t="str">
        <f t="shared" si="275"/>
        <v>ok</v>
      </c>
      <c r="AB927" s="125" t="str">
        <f t="shared" si="276"/>
        <v>ok</v>
      </c>
      <c r="AC927" s="125" t="str">
        <f t="shared" si="277"/>
        <v>ok</v>
      </c>
    </row>
    <row r="928" spans="1:29" x14ac:dyDescent="0.2">
      <c r="A928" s="132">
        <f t="shared" si="279"/>
        <v>920</v>
      </c>
      <c r="B928" s="6"/>
      <c r="C928" s="3"/>
      <c r="D928" s="3"/>
      <c r="E928" s="3"/>
      <c r="F928" s="5"/>
      <c r="G928" s="5"/>
      <c r="H928" s="2">
        <v>0</v>
      </c>
      <c r="I928" s="1">
        <v>0</v>
      </c>
      <c r="J928" s="1">
        <v>0</v>
      </c>
      <c r="K928" s="127">
        <f t="shared" si="262"/>
        <v>0</v>
      </c>
      <c r="L928" s="127">
        <f t="shared" si="266"/>
        <v>0</v>
      </c>
      <c r="M928" s="127">
        <f t="shared" si="263"/>
        <v>0</v>
      </c>
      <c r="N928" s="127">
        <f t="shared" si="267"/>
        <v>0</v>
      </c>
      <c r="O928" s="127">
        <f t="shared" si="268"/>
        <v>0</v>
      </c>
      <c r="P928" s="127">
        <f t="shared" si="269"/>
        <v>0</v>
      </c>
      <c r="Q928" s="127">
        <f t="shared" si="270"/>
        <v>0</v>
      </c>
      <c r="R928" s="1">
        <v>0</v>
      </c>
      <c r="S928" s="127">
        <f t="shared" si="271"/>
        <v>0</v>
      </c>
      <c r="T928" s="127">
        <f t="shared" si="264"/>
        <v>0</v>
      </c>
      <c r="U928" s="127">
        <f t="shared" si="272"/>
        <v>0</v>
      </c>
      <c r="W928" s="127">
        <f t="shared" si="273"/>
        <v>0</v>
      </c>
      <c r="X928" s="125">
        <f t="shared" si="278"/>
        <v>0</v>
      </c>
      <c r="Y928" s="125" t="str">
        <f t="shared" si="265"/>
        <v>ok</v>
      </c>
      <c r="Z928" s="125" t="str">
        <f t="shared" si="274"/>
        <v>ok</v>
      </c>
      <c r="AA928" s="125" t="str">
        <f t="shared" si="275"/>
        <v>ok</v>
      </c>
      <c r="AB928" s="125" t="str">
        <f t="shared" si="276"/>
        <v>ok</v>
      </c>
      <c r="AC928" s="125" t="str">
        <f t="shared" si="277"/>
        <v>ok</v>
      </c>
    </row>
    <row r="929" spans="1:29" x14ac:dyDescent="0.2">
      <c r="A929" s="132">
        <f t="shared" si="279"/>
        <v>921</v>
      </c>
      <c r="B929" s="6"/>
      <c r="C929" s="3"/>
      <c r="D929" s="3"/>
      <c r="E929" s="3"/>
      <c r="F929" s="5"/>
      <c r="G929" s="5"/>
      <c r="H929" s="2">
        <v>0</v>
      </c>
      <c r="I929" s="1">
        <v>0</v>
      </c>
      <c r="J929" s="1">
        <v>0</v>
      </c>
      <c r="K929" s="127">
        <f t="shared" si="262"/>
        <v>0</v>
      </c>
      <c r="L929" s="127">
        <f t="shared" si="266"/>
        <v>0</v>
      </c>
      <c r="M929" s="127">
        <f t="shared" si="263"/>
        <v>0</v>
      </c>
      <c r="N929" s="127">
        <f t="shared" si="267"/>
        <v>0</v>
      </c>
      <c r="O929" s="127">
        <f t="shared" si="268"/>
        <v>0</v>
      </c>
      <c r="P929" s="127">
        <f t="shared" si="269"/>
        <v>0</v>
      </c>
      <c r="Q929" s="127">
        <f t="shared" si="270"/>
        <v>0</v>
      </c>
      <c r="R929" s="1">
        <v>0</v>
      </c>
      <c r="S929" s="127">
        <f t="shared" si="271"/>
        <v>0</v>
      </c>
      <c r="T929" s="127">
        <f t="shared" si="264"/>
        <v>0</v>
      </c>
      <c r="U929" s="127">
        <f t="shared" si="272"/>
        <v>0</v>
      </c>
      <c r="W929" s="127">
        <f t="shared" si="273"/>
        <v>0</v>
      </c>
      <c r="X929" s="125">
        <f t="shared" si="278"/>
        <v>0</v>
      </c>
      <c r="Y929" s="125" t="str">
        <f t="shared" si="265"/>
        <v>ok</v>
      </c>
      <c r="Z929" s="125" t="str">
        <f t="shared" si="274"/>
        <v>ok</v>
      </c>
      <c r="AA929" s="125" t="str">
        <f t="shared" si="275"/>
        <v>ok</v>
      </c>
      <c r="AB929" s="125" t="str">
        <f t="shared" si="276"/>
        <v>ok</v>
      </c>
      <c r="AC929" s="125" t="str">
        <f t="shared" si="277"/>
        <v>ok</v>
      </c>
    </row>
    <row r="930" spans="1:29" x14ac:dyDescent="0.2">
      <c r="A930" s="132">
        <f t="shared" si="279"/>
        <v>922</v>
      </c>
      <c r="B930" s="6"/>
      <c r="C930" s="3"/>
      <c r="D930" s="3"/>
      <c r="E930" s="3"/>
      <c r="F930" s="5"/>
      <c r="G930" s="5"/>
      <c r="H930" s="2">
        <v>0</v>
      </c>
      <c r="I930" s="1">
        <v>0</v>
      </c>
      <c r="J930" s="1">
        <v>0</v>
      </c>
      <c r="K930" s="127">
        <f t="shared" si="262"/>
        <v>0</v>
      </c>
      <c r="L930" s="127">
        <f t="shared" si="266"/>
        <v>0</v>
      </c>
      <c r="M930" s="127">
        <f t="shared" si="263"/>
        <v>0</v>
      </c>
      <c r="N930" s="127">
        <f t="shared" si="267"/>
        <v>0</v>
      </c>
      <c r="O930" s="127">
        <f t="shared" si="268"/>
        <v>0</v>
      </c>
      <c r="P930" s="127">
        <f t="shared" si="269"/>
        <v>0</v>
      </c>
      <c r="Q930" s="127">
        <f t="shared" si="270"/>
        <v>0</v>
      </c>
      <c r="R930" s="1">
        <v>0</v>
      </c>
      <c r="S930" s="127">
        <f t="shared" si="271"/>
        <v>0</v>
      </c>
      <c r="T930" s="127">
        <f t="shared" si="264"/>
        <v>0</v>
      </c>
      <c r="U930" s="127">
        <f t="shared" si="272"/>
        <v>0</v>
      </c>
      <c r="W930" s="127">
        <f t="shared" si="273"/>
        <v>0</v>
      </c>
      <c r="X930" s="125">
        <f t="shared" si="278"/>
        <v>0</v>
      </c>
      <c r="Y930" s="125" t="str">
        <f t="shared" si="265"/>
        <v>ok</v>
      </c>
      <c r="Z930" s="125" t="str">
        <f t="shared" si="274"/>
        <v>ok</v>
      </c>
      <c r="AA930" s="125" t="str">
        <f t="shared" si="275"/>
        <v>ok</v>
      </c>
      <c r="AB930" s="125" t="str">
        <f t="shared" si="276"/>
        <v>ok</v>
      </c>
      <c r="AC930" s="125" t="str">
        <f t="shared" si="277"/>
        <v>ok</v>
      </c>
    </row>
    <row r="931" spans="1:29" x14ac:dyDescent="0.2">
      <c r="A931" s="132">
        <f t="shared" si="279"/>
        <v>923</v>
      </c>
      <c r="B931" s="6"/>
      <c r="C931" s="3"/>
      <c r="D931" s="3"/>
      <c r="E931" s="3"/>
      <c r="F931" s="5"/>
      <c r="G931" s="5"/>
      <c r="H931" s="2">
        <v>0</v>
      </c>
      <c r="I931" s="1">
        <v>0</v>
      </c>
      <c r="J931" s="1">
        <v>0</v>
      </c>
      <c r="K931" s="127">
        <f t="shared" si="262"/>
        <v>0</v>
      </c>
      <c r="L931" s="127">
        <f t="shared" si="266"/>
        <v>0</v>
      </c>
      <c r="M931" s="127">
        <f t="shared" si="263"/>
        <v>0</v>
      </c>
      <c r="N931" s="127">
        <f t="shared" si="267"/>
        <v>0</v>
      </c>
      <c r="O931" s="127">
        <f t="shared" si="268"/>
        <v>0</v>
      </c>
      <c r="P931" s="127">
        <f t="shared" si="269"/>
        <v>0</v>
      </c>
      <c r="Q931" s="127">
        <f t="shared" si="270"/>
        <v>0</v>
      </c>
      <c r="R931" s="1">
        <v>0</v>
      </c>
      <c r="S931" s="127">
        <f t="shared" si="271"/>
        <v>0</v>
      </c>
      <c r="T931" s="127">
        <f t="shared" si="264"/>
        <v>0</v>
      </c>
      <c r="U931" s="127">
        <f t="shared" si="272"/>
        <v>0</v>
      </c>
      <c r="W931" s="127">
        <f t="shared" si="273"/>
        <v>0</v>
      </c>
      <c r="X931" s="125">
        <f t="shared" si="278"/>
        <v>0</v>
      </c>
      <c r="Y931" s="125" t="str">
        <f t="shared" si="265"/>
        <v>ok</v>
      </c>
      <c r="Z931" s="125" t="str">
        <f t="shared" si="274"/>
        <v>ok</v>
      </c>
      <c r="AA931" s="125" t="str">
        <f t="shared" si="275"/>
        <v>ok</v>
      </c>
      <c r="AB931" s="125" t="str">
        <f t="shared" si="276"/>
        <v>ok</v>
      </c>
      <c r="AC931" s="125" t="str">
        <f t="shared" si="277"/>
        <v>ok</v>
      </c>
    </row>
    <row r="932" spans="1:29" x14ac:dyDescent="0.2">
      <c r="A932" s="132">
        <f t="shared" si="279"/>
        <v>924</v>
      </c>
      <c r="B932" s="6"/>
      <c r="C932" s="3"/>
      <c r="D932" s="3"/>
      <c r="E932" s="3"/>
      <c r="F932" s="5"/>
      <c r="G932" s="5"/>
      <c r="H932" s="2">
        <v>0</v>
      </c>
      <c r="I932" s="1">
        <v>0</v>
      </c>
      <c r="J932" s="1">
        <v>0</v>
      </c>
      <c r="K932" s="127">
        <f t="shared" si="262"/>
        <v>0</v>
      </c>
      <c r="L932" s="127">
        <f t="shared" si="266"/>
        <v>0</v>
      </c>
      <c r="M932" s="127">
        <f t="shared" si="263"/>
        <v>0</v>
      </c>
      <c r="N932" s="127">
        <f t="shared" si="267"/>
        <v>0</v>
      </c>
      <c r="O932" s="127">
        <f t="shared" si="268"/>
        <v>0</v>
      </c>
      <c r="P932" s="127">
        <f t="shared" si="269"/>
        <v>0</v>
      </c>
      <c r="Q932" s="127">
        <f t="shared" si="270"/>
        <v>0</v>
      </c>
      <c r="R932" s="1">
        <v>0</v>
      </c>
      <c r="S932" s="127">
        <f t="shared" si="271"/>
        <v>0</v>
      </c>
      <c r="T932" s="127">
        <f t="shared" si="264"/>
        <v>0</v>
      </c>
      <c r="U932" s="127">
        <f t="shared" si="272"/>
        <v>0</v>
      </c>
      <c r="W932" s="127">
        <f t="shared" si="273"/>
        <v>0</v>
      </c>
      <c r="X932" s="125">
        <f t="shared" si="278"/>
        <v>0</v>
      </c>
      <c r="Y932" s="125" t="str">
        <f t="shared" si="265"/>
        <v>ok</v>
      </c>
      <c r="Z932" s="125" t="str">
        <f t="shared" si="274"/>
        <v>ok</v>
      </c>
      <c r="AA932" s="125" t="str">
        <f t="shared" si="275"/>
        <v>ok</v>
      </c>
      <c r="AB932" s="125" t="str">
        <f t="shared" si="276"/>
        <v>ok</v>
      </c>
      <c r="AC932" s="125" t="str">
        <f t="shared" si="277"/>
        <v>ok</v>
      </c>
    </row>
    <row r="933" spans="1:29" x14ac:dyDescent="0.2">
      <c r="A933" s="132">
        <f t="shared" si="279"/>
        <v>925</v>
      </c>
      <c r="B933" s="6"/>
      <c r="C933" s="3"/>
      <c r="D933" s="3"/>
      <c r="E933" s="3"/>
      <c r="F933" s="5"/>
      <c r="G933" s="5"/>
      <c r="H933" s="2">
        <v>0</v>
      </c>
      <c r="I933" s="1">
        <v>0</v>
      </c>
      <c r="J933" s="1">
        <v>0</v>
      </c>
      <c r="K933" s="127">
        <f t="shared" si="262"/>
        <v>0</v>
      </c>
      <c r="L933" s="127">
        <f t="shared" si="266"/>
        <v>0</v>
      </c>
      <c r="M933" s="127">
        <f t="shared" si="263"/>
        <v>0</v>
      </c>
      <c r="N933" s="127">
        <f t="shared" si="267"/>
        <v>0</v>
      </c>
      <c r="O933" s="127">
        <f t="shared" si="268"/>
        <v>0</v>
      </c>
      <c r="P933" s="127">
        <f t="shared" si="269"/>
        <v>0</v>
      </c>
      <c r="Q933" s="127">
        <f t="shared" si="270"/>
        <v>0</v>
      </c>
      <c r="R933" s="1">
        <v>0</v>
      </c>
      <c r="S933" s="127">
        <f t="shared" si="271"/>
        <v>0</v>
      </c>
      <c r="T933" s="127">
        <f t="shared" si="264"/>
        <v>0</v>
      </c>
      <c r="U933" s="127">
        <f t="shared" si="272"/>
        <v>0</v>
      </c>
      <c r="W933" s="127">
        <f t="shared" si="273"/>
        <v>0</v>
      </c>
      <c r="X933" s="125">
        <f t="shared" si="278"/>
        <v>0</v>
      </c>
      <c r="Y933" s="125" t="str">
        <f t="shared" si="265"/>
        <v>ok</v>
      </c>
      <c r="Z933" s="125" t="str">
        <f t="shared" si="274"/>
        <v>ok</v>
      </c>
      <c r="AA933" s="125" t="str">
        <f t="shared" si="275"/>
        <v>ok</v>
      </c>
      <c r="AB933" s="125" t="str">
        <f t="shared" si="276"/>
        <v>ok</v>
      </c>
      <c r="AC933" s="125" t="str">
        <f t="shared" si="277"/>
        <v>ok</v>
      </c>
    </row>
    <row r="934" spans="1:29" x14ac:dyDescent="0.2">
      <c r="A934" s="132">
        <f t="shared" si="279"/>
        <v>926</v>
      </c>
      <c r="B934" s="6"/>
      <c r="C934" s="3"/>
      <c r="D934" s="3"/>
      <c r="E934" s="3"/>
      <c r="F934" s="5"/>
      <c r="G934" s="5"/>
      <c r="H934" s="2">
        <v>0</v>
      </c>
      <c r="I934" s="1">
        <v>0</v>
      </c>
      <c r="J934" s="1">
        <v>0</v>
      </c>
      <c r="K934" s="127">
        <f t="shared" si="262"/>
        <v>0</v>
      </c>
      <c r="L934" s="127">
        <f t="shared" si="266"/>
        <v>0</v>
      </c>
      <c r="M934" s="127">
        <f t="shared" si="263"/>
        <v>0</v>
      </c>
      <c r="N934" s="127">
        <f t="shared" si="267"/>
        <v>0</v>
      </c>
      <c r="O934" s="127">
        <f t="shared" si="268"/>
        <v>0</v>
      </c>
      <c r="P934" s="127">
        <f t="shared" si="269"/>
        <v>0</v>
      </c>
      <c r="Q934" s="127">
        <f t="shared" si="270"/>
        <v>0</v>
      </c>
      <c r="R934" s="1">
        <v>0</v>
      </c>
      <c r="S934" s="127">
        <f t="shared" si="271"/>
        <v>0</v>
      </c>
      <c r="T934" s="127">
        <f t="shared" si="264"/>
        <v>0</v>
      </c>
      <c r="U934" s="127">
        <f t="shared" si="272"/>
        <v>0</v>
      </c>
      <c r="W934" s="127">
        <f t="shared" si="273"/>
        <v>0</v>
      </c>
      <c r="X934" s="125">
        <f t="shared" si="278"/>
        <v>0</v>
      </c>
      <c r="Y934" s="125" t="str">
        <f t="shared" si="265"/>
        <v>ok</v>
      </c>
      <c r="Z934" s="125" t="str">
        <f t="shared" si="274"/>
        <v>ok</v>
      </c>
      <c r="AA934" s="125" t="str">
        <f t="shared" si="275"/>
        <v>ok</v>
      </c>
      <c r="AB934" s="125" t="str">
        <f t="shared" si="276"/>
        <v>ok</v>
      </c>
      <c r="AC934" s="125" t="str">
        <f t="shared" si="277"/>
        <v>ok</v>
      </c>
    </row>
    <row r="935" spans="1:29" x14ac:dyDescent="0.2">
      <c r="A935" s="132">
        <f t="shared" si="279"/>
        <v>927</v>
      </c>
      <c r="B935" s="6"/>
      <c r="C935" s="3"/>
      <c r="D935" s="3"/>
      <c r="E935" s="3"/>
      <c r="F935" s="5"/>
      <c r="G935" s="5"/>
      <c r="H935" s="2">
        <v>0</v>
      </c>
      <c r="I935" s="1">
        <v>0</v>
      </c>
      <c r="J935" s="1">
        <v>0</v>
      </c>
      <c r="K935" s="127">
        <f t="shared" si="262"/>
        <v>0</v>
      </c>
      <c r="L935" s="127">
        <f t="shared" si="266"/>
        <v>0</v>
      </c>
      <c r="M935" s="127">
        <f t="shared" si="263"/>
        <v>0</v>
      </c>
      <c r="N935" s="127">
        <f t="shared" si="267"/>
        <v>0</v>
      </c>
      <c r="O935" s="127">
        <f t="shared" si="268"/>
        <v>0</v>
      </c>
      <c r="P935" s="127">
        <f t="shared" si="269"/>
        <v>0</v>
      </c>
      <c r="Q935" s="127">
        <f t="shared" si="270"/>
        <v>0</v>
      </c>
      <c r="R935" s="1">
        <v>0</v>
      </c>
      <c r="S935" s="127">
        <f t="shared" si="271"/>
        <v>0</v>
      </c>
      <c r="T935" s="127">
        <f t="shared" si="264"/>
        <v>0</v>
      </c>
      <c r="U935" s="127">
        <f t="shared" si="272"/>
        <v>0</v>
      </c>
      <c r="W935" s="127">
        <f t="shared" si="273"/>
        <v>0</v>
      </c>
      <c r="X935" s="125">
        <f t="shared" si="278"/>
        <v>0</v>
      </c>
      <c r="Y935" s="125" t="str">
        <f t="shared" si="265"/>
        <v>ok</v>
      </c>
      <c r="Z935" s="125" t="str">
        <f t="shared" si="274"/>
        <v>ok</v>
      </c>
      <c r="AA935" s="125" t="str">
        <f t="shared" si="275"/>
        <v>ok</v>
      </c>
      <c r="AB935" s="125" t="str">
        <f t="shared" si="276"/>
        <v>ok</v>
      </c>
      <c r="AC935" s="125" t="str">
        <f t="shared" si="277"/>
        <v>ok</v>
      </c>
    </row>
    <row r="936" spans="1:29" x14ac:dyDescent="0.2">
      <c r="A936" s="132">
        <f t="shared" si="279"/>
        <v>928</v>
      </c>
      <c r="B936" s="6"/>
      <c r="C936" s="3"/>
      <c r="D936" s="3"/>
      <c r="E936" s="3"/>
      <c r="F936" s="5"/>
      <c r="G936" s="5"/>
      <c r="H936" s="2">
        <v>0</v>
      </c>
      <c r="I936" s="1">
        <v>0</v>
      </c>
      <c r="J936" s="1">
        <v>0</v>
      </c>
      <c r="K936" s="127">
        <f t="shared" si="262"/>
        <v>0</v>
      </c>
      <c r="L936" s="127">
        <f t="shared" si="266"/>
        <v>0</v>
      </c>
      <c r="M936" s="127">
        <f t="shared" si="263"/>
        <v>0</v>
      </c>
      <c r="N936" s="127">
        <f t="shared" si="267"/>
        <v>0</v>
      </c>
      <c r="O936" s="127">
        <f t="shared" si="268"/>
        <v>0</v>
      </c>
      <c r="P936" s="127">
        <f t="shared" si="269"/>
        <v>0</v>
      </c>
      <c r="Q936" s="127">
        <f t="shared" si="270"/>
        <v>0</v>
      </c>
      <c r="R936" s="1">
        <v>0</v>
      </c>
      <c r="S936" s="127">
        <f t="shared" si="271"/>
        <v>0</v>
      </c>
      <c r="T936" s="127">
        <f t="shared" si="264"/>
        <v>0</v>
      </c>
      <c r="U936" s="127">
        <f t="shared" si="272"/>
        <v>0</v>
      </c>
      <c r="W936" s="127">
        <f t="shared" si="273"/>
        <v>0</v>
      </c>
      <c r="X936" s="125">
        <f t="shared" si="278"/>
        <v>0</v>
      </c>
      <c r="Y936" s="125" t="str">
        <f t="shared" si="265"/>
        <v>ok</v>
      </c>
      <c r="Z936" s="125" t="str">
        <f t="shared" si="274"/>
        <v>ok</v>
      </c>
      <c r="AA936" s="125" t="str">
        <f t="shared" si="275"/>
        <v>ok</v>
      </c>
      <c r="AB936" s="125" t="str">
        <f t="shared" si="276"/>
        <v>ok</v>
      </c>
      <c r="AC936" s="125" t="str">
        <f t="shared" si="277"/>
        <v>ok</v>
      </c>
    </row>
    <row r="937" spans="1:29" x14ac:dyDescent="0.2">
      <c r="A937" s="132">
        <f t="shared" si="279"/>
        <v>929</v>
      </c>
      <c r="B937" s="6"/>
      <c r="C937" s="3"/>
      <c r="D937" s="3"/>
      <c r="E937" s="3"/>
      <c r="F937" s="5"/>
      <c r="G937" s="5"/>
      <c r="H937" s="2">
        <v>0</v>
      </c>
      <c r="I937" s="1">
        <v>0</v>
      </c>
      <c r="J937" s="1">
        <v>0</v>
      </c>
      <c r="K937" s="127">
        <f t="shared" si="262"/>
        <v>0</v>
      </c>
      <c r="L937" s="127">
        <f t="shared" si="266"/>
        <v>0</v>
      </c>
      <c r="M937" s="127">
        <f t="shared" si="263"/>
        <v>0</v>
      </c>
      <c r="N937" s="127">
        <f t="shared" si="267"/>
        <v>0</v>
      </c>
      <c r="O937" s="127">
        <f t="shared" si="268"/>
        <v>0</v>
      </c>
      <c r="P937" s="127">
        <f t="shared" si="269"/>
        <v>0</v>
      </c>
      <c r="Q937" s="127">
        <f t="shared" si="270"/>
        <v>0</v>
      </c>
      <c r="R937" s="1">
        <v>0</v>
      </c>
      <c r="S937" s="127">
        <f t="shared" si="271"/>
        <v>0</v>
      </c>
      <c r="T937" s="127">
        <f t="shared" si="264"/>
        <v>0</v>
      </c>
      <c r="U937" s="127">
        <f t="shared" si="272"/>
        <v>0</v>
      </c>
      <c r="W937" s="127">
        <f t="shared" si="273"/>
        <v>0</v>
      </c>
      <c r="X937" s="125">
        <f t="shared" si="278"/>
        <v>0</v>
      </c>
      <c r="Y937" s="125" t="str">
        <f t="shared" si="265"/>
        <v>ok</v>
      </c>
      <c r="Z937" s="125" t="str">
        <f t="shared" si="274"/>
        <v>ok</v>
      </c>
      <c r="AA937" s="125" t="str">
        <f t="shared" si="275"/>
        <v>ok</v>
      </c>
      <c r="AB937" s="125" t="str">
        <f t="shared" si="276"/>
        <v>ok</v>
      </c>
      <c r="AC937" s="125" t="str">
        <f t="shared" si="277"/>
        <v>ok</v>
      </c>
    </row>
    <row r="938" spans="1:29" x14ac:dyDescent="0.2">
      <c r="A938" s="132">
        <f t="shared" si="279"/>
        <v>930</v>
      </c>
      <c r="B938" s="6"/>
      <c r="C938" s="3"/>
      <c r="D938" s="3"/>
      <c r="E938" s="3"/>
      <c r="F938" s="5"/>
      <c r="G938" s="5"/>
      <c r="H938" s="2">
        <v>0</v>
      </c>
      <c r="I938" s="1">
        <v>0</v>
      </c>
      <c r="J938" s="1">
        <v>0</v>
      </c>
      <c r="K938" s="127">
        <f t="shared" si="262"/>
        <v>0</v>
      </c>
      <c r="L938" s="127">
        <f t="shared" si="266"/>
        <v>0</v>
      </c>
      <c r="M938" s="127">
        <f t="shared" si="263"/>
        <v>0</v>
      </c>
      <c r="N938" s="127">
        <f t="shared" si="267"/>
        <v>0</v>
      </c>
      <c r="O938" s="127">
        <f t="shared" si="268"/>
        <v>0</v>
      </c>
      <c r="P938" s="127">
        <f t="shared" si="269"/>
        <v>0</v>
      </c>
      <c r="Q938" s="127">
        <f t="shared" si="270"/>
        <v>0</v>
      </c>
      <c r="R938" s="1">
        <v>0</v>
      </c>
      <c r="S938" s="127">
        <f t="shared" si="271"/>
        <v>0</v>
      </c>
      <c r="T938" s="127">
        <f t="shared" si="264"/>
        <v>0</v>
      </c>
      <c r="U938" s="127">
        <f t="shared" si="272"/>
        <v>0</v>
      </c>
      <c r="W938" s="127">
        <f t="shared" si="273"/>
        <v>0</v>
      </c>
      <c r="X938" s="125">
        <f t="shared" si="278"/>
        <v>0</v>
      </c>
      <c r="Y938" s="125" t="str">
        <f t="shared" si="265"/>
        <v>ok</v>
      </c>
      <c r="Z938" s="125" t="str">
        <f t="shared" si="274"/>
        <v>ok</v>
      </c>
      <c r="AA938" s="125" t="str">
        <f t="shared" si="275"/>
        <v>ok</v>
      </c>
      <c r="AB938" s="125" t="str">
        <f t="shared" si="276"/>
        <v>ok</v>
      </c>
      <c r="AC938" s="125" t="str">
        <f t="shared" si="277"/>
        <v>ok</v>
      </c>
    </row>
    <row r="939" spans="1:29" x14ac:dyDescent="0.2">
      <c r="A939" s="132">
        <f t="shared" si="279"/>
        <v>931</v>
      </c>
      <c r="B939" s="6"/>
      <c r="C939" s="3"/>
      <c r="D939" s="3"/>
      <c r="E939" s="3"/>
      <c r="F939" s="5"/>
      <c r="G939" s="5"/>
      <c r="H939" s="2">
        <v>0</v>
      </c>
      <c r="I939" s="1">
        <v>0</v>
      </c>
      <c r="J939" s="1">
        <v>0</v>
      </c>
      <c r="K939" s="127">
        <f t="shared" si="262"/>
        <v>0</v>
      </c>
      <c r="L939" s="127">
        <f t="shared" si="266"/>
        <v>0</v>
      </c>
      <c r="M939" s="127">
        <f t="shared" si="263"/>
        <v>0</v>
      </c>
      <c r="N939" s="127">
        <f t="shared" si="267"/>
        <v>0</v>
      </c>
      <c r="O939" s="127">
        <f t="shared" si="268"/>
        <v>0</v>
      </c>
      <c r="P939" s="127">
        <f t="shared" si="269"/>
        <v>0</v>
      </c>
      <c r="Q939" s="127">
        <f t="shared" si="270"/>
        <v>0</v>
      </c>
      <c r="R939" s="1">
        <v>0</v>
      </c>
      <c r="S939" s="127">
        <f t="shared" si="271"/>
        <v>0</v>
      </c>
      <c r="T939" s="127">
        <f t="shared" si="264"/>
        <v>0</v>
      </c>
      <c r="U939" s="127">
        <f t="shared" si="272"/>
        <v>0</v>
      </c>
      <c r="W939" s="127">
        <f t="shared" si="273"/>
        <v>0</v>
      </c>
      <c r="X939" s="125">
        <f t="shared" si="278"/>
        <v>0</v>
      </c>
      <c r="Y939" s="125" t="str">
        <f t="shared" si="265"/>
        <v>ok</v>
      </c>
      <c r="Z939" s="125" t="str">
        <f t="shared" si="274"/>
        <v>ok</v>
      </c>
      <c r="AA939" s="125" t="str">
        <f t="shared" si="275"/>
        <v>ok</v>
      </c>
      <c r="AB939" s="125" t="str">
        <f t="shared" si="276"/>
        <v>ok</v>
      </c>
      <c r="AC939" s="125" t="str">
        <f t="shared" si="277"/>
        <v>ok</v>
      </c>
    </row>
    <row r="940" spans="1:29" x14ac:dyDescent="0.2">
      <c r="A940" s="132">
        <f t="shared" si="279"/>
        <v>932</v>
      </c>
      <c r="B940" s="6"/>
      <c r="C940" s="3"/>
      <c r="D940" s="3"/>
      <c r="E940" s="3"/>
      <c r="F940" s="5"/>
      <c r="G940" s="5"/>
      <c r="H940" s="2">
        <v>0</v>
      </c>
      <c r="I940" s="1">
        <v>0</v>
      </c>
      <c r="J940" s="1">
        <v>0</v>
      </c>
      <c r="K940" s="127">
        <f t="shared" si="262"/>
        <v>0</v>
      </c>
      <c r="L940" s="127">
        <f t="shared" si="266"/>
        <v>0</v>
      </c>
      <c r="M940" s="127">
        <f t="shared" si="263"/>
        <v>0</v>
      </c>
      <c r="N940" s="127">
        <f t="shared" si="267"/>
        <v>0</v>
      </c>
      <c r="O940" s="127">
        <f t="shared" si="268"/>
        <v>0</v>
      </c>
      <c r="P940" s="127">
        <f t="shared" si="269"/>
        <v>0</v>
      </c>
      <c r="Q940" s="127">
        <f t="shared" si="270"/>
        <v>0</v>
      </c>
      <c r="R940" s="1">
        <v>0</v>
      </c>
      <c r="S940" s="127">
        <f t="shared" si="271"/>
        <v>0</v>
      </c>
      <c r="T940" s="127">
        <f t="shared" si="264"/>
        <v>0</v>
      </c>
      <c r="U940" s="127">
        <f t="shared" si="272"/>
        <v>0</v>
      </c>
      <c r="W940" s="127">
        <f t="shared" si="273"/>
        <v>0</v>
      </c>
      <c r="X940" s="125">
        <f t="shared" si="278"/>
        <v>0</v>
      </c>
      <c r="Y940" s="125" t="str">
        <f t="shared" si="265"/>
        <v>ok</v>
      </c>
      <c r="Z940" s="125" t="str">
        <f t="shared" si="274"/>
        <v>ok</v>
      </c>
      <c r="AA940" s="125" t="str">
        <f t="shared" si="275"/>
        <v>ok</v>
      </c>
      <c r="AB940" s="125" t="str">
        <f t="shared" si="276"/>
        <v>ok</v>
      </c>
      <c r="AC940" s="125" t="str">
        <f t="shared" si="277"/>
        <v>ok</v>
      </c>
    </row>
    <row r="941" spans="1:29" x14ac:dyDescent="0.2">
      <c r="A941" s="132">
        <f t="shared" si="279"/>
        <v>933</v>
      </c>
      <c r="B941" s="6"/>
      <c r="C941" s="3"/>
      <c r="D941" s="3"/>
      <c r="E941" s="3"/>
      <c r="F941" s="5"/>
      <c r="G941" s="5"/>
      <c r="H941" s="2">
        <v>0</v>
      </c>
      <c r="I941" s="1">
        <v>0</v>
      </c>
      <c r="J941" s="1">
        <v>0</v>
      </c>
      <c r="K941" s="127">
        <f t="shared" si="262"/>
        <v>0</v>
      </c>
      <c r="L941" s="127">
        <f t="shared" si="266"/>
        <v>0</v>
      </c>
      <c r="M941" s="127">
        <f t="shared" si="263"/>
        <v>0</v>
      </c>
      <c r="N941" s="127">
        <f t="shared" si="267"/>
        <v>0</v>
      </c>
      <c r="O941" s="127">
        <f t="shared" si="268"/>
        <v>0</v>
      </c>
      <c r="P941" s="127">
        <f t="shared" si="269"/>
        <v>0</v>
      </c>
      <c r="Q941" s="127">
        <f t="shared" si="270"/>
        <v>0</v>
      </c>
      <c r="R941" s="1">
        <v>0</v>
      </c>
      <c r="S941" s="127">
        <f t="shared" si="271"/>
        <v>0</v>
      </c>
      <c r="T941" s="127">
        <f t="shared" si="264"/>
        <v>0</v>
      </c>
      <c r="U941" s="127">
        <f t="shared" si="272"/>
        <v>0</v>
      </c>
      <c r="W941" s="127">
        <f t="shared" si="273"/>
        <v>0</v>
      </c>
      <c r="X941" s="125">
        <f t="shared" si="278"/>
        <v>0</v>
      </c>
      <c r="Y941" s="125" t="str">
        <f t="shared" si="265"/>
        <v>ok</v>
      </c>
      <c r="Z941" s="125" t="str">
        <f t="shared" si="274"/>
        <v>ok</v>
      </c>
      <c r="AA941" s="125" t="str">
        <f t="shared" si="275"/>
        <v>ok</v>
      </c>
      <c r="AB941" s="125" t="str">
        <f t="shared" si="276"/>
        <v>ok</v>
      </c>
      <c r="AC941" s="125" t="str">
        <f t="shared" si="277"/>
        <v>ok</v>
      </c>
    </row>
    <row r="942" spans="1:29" x14ac:dyDescent="0.2">
      <c r="A942" s="132">
        <f t="shared" si="279"/>
        <v>934</v>
      </c>
      <c r="B942" s="6"/>
      <c r="C942" s="3"/>
      <c r="D942" s="3"/>
      <c r="E942" s="3"/>
      <c r="F942" s="5"/>
      <c r="G942" s="5"/>
      <c r="H942" s="2">
        <v>0</v>
      </c>
      <c r="I942" s="1">
        <v>0</v>
      </c>
      <c r="J942" s="1">
        <v>0</v>
      </c>
      <c r="K942" s="127">
        <f t="shared" si="262"/>
        <v>0</v>
      </c>
      <c r="L942" s="127">
        <f t="shared" si="266"/>
        <v>0</v>
      </c>
      <c r="M942" s="127">
        <f t="shared" si="263"/>
        <v>0</v>
      </c>
      <c r="N942" s="127">
        <f t="shared" si="267"/>
        <v>0</v>
      </c>
      <c r="O942" s="127">
        <f t="shared" si="268"/>
        <v>0</v>
      </c>
      <c r="P942" s="127">
        <f t="shared" si="269"/>
        <v>0</v>
      </c>
      <c r="Q942" s="127">
        <f t="shared" si="270"/>
        <v>0</v>
      </c>
      <c r="R942" s="1">
        <v>0</v>
      </c>
      <c r="S942" s="127">
        <f t="shared" si="271"/>
        <v>0</v>
      </c>
      <c r="T942" s="127">
        <f t="shared" si="264"/>
        <v>0</v>
      </c>
      <c r="U942" s="127">
        <f t="shared" si="272"/>
        <v>0</v>
      </c>
      <c r="W942" s="127">
        <f t="shared" si="273"/>
        <v>0</v>
      </c>
      <c r="X942" s="125">
        <f t="shared" si="278"/>
        <v>0</v>
      </c>
      <c r="Y942" s="125" t="str">
        <f t="shared" si="265"/>
        <v>ok</v>
      </c>
      <c r="Z942" s="125" t="str">
        <f t="shared" si="274"/>
        <v>ok</v>
      </c>
      <c r="AA942" s="125" t="str">
        <f t="shared" si="275"/>
        <v>ok</v>
      </c>
      <c r="AB942" s="125" t="str">
        <f t="shared" si="276"/>
        <v>ok</v>
      </c>
      <c r="AC942" s="125" t="str">
        <f t="shared" si="277"/>
        <v>ok</v>
      </c>
    </row>
    <row r="943" spans="1:29" x14ac:dyDescent="0.2">
      <c r="A943" s="132">
        <f t="shared" si="279"/>
        <v>935</v>
      </c>
      <c r="B943" s="6"/>
      <c r="C943" s="3"/>
      <c r="D943" s="3"/>
      <c r="E943" s="3"/>
      <c r="F943" s="5"/>
      <c r="G943" s="5"/>
      <c r="H943" s="2">
        <v>0</v>
      </c>
      <c r="I943" s="1">
        <v>0</v>
      </c>
      <c r="J943" s="1">
        <v>0</v>
      </c>
      <c r="K943" s="127">
        <f t="shared" si="262"/>
        <v>0</v>
      </c>
      <c r="L943" s="127">
        <f t="shared" si="266"/>
        <v>0</v>
      </c>
      <c r="M943" s="127">
        <f t="shared" si="263"/>
        <v>0</v>
      </c>
      <c r="N943" s="127">
        <f t="shared" si="267"/>
        <v>0</v>
      </c>
      <c r="O943" s="127">
        <f t="shared" si="268"/>
        <v>0</v>
      </c>
      <c r="P943" s="127">
        <f t="shared" si="269"/>
        <v>0</v>
      </c>
      <c r="Q943" s="127">
        <f t="shared" si="270"/>
        <v>0</v>
      </c>
      <c r="R943" s="1">
        <v>0</v>
      </c>
      <c r="S943" s="127">
        <f t="shared" si="271"/>
        <v>0</v>
      </c>
      <c r="T943" s="127">
        <f t="shared" si="264"/>
        <v>0</v>
      </c>
      <c r="U943" s="127">
        <f t="shared" si="272"/>
        <v>0</v>
      </c>
      <c r="W943" s="127">
        <f t="shared" si="273"/>
        <v>0</v>
      </c>
      <c r="X943" s="125">
        <f t="shared" si="278"/>
        <v>0</v>
      </c>
      <c r="Y943" s="125" t="str">
        <f t="shared" si="265"/>
        <v>ok</v>
      </c>
      <c r="Z943" s="125" t="str">
        <f t="shared" si="274"/>
        <v>ok</v>
      </c>
      <c r="AA943" s="125" t="str">
        <f t="shared" si="275"/>
        <v>ok</v>
      </c>
      <c r="AB943" s="125" t="str">
        <f t="shared" si="276"/>
        <v>ok</v>
      </c>
      <c r="AC943" s="125" t="str">
        <f t="shared" si="277"/>
        <v>ok</v>
      </c>
    </row>
    <row r="944" spans="1:29" x14ac:dyDescent="0.2">
      <c r="A944" s="132">
        <f t="shared" si="279"/>
        <v>936</v>
      </c>
      <c r="B944" s="6"/>
      <c r="C944" s="3"/>
      <c r="D944" s="3"/>
      <c r="E944" s="3"/>
      <c r="F944" s="5"/>
      <c r="G944" s="5"/>
      <c r="H944" s="2">
        <v>0</v>
      </c>
      <c r="I944" s="1">
        <v>0</v>
      </c>
      <c r="J944" s="1">
        <v>0</v>
      </c>
      <c r="K944" s="127">
        <f t="shared" si="262"/>
        <v>0</v>
      </c>
      <c r="L944" s="127">
        <f t="shared" si="266"/>
        <v>0</v>
      </c>
      <c r="M944" s="127">
        <f t="shared" si="263"/>
        <v>0</v>
      </c>
      <c r="N944" s="127">
        <f t="shared" si="267"/>
        <v>0</v>
      </c>
      <c r="O944" s="127">
        <f t="shared" si="268"/>
        <v>0</v>
      </c>
      <c r="P944" s="127">
        <f t="shared" si="269"/>
        <v>0</v>
      </c>
      <c r="Q944" s="127">
        <f t="shared" si="270"/>
        <v>0</v>
      </c>
      <c r="R944" s="1">
        <v>0</v>
      </c>
      <c r="S944" s="127">
        <f t="shared" si="271"/>
        <v>0</v>
      </c>
      <c r="T944" s="127">
        <f t="shared" si="264"/>
        <v>0</v>
      </c>
      <c r="U944" s="127">
        <f t="shared" si="272"/>
        <v>0</v>
      </c>
      <c r="W944" s="127">
        <f t="shared" si="273"/>
        <v>0</v>
      </c>
      <c r="X944" s="125">
        <f t="shared" si="278"/>
        <v>0</v>
      </c>
      <c r="Y944" s="125" t="str">
        <f t="shared" si="265"/>
        <v>ok</v>
      </c>
      <c r="Z944" s="125" t="str">
        <f t="shared" si="274"/>
        <v>ok</v>
      </c>
      <c r="AA944" s="125" t="str">
        <f t="shared" si="275"/>
        <v>ok</v>
      </c>
      <c r="AB944" s="125" t="str">
        <f t="shared" si="276"/>
        <v>ok</v>
      </c>
      <c r="AC944" s="125" t="str">
        <f t="shared" si="277"/>
        <v>ok</v>
      </c>
    </row>
    <row r="945" spans="1:29" x14ac:dyDescent="0.2">
      <c r="A945" s="132">
        <f t="shared" si="279"/>
        <v>937</v>
      </c>
      <c r="B945" s="6"/>
      <c r="C945" s="3"/>
      <c r="D945" s="3"/>
      <c r="E945" s="3"/>
      <c r="F945" s="5"/>
      <c r="G945" s="5"/>
      <c r="H945" s="2">
        <v>0</v>
      </c>
      <c r="I945" s="1">
        <v>0</v>
      </c>
      <c r="J945" s="1">
        <v>0</v>
      </c>
      <c r="K945" s="127">
        <f t="shared" si="262"/>
        <v>0</v>
      </c>
      <c r="L945" s="127">
        <f t="shared" si="266"/>
        <v>0</v>
      </c>
      <c r="M945" s="127">
        <f t="shared" si="263"/>
        <v>0</v>
      </c>
      <c r="N945" s="127">
        <f t="shared" si="267"/>
        <v>0</v>
      </c>
      <c r="O945" s="127">
        <f t="shared" si="268"/>
        <v>0</v>
      </c>
      <c r="P945" s="127">
        <f t="shared" si="269"/>
        <v>0</v>
      </c>
      <c r="Q945" s="127">
        <f t="shared" si="270"/>
        <v>0</v>
      </c>
      <c r="R945" s="1">
        <v>0</v>
      </c>
      <c r="S945" s="127">
        <f t="shared" si="271"/>
        <v>0</v>
      </c>
      <c r="T945" s="127">
        <f t="shared" si="264"/>
        <v>0</v>
      </c>
      <c r="U945" s="127">
        <f t="shared" si="272"/>
        <v>0</v>
      </c>
      <c r="W945" s="127">
        <f t="shared" si="273"/>
        <v>0</v>
      </c>
      <c r="X945" s="125">
        <f t="shared" si="278"/>
        <v>0</v>
      </c>
      <c r="Y945" s="125" t="str">
        <f t="shared" si="265"/>
        <v>ok</v>
      </c>
      <c r="Z945" s="125" t="str">
        <f t="shared" si="274"/>
        <v>ok</v>
      </c>
      <c r="AA945" s="125" t="str">
        <f t="shared" si="275"/>
        <v>ok</v>
      </c>
      <c r="AB945" s="125" t="str">
        <f t="shared" si="276"/>
        <v>ok</v>
      </c>
      <c r="AC945" s="125" t="str">
        <f t="shared" si="277"/>
        <v>ok</v>
      </c>
    </row>
    <row r="946" spans="1:29" x14ac:dyDescent="0.2">
      <c r="A946" s="132">
        <f t="shared" si="279"/>
        <v>938</v>
      </c>
      <c r="B946" s="6"/>
      <c r="C946" s="3"/>
      <c r="D946" s="3"/>
      <c r="E946" s="3"/>
      <c r="F946" s="5"/>
      <c r="G946" s="5"/>
      <c r="H946" s="2">
        <v>0</v>
      </c>
      <c r="I946" s="1">
        <v>0</v>
      </c>
      <c r="J946" s="1">
        <v>0</v>
      </c>
      <c r="K946" s="127">
        <f t="shared" si="262"/>
        <v>0</v>
      </c>
      <c r="L946" s="127">
        <f t="shared" si="266"/>
        <v>0</v>
      </c>
      <c r="M946" s="127">
        <f t="shared" si="263"/>
        <v>0</v>
      </c>
      <c r="N946" s="127">
        <f t="shared" si="267"/>
        <v>0</v>
      </c>
      <c r="O946" s="127">
        <f t="shared" si="268"/>
        <v>0</v>
      </c>
      <c r="P946" s="127">
        <f t="shared" si="269"/>
        <v>0</v>
      </c>
      <c r="Q946" s="127">
        <f t="shared" si="270"/>
        <v>0</v>
      </c>
      <c r="R946" s="1">
        <v>0</v>
      </c>
      <c r="S946" s="127">
        <f t="shared" si="271"/>
        <v>0</v>
      </c>
      <c r="T946" s="127">
        <f t="shared" si="264"/>
        <v>0</v>
      </c>
      <c r="U946" s="127">
        <f t="shared" si="272"/>
        <v>0</v>
      </c>
      <c r="W946" s="127">
        <f t="shared" si="273"/>
        <v>0</v>
      </c>
      <c r="X946" s="125">
        <f t="shared" si="278"/>
        <v>0</v>
      </c>
      <c r="Y946" s="125" t="str">
        <f t="shared" si="265"/>
        <v>ok</v>
      </c>
      <c r="Z946" s="125" t="str">
        <f t="shared" si="274"/>
        <v>ok</v>
      </c>
      <c r="AA946" s="125" t="str">
        <f t="shared" si="275"/>
        <v>ok</v>
      </c>
      <c r="AB946" s="125" t="str">
        <f t="shared" si="276"/>
        <v>ok</v>
      </c>
      <c r="AC946" s="125" t="str">
        <f t="shared" si="277"/>
        <v>ok</v>
      </c>
    </row>
    <row r="947" spans="1:29" x14ac:dyDescent="0.2">
      <c r="A947" s="132">
        <f t="shared" si="279"/>
        <v>939</v>
      </c>
      <c r="B947" s="6"/>
      <c r="C947" s="3"/>
      <c r="D947" s="3"/>
      <c r="E947" s="3"/>
      <c r="F947" s="5"/>
      <c r="G947" s="5"/>
      <c r="H947" s="2">
        <v>0</v>
      </c>
      <c r="I947" s="1">
        <v>0</v>
      </c>
      <c r="J947" s="1">
        <v>0</v>
      </c>
      <c r="K947" s="127">
        <f t="shared" si="262"/>
        <v>0</v>
      </c>
      <c r="L947" s="127">
        <f t="shared" si="266"/>
        <v>0</v>
      </c>
      <c r="M947" s="127">
        <f t="shared" si="263"/>
        <v>0</v>
      </c>
      <c r="N947" s="127">
        <f t="shared" si="267"/>
        <v>0</v>
      </c>
      <c r="O947" s="127">
        <f t="shared" si="268"/>
        <v>0</v>
      </c>
      <c r="P947" s="127">
        <f t="shared" si="269"/>
        <v>0</v>
      </c>
      <c r="Q947" s="127">
        <f t="shared" si="270"/>
        <v>0</v>
      </c>
      <c r="R947" s="1">
        <v>0</v>
      </c>
      <c r="S947" s="127">
        <f t="shared" si="271"/>
        <v>0</v>
      </c>
      <c r="T947" s="127">
        <f t="shared" si="264"/>
        <v>0</v>
      </c>
      <c r="U947" s="127">
        <f t="shared" si="272"/>
        <v>0</v>
      </c>
      <c r="W947" s="127">
        <f t="shared" si="273"/>
        <v>0</v>
      </c>
      <c r="X947" s="125">
        <f t="shared" si="278"/>
        <v>0</v>
      </c>
      <c r="Y947" s="125" t="str">
        <f t="shared" si="265"/>
        <v>ok</v>
      </c>
      <c r="Z947" s="125" t="str">
        <f t="shared" si="274"/>
        <v>ok</v>
      </c>
      <c r="AA947" s="125" t="str">
        <f t="shared" si="275"/>
        <v>ok</v>
      </c>
      <c r="AB947" s="125" t="str">
        <f t="shared" si="276"/>
        <v>ok</v>
      </c>
      <c r="AC947" s="125" t="str">
        <f t="shared" si="277"/>
        <v>ok</v>
      </c>
    </row>
    <row r="948" spans="1:29" x14ac:dyDescent="0.2">
      <c r="A948" s="132">
        <f t="shared" si="279"/>
        <v>940</v>
      </c>
      <c r="B948" s="6"/>
      <c r="C948" s="3"/>
      <c r="D948" s="3"/>
      <c r="E948" s="3"/>
      <c r="F948" s="5"/>
      <c r="G948" s="5"/>
      <c r="H948" s="2">
        <v>0</v>
      </c>
      <c r="I948" s="1">
        <v>0</v>
      </c>
      <c r="J948" s="1">
        <v>0</v>
      </c>
      <c r="K948" s="127">
        <f t="shared" si="262"/>
        <v>0</v>
      </c>
      <c r="L948" s="127">
        <f t="shared" si="266"/>
        <v>0</v>
      </c>
      <c r="M948" s="127">
        <f t="shared" si="263"/>
        <v>0</v>
      </c>
      <c r="N948" s="127">
        <f t="shared" si="267"/>
        <v>0</v>
      </c>
      <c r="O948" s="127">
        <f t="shared" si="268"/>
        <v>0</v>
      </c>
      <c r="P948" s="127">
        <f t="shared" si="269"/>
        <v>0</v>
      </c>
      <c r="Q948" s="127">
        <f t="shared" si="270"/>
        <v>0</v>
      </c>
      <c r="R948" s="1">
        <v>0</v>
      </c>
      <c r="S948" s="127">
        <f t="shared" si="271"/>
        <v>0</v>
      </c>
      <c r="T948" s="127">
        <f t="shared" si="264"/>
        <v>0</v>
      </c>
      <c r="U948" s="127">
        <f t="shared" si="272"/>
        <v>0</v>
      </c>
      <c r="W948" s="127">
        <f t="shared" si="273"/>
        <v>0</v>
      </c>
      <c r="X948" s="125">
        <f t="shared" si="278"/>
        <v>0</v>
      </c>
      <c r="Y948" s="125" t="str">
        <f t="shared" si="265"/>
        <v>ok</v>
      </c>
      <c r="Z948" s="125" t="str">
        <f t="shared" si="274"/>
        <v>ok</v>
      </c>
      <c r="AA948" s="125" t="str">
        <f t="shared" si="275"/>
        <v>ok</v>
      </c>
      <c r="AB948" s="125" t="str">
        <f t="shared" si="276"/>
        <v>ok</v>
      </c>
      <c r="AC948" s="125" t="str">
        <f t="shared" si="277"/>
        <v>ok</v>
      </c>
    </row>
    <row r="949" spans="1:29" x14ac:dyDescent="0.2">
      <c r="A949" s="132">
        <f t="shared" si="279"/>
        <v>941</v>
      </c>
      <c r="B949" s="6"/>
      <c r="C949" s="3"/>
      <c r="D949" s="3"/>
      <c r="E949" s="3"/>
      <c r="F949" s="5"/>
      <c r="G949" s="5"/>
      <c r="H949" s="2">
        <v>0</v>
      </c>
      <c r="I949" s="1">
        <v>0</v>
      </c>
      <c r="J949" s="1">
        <v>0</v>
      </c>
      <c r="K949" s="127">
        <f t="shared" si="262"/>
        <v>0</v>
      </c>
      <c r="L949" s="127">
        <f t="shared" si="266"/>
        <v>0</v>
      </c>
      <c r="M949" s="127">
        <f t="shared" si="263"/>
        <v>0</v>
      </c>
      <c r="N949" s="127">
        <f t="shared" si="267"/>
        <v>0</v>
      </c>
      <c r="O949" s="127">
        <f t="shared" si="268"/>
        <v>0</v>
      </c>
      <c r="P949" s="127">
        <f t="shared" si="269"/>
        <v>0</v>
      </c>
      <c r="Q949" s="127">
        <f t="shared" si="270"/>
        <v>0</v>
      </c>
      <c r="R949" s="1">
        <v>0</v>
      </c>
      <c r="S949" s="127">
        <f t="shared" si="271"/>
        <v>0</v>
      </c>
      <c r="T949" s="127">
        <f t="shared" si="264"/>
        <v>0</v>
      </c>
      <c r="U949" s="127">
        <f t="shared" si="272"/>
        <v>0</v>
      </c>
      <c r="W949" s="127">
        <f t="shared" si="273"/>
        <v>0</v>
      </c>
      <c r="X949" s="125">
        <f t="shared" si="278"/>
        <v>0</v>
      </c>
      <c r="Y949" s="125" t="str">
        <f t="shared" si="265"/>
        <v>ok</v>
      </c>
      <c r="Z949" s="125" t="str">
        <f t="shared" si="274"/>
        <v>ok</v>
      </c>
      <c r="AA949" s="125" t="str">
        <f t="shared" si="275"/>
        <v>ok</v>
      </c>
      <c r="AB949" s="125" t="str">
        <f t="shared" si="276"/>
        <v>ok</v>
      </c>
      <c r="AC949" s="125" t="str">
        <f t="shared" si="277"/>
        <v>ok</v>
      </c>
    </row>
    <row r="950" spans="1:29" x14ac:dyDescent="0.2">
      <c r="A950" s="132">
        <f t="shared" si="279"/>
        <v>942</v>
      </c>
      <c r="B950" s="6"/>
      <c r="C950" s="3"/>
      <c r="D950" s="3"/>
      <c r="E950" s="3"/>
      <c r="F950" s="5"/>
      <c r="G950" s="5"/>
      <c r="H950" s="2">
        <v>0</v>
      </c>
      <c r="I950" s="1">
        <v>0</v>
      </c>
      <c r="J950" s="1">
        <v>0</v>
      </c>
      <c r="K950" s="127">
        <f t="shared" si="262"/>
        <v>0</v>
      </c>
      <c r="L950" s="127">
        <f t="shared" si="266"/>
        <v>0</v>
      </c>
      <c r="M950" s="127">
        <f t="shared" si="263"/>
        <v>0</v>
      </c>
      <c r="N950" s="127">
        <f t="shared" si="267"/>
        <v>0</v>
      </c>
      <c r="O950" s="127">
        <f t="shared" si="268"/>
        <v>0</v>
      </c>
      <c r="P950" s="127">
        <f t="shared" si="269"/>
        <v>0</v>
      </c>
      <c r="Q950" s="127">
        <f t="shared" si="270"/>
        <v>0</v>
      </c>
      <c r="R950" s="1">
        <v>0</v>
      </c>
      <c r="S950" s="127">
        <f t="shared" si="271"/>
        <v>0</v>
      </c>
      <c r="T950" s="127">
        <f t="shared" si="264"/>
        <v>0</v>
      </c>
      <c r="U950" s="127">
        <f t="shared" si="272"/>
        <v>0</v>
      </c>
      <c r="W950" s="127">
        <f t="shared" si="273"/>
        <v>0</v>
      </c>
      <c r="X950" s="125">
        <f t="shared" si="278"/>
        <v>0</v>
      </c>
      <c r="Y950" s="125" t="str">
        <f t="shared" si="265"/>
        <v>ok</v>
      </c>
      <c r="Z950" s="125" t="str">
        <f t="shared" si="274"/>
        <v>ok</v>
      </c>
      <c r="AA950" s="125" t="str">
        <f t="shared" si="275"/>
        <v>ok</v>
      </c>
      <c r="AB950" s="125" t="str">
        <f t="shared" si="276"/>
        <v>ok</v>
      </c>
      <c r="AC950" s="125" t="str">
        <f t="shared" si="277"/>
        <v>ok</v>
      </c>
    </row>
    <row r="951" spans="1:29" x14ac:dyDescent="0.2">
      <c r="A951" s="132">
        <f t="shared" si="279"/>
        <v>943</v>
      </c>
      <c r="B951" s="6"/>
      <c r="C951" s="3"/>
      <c r="D951" s="3"/>
      <c r="E951" s="3"/>
      <c r="F951" s="5"/>
      <c r="G951" s="5"/>
      <c r="H951" s="2">
        <v>0</v>
      </c>
      <c r="I951" s="1">
        <v>0</v>
      </c>
      <c r="J951" s="1">
        <v>0</v>
      </c>
      <c r="K951" s="127">
        <f t="shared" si="262"/>
        <v>0</v>
      </c>
      <c r="L951" s="127">
        <f t="shared" si="266"/>
        <v>0</v>
      </c>
      <c r="M951" s="127">
        <f t="shared" si="263"/>
        <v>0</v>
      </c>
      <c r="N951" s="127">
        <f t="shared" si="267"/>
        <v>0</v>
      </c>
      <c r="O951" s="127">
        <f t="shared" si="268"/>
        <v>0</v>
      </c>
      <c r="P951" s="127">
        <f t="shared" si="269"/>
        <v>0</v>
      </c>
      <c r="Q951" s="127">
        <f t="shared" si="270"/>
        <v>0</v>
      </c>
      <c r="R951" s="1">
        <v>0</v>
      </c>
      <c r="S951" s="127">
        <f t="shared" si="271"/>
        <v>0</v>
      </c>
      <c r="T951" s="127">
        <f t="shared" si="264"/>
        <v>0</v>
      </c>
      <c r="U951" s="127">
        <f t="shared" si="272"/>
        <v>0</v>
      </c>
      <c r="W951" s="127">
        <f t="shared" si="273"/>
        <v>0</v>
      </c>
      <c r="X951" s="125">
        <f t="shared" si="278"/>
        <v>0</v>
      </c>
      <c r="Y951" s="125" t="str">
        <f t="shared" si="265"/>
        <v>ok</v>
      </c>
      <c r="Z951" s="125" t="str">
        <f t="shared" si="274"/>
        <v>ok</v>
      </c>
      <c r="AA951" s="125" t="str">
        <f t="shared" si="275"/>
        <v>ok</v>
      </c>
      <c r="AB951" s="125" t="str">
        <f t="shared" si="276"/>
        <v>ok</v>
      </c>
      <c r="AC951" s="125" t="str">
        <f t="shared" si="277"/>
        <v>ok</v>
      </c>
    </row>
    <row r="952" spans="1:29" x14ac:dyDescent="0.2">
      <c r="A952" s="132">
        <f t="shared" si="279"/>
        <v>944</v>
      </c>
      <c r="B952" s="6"/>
      <c r="C952" s="3"/>
      <c r="D952" s="3"/>
      <c r="E952" s="3"/>
      <c r="F952" s="5"/>
      <c r="G952" s="5"/>
      <c r="H952" s="2">
        <v>0</v>
      </c>
      <c r="I952" s="1">
        <v>0</v>
      </c>
      <c r="J952" s="1">
        <v>0</v>
      </c>
      <c r="K952" s="127">
        <f t="shared" si="262"/>
        <v>0</v>
      </c>
      <c r="L952" s="127">
        <f t="shared" si="266"/>
        <v>0</v>
      </c>
      <c r="M952" s="127">
        <f t="shared" si="263"/>
        <v>0</v>
      </c>
      <c r="N952" s="127">
        <f t="shared" si="267"/>
        <v>0</v>
      </c>
      <c r="O952" s="127">
        <f t="shared" si="268"/>
        <v>0</v>
      </c>
      <c r="P952" s="127">
        <f t="shared" si="269"/>
        <v>0</v>
      </c>
      <c r="Q952" s="127">
        <f t="shared" si="270"/>
        <v>0</v>
      </c>
      <c r="R952" s="1">
        <v>0</v>
      </c>
      <c r="S952" s="127">
        <f t="shared" si="271"/>
        <v>0</v>
      </c>
      <c r="T952" s="127">
        <f t="shared" si="264"/>
        <v>0</v>
      </c>
      <c r="U952" s="127">
        <f t="shared" si="272"/>
        <v>0</v>
      </c>
      <c r="W952" s="127">
        <f t="shared" si="273"/>
        <v>0</v>
      </c>
      <c r="X952" s="125">
        <f t="shared" si="278"/>
        <v>0</v>
      </c>
      <c r="Y952" s="125" t="str">
        <f t="shared" si="265"/>
        <v>ok</v>
      </c>
      <c r="Z952" s="125" t="str">
        <f t="shared" si="274"/>
        <v>ok</v>
      </c>
      <c r="AA952" s="125" t="str">
        <f t="shared" si="275"/>
        <v>ok</v>
      </c>
      <c r="AB952" s="125" t="str">
        <f t="shared" si="276"/>
        <v>ok</v>
      </c>
      <c r="AC952" s="125" t="str">
        <f t="shared" si="277"/>
        <v>ok</v>
      </c>
    </row>
    <row r="953" spans="1:29" x14ac:dyDescent="0.2">
      <c r="A953" s="132">
        <f t="shared" si="279"/>
        <v>945</v>
      </c>
      <c r="B953" s="6"/>
      <c r="C953" s="3"/>
      <c r="D953" s="3"/>
      <c r="E953" s="3"/>
      <c r="F953" s="5"/>
      <c r="G953" s="5"/>
      <c r="H953" s="2">
        <v>0</v>
      </c>
      <c r="I953" s="1">
        <v>0</v>
      </c>
      <c r="J953" s="1">
        <v>0</v>
      </c>
      <c r="K953" s="127">
        <f t="shared" si="262"/>
        <v>0</v>
      </c>
      <c r="L953" s="127">
        <f t="shared" si="266"/>
        <v>0</v>
      </c>
      <c r="M953" s="127">
        <f t="shared" si="263"/>
        <v>0</v>
      </c>
      <c r="N953" s="127">
        <f t="shared" si="267"/>
        <v>0</v>
      </c>
      <c r="O953" s="127">
        <f t="shared" si="268"/>
        <v>0</v>
      </c>
      <c r="P953" s="127">
        <f t="shared" si="269"/>
        <v>0</v>
      </c>
      <c r="Q953" s="127">
        <f t="shared" si="270"/>
        <v>0</v>
      </c>
      <c r="R953" s="1">
        <v>0</v>
      </c>
      <c r="S953" s="127">
        <f t="shared" si="271"/>
        <v>0</v>
      </c>
      <c r="T953" s="127">
        <f t="shared" si="264"/>
        <v>0</v>
      </c>
      <c r="U953" s="127">
        <f t="shared" si="272"/>
        <v>0</v>
      </c>
      <c r="W953" s="127">
        <f t="shared" si="273"/>
        <v>0</v>
      </c>
      <c r="X953" s="125">
        <f t="shared" si="278"/>
        <v>0</v>
      </c>
      <c r="Y953" s="125" t="str">
        <f t="shared" si="265"/>
        <v>ok</v>
      </c>
      <c r="Z953" s="125" t="str">
        <f t="shared" si="274"/>
        <v>ok</v>
      </c>
      <c r="AA953" s="125" t="str">
        <f t="shared" si="275"/>
        <v>ok</v>
      </c>
      <c r="AB953" s="125" t="str">
        <f t="shared" si="276"/>
        <v>ok</v>
      </c>
      <c r="AC953" s="125" t="str">
        <f t="shared" si="277"/>
        <v>ok</v>
      </c>
    </row>
    <row r="954" spans="1:29" x14ac:dyDescent="0.2">
      <c r="A954" s="132">
        <f t="shared" si="279"/>
        <v>946</v>
      </c>
      <c r="B954" s="6"/>
      <c r="C954" s="3"/>
      <c r="D954" s="3"/>
      <c r="E954" s="3"/>
      <c r="F954" s="5"/>
      <c r="G954" s="5"/>
      <c r="H954" s="2">
        <v>0</v>
      </c>
      <c r="I954" s="1">
        <v>0</v>
      </c>
      <c r="J954" s="1">
        <v>0</v>
      </c>
      <c r="K954" s="127">
        <f t="shared" si="262"/>
        <v>0</v>
      </c>
      <c r="L954" s="127">
        <f t="shared" si="266"/>
        <v>0</v>
      </c>
      <c r="M954" s="127">
        <f t="shared" si="263"/>
        <v>0</v>
      </c>
      <c r="N954" s="127">
        <f t="shared" si="267"/>
        <v>0</v>
      </c>
      <c r="O954" s="127">
        <f t="shared" si="268"/>
        <v>0</v>
      </c>
      <c r="P954" s="127">
        <f t="shared" si="269"/>
        <v>0</v>
      </c>
      <c r="Q954" s="127">
        <f t="shared" si="270"/>
        <v>0</v>
      </c>
      <c r="R954" s="1">
        <v>0</v>
      </c>
      <c r="S954" s="127">
        <f t="shared" si="271"/>
        <v>0</v>
      </c>
      <c r="T954" s="127">
        <f t="shared" si="264"/>
        <v>0</v>
      </c>
      <c r="U954" s="127">
        <f t="shared" si="272"/>
        <v>0</v>
      </c>
      <c r="W954" s="127">
        <f t="shared" si="273"/>
        <v>0</v>
      </c>
      <c r="X954" s="125">
        <f t="shared" si="278"/>
        <v>0</v>
      </c>
      <c r="Y954" s="125" t="str">
        <f t="shared" si="265"/>
        <v>ok</v>
      </c>
      <c r="Z954" s="125" t="str">
        <f t="shared" si="274"/>
        <v>ok</v>
      </c>
      <c r="AA954" s="125" t="str">
        <f t="shared" si="275"/>
        <v>ok</v>
      </c>
      <c r="AB954" s="125" t="str">
        <f t="shared" si="276"/>
        <v>ok</v>
      </c>
      <c r="AC954" s="125" t="str">
        <f t="shared" si="277"/>
        <v>ok</v>
      </c>
    </row>
    <row r="955" spans="1:29" x14ac:dyDescent="0.2">
      <c r="A955" s="132">
        <f t="shared" si="279"/>
        <v>947</v>
      </c>
      <c r="B955" s="6"/>
      <c r="C955" s="3"/>
      <c r="D955" s="3"/>
      <c r="E955" s="3"/>
      <c r="F955" s="5"/>
      <c r="G955" s="5"/>
      <c r="H955" s="2">
        <v>0</v>
      </c>
      <c r="I955" s="1">
        <v>0</v>
      </c>
      <c r="J955" s="1">
        <v>0</v>
      </c>
      <c r="K955" s="127">
        <f t="shared" si="262"/>
        <v>0</v>
      </c>
      <c r="L955" s="127">
        <f t="shared" si="266"/>
        <v>0</v>
      </c>
      <c r="M955" s="127">
        <f t="shared" si="263"/>
        <v>0</v>
      </c>
      <c r="N955" s="127">
        <f t="shared" si="267"/>
        <v>0</v>
      </c>
      <c r="O955" s="127">
        <f t="shared" si="268"/>
        <v>0</v>
      </c>
      <c r="P955" s="127">
        <f t="shared" si="269"/>
        <v>0</v>
      </c>
      <c r="Q955" s="127">
        <f t="shared" si="270"/>
        <v>0</v>
      </c>
      <c r="R955" s="1">
        <v>0</v>
      </c>
      <c r="S955" s="127">
        <f t="shared" si="271"/>
        <v>0</v>
      </c>
      <c r="T955" s="127">
        <f t="shared" si="264"/>
        <v>0</v>
      </c>
      <c r="U955" s="127">
        <f t="shared" si="272"/>
        <v>0</v>
      </c>
      <c r="W955" s="127">
        <f t="shared" si="273"/>
        <v>0</v>
      </c>
      <c r="X955" s="125">
        <f t="shared" si="278"/>
        <v>0</v>
      </c>
      <c r="Y955" s="125" t="str">
        <f t="shared" si="265"/>
        <v>ok</v>
      </c>
      <c r="Z955" s="125" t="str">
        <f t="shared" si="274"/>
        <v>ok</v>
      </c>
      <c r="AA955" s="125" t="str">
        <f t="shared" si="275"/>
        <v>ok</v>
      </c>
      <c r="AB955" s="125" t="str">
        <f t="shared" si="276"/>
        <v>ok</v>
      </c>
      <c r="AC955" s="125" t="str">
        <f t="shared" si="277"/>
        <v>ok</v>
      </c>
    </row>
    <row r="956" spans="1:29" x14ac:dyDescent="0.2">
      <c r="A956" s="132">
        <f t="shared" si="279"/>
        <v>948</v>
      </c>
      <c r="B956" s="6"/>
      <c r="C956" s="3"/>
      <c r="D956" s="3"/>
      <c r="E956" s="3"/>
      <c r="F956" s="5"/>
      <c r="G956" s="5"/>
      <c r="H956" s="2">
        <v>0</v>
      </c>
      <c r="I956" s="1">
        <v>0</v>
      </c>
      <c r="J956" s="1">
        <v>0</v>
      </c>
      <c r="K956" s="127">
        <f t="shared" si="262"/>
        <v>0</v>
      </c>
      <c r="L956" s="127">
        <f t="shared" si="266"/>
        <v>0</v>
      </c>
      <c r="M956" s="127">
        <f t="shared" si="263"/>
        <v>0</v>
      </c>
      <c r="N956" s="127">
        <f t="shared" si="267"/>
        <v>0</v>
      </c>
      <c r="O956" s="127">
        <f t="shared" si="268"/>
        <v>0</v>
      </c>
      <c r="P956" s="127">
        <f t="shared" si="269"/>
        <v>0</v>
      </c>
      <c r="Q956" s="127">
        <f t="shared" si="270"/>
        <v>0</v>
      </c>
      <c r="R956" s="1">
        <v>0</v>
      </c>
      <c r="S956" s="127">
        <f t="shared" si="271"/>
        <v>0</v>
      </c>
      <c r="T956" s="127">
        <f t="shared" si="264"/>
        <v>0</v>
      </c>
      <c r="U956" s="127">
        <f t="shared" si="272"/>
        <v>0</v>
      </c>
      <c r="W956" s="127">
        <f t="shared" si="273"/>
        <v>0</v>
      </c>
      <c r="X956" s="125">
        <f t="shared" si="278"/>
        <v>0</v>
      </c>
      <c r="Y956" s="125" t="str">
        <f t="shared" si="265"/>
        <v>ok</v>
      </c>
      <c r="Z956" s="125" t="str">
        <f t="shared" si="274"/>
        <v>ok</v>
      </c>
      <c r="AA956" s="125" t="str">
        <f t="shared" si="275"/>
        <v>ok</v>
      </c>
      <c r="AB956" s="125" t="str">
        <f t="shared" si="276"/>
        <v>ok</v>
      </c>
      <c r="AC956" s="125" t="str">
        <f t="shared" si="277"/>
        <v>ok</v>
      </c>
    </row>
    <row r="957" spans="1:29" x14ac:dyDescent="0.2">
      <c r="A957" s="132">
        <f t="shared" si="279"/>
        <v>949</v>
      </c>
      <c r="B957" s="6"/>
      <c r="C957" s="3"/>
      <c r="D957" s="3"/>
      <c r="E957" s="3"/>
      <c r="F957" s="5"/>
      <c r="G957" s="5"/>
      <c r="H957" s="2">
        <v>0</v>
      </c>
      <c r="I957" s="1">
        <v>0</v>
      </c>
      <c r="J957" s="1">
        <v>0</v>
      </c>
      <c r="K957" s="127">
        <f t="shared" si="262"/>
        <v>0</v>
      </c>
      <c r="L957" s="127">
        <f t="shared" si="266"/>
        <v>0</v>
      </c>
      <c r="M957" s="127">
        <f t="shared" si="263"/>
        <v>0</v>
      </c>
      <c r="N957" s="127">
        <f t="shared" si="267"/>
        <v>0</v>
      </c>
      <c r="O957" s="127">
        <f t="shared" si="268"/>
        <v>0</v>
      </c>
      <c r="P957" s="127">
        <f t="shared" si="269"/>
        <v>0</v>
      </c>
      <c r="Q957" s="127">
        <f t="shared" si="270"/>
        <v>0</v>
      </c>
      <c r="R957" s="1">
        <v>0</v>
      </c>
      <c r="S957" s="127">
        <f t="shared" si="271"/>
        <v>0</v>
      </c>
      <c r="T957" s="127">
        <f t="shared" si="264"/>
        <v>0</v>
      </c>
      <c r="U957" s="127">
        <f t="shared" si="272"/>
        <v>0</v>
      </c>
      <c r="W957" s="127">
        <f t="shared" si="273"/>
        <v>0</v>
      </c>
      <c r="X957" s="125">
        <f t="shared" si="278"/>
        <v>0</v>
      </c>
      <c r="Y957" s="125" t="str">
        <f t="shared" si="265"/>
        <v>ok</v>
      </c>
      <c r="Z957" s="125" t="str">
        <f t="shared" si="274"/>
        <v>ok</v>
      </c>
      <c r="AA957" s="125" t="str">
        <f t="shared" si="275"/>
        <v>ok</v>
      </c>
      <c r="AB957" s="125" t="str">
        <f t="shared" si="276"/>
        <v>ok</v>
      </c>
      <c r="AC957" s="125" t="str">
        <f t="shared" si="277"/>
        <v>ok</v>
      </c>
    </row>
    <row r="958" spans="1:29" x14ac:dyDescent="0.2">
      <c r="A958" s="132">
        <f t="shared" si="279"/>
        <v>950</v>
      </c>
      <c r="B958" s="6"/>
      <c r="C958" s="3"/>
      <c r="D958" s="3"/>
      <c r="E958" s="3"/>
      <c r="F958" s="5"/>
      <c r="G958" s="5"/>
      <c r="H958" s="2">
        <v>0</v>
      </c>
      <c r="I958" s="1">
        <v>0</v>
      </c>
      <c r="J958" s="1">
        <v>0</v>
      </c>
      <c r="K958" s="127">
        <f t="shared" si="262"/>
        <v>0</v>
      </c>
      <c r="L958" s="127">
        <f t="shared" si="266"/>
        <v>0</v>
      </c>
      <c r="M958" s="127">
        <f t="shared" si="263"/>
        <v>0</v>
      </c>
      <c r="N958" s="127">
        <f t="shared" si="267"/>
        <v>0</v>
      </c>
      <c r="O958" s="127">
        <f t="shared" si="268"/>
        <v>0</v>
      </c>
      <c r="P958" s="127">
        <f t="shared" si="269"/>
        <v>0</v>
      </c>
      <c r="Q958" s="127">
        <f t="shared" si="270"/>
        <v>0</v>
      </c>
      <c r="R958" s="1">
        <v>0</v>
      </c>
      <c r="S958" s="127">
        <f t="shared" si="271"/>
        <v>0</v>
      </c>
      <c r="T958" s="127">
        <f t="shared" si="264"/>
        <v>0</v>
      </c>
      <c r="U958" s="127">
        <f t="shared" si="272"/>
        <v>0</v>
      </c>
      <c r="W958" s="127">
        <f t="shared" si="273"/>
        <v>0</v>
      </c>
      <c r="X958" s="125">
        <f t="shared" si="278"/>
        <v>0</v>
      </c>
      <c r="Y958" s="125" t="str">
        <f t="shared" si="265"/>
        <v>ok</v>
      </c>
      <c r="Z958" s="125" t="str">
        <f t="shared" si="274"/>
        <v>ok</v>
      </c>
      <c r="AA958" s="125" t="str">
        <f t="shared" si="275"/>
        <v>ok</v>
      </c>
      <c r="AB958" s="125" t="str">
        <f t="shared" si="276"/>
        <v>ok</v>
      </c>
      <c r="AC958" s="125" t="str">
        <f t="shared" si="277"/>
        <v>ok</v>
      </c>
    </row>
    <row r="959" spans="1:29" x14ac:dyDescent="0.2">
      <c r="A959" s="132">
        <f t="shared" si="279"/>
        <v>951</v>
      </c>
      <c r="B959" s="6"/>
      <c r="C959" s="3"/>
      <c r="D959" s="3"/>
      <c r="E959" s="3"/>
      <c r="F959" s="5"/>
      <c r="G959" s="5"/>
      <c r="H959" s="2">
        <v>0</v>
      </c>
      <c r="I959" s="1">
        <v>0</v>
      </c>
      <c r="J959" s="1">
        <v>0</v>
      </c>
      <c r="K959" s="127">
        <f t="shared" si="262"/>
        <v>0</v>
      </c>
      <c r="L959" s="127">
        <f t="shared" si="266"/>
        <v>0</v>
      </c>
      <c r="M959" s="127">
        <f t="shared" si="263"/>
        <v>0</v>
      </c>
      <c r="N959" s="127">
        <f t="shared" si="267"/>
        <v>0</v>
      </c>
      <c r="O959" s="127">
        <f t="shared" si="268"/>
        <v>0</v>
      </c>
      <c r="P959" s="127">
        <f t="shared" si="269"/>
        <v>0</v>
      </c>
      <c r="Q959" s="127">
        <f t="shared" si="270"/>
        <v>0</v>
      </c>
      <c r="R959" s="1">
        <v>0</v>
      </c>
      <c r="S959" s="127">
        <f t="shared" si="271"/>
        <v>0</v>
      </c>
      <c r="T959" s="127">
        <f t="shared" si="264"/>
        <v>0</v>
      </c>
      <c r="U959" s="127">
        <f t="shared" si="272"/>
        <v>0</v>
      </c>
      <c r="W959" s="127">
        <f t="shared" si="273"/>
        <v>0</v>
      </c>
      <c r="X959" s="125">
        <f t="shared" si="278"/>
        <v>0</v>
      </c>
      <c r="Y959" s="125" t="str">
        <f t="shared" si="265"/>
        <v>ok</v>
      </c>
      <c r="Z959" s="125" t="str">
        <f t="shared" si="274"/>
        <v>ok</v>
      </c>
      <c r="AA959" s="125" t="str">
        <f t="shared" si="275"/>
        <v>ok</v>
      </c>
      <c r="AB959" s="125" t="str">
        <f t="shared" si="276"/>
        <v>ok</v>
      </c>
      <c r="AC959" s="125" t="str">
        <f t="shared" si="277"/>
        <v>ok</v>
      </c>
    </row>
    <row r="960" spans="1:29" x14ac:dyDescent="0.2">
      <c r="A960" s="132">
        <f t="shared" si="279"/>
        <v>952</v>
      </c>
      <c r="B960" s="6"/>
      <c r="C960" s="3"/>
      <c r="D960" s="3"/>
      <c r="E960" s="3"/>
      <c r="F960" s="5"/>
      <c r="G960" s="5"/>
      <c r="H960" s="2">
        <v>0</v>
      </c>
      <c r="I960" s="1">
        <v>0</v>
      </c>
      <c r="J960" s="1">
        <v>0</v>
      </c>
      <c r="K960" s="127">
        <f t="shared" si="262"/>
        <v>0</v>
      </c>
      <c r="L960" s="127">
        <f t="shared" si="266"/>
        <v>0</v>
      </c>
      <c r="M960" s="127">
        <f t="shared" si="263"/>
        <v>0</v>
      </c>
      <c r="N960" s="127">
        <f t="shared" si="267"/>
        <v>0</v>
      </c>
      <c r="O960" s="127">
        <f t="shared" si="268"/>
        <v>0</v>
      </c>
      <c r="P960" s="127">
        <f t="shared" si="269"/>
        <v>0</v>
      </c>
      <c r="Q960" s="127">
        <f t="shared" si="270"/>
        <v>0</v>
      </c>
      <c r="R960" s="1">
        <v>0</v>
      </c>
      <c r="S960" s="127">
        <f t="shared" si="271"/>
        <v>0</v>
      </c>
      <c r="T960" s="127">
        <f t="shared" si="264"/>
        <v>0</v>
      </c>
      <c r="U960" s="127">
        <f t="shared" si="272"/>
        <v>0</v>
      </c>
      <c r="W960" s="127">
        <f t="shared" si="273"/>
        <v>0</v>
      </c>
      <c r="X960" s="125">
        <f t="shared" si="278"/>
        <v>0</v>
      </c>
      <c r="Y960" s="125" t="str">
        <f t="shared" si="265"/>
        <v>ok</v>
      </c>
      <c r="Z960" s="125" t="str">
        <f t="shared" si="274"/>
        <v>ok</v>
      </c>
      <c r="AA960" s="125" t="str">
        <f t="shared" si="275"/>
        <v>ok</v>
      </c>
      <c r="AB960" s="125" t="str">
        <f t="shared" si="276"/>
        <v>ok</v>
      </c>
      <c r="AC960" s="125" t="str">
        <f t="shared" si="277"/>
        <v>ok</v>
      </c>
    </row>
    <row r="961" spans="1:29" x14ac:dyDescent="0.2">
      <c r="A961" s="132">
        <f t="shared" si="279"/>
        <v>953</v>
      </c>
      <c r="B961" s="6"/>
      <c r="C961" s="3"/>
      <c r="D961" s="3"/>
      <c r="E961" s="3"/>
      <c r="F961" s="5"/>
      <c r="G961" s="5"/>
      <c r="H961" s="2">
        <v>0</v>
      </c>
      <c r="I961" s="1">
        <v>0</v>
      </c>
      <c r="J961" s="1">
        <v>0</v>
      </c>
      <c r="K961" s="127">
        <f t="shared" si="262"/>
        <v>0</v>
      </c>
      <c r="L961" s="127">
        <f t="shared" si="266"/>
        <v>0</v>
      </c>
      <c r="M961" s="127">
        <f t="shared" si="263"/>
        <v>0</v>
      </c>
      <c r="N961" s="127">
        <f t="shared" si="267"/>
        <v>0</v>
      </c>
      <c r="O961" s="127">
        <f t="shared" si="268"/>
        <v>0</v>
      </c>
      <c r="P961" s="127">
        <f t="shared" si="269"/>
        <v>0</v>
      </c>
      <c r="Q961" s="127">
        <f t="shared" si="270"/>
        <v>0</v>
      </c>
      <c r="R961" s="1">
        <v>0</v>
      </c>
      <c r="S961" s="127">
        <f t="shared" si="271"/>
        <v>0</v>
      </c>
      <c r="T961" s="127">
        <f t="shared" si="264"/>
        <v>0</v>
      </c>
      <c r="U961" s="127">
        <f t="shared" si="272"/>
        <v>0</v>
      </c>
      <c r="W961" s="127">
        <f t="shared" si="273"/>
        <v>0</v>
      </c>
      <c r="X961" s="125">
        <f t="shared" si="278"/>
        <v>0</v>
      </c>
      <c r="Y961" s="125" t="str">
        <f t="shared" si="265"/>
        <v>ok</v>
      </c>
      <c r="Z961" s="125" t="str">
        <f t="shared" si="274"/>
        <v>ok</v>
      </c>
      <c r="AA961" s="125" t="str">
        <f t="shared" si="275"/>
        <v>ok</v>
      </c>
      <c r="AB961" s="125" t="str">
        <f t="shared" si="276"/>
        <v>ok</v>
      </c>
      <c r="AC961" s="125" t="str">
        <f t="shared" si="277"/>
        <v>ok</v>
      </c>
    </row>
    <row r="962" spans="1:29" x14ac:dyDescent="0.2">
      <c r="A962" s="132">
        <f t="shared" si="279"/>
        <v>954</v>
      </c>
      <c r="B962" s="6"/>
      <c r="C962" s="3"/>
      <c r="D962" s="3"/>
      <c r="E962" s="3"/>
      <c r="F962" s="5"/>
      <c r="G962" s="5"/>
      <c r="H962" s="2">
        <v>0</v>
      </c>
      <c r="I962" s="1">
        <v>0</v>
      </c>
      <c r="J962" s="1">
        <v>0</v>
      </c>
      <c r="K962" s="127">
        <f t="shared" si="262"/>
        <v>0</v>
      </c>
      <c r="L962" s="127">
        <f t="shared" si="266"/>
        <v>0</v>
      </c>
      <c r="M962" s="127">
        <f t="shared" si="263"/>
        <v>0</v>
      </c>
      <c r="N962" s="127">
        <f t="shared" si="267"/>
        <v>0</v>
      </c>
      <c r="O962" s="127">
        <f t="shared" si="268"/>
        <v>0</v>
      </c>
      <c r="P962" s="127">
        <f t="shared" si="269"/>
        <v>0</v>
      </c>
      <c r="Q962" s="127">
        <f t="shared" si="270"/>
        <v>0</v>
      </c>
      <c r="R962" s="1">
        <v>0</v>
      </c>
      <c r="S962" s="127">
        <f t="shared" si="271"/>
        <v>0</v>
      </c>
      <c r="T962" s="127">
        <f t="shared" si="264"/>
        <v>0</v>
      </c>
      <c r="U962" s="127">
        <f t="shared" si="272"/>
        <v>0</v>
      </c>
      <c r="W962" s="127">
        <f t="shared" si="273"/>
        <v>0</v>
      </c>
      <c r="X962" s="125">
        <f t="shared" si="278"/>
        <v>0</v>
      </c>
      <c r="Y962" s="125" t="str">
        <f t="shared" si="265"/>
        <v>ok</v>
      </c>
      <c r="Z962" s="125" t="str">
        <f t="shared" si="274"/>
        <v>ok</v>
      </c>
      <c r="AA962" s="125" t="str">
        <f t="shared" si="275"/>
        <v>ok</v>
      </c>
      <c r="AB962" s="125" t="str">
        <f t="shared" si="276"/>
        <v>ok</v>
      </c>
      <c r="AC962" s="125" t="str">
        <f t="shared" si="277"/>
        <v>ok</v>
      </c>
    </row>
    <row r="963" spans="1:29" x14ac:dyDescent="0.2">
      <c r="A963" s="132">
        <f t="shared" si="279"/>
        <v>955</v>
      </c>
      <c r="B963" s="6"/>
      <c r="C963" s="3"/>
      <c r="D963" s="3"/>
      <c r="E963" s="3"/>
      <c r="F963" s="5"/>
      <c r="G963" s="5"/>
      <c r="H963" s="2">
        <v>0</v>
      </c>
      <c r="I963" s="1">
        <v>0</v>
      </c>
      <c r="J963" s="1">
        <v>0</v>
      </c>
      <c r="K963" s="127">
        <f t="shared" si="262"/>
        <v>0</v>
      </c>
      <c r="L963" s="127">
        <f t="shared" si="266"/>
        <v>0</v>
      </c>
      <c r="M963" s="127">
        <f t="shared" si="263"/>
        <v>0</v>
      </c>
      <c r="N963" s="127">
        <f t="shared" si="267"/>
        <v>0</v>
      </c>
      <c r="O963" s="127">
        <f t="shared" si="268"/>
        <v>0</v>
      </c>
      <c r="P963" s="127">
        <f t="shared" si="269"/>
        <v>0</v>
      </c>
      <c r="Q963" s="127">
        <f t="shared" si="270"/>
        <v>0</v>
      </c>
      <c r="R963" s="1">
        <v>0</v>
      </c>
      <c r="S963" s="127">
        <f t="shared" si="271"/>
        <v>0</v>
      </c>
      <c r="T963" s="127">
        <f t="shared" si="264"/>
        <v>0</v>
      </c>
      <c r="U963" s="127">
        <f t="shared" si="272"/>
        <v>0</v>
      </c>
      <c r="W963" s="127">
        <f t="shared" si="273"/>
        <v>0</v>
      </c>
      <c r="X963" s="125">
        <f t="shared" si="278"/>
        <v>0</v>
      </c>
      <c r="Y963" s="125" t="str">
        <f t="shared" si="265"/>
        <v>ok</v>
      </c>
      <c r="Z963" s="125" t="str">
        <f t="shared" si="274"/>
        <v>ok</v>
      </c>
      <c r="AA963" s="125" t="str">
        <f t="shared" si="275"/>
        <v>ok</v>
      </c>
      <c r="AB963" s="125" t="str">
        <f t="shared" si="276"/>
        <v>ok</v>
      </c>
      <c r="AC963" s="125" t="str">
        <f t="shared" si="277"/>
        <v>ok</v>
      </c>
    </row>
    <row r="964" spans="1:29" x14ac:dyDescent="0.2">
      <c r="A964" s="132">
        <f t="shared" si="279"/>
        <v>956</v>
      </c>
      <c r="B964" s="6"/>
      <c r="C964" s="3"/>
      <c r="D964" s="3"/>
      <c r="E964" s="3"/>
      <c r="F964" s="5"/>
      <c r="G964" s="5"/>
      <c r="H964" s="2">
        <v>0</v>
      </c>
      <c r="I964" s="1">
        <v>0</v>
      </c>
      <c r="J964" s="1">
        <v>0</v>
      </c>
      <c r="K964" s="127">
        <f t="shared" si="262"/>
        <v>0</v>
      </c>
      <c r="L964" s="127">
        <f t="shared" si="266"/>
        <v>0</v>
      </c>
      <c r="M964" s="127">
        <f t="shared" si="263"/>
        <v>0</v>
      </c>
      <c r="N964" s="127">
        <f t="shared" si="267"/>
        <v>0</v>
      </c>
      <c r="O964" s="127">
        <f t="shared" si="268"/>
        <v>0</v>
      </c>
      <c r="P964" s="127">
        <f t="shared" si="269"/>
        <v>0</v>
      </c>
      <c r="Q964" s="127">
        <f t="shared" si="270"/>
        <v>0</v>
      </c>
      <c r="R964" s="1">
        <v>0</v>
      </c>
      <c r="S964" s="127">
        <f t="shared" si="271"/>
        <v>0</v>
      </c>
      <c r="T964" s="127">
        <f t="shared" si="264"/>
        <v>0</v>
      </c>
      <c r="U964" s="127">
        <f t="shared" si="272"/>
        <v>0</v>
      </c>
      <c r="W964" s="127">
        <f t="shared" si="273"/>
        <v>0</v>
      </c>
      <c r="X964" s="125">
        <f t="shared" si="278"/>
        <v>0</v>
      </c>
      <c r="Y964" s="125" t="str">
        <f t="shared" si="265"/>
        <v>ok</v>
      </c>
      <c r="Z964" s="125" t="str">
        <f t="shared" si="274"/>
        <v>ok</v>
      </c>
      <c r="AA964" s="125" t="str">
        <f t="shared" si="275"/>
        <v>ok</v>
      </c>
      <c r="AB964" s="125" t="str">
        <f t="shared" si="276"/>
        <v>ok</v>
      </c>
      <c r="AC964" s="125" t="str">
        <f t="shared" si="277"/>
        <v>ok</v>
      </c>
    </row>
    <row r="965" spans="1:29" x14ac:dyDescent="0.2">
      <c r="A965" s="132">
        <f t="shared" si="279"/>
        <v>957</v>
      </c>
      <c r="B965" s="6"/>
      <c r="C965" s="3"/>
      <c r="D965" s="3"/>
      <c r="E965" s="3"/>
      <c r="F965" s="5"/>
      <c r="G965" s="5"/>
      <c r="H965" s="2">
        <v>0</v>
      </c>
      <c r="I965" s="1">
        <v>0</v>
      </c>
      <c r="J965" s="1">
        <v>0</v>
      </c>
      <c r="K965" s="127">
        <f t="shared" si="262"/>
        <v>0</v>
      </c>
      <c r="L965" s="127">
        <f t="shared" si="266"/>
        <v>0</v>
      </c>
      <c r="M965" s="127">
        <f t="shared" si="263"/>
        <v>0</v>
      </c>
      <c r="N965" s="127">
        <f t="shared" si="267"/>
        <v>0</v>
      </c>
      <c r="O965" s="127">
        <f t="shared" si="268"/>
        <v>0</v>
      </c>
      <c r="P965" s="127">
        <f t="shared" si="269"/>
        <v>0</v>
      </c>
      <c r="Q965" s="127">
        <f t="shared" si="270"/>
        <v>0</v>
      </c>
      <c r="R965" s="1">
        <v>0</v>
      </c>
      <c r="S965" s="127">
        <f t="shared" si="271"/>
        <v>0</v>
      </c>
      <c r="T965" s="127">
        <f t="shared" si="264"/>
        <v>0</v>
      </c>
      <c r="U965" s="127">
        <f t="shared" si="272"/>
        <v>0</v>
      </c>
      <c r="W965" s="127">
        <f t="shared" si="273"/>
        <v>0</v>
      </c>
      <c r="X965" s="125">
        <f t="shared" si="278"/>
        <v>0</v>
      </c>
      <c r="Y965" s="125" t="str">
        <f t="shared" si="265"/>
        <v>ok</v>
      </c>
      <c r="Z965" s="125" t="str">
        <f t="shared" si="274"/>
        <v>ok</v>
      </c>
      <c r="AA965" s="125" t="str">
        <f t="shared" si="275"/>
        <v>ok</v>
      </c>
      <c r="AB965" s="125" t="str">
        <f t="shared" si="276"/>
        <v>ok</v>
      </c>
      <c r="AC965" s="125" t="str">
        <f t="shared" si="277"/>
        <v>ok</v>
      </c>
    </row>
    <row r="966" spans="1:29" x14ac:dyDescent="0.2">
      <c r="A966" s="132">
        <f t="shared" si="279"/>
        <v>958</v>
      </c>
      <c r="B966" s="6"/>
      <c r="C966" s="3"/>
      <c r="D966" s="3"/>
      <c r="E966" s="3"/>
      <c r="F966" s="5"/>
      <c r="G966" s="5"/>
      <c r="H966" s="2">
        <v>0</v>
      </c>
      <c r="I966" s="1">
        <v>0</v>
      </c>
      <c r="J966" s="1">
        <v>0</v>
      </c>
      <c r="K966" s="127">
        <f t="shared" si="262"/>
        <v>0</v>
      </c>
      <c r="L966" s="127">
        <f t="shared" si="266"/>
        <v>0</v>
      </c>
      <c r="M966" s="127">
        <f t="shared" si="263"/>
        <v>0</v>
      </c>
      <c r="N966" s="127">
        <f t="shared" si="267"/>
        <v>0</v>
      </c>
      <c r="O966" s="127">
        <f t="shared" si="268"/>
        <v>0</v>
      </c>
      <c r="P966" s="127">
        <f t="shared" si="269"/>
        <v>0</v>
      </c>
      <c r="Q966" s="127">
        <f t="shared" si="270"/>
        <v>0</v>
      </c>
      <c r="R966" s="1">
        <v>0</v>
      </c>
      <c r="S966" s="127">
        <f t="shared" si="271"/>
        <v>0</v>
      </c>
      <c r="T966" s="127">
        <f t="shared" si="264"/>
        <v>0</v>
      </c>
      <c r="U966" s="127">
        <f t="shared" si="272"/>
        <v>0</v>
      </c>
      <c r="W966" s="127">
        <f t="shared" si="273"/>
        <v>0</v>
      </c>
      <c r="X966" s="125">
        <f t="shared" si="278"/>
        <v>0</v>
      </c>
      <c r="Y966" s="125" t="str">
        <f t="shared" si="265"/>
        <v>ok</v>
      </c>
      <c r="Z966" s="125" t="str">
        <f t="shared" si="274"/>
        <v>ok</v>
      </c>
      <c r="AA966" s="125" t="str">
        <f t="shared" si="275"/>
        <v>ok</v>
      </c>
      <c r="AB966" s="125" t="str">
        <f t="shared" si="276"/>
        <v>ok</v>
      </c>
      <c r="AC966" s="125" t="str">
        <f t="shared" si="277"/>
        <v>ok</v>
      </c>
    </row>
    <row r="967" spans="1:29" x14ac:dyDescent="0.2">
      <c r="A967" s="132">
        <f t="shared" si="279"/>
        <v>959</v>
      </c>
      <c r="B967" s="6"/>
      <c r="C967" s="3"/>
      <c r="D967" s="3"/>
      <c r="E967" s="3"/>
      <c r="F967" s="5"/>
      <c r="G967" s="5"/>
      <c r="H967" s="2">
        <v>0</v>
      </c>
      <c r="I967" s="1">
        <v>0</v>
      </c>
      <c r="J967" s="1">
        <v>0</v>
      </c>
      <c r="K967" s="127">
        <f t="shared" si="262"/>
        <v>0</v>
      </c>
      <c r="L967" s="127">
        <f t="shared" si="266"/>
        <v>0</v>
      </c>
      <c r="M967" s="127">
        <f t="shared" si="263"/>
        <v>0</v>
      </c>
      <c r="N967" s="127">
        <f t="shared" si="267"/>
        <v>0</v>
      </c>
      <c r="O967" s="127">
        <f t="shared" si="268"/>
        <v>0</v>
      </c>
      <c r="P967" s="127">
        <f t="shared" si="269"/>
        <v>0</v>
      </c>
      <c r="Q967" s="127">
        <f t="shared" si="270"/>
        <v>0</v>
      </c>
      <c r="R967" s="1">
        <v>0</v>
      </c>
      <c r="S967" s="127">
        <f t="shared" si="271"/>
        <v>0</v>
      </c>
      <c r="T967" s="127">
        <f t="shared" si="264"/>
        <v>0</v>
      </c>
      <c r="U967" s="127">
        <f t="shared" si="272"/>
        <v>0</v>
      </c>
      <c r="W967" s="127">
        <f t="shared" si="273"/>
        <v>0</v>
      </c>
      <c r="X967" s="125">
        <f t="shared" si="278"/>
        <v>0</v>
      </c>
      <c r="Y967" s="125" t="str">
        <f t="shared" si="265"/>
        <v>ok</v>
      </c>
      <c r="Z967" s="125" t="str">
        <f t="shared" si="274"/>
        <v>ok</v>
      </c>
      <c r="AA967" s="125" t="str">
        <f t="shared" si="275"/>
        <v>ok</v>
      </c>
      <c r="AB967" s="125" t="str">
        <f t="shared" si="276"/>
        <v>ok</v>
      </c>
      <c r="AC967" s="125" t="str">
        <f t="shared" si="277"/>
        <v>ok</v>
      </c>
    </row>
    <row r="968" spans="1:29" x14ac:dyDescent="0.2">
      <c r="A968" s="132">
        <f t="shared" si="279"/>
        <v>960</v>
      </c>
      <c r="B968" s="6"/>
      <c r="C968" s="3"/>
      <c r="D968" s="3"/>
      <c r="E968" s="3"/>
      <c r="F968" s="5"/>
      <c r="G968" s="5"/>
      <c r="H968" s="2">
        <v>0</v>
      </c>
      <c r="I968" s="1">
        <v>0</v>
      </c>
      <c r="J968" s="1">
        <v>0</v>
      </c>
      <c r="K968" s="127">
        <f t="shared" si="262"/>
        <v>0</v>
      </c>
      <c r="L968" s="127">
        <f t="shared" si="266"/>
        <v>0</v>
      </c>
      <c r="M968" s="127">
        <f t="shared" si="263"/>
        <v>0</v>
      </c>
      <c r="N968" s="127">
        <f t="shared" si="267"/>
        <v>0</v>
      </c>
      <c r="O968" s="127">
        <f t="shared" si="268"/>
        <v>0</v>
      </c>
      <c r="P968" s="127">
        <f t="shared" si="269"/>
        <v>0</v>
      </c>
      <c r="Q968" s="127">
        <f t="shared" si="270"/>
        <v>0</v>
      </c>
      <c r="R968" s="1">
        <v>0</v>
      </c>
      <c r="S968" s="127">
        <f t="shared" si="271"/>
        <v>0</v>
      </c>
      <c r="T968" s="127">
        <f t="shared" si="264"/>
        <v>0</v>
      </c>
      <c r="U968" s="127">
        <f t="shared" si="272"/>
        <v>0</v>
      </c>
      <c r="W968" s="127">
        <f t="shared" si="273"/>
        <v>0</v>
      </c>
      <c r="X968" s="125">
        <f t="shared" si="278"/>
        <v>0</v>
      </c>
      <c r="Y968" s="125" t="str">
        <f t="shared" si="265"/>
        <v>ok</v>
      </c>
      <c r="Z968" s="125" t="str">
        <f t="shared" si="274"/>
        <v>ok</v>
      </c>
      <c r="AA968" s="125" t="str">
        <f t="shared" si="275"/>
        <v>ok</v>
      </c>
      <c r="AB968" s="125" t="str">
        <f t="shared" si="276"/>
        <v>ok</v>
      </c>
      <c r="AC968" s="125" t="str">
        <f t="shared" si="277"/>
        <v>ok</v>
      </c>
    </row>
    <row r="969" spans="1:29" x14ac:dyDescent="0.2">
      <c r="A969" s="132">
        <f t="shared" si="279"/>
        <v>961</v>
      </c>
      <c r="B969" s="6"/>
      <c r="C969" s="3"/>
      <c r="D969" s="3"/>
      <c r="E969" s="3"/>
      <c r="F969" s="5"/>
      <c r="G969" s="5"/>
      <c r="H969" s="2">
        <v>0</v>
      </c>
      <c r="I969" s="1">
        <v>0</v>
      </c>
      <c r="J969" s="1">
        <v>0</v>
      </c>
      <c r="K969" s="127">
        <f t="shared" ref="K969:K1032" si="280">+H969*I969*$K$6</f>
        <v>0</v>
      </c>
      <c r="L969" s="127">
        <f t="shared" si="266"/>
        <v>0</v>
      </c>
      <c r="M969" s="127">
        <f t="shared" ref="M969:M1032" si="281">+H969*J969*$M$6</f>
        <v>0</v>
      </c>
      <c r="N969" s="127">
        <f t="shared" si="267"/>
        <v>0</v>
      </c>
      <c r="O969" s="127">
        <f t="shared" si="268"/>
        <v>0</v>
      </c>
      <c r="P969" s="127">
        <f t="shared" si="269"/>
        <v>0</v>
      </c>
      <c r="Q969" s="127">
        <f t="shared" si="270"/>
        <v>0</v>
      </c>
      <c r="R969" s="1">
        <v>0</v>
      </c>
      <c r="S969" s="127">
        <f t="shared" si="271"/>
        <v>0</v>
      </c>
      <c r="T969" s="127">
        <f t="shared" ref="T969:T1032" si="282">K969-N969-P969+R969</f>
        <v>0</v>
      </c>
      <c r="U969" s="127">
        <f t="shared" si="272"/>
        <v>0</v>
      </c>
      <c r="W969" s="127">
        <f t="shared" si="273"/>
        <v>0</v>
      </c>
      <c r="X969" s="125">
        <f t="shared" si="278"/>
        <v>0</v>
      </c>
      <c r="Y969" s="125" t="str">
        <f t="shared" ref="Y969:Y1032" si="283">IF(X969&gt;=H969,"ok","too many days")</f>
        <v>ok</v>
      </c>
      <c r="Z969" s="125" t="str">
        <f t="shared" si="274"/>
        <v>ok</v>
      </c>
      <c r="AA969" s="125" t="str">
        <f t="shared" si="275"/>
        <v>ok</v>
      </c>
      <c r="AB969" s="125" t="str">
        <f t="shared" si="276"/>
        <v>ok</v>
      </c>
      <c r="AC969" s="125" t="str">
        <f t="shared" si="277"/>
        <v>ok</v>
      </c>
    </row>
    <row r="970" spans="1:29" x14ac:dyDescent="0.2">
      <c r="A970" s="132">
        <f t="shared" si="279"/>
        <v>962</v>
      </c>
      <c r="B970" s="6"/>
      <c r="C970" s="3"/>
      <c r="D970" s="3"/>
      <c r="E970" s="3"/>
      <c r="F970" s="5"/>
      <c r="G970" s="5"/>
      <c r="H970" s="2">
        <v>0</v>
      </c>
      <c r="I970" s="1">
        <v>0</v>
      </c>
      <c r="J970" s="1">
        <v>0</v>
      </c>
      <c r="K970" s="127">
        <f t="shared" si="280"/>
        <v>0</v>
      </c>
      <c r="L970" s="127">
        <f t="shared" ref="L970:L1033" si="284">+H970*I970*$L$6</f>
        <v>0</v>
      </c>
      <c r="M970" s="127">
        <f t="shared" si="281"/>
        <v>0</v>
      </c>
      <c r="N970" s="127">
        <f t="shared" ref="N970:N1033" si="285">$N$6*H970*I970</f>
        <v>0</v>
      </c>
      <c r="O970" s="127">
        <f t="shared" ref="O970:O1033" si="286">$O$6*H970*J970</f>
        <v>0</v>
      </c>
      <c r="P970" s="127">
        <f t="shared" ref="P970:P1033" si="287">IF(F970=1,+$H970*$P$6*I970,0)</f>
        <v>0</v>
      </c>
      <c r="Q970" s="127">
        <f t="shared" ref="Q970:Q1033" si="288">IF(F970=1,+$H970*$Q$6*J970,0)</f>
        <v>0</v>
      </c>
      <c r="R970" s="1">
        <v>0</v>
      </c>
      <c r="S970" s="127">
        <f t="shared" ref="S970:S1033" si="289">+K970+L970+M970-N970-O970-P970-Q970+R970</f>
        <v>0</v>
      </c>
      <c r="T970" s="127">
        <f t="shared" si="282"/>
        <v>0</v>
      </c>
      <c r="U970" s="127">
        <f t="shared" ref="U970:U1033" si="290">L970+M970-O970-Q970</f>
        <v>0</v>
      </c>
      <c r="W970" s="127">
        <f t="shared" ref="W970:W1033" si="291">$W$6*I970*H970+R970</f>
        <v>0</v>
      </c>
      <c r="X970" s="125">
        <f t="shared" si="278"/>
        <v>0</v>
      </c>
      <c r="Y970" s="125" t="str">
        <f t="shared" si="283"/>
        <v>ok</v>
      </c>
      <c r="Z970" s="125" t="str">
        <f t="shared" ref="Z970:Z1033" si="292">IF((I970+J970)&lt;=1,"ok","adjust FTE")</f>
        <v>ok</v>
      </c>
      <c r="AA970" s="125" t="str">
        <f t="shared" ref="AA970:AA1033" si="293">IF($H970=0,"ok",IF(AND((I970+J970)&lt;=1,(I970+J970)&lt;&gt;0),"ok","adjust FTE"))</f>
        <v>ok</v>
      </c>
      <c r="AB970" s="125" t="str">
        <f t="shared" ref="AB970:AB1033" si="294">IF($H970=0,"ok",IF((F970+G970)=1,"ok","adjust count"))</f>
        <v>ok</v>
      </c>
      <c r="AC970" s="125" t="str">
        <f t="shared" ref="AC970:AC1033" si="295">IF(AND(Y970="ok",Z970="ok",AA970="ok",AB970="ok"),"ok","false")</f>
        <v>ok</v>
      </c>
    </row>
    <row r="971" spans="1:29" x14ac:dyDescent="0.2">
      <c r="A971" s="132">
        <f t="shared" si="279"/>
        <v>963</v>
      </c>
      <c r="B971" s="6"/>
      <c r="C971" s="3"/>
      <c r="D971" s="3"/>
      <c r="E971" s="3"/>
      <c r="F971" s="5"/>
      <c r="G971" s="5"/>
      <c r="H971" s="2">
        <v>0</v>
      </c>
      <c r="I971" s="1">
        <v>0</v>
      </c>
      <c r="J971" s="1">
        <v>0</v>
      </c>
      <c r="K971" s="127">
        <f t="shared" si="280"/>
        <v>0</v>
      </c>
      <c r="L971" s="127">
        <f t="shared" si="284"/>
        <v>0</v>
      </c>
      <c r="M971" s="127">
        <f t="shared" si="281"/>
        <v>0</v>
      </c>
      <c r="N971" s="127">
        <f t="shared" si="285"/>
        <v>0</v>
      </c>
      <c r="O971" s="127">
        <f t="shared" si="286"/>
        <v>0</v>
      </c>
      <c r="P971" s="127">
        <f t="shared" si="287"/>
        <v>0</v>
      </c>
      <c r="Q971" s="127">
        <f t="shared" si="288"/>
        <v>0</v>
      </c>
      <c r="R971" s="1">
        <v>0</v>
      </c>
      <c r="S971" s="127">
        <f t="shared" si="289"/>
        <v>0</v>
      </c>
      <c r="T971" s="127">
        <f t="shared" si="282"/>
        <v>0</v>
      </c>
      <c r="U971" s="127">
        <f t="shared" si="290"/>
        <v>0</v>
      </c>
      <c r="W971" s="127">
        <f t="shared" si="291"/>
        <v>0</v>
      </c>
      <c r="X971" s="125">
        <f t="shared" si="278"/>
        <v>0</v>
      </c>
      <c r="Y971" s="125" t="str">
        <f t="shared" si="283"/>
        <v>ok</v>
      </c>
      <c r="Z971" s="125" t="str">
        <f t="shared" si="292"/>
        <v>ok</v>
      </c>
      <c r="AA971" s="125" t="str">
        <f t="shared" si="293"/>
        <v>ok</v>
      </c>
      <c r="AB971" s="125" t="str">
        <f t="shared" si="294"/>
        <v>ok</v>
      </c>
      <c r="AC971" s="125" t="str">
        <f t="shared" si="295"/>
        <v>ok</v>
      </c>
    </row>
    <row r="972" spans="1:29" x14ac:dyDescent="0.2">
      <c r="A972" s="132">
        <f t="shared" si="279"/>
        <v>964</v>
      </c>
      <c r="B972" s="6"/>
      <c r="C972" s="3"/>
      <c r="D972" s="3"/>
      <c r="E972" s="3"/>
      <c r="F972" s="5"/>
      <c r="G972" s="5"/>
      <c r="H972" s="2">
        <v>0</v>
      </c>
      <c r="I972" s="1">
        <v>0</v>
      </c>
      <c r="J972" s="1">
        <v>0</v>
      </c>
      <c r="K972" s="127">
        <f t="shared" si="280"/>
        <v>0</v>
      </c>
      <c r="L972" s="127">
        <f t="shared" si="284"/>
        <v>0</v>
      </c>
      <c r="M972" s="127">
        <f t="shared" si="281"/>
        <v>0</v>
      </c>
      <c r="N972" s="127">
        <f t="shared" si="285"/>
        <v>0</v>
      </c>
      <c r="O972" s="127">
        <f t="shared" si="286"/>
        <v>0</v>
      </c>
      <c r="P972" s="127">
        <f t="shared" si="287"/>
        <v>0</v>
      </c>
      <c r="Q972" s="127">
        <f t="shared" si="288"/>
        <v>0</v>
      </c>
      <c r="R972" s="1">
        <v>0</v>
      </c>
      <c r="S972" s="127">
        <f t="shared" si="289"/>
        <v>0</v>
      </c>
      <c r="T972" s="127">
        <f t="shared" si="282"/>
        <v>0</v>
      </c>
      <c r="U972" s="127">
        <f t="shared" si="290"/>
        <v>0</v>
      </c>
      <c r="W972" s="127">
        <f t="shared" si="291"/>
        <v>0</v>
      </c>
      <c r="X972" s="125">
        <f t="shared" si="278"/>
        <v>0</v>
      </c>
      <c r="Y972" s="125" t="str">
        <f t="shared" si="283"/>
        <v>ok</v>
      </c>
      <c r="Z972" s="125" t="str">
        <f t="shared" si="292"/>
        <v>ok</v>
      </c>
      <c r="AA972" s="125" t="str">
        <f t="shared" si="293"/>
        <v>ok</v>
      </c>
      <c r="AB972" s="125" t="str">
        <f t="shared" si="294"/>
        <v>ok</v>
      </c>
      <c r="AC972" s="125" t="str">
        <f t="shared" si="295"/>
        <v>ok</v>
      </c>
    </row>
    <row r="973" spans="1:29" x14ac:dyDescent="0.2">
      <c r="A973" s="132">
        <f t="shared" si="279"/>
        <v>965</v>
      </c>
      <c r="B973" s="6"/>
      <c r="C973" s="3"/>
      <c r="D973" s="3"/>
      <c r="E973" s="3"/>
      <c r="F973" s="5"/>
      <c r="G973" s="5"/>
      <c r="H973" s="2">
        <v>0</v>
      </c>
      <c r="I973" s="1">
        <v>0</v>
      </c>
      <c r="J973" s="1">
        <v>0</v>
      </c>
      <c r="K973" s="127">
        <f t="shared" si="280"/>
        <v>0</v>
      </c>
      <c r="L973" s="127">
        <f t="shared" si="284"/>
        <v>0</v>
      </c>
      <c r="M973" s="127">
        <f t="shared" si="281"/>
        <v>0</v>
      </c>
      <c r="N973" s="127">
        <f t="shared" si="285"/>
        <v>0</v>
      </c>
      <c r="O973" s="127">
        <f t="shared" si="286"/>
        <v>0</v>
      </c>
      <c r="P973" s="127">
        <f t="shared" si="287"/>
        <v>0</v>
      </c>
      <c r="Q973" s="127">
        <f t="shared" si="288"/>
        <v>0</v>
      </c>
      <c r="R973" s="1">
        <v>0</v>
      </c>
      <c r="S973" s="127">
        <f t="shared" si="289"/>
        <v>0</v>
      </c>
      <c r="T973" s="127">
        <f t="shared" si="282"/>
        <v>0</v>
      </c>
      <c r="U973" s="127">
        <f t="shared" si="290"/>
        <v>0</v>
      </c>
      <c r="W973" s="127">
        <f t="shared" si="291"/>
        <v>0</v>
      </c>
      <c r="X973" s="125">
        <f t="shared" si="278"/>
        <v>0</v>
      </c>
      <c r="Y973" s="125" t="str">
        <f t="shared" si="283"/>
        <v>ok</v>
      </c>
      <c r="Z973" s="125" t="str">
        <f t="shared" si="292"/>
        <v>ok</v>
      </c>
      <c r="AA973" s="125" t="str">
        <f t="shared" si="293"/>
        <v>ok</v>
      </c>
      <c r="AB973" s="125" t="str">
        <f t="shared" si="294"/>
        <v>ok</v>
      </c>
      <c r="AC973" s="125" t="str">
        <f t="shared" si="295"/>
        <v>ok</v>
      </c>
    </row>
    <row r="974" spans="1:29" x14ac:dyDescent="0.2">
      <c r="A974" s="132">
        <f t="shared" si="279"/>
        <v>966</v>
      </c>
      <c r="B974" s="6"/>
      <c r="C974" s="3"/>
      <c r="D974" s="3"/>
      <c r="E974" s="3"/>
      <c r="F974" s="5"/>
      <c r="G974" s="5"/>
      <c r="H974" s="2">
        <v>0</v>
      </c>
      <c r="I974" s="1">
        <v>0</v>
      </c>
      <c r="J974" s="1">
        <v>0</v>
      </c>
      <c r="K974" s="127">
        <f t="shared" si="280"/>
        <v>0</v>
      </c>
      <c r="L974" s="127">
        <f t="shared" si="284"/>
        <v>0</v>
      </c>
      <c r="M974" s="127">
        <f t="shared" si="281"/>
        <v>0</v>
      </c>
      <c r="N974" s="127">
        <f t="shared" si="285"/>
        <v>0</v>
      </c>
      <c r="O974" s="127">
        <f t="shared" si="286"/>
        <v>0</v>
      </c>
      <c r="P974" s="127">
        <f t="shared" si="287"/>
        <v>0</v>
      </c>
      <c r="Q974" s="127">
        <f t="shared" si="288"/>
        <v>0</v>
      </c>
      <c r="R974" s="1">
        <v>0</v>
      </c>
      <c r="S974" s="127">
        <f t="shared" si="289"/>
        <v>0</v>
      </c>
      <c r="T974" s="127">
        <f t="shared" si="282"/>
        <v>0</v>
      </c>
      <c r="U974" s="127">
        <f t="shared" si="290"/>
        <v>0</v>
      </c>
      <c r="W974" s="127">
        <f t="shared" si="291"/>
        <v>0</v>
      </c>
      <c r="X974" s="125">
        <f t="shared" si="278"/>
        <v>0</v>
      </c>
      <c r="Y974" s="125" t="str">
        <f t="shared" si="283"/>
        <v>ok</v>
      </c>
      <c r="Z974" s="125" t="str">
        <f t="shared" si="292"/>
        <v>ok</v>
      </c>
      <c r="AA974" s="125" t="str">
        <f t="shared" si="293"/>
        <v>ok</v>
      </c>
      <c r="AB974" s="125" t="str">
        <f t="shared" si="294"/>
        <v>ok</v>
      </c>
      <c r="AC974" s="125" t="str">
        <f t="shared" si="295"/>
        <v>ok</v>
      </c>
    </row>
    <row r="975" spans="1:29" x14ac:dyDescent="0.2">
      <c r="A975" s="132">
        <f t="shared" si="279"/>
        <v>967</v>
      </c>
      <c r="B975" s="6"/>
      <c r="C975" s="3"/>
      <c r="D975" s="3"/>
      <c r="E975" s="3"/>
      <c r="F975" s="5"/>
      <c r="G975" s="5"/>
      <c r="H975" s="2">
        <v>0</v>
      </c>
      <c r="I975" s="1">
        <v>0</v>
      </c>
      <c r="J975" s="1">
        <v>0</v>
      </c>
      <c r="K975" s="127">
        <f t="shared" si="280"/>
        <v>0</v>
      </c>
      <c r="L975" s="127">
        <f t="shared" si="284"/>
        <v>0</v>
      </c>
      <c r="M975" s="127">
        <f t="shared" si="281"/>
        <v>0</v>
      </c>
      <c r="N975" s="127">
        <f t="shared" si="285"/>
        <v>0</v>
      </c>
      <c r="O975" s="127">
        <f t="shared" si="286"/>
        <v>0</v>
      </c>
      <c r="P975" s="127">
        <f t="shared" si="287"/>
        <v>0</v>
      </c>
      <c r="Q975" s="127">
        <f t="shared" si="288"/>
        <v>0</v>
      </c>
      <c r="R975" s="1">
        <v>0</v>
      </c>
      <c r="S975" s="127">
        <f t="shared" si="289"/>
        <v>0</v>
      </c>
      <c r="T975" s="127">
        <f t="shared" si="282"/>
        <v>0</v>
      </c>
      <c r="U975" s="127">
        <f t="shared" si="290"/>
        <v>0</v>
      </c>
      <c r="W975" s="127">
        <f t="shared" si="291"/>
        <v>0</v>
      </c>
      <c r="X975" s="125">
        <f t="shared" si="278"/>
        <v>0</v>
      </c>
      <c r="Y975" s="125" t="str">
        <f t="shared" si="283"/>
        <v>ok</v>
      </c>
      <c r="Z975" s="125" t="str">
        <f t="shared" si="292"/>
        <v>ok</v>
      </c>
      <c r="AA975" s="125" t="str">
        <f t="shared" si="293"/>
        <v>ok</v>
      </c>
      <c r="AB975" s="125" t="str">
        <f t="shared" si="294"/>
        <v>ok</v>
      </c>
      <c r="AC975" s="125" t="str">
        <f t="shared" si="295"/>
        <v>ok</v>
      </c>
    </row>
    <row r="976" spans="1:29" x14ac:dyDescent="0.2">
      <c r="A976" s="132">
        <f t="shared" si="279"/>
        <v>968</v>
      </c>
      <c r="B976" s="6"/>
      <c r="C976" s="3"/>
      <c r="D976" s="3"/>
      <c r="E976" s="3"/>
      <c r="F976" s="5"/>
      <c r="G976" s="5"/>
      <c r="H976" s="2">
        <v>0</v>
      </c>
      <c r="I976" s="1">
        <v>0</v>
      </c>
      <c r="J976" s="1">
        <v>0</v>
      </c>
      <c r="K976" s="127">
        <f t="shared" si="280"/>
        <v>0</v>
      </c>
      <c r="L976" s="127">
        <f t="shared" si="284"/>
        <v>0</v>
      </c>
      <c r="M976" s="127">
        <f t="shared" si="281"/>
        <v>0</v>
      </c>
      <c r="N976" s="127">
        <f t="shared" si="285"/>
        <v>0</v>
      </c>
      <c r="O976" s="127">
        <f t="shared" si="286"/>
        <v>0</v>
      </c>
      <c r="P976" s="127">
        <f t="shared" si="287"/>
        <v>0</v>
      </c>
      <c r="Q976" s="127">
        <f t="shared" si="288"/>
        <v>0</v>
      </c>
      <c r="R976" s="1">
        <v>0</v>
      </c>
      <c r="S976" s="127">
        <f t="shared" si="289"/>
        <v>0</v>
      </c>
      <c r="T976" s="127">
        <f t="shared" si="282"/>
        <v>0</v>
      </c>
      <c r="U976" s="127">
        <f t="shared" si="290"/>
        <v>0</v>
      </c>
      <c r="W976" s="127">
        <f t="shared" si="291"/>
        <v>0</v>
      </c>
      <c r="X976" s="125">
        <f t="shared" si="278"/>
        <v>0</v>
      </c>
      <c r="Y976" s="125" t="str">
        <f t="shared" si="283"/>
        <v>ok</v>
      </c>
      <c r="Z976" s="125" t="str">
        <f t="shared" si="292"/>
        <v>ok</v>
      </c>
      <c r="AA976" s="125" t="str">
        <f t="shared" si="293"/>
        <v>ok</v>
      </c>
      <c r="AB976" s="125" t="str">
        <f t="shared" si="294"/>
        <v>ok</v>
      </c>
      <c r="AC976" s="125" t="str">
        <f t="shared" si="295"/>
        <v>ok</v>
      </c>
    </row>
    <row r="977" spans="1:29" x14ac:dyDescent="0.2">
      <c r="A977" s="132">
        <f t="shared" si="279"/>
        <v>969</v>
      </c>
      <c r="B977" s="6"/>
      <c r="C977" s="3"/>
      <c r="D977" s="3"/>
      <c r="E977" s="3"/>
      <c r="F977" s="5"/>
      <c r="G977" s="5"/>
      <c r="H977" s="2">
        <v>0</v>
      </c>
      <c r="I977" s="1">
        <v>0</v>
      </c>
      <c r="J977" s="1">
        <v>0</v>
      </c>
      <c r="K977" s="127">
        <f t="shared" si="280"/>
        <v>0</v>
      </c>
      <c r="L977" s="127">
        <f t="shared" si="284"/>
        <v>0</v>
      </c>
      <c r="M977" s="127">
        <f t="shared" si="281"/>
        <v>0</v>
      </c>
      <c r="N977" s="127">
        <f t="shared" si="285"/>
        <v>0</v>
      </c>
      <c r="O977" s="127">
        <f t="shared" si="286"/>
        <v>0</v>
      </c>
      <c r="P977" s="127">
        <f t="shared" si="287"/>
        <v>0</v>
      </c>
      <c r="Q977" s="127">
        <f t="shared" si="288"/>
        <v>0</v>
      </c>
      <c r="R977" s="1">
        <v>0</v>
      </c>
      <c r="S977" s="127">
        <f t="shared" si="289"/>
        <v>0</v>
      </c>
      <c r="T977" s="127">
        <f t="shared" si="282"/>
        <v>0</v>
      </c>
      <c r="U977" s="127">
        <f t="shared" si="290"/>
        <v>0</v>
      </c>
      <c r="W977" s="127">
        <f t="shared" si="291"/>
        <v>0</v>
      </c>
      <c r="X977" s="125">
        <f t="shared" si="278"/>
        <v>0</v>
      </c>
      <c r="Y977" s="125" t="str">
        <f t="shared" si="283"/>
        <v>ok</v>
      </c>
      <c r="Z977" s="125" t="str">
        <f t="shared" si="292"/>
        <v>ok</v>
      </c>
      <c r="AA977" s="125" t="str">
        <f t="shared" si="293"/>
        <v>ok</v>
      </c>
      <c r="AB977" s="125" t="str">
        <f t="shared" si="294"/>
        <v>ok</v>
      </c>
      <c r="AC977" s="125" t="str">
        <f t="shared" si="295"/>
        <v>ok</v>
      </c>
    </row>
    <row r="978" spans="1:29" x14ac:dyDescent="0.2">
      <c r="A978" s="132">
        <f t="shared" si="279"/>
        <v>970</v>
      </c>
      <c r="B978" s="6"/>
      <c r="C978" s="3"/>
      <c r="D978" s="3"/>
      <c r="E978" s="3"/>
      <c r="F978" s="5"/>
      <c r="G978" s="5"/>
      <c r="H978" s="2">
        <v>0</v>
      </c>
      <c r="I978" s="1">
        <v>0</v>
      </c>
      <c r="J978" s="1">
        <v>0</v>
      </c>
      <c r="K978" s="127">
        <f t="shared" si="280"/>
        <v>0</v>
      </c>
      <c r="L978" s="127">
        <f t="shared" si="284"/>
        <v>0</v>
      </c>
      <c r="M978" s="127">
        <f t="shared" si="281"/>
        <v>0</v>
      </c>
      <c r="N978" s="127">
        <f t="shared" si="285"/>
        <v>0</v>
      </c>
      <c r="O978" s="127">
        <f t="shared" si="286"/>
        <v>0</v>
      </c>
      <c r="P978" s="127">
        <f t="shared" si="287"/>
        <v>0</v>
      </c>
      <c r="Q978" s="127">
        <f t="shared" si="288"/>
        <v>0</v>
      </c>
      <c r="R978" s="1">
        <v>0</v>
      </c>
      <c r="S978" s="127">
        <f t="shared" si="289"/>
        <v>0</v>
      </c>
      <c r="T978" s="127">
        <f t="shared" si="282"/>
        <v>0</v>
      </c>
      <c r="U978" s="127">
        <f t="shared" si="290"/>
        <v>0</v>
      </c>
      <c r="W978" s="127">
        <f t="shared" si="291"/>
        <v>0</v>
      </c>
      <c r="X978" s="125">
        <f t="shared" si="278"/>
        <v>0</v>
      </c>
      <c r="Y978" s="125" t="str">
        <f t="shared" si="283"/>
        <v>ok</v>
      </c>
      <c r="Z978" s="125" t="str">
        <f t="shared" si="292"/>
        <v>ok</v>
      </c>
      <c r="AA978" s="125" t="str">
        <f t="shared" si="293"/>
        <v>ok</v>
      </c>
      <c r="AB978" s="125" t="str">
        <f t="shared" si="294"/>
        <v>ok</v>
      </c>
      <c r="AC978" s="125" t="str">
        <f t="shared" si="295"/>
        <v>ok</v>
      </c>
    </row>
    <row r="979" spans="1:29" x14ac:dyDescent="0.2">
      <c r="A979" s="132">
        <f t="shared" si="279"/>
        <v>971</v>
      </c>
      <c r="B979" s="6"/>
      <c r="C979" s="3"/>
      <c r="D979" s="3"/>
      <c r="E979" s="3"/>
      <c r="F979" s="5"/>
      <c r="G979" s="5"/>
      <c r="H979" s="2">
        <v>0</v>
      </c>
      <c r="I979" s="1">
        <v>0</v>
      </c>
      <c r="J979" s="1">
        <v>0</v>
      </c>
      <c r="K979" s="127">
        <f t="shared" si="280"/>
        <v>0</v>
      </c>
      <c r="L979" s="127">
        <f t="shared" si="284"/>
        <v>0</v>
      </c>
      <c r="M979" s="127">
        <f t="shared" si="281"/>
        <v>0</v>
      </c>
      <c r="N979" s="127">
        <f t="shared" si="285"/>
        <v>0</v>
      </c>
      <c r="O979" s="127">
        <f t="shared" si="286"/>
        <v>0</v>
      </c>
      <c r="P979" s="127">
        <f t="shared" si="287"/>
        <v>0</v>
      </c>
      <c r="Q979" s="127">
        <f t="shared" si="288"/>
        <v>0</v>
      </c>
      <c r="R979" s="1">
        <v>0</v>
      </c>
      <c r="S979" s="127">
        <f t="shared" si="289"/>
        <v>0</v>
      </c>
      <c r="T979" s="127">
        <f t="shared" si="282"/>
        <v>0</v>
      </c>
      <c r="U979" s="127">
        <f t="shared" si="290"/>
        <v>0</v>
      </c>
      <c r="W979" s="127">
        <f t="shared" si="291"/>
        <v>0</v>
      </c>
      <c r="X979" s="125">
        <f t="shared" si="278"/>
        <v>0</v>
      </c>
      <c r="Y979" s="125" t="str">
        <f t="shared" si="283"/>
        <v>ok</v>
      </c>
      <c r="Z979" s="125" t="str">
        <f t="shared" si="292"/>
        <v>ok</v>
      </c>
      <c r="AA979" s="125" t="str">
        <f t="shared" si="293"/>
        <v>ok</v>
      </c>
      <c r="AB979" s="125" t="str">
        <f t="shared" si="294"/>
        <v>ok</v>
      </c>
      <c r="AC979" s="125" t="str">
        <f t="shared" si="295"/>
        <v>ok</v>
      </c>
    </row>
    <row r="980" spans="1:29" x14ac:dyDescent="0.2">
      <c r="A980" s="132">
        <f t="shared" si="279"/>
        <v>972</v>
      </c>
      <c r="B980" s="6"/>
      <c r="C980" s="3"/>
      <c r="D980" s="3"/>
      <c r="E980" s="3"/>
      <c r="F980" s="5"/>
      <c r="G980" s="5"/>
      <c r="H980" s="2">
        <v>0</v>
      </c>
      <c r="I980" s="1">
        <v>0</v>
      </c>
      <c r="J980" s="1">
        <v>0</v>
      </c>
      <c r="K980" s="127">
        <f t="shared" si="280"/>
        <v>0</v>
      </c>
      <c r="L980" s="127">
        <f t="shared" si="284"/>
        <v>0</v>
      </c>
      <c r="M980" s="127">
        <f t="shared" si="281"/>
        <v>0</v>
      </c>
      <c r="N980" s="127">
        <f t="shared" si="285"/>
        <v>0</v>
      </c>
      <c r="O980" s="127">
        <f t="shared" si="286"/>
        <v>0</v>
      </c>
      <c r="P980" s="127">
        <f t="shared" si="287"/>
        <v>0</v>
      </c>
      <c r="Q980" s="127">
        <f t="shared" si="288"/>
        <v>0</v>
      </c>
      <c r="R980" s="1">
        <v>0</v>
      </c>
      <c r="S980" s="127">
        <f t="shared" si="289"/>
        <v>0</v>
      </c>
      <c r="T980" s="127">
        <f t="shared" si="282"/>
        <v>0</v>
      </c>
      <c r="U980" s="127">
        <f t="shared" si="290"/>
        <v>0</v>
      </c>
      <c r="W980" s="127">
        <f t="shared" si="291"/>
        <v>0</v>
      </c>
      <c r="X980" s="125">
        <f t="shared" si="278"/>
        <v>0</v>
      </c>
      <c r="Y980" s="125" t="str">
        <f t="shared" si="283"/>
        <v>ok</v>
      </c>
      <c r="Z980" s="125" t="str">
        <f t="shared" si="292"/>
        <v>ok</v>
      </c>
      <c r="AA980" s="125" t="str">
        <f t="shared" si="293"/>
        <v>ok</v>
      </c>
      <c r="AB980" s="125" t="str">
        <f t="shared" si="294"/>
        <v>ok</v>
      </c>
      <c r="AC980" s="125" t="str">
        <f t="shared" si="295"/>
        <v>ok</v>
      </c>
    </row>
    <row r="981" spans="1:29" x14ac:dyDescent="0.2">
      <c r="A981" s="132">
        <f t="shared" si="279"/>
        <v>973</v>
      </c>
      <c r="B981" s="6"/>
      <c r="C981" s="3"/>
      <c r="D981" s="3"/>
      <c r="E981" s="3"/>
      <c r="F981" s="5"/>
      <c r="G981" s="5"/>
      <c r="H981" s="2">
        <v>0</v>
      </c>
      <c r="I981" s="1">
        <v>0</v>
      </c>
      <c r="J981" s="1">
        <v>0</v>
      </c>
      <c r="K981" s="127">
        <f t="shared" si="280"/>
        <v>0</v>
      </c>
      <c r="L981" s="127">
        <f t="shared" si="284"/>
        <v>0</v>
      </c>
      <c r="M981" s="127">
        <f t="shared" si="281"/>
        <v>0</v>
      </c>
      <c r="N981" s="127">
        <f t="shared" si="285"/>
        <v>0</v>
      </c>
      <c r="O981" s="127">
        <f t="shared" si="286"/>
        <v>0</v>
      </c>
      <c r="P981" s="127">
        <f t="shared" si="287"/>
        <v>0</v>
      </c>
      <c r="Q981" s="127">
        <f t="shared" si="288"/>
        <v>0</v>
      </c>
      <c r="R981" s="1">
        <v>0</v>
      </c>
      <c r="S981" s="127">
        <f t="shared" si="289"/>
        <v>0</v>
      </c>
      <c r="T981" s="127">
        <f t="shared" si="282"/>
        <v>0</v>
      </c>
      <c r="U981" s="127">
        <f t="shared" si="290"/>
        <v>0</v>
      </c>
      <c r="W981" s="127">
        <f t="shared" si="291"/>
        <v>0</v>
      </c>
      <c r="X981" s="125">
        <f t="shared" si="278"/>
        <v>0</v>
      </c>
      <c r="Y981" s="125" t="str">
        <f t="shared" si="283"/>
        <v>ok</v>
      </c>
      <c r="Z981" s="125" t="str">
        <f t="shared" si="292"/>
        <v>ok</v>
      </c>
      <c r="AA981" s="125" t="str">
        <f t="shared" si="293"/>
        <v>ok</v>
      </c>
      <c r="AB981" s="125" t="str">
        <f t="shared" si="294"/>
        <v>ok</v>
      </c>
      <c r="AC981" s="125" t="str">
        <f t="shared" si="295"/>
        <v>ok</v>
      </c>
    </row>
    <row r="982" spans="1:29" x14ac:dyDescent="0.2">
      <c r="A982" s="132">
        <f t="shared" si="279"/>
        <v>974</v>
      </c>
      <c r="B982" s="6"/>
      <c r="C982" s="3"/>
      <c r="D982" s="3"/>
      <c r="E982" s="3"/>
      <c r="F982" s="5"/>
      <c r="G982" s="5"/>
      <c r="H982" s="2">
        <v>0</v>
      </c>
      <c r="I982" s="1">
        <v>0</v>
      </c>
      <c r="J982" s="1">
        <v>0</v>
      </c>
      <c r="K982" s="127">
        <f t="shared" si="280"/>
        <v>0</v>
      </c>
      <c r="L982" s="127">
        <f t="shared" si="284"/>
        <v>0</v>
      </c>
      <c r="M982" s="127">
        <f t="shared" si="281"/>
        <v>0</v>
      </c>
      <c r="N982" s="127">
        <f t="shared" si="285"/>
        <v>0</v>
      </c>
      <c r="O982" s="127">
        <f t="shared" si="286"/>
        <v>0</v>
      </c>
      <c r="P982" s="127">
        <f t="shared" si="287"/>
        <v>0</v>
      </c>
      <c r="Q982" s="127">
        <f t="shared" si="288"/>
        <v>0</v>
      </c>
      <c r="R982" s="1">
        <v>0</v>
      </c>
      <c r="S982" s="127">
        <f t="shared" si="289"/>
        <v>0</v>
      </c>
      <c r="T982" s="127">
        <f t="shared" si="282"/>
        <v>0</v>
      </c>
      <c r="U982" s="127">
        <f t="shared" si="290"/>
        <v>0</v>
      </c>
      <c r="W982" s="127">
        <f t="shared" si="291"/>
        <v>0</v>
      </c>
      <c r="X982" s="125">
        <f t="shared" si="278"/>
        <v>0</v>
      </c>
      <c r="Y982" s="125" t="str">
        <f t="shared" si="283"/>
        <v>ok</v>
      </c>
      <c r="Z982" s="125" t="str">
        <f t="shared" si="292"/>
        <v>ok</v>
      </c>
      <c r="AA982" s="125" t="str">
        <f t="shared" si="293"/>
        <v>ok</v>
      </c>
      <c r="AB982" s="125" t="str">
        <f t="shared" si="294"/>
        <v>ok</v>
      </c>
      <c r="AC982" s="125" t="str">
        <f t="shared" si="295"/>
        <v>ok</v>
      </c>
    </row>
    <row r="983" spans="1:29" x14ac:dyDescent="0.2">
      <c r="A983" s="132">
        <f t="shared" si="279"/>
        <v>975</v>
      </c>
      <c r="B983" s="6"/>
      <c r="C983" s="3"/>
      <c r="D983" s="3"/>
      <c r="E983" s="3"/>
      <c r="F983" s="5"/>
      <c r="G983" s="5"/>
      <c r="H983" s="2">
        <v>0</v>
      </c>
      <c r="I983" s="1">
        <v>0</v>
      </c>
      <c r="J983" s="1">
        <v>0</v>
      </c>
      <c r="K983" s="127">
        <f t="shared" si="280"/>
        <v>0</v>
      </c>
      <c r="L983" s="127">
        <f t="shared" si="284"/>
        <v>0</v>
      </c>
      <c r="M983" s="127">
        <f t="shared" si="281"/>
        <v>0</v>
      </c>
      <c r="N983" s="127">
        <f t="shared" si="285"/>
        <v>0</v>
      </c>
      <c r="O983" s="127">
        <f t="shared" si="286"/>
        <v>0</v>
      </c>
      <c r="P983" s="127">
        <f t="shared" si="287"/>
        <v>0</v>
      </c>
      <c r="Q983" s="127">
        <f t="shared" si="288"/>
        <v>0</v>
      </c>
      <c r="R983" s="1">
        <v>0</v>
      </c>
      <c r="S983" s="127">
        <f t="shared" si="289"/>
        <v>0</v>
      </c>
      <c r="T983" s="127">
        <f t="shared" si="282"/>
        <v>0</v>
      </c>
      <c r="U983" s="127">
        <f t="shared" si="290"/>
        <v>0</v>
      </c>
      <c r="W983" s="127">
        <f t="shared" si="291"/>
        <v>0</v>
      </c>
      <c r="X983" s="125">
        <f t="shared" ref="X983:X1046" si="296">NETWORKDAYS(D983,E983)</f>
        <v>0</v>
      </c>
      <c r="Y983" s="125" t="str">
        <f t="shared" si="283"/>
        <v>ok</v>
      </c>
      <c r="Z983" s="125" t="str">
        <f t="shared" si="292"/>
        <v>ok</v>
      </c>
      <c r="AA983" s="125" t="str">
        <f t="shared" si="293"/>
        <v>ok</v>
      </c>
      <c r="AB983" s="125" t="str">
        <f t="shared" si="294"/>
        <v>ok</v>
      </c>
      <c r="AC983" s="125" t="str">
        <f t="shared" si="295"/>
        <v>ok</v>
      </c>
    </row>
    <row r="984" spans="1:29" x14ac:dyDescent="0.2">
      <c r="A984" s="132">
        <f t="shared" si="279"/>
        <v>976</v>
      </c>
      <c r="B984" s="6"/>
      <c r="C984" s="3"/>
      <c r="D984" s="3"/>
      <c r="E984" s="3"/>
      <c r="F984" s="5"/>
      <c r="G984" s="5"/>
      <c r="H984" s="2">
        <v>0</v>
      </c>
      <c r="I984" s="1">
        <v>0</v>
      </c>
      <c r="J984" s="1">
        <v>0</v>
      </c>
      <c r="K984" s="127">
        <f t="shared" si="280"/>
        <v>0</v>
      </c>
      <c r="L984" s="127">
        <f t="shared" si="284"/>
        <v>0</v>
      </c>
      <c r="M984" s="127">
        <f t="shared" si="281"/>
        <v>0</v>
      </c>
      <c r="N984" s="127">
        <f t="shared" si="285"/>
        <v>0</v>
      </c>
      <c r="O984" s="127">
        <f t="shared" si="286"/>
        <v>0</v>
      </c>
      <c r="P984" s="127">
        <f t="shared" si="287"/>
        <v>0</v>
      </c>
      <c r="Q984" s="127">
        <f t="shared" si="288"/>
        <v>0</v>
      </c>
      <c r="R984" s="1">
        <v>0</v>
      </c>
      <c r="S984" s="127">
        <f t="shared" si="289"/>
        <v>0</v>
      </c>
      <c r="T984" s="127">
        <f t="shared" si="282"/>
        <v>0</v>
      </c>
      <c r="U984" s="127">
        <f t="shared" si="290"/>
        <v>0</v>
      </c>
      <c r="W984" s="127">
        <f t="shared" si="291"/>
        <v>0</v>
      </c>
      <c r="X984" s="125">
        <f t="shared" si="296"/>
        <v>0</v>
      </c>
      <c r="Y984" s="125" t="str">
        <f t="shared" si="283"/>
        <v>ok</v>
      </c>
      <c r="Z984" s="125" t="str">
        <f t="shared" si="292"/>
        <v>ok</v>
      </c>
      <c r="AA984" s="125" t="str">
        <f t="shared" si="293"/>
        <v>ok</v>
      </c>
      <c r="AB984" s="125" t="str">
        <f t="shared" si="294"/>
        <v>ok</v>
      </c>
      <c r="AC984" s="125" t="str">
        <f t="shared" si="295"/>
        <v>ok</v>
      </c>
    </row>
    <row r="985" spans="1:29" x14ac:dyDescent="0.2">
      <c r="A985" s="132">
        <f t="shared" si="279"/>
        <v>977</v>
      </c>
      <c r="B985" s="6"/>
      <c r="C985" s="3"/>
      <c r="D985" s="3"/>
      <c r="E985" s="3"/>
      <c r="F985" s="5"/>
      <c r="G985" s="5"/>
      <c r="H985" s="2">
        <v>0</v>
      </c>
      <c r="I985" s="1">
        <v>0</v>
      </c>
      <c r="J985" s="1">
        <v>0</v>
      </c>
      <c r="K985" s="127">
        <f t="shared" si="280"/>
        <v>0</v>
      </c>
      <c r="L985" s="127">
        <f t="shared" si="284"/>
        <v>0</v>
      </c>
      <c r="M985" s="127">
        <f t="shared" si="281"/>
        <v>0</v>
      </c>
      <c r="N985" s="127">
        <f t="shared" si="285"/>
        <v>0</v>
      </c>
      <c r="O985" s="127">
        <f t="shared" si="286"/>
        <v>0</v>
      </c>
      <c r="P985" s="127">
        <f t="shared" si="287"/>
        <v>0</v>
      </c>
      <c r="Q985" s="127">
        <f t="shared" si="288"/>
        <v>0</v>
      </c>
      <c r="R985" s="1">
        <v>0</v>
      </c>
      <c r="S985" s="127">
        <f t="shared" si="289"/>
        <v>0</v>
      </c>
      <c r="T985" s="127">
        <f t="shared" si="282"/>
        <v>0</v>
      </c>
      <c r="U985" s="127">
        <f t="shared" si="290"/>
        <v>0</v>
      </c>
      <c r="W985" s="127">
        <f t="shared" si="291"/>
        <v>0</v>
      </c>
      <c r="X985" s="125">
        <f t="shared" si="296"/>
        <v>0</v>
      </c>
      <c r="Y985" s="125" t="str">
        <f t="shared" si="283"/>
        <v>ok</v>
      </c>
      <c r="Z985" s="125" t="str">
        <f t="shared" si="292"/>
        <v>ok</v>
      </c>
      <c r="AA985" s="125" t="str">
        <f t="shared" si="293"/>
        <v>ok</v>
      </c>
      <c r="AB985" s="125" t="str">
        <f t="shared" si="294"/>
        <v>ok</v>
      </c>
      <c r="AC985" s="125" t="str">
        <f t="shared" si="295"/>
        <v>ok</v>
      </c>
    </row>
    <row r="986" spans="1:29" x14ac:dyDescent="0.2">
      <c r="A986" s="132">
        <f t="shared" si="279"/>
        <v>978</v>
      </c>
      <c r="B986" s="6"/>
      <c r="C986" s="3"/>
      <c r="D986" s="3"/>
      <c r="E986" s="3"/>
      <c r="F986" s="5"/>
      <c r="G986" s="5"/>
      <c r="H986" s="2">
        <v>0</v>
      </c>
      <c r="I986" s="1">
        <v>0</v>
      </c>
      <c r="J986" s="1">
        <v>0</v>
      </c>
      <c r="K986" s="127">
        <f t="shared" si="280"/>
        <v>0</v>
      </c>
      <c r="L986" s="127">
        <f t="shared" si="284"/>
        <v>0</v>
      </c>
      <c r="M986" s="127">
        <f t="shared" si="281"/>
        <v>0</v>
      </c>
      <c r="N986" s="127">
        <f t="shared" si="285"/>
        <v>0</v>
      </c>
      <c r="O986" s="127">
        <f t="shared" si="286"/>
        <v>0</v>
      </c>
      <c r="P986" s="127">
        <f t="shared" si="287"/>
        <v>0</v>
      </c>
      <c r="Q986" s="127">
        <f t="shared" si="288"/>
        <v>0</v>
      </c>
      <c r="R986" s="1">
        <v>0</v>
      </c>
      <c r="S986" s="127">
        <f t="shared" si="289"/>
        <v>0</v>
      </c>
      <c r="T986" s="127">
        <f t="shared" si="282"/>
        <v>0</v>
      </c>
      <c r="U986" s="127">
        <f t="shared" si="290"/>
        <v>0</v>
      </c>
      <c r="W986" s="127">
        <f t="shared" si="291"/>
        <v>0</v>
      </c>
      <c r="X986" s="125">
        <f t="shared" si="296"/>
        <v>0</v>
      </c>
      <c r="Y986" s="125" t="str">
        <f t="shared" si="283"/>
        <v>ok</v>
      </c>
      <c r="Z986" s="125" t="str">
        <f t="shared" si="292"/>
        <v>ok</v>
      </c>
      <c r="AA986" s="125" t="str">
        <f t="shared" si="293"/>
        <v>ok</v>
      </c>
      <c r="AB986" s="125" t="str">
        <f t="shared" si="294"/>
        <v>ok</v>
      </c>
      <c r="AC986" s="125" t="str">
        <f t="shared" si="295"/>
        <v>ok</v>
      </c>
    </row>
    <row r="987" spans="1:29" x14ac:dyDescent="0.2">
      <c r="A987" s="132">
        <f t="shared" si="279"/>
        <v>979</v>
      </c>
      <c r="B987" s="6"/>
      <c r="C987" s="3"/>
      <c r="D987" s="3"/>
      <c r="E987" s="3"/>
      <c r="F987" s="5"/>
      <c r="G987" s="5"/>
      <c r="H987" s="2">
        <v>0</v>
      </c>
      <c r="I987" s="1">
        <v>0</v>
      </c>
      <c r="J987" s="1">
        <v>0</v>
      </c>
      <c r="K987" s="127">
        <f t="shared" si="280"/>
        <v>0</v>
      </c>
      <c r="L987" s="127">
        <f t="shared" si="284"/>
        <v>0</v>
      </c>
      <c r="M987" s="127">
        <f t="shared" si="281"/>
        <v>0</v>
      </c>
      <c r="N987" s="127">
        <f t="shared" si="285"/>
        <v>0</v>
      </c>
      <c r="O987" s="127">
        <f t="shared" si="286"/>
        <v>0</v>
      </c>
      <c r="P987" s="127">
        <f t="shared" si="287"/>
        <v>0</v>
      </c>
      <c r="Q987" s="127">
        <f t="shared" si="288"/>
        <v>0</v>
      </c>
      <c r="R987" s="1">
        <v>0</v>
      </c>
      <c r="S987" s="127">
        <f t="shared" si="289"/>
        <v>0</v>
      </c>
      <c r="T987" s="127">
        <f t="shared" si="282"/>
        <v>0</v>
      </c>
      <c r="U987" s="127">
        <f t="shared" si="290"/>
        <v>0</v>
      </c>
      <c r="W987" s="127">
        <f t="shared" si="291"/>
        <v>0</v>
      </c>
      <c r="X987" s="125">
        <f t="shared" si="296"/>
        <v>0</v>
      </c>
      <c r="Y987" s="125" t="str">
        <f t="shared" si="283"/>
        <v>ok</v>
      </c>
      <c r="Z987" s="125" t="str">
        <f t="shared" si="292"/>
        <v>ok</v>
      </c>
      <c r="AA987" s="125" t="str">
        <f t="shared" si="293"/>
        <v>ok</v>
      </c>
      <c r="AB987" s="125" t="str">
        <f t="shared" si="294"/>
        <v>ok</v>
      </c>
      <c r="AC987" s="125" t="str">
        <f t="shared" si="295"/>
        <v>ok</v>
      </c>
    </row>
    <row r="988" spans="1:29" x14ac:dyDescent="0.2">
      <c r="A988" s="132">
        <f t="shared" si="279"/>
        <v>980</v>
      </c>
      <c r="B988" s="6"/>
      <c r="C988" s="3"/>
      <c r="D988" s="3"/>
      <c r="E988" s="3"/>
      <c r="F988" s="5"/>
      <c r="G988" s="5"/>
      <c r="H988" s="2">
        <v>0</v>
      </c>
      <c r="I988" s="1">
        <v>0</v>
      </c>
      <c r="J988" s="1">
        <v>0</v>
      </c>
      <c r="K988" s="127">
        <f t="shared" si="280"/>
        <v>0</v>
      </c>
      <c r="L988" s="127">
        <f t="shared" si="284"/>
        <v>0</v>
      </c>
      <c r="M988" s="127">
        <f t="shared" si="281"/>
        <v>0</v>
      </c>
      <c r="N988" s="127">
        <f t="shared" si="285"/>
        <v>0</v>
      </c>
      <c r="O988" s="127">
        <f t="shared" si="286"/>
        <v>0</v>
      </c>
      <c r="P988" s="127">
        <f t="shared" si="287"/>
        <v>0</v>
      </c>
      <c r="Q988" s="127">
        <f t="shared" si="288"/>
        <v>0</v>
      </c>
      <c r="R988" s="1">
        <v>0</v>
      </c>
      <c r="S988" s="127">
        <f t="shared" si="289"/>
        <v>0</v>
      </c>
      <c r="T988" s="127">
        <f t="shared" si="282"/>
        <v>0</v>
      </c>
      <c r="U988" s="127">
        <f t="shared" si="290"/>
        <v>0</v>
      </c>
      <c r="W988" s="127">
        <f t="shared" si="291"/>
        <v>0</v>
      </c>
      <c r="X988" s="125">
        <f t="shared" si="296"/>
        <v>0</v>
      </c>
      <c r="Y988" s="125" t="str">
        <f t="shared" si="283"/>
        <v>ok</v>
      </c>
      <c r="Z988" s="125" t="str">
        <f t="shared" si="292"/>
        <v>ok</v>
      </c>
      <c r="AA988" s="125" t="str">
        <f t="shared" si="293"/>
        <v>ok</v>
      </c>
      <c r="AB988" s="125" t="str">
        <f t="shared" si="294"/>
        <v>ok</v>
      </c>
      <c r="AC988" s="125" t="str">
        <f t="shared" si="295"/>
        <v>ok</v>
      </c>
    </row>
    <row r="989" spans="1:29" x14ac:dyDescent="0.2">
      <c r="A989" s="132">
        <f t="shared" si="279"/>
        <v>981</v>
      </c>
      <c r="B989" s="6"/>
      <c r="C989" s="3"/>
      <c r="D989" s="3"/>
      <c r="E989" s="3"/>
      <c r="F989" s="5"/>
      <c r="G989" s="5"/>
      <c r="H989" s="2">
        <v>0</v>
      </c>
      <c r="I989" s="1">
        <v>0</v>
      </c>
      <c r="J989" s="1">
        <v>0</v>
      </c>
      <c r="K989" s="127">
        <f t="shared" si="280"/>
        <v>0</v>
      </c>
      <c r="L989" s="127">
        <f t="shared" si="284"/>
        <v>0</v>
      </c>
      <c r="M989" s="127">
        <f t="shared" si="281"/>
        <v>0</v>
      </c>
      <c r="N989" s="127">
        <f t="shared" si="285"/>
        <v>0</v>
      </c>
      <c r="O989" s="127">
        <f t="shared" si="286"/>
        <v>0</v>
      </c>
      <c r="P989" s="127">
        <f t="shared" si="287"/>
        <v>0</v>
      </c>
      <c r="Q989" s="127">
        <f t="shared" si="288"/>
        <v>0</v>
      </c>
      <c r="R989" s="1">
        <v>0</v>
      </c>
      <c r="S989" s="127">
        <f t="shared" si="289"/>
        <v>0</v>
      </c>
      <c r="T989" s="127">
        <f t="shared" si="282"/>
        <v>0</v>
      </c>
      <c r="U989" s="127">
        <f t="shared" si="290"/>
        <v>0</v>
      </c>
      <c r="W989" s="127">
        <f t="shared" si="291"/>
        <v>0</v>
      </c>
      <c r="X989" s="125">
        <f t="shared" si="296"/>
        <v>0</v>
      </c>
      <c r="Y989" s="125" t="str">
        <f t="shared" si="283"/>
        <v>ok</v>
      </c>
      <c r="Z989" s="125" t="str">
        <f t="shared" si="292"/>
        <v>ok</v>
      </c>
      <c r="AA989" s="125" t="str">
        <f t="shared" si="293"/>
        <v>ok</v>
      </c>
      <c r="AB989" s="125" t="str">
        <f t="shared" si="294"/>
        <v>ok</v>
      </c>
      <c r="AC989" s="125" t="str">
        <f t="shared" si="295"/>
        <v>ok</v>
      </c>
    </row>
    <row r="990" spans="1:29" x14ac:dyDescent="0.2">
      <c r="A990" s="132">
        <f t="shared" si="279"/>
        <v>982</v>
      </c>
      <c r="B990" s="6"/>
      <c r="C990" s="3"/>
      <c r="D990" s="3"/>
      <c r="E990" s="3"/>
      <c r="F990" s="5"/>
      <c r="G990" s="5"/>
      <c r="H990" s="2">
        <v>0</v>
      </c>
      <c r="I990" s="1">
        <v>0</v>
      </c>
      <c r="J990" s="1">
        <v>0</v>
      </c>
      <c r="K990" s="127">
        <f t="shared" si="280"/>
        <v>0</v>
      </c>
      <c r="L990" s="127">
        <f t="shared" si="284"/>
        <v>0</v>
      </c>
      <c r="M990" s="127">
        <f t="shared" si="281"/>
        <v>0</v>
      </c>
      <c r="N990" s="127">
        <f t="shared" si="285"/>
        <v>0</v>
      </c>
      <c r="O990" s="127">
        <f t="shared" si="286"/>
        <v>0</v>
      </c>
      <c r="P990" s="127">
        <f t="shared" si="287"/>
        <v>0</v>
      </c>
      <c r="Q990" s="127">
        <f t="shared" si="288"/>
        <v>0</v>
      </c>
      <c r="R990" s="1">
        <v>0</v>
      </c>
      <c r="S990" s="127">
        <f t="shared" si="289"/>
        <v>0</v>
      </c>
      <c r="T990" s="127">
        <f t="shared" si="282"/>
        <v>0</v>
      </c>
      <c r="U990" s="127">
        <f t="shared" si="290"/>
        <v>0</v>
      </c>
      <c r="W990" s="127">
        <f t="shared" si="291"/>
        <v>0</v>
      </c>
      <c r="X990" s="125">
        <f t="shared" si="296"/>
        <v>0</v>
      </c>
      <c r="Y990" s="125" t="str">
        <f t="shared" si="283"/>
        <v>ok</v>
      </c>
      <c r="Z990" s="125" t="str">
        <f t="shared" si="292"/>
        <v>ok</v>
      </c>
      <c r="AA990" s="125" t="str">
        <f t="shared" si="293"/>
        <v>ok</v>
      </c>
      <c r="AB990" s="125" t="str">
        <f t="shared" si="294"/>
        <v>ok</v>
      </c>
      <c r="AC990" s="125" t="str">
        <f t="shared" si="295"/>
        <v>ok</v>
      </c>
    </row>
    <row r="991" spans="1:29" x14ac:dyDescent="0.2">
      <c r="A991" s="132">
        <f t="shared" ref="A991:A1054" si="297">+A990+1</f>
        <v>983</v>
      </c>
      <c r="B991" s="6"/>
      <c r="C991" s="3"/>
      <c r="D991" s="3"/>
      <c r="E991" s="3"/>
      <c r="F991" s="5"/>
      <c r="G991" s="5"/>
      <c r="H991" s="2">
        <v>0</v>
      </c>
      <c r="I991" s="1">
        <v>0</v>
      </c>
      <c r="J991" s="1">
        <v>0</v>
      </c>
      <c r="K991" s="127">
        <f t="shared" si="280"/>
        <v>0</v>
      </c>
      <c r="L991" s="127">
        <f t="shared" si="284"/>
        <v>0</v>
      </c>
      <c r="M991" s="127">
        <f t="shared" si="281"/>
        <v>0</v>
      </c>
      <c r="N991" s="127">
        <f t="shared" si="285"/>
        <v>0</v>
      </c>
      <c r="O991" s="127">
        <f t="shared" si="286"/>
        <v>0</v>
      </c>
      <c r="P991" s="127">
        <f t="shared" si="287"/>
        <v>0</v>
      </c>
      <c r="Q991" s="127">
        <f t="shared" si="288"/>
        <v>0</v>
      </c>
      <c r="R991" s="1">
        <v>0</v>
      </c>
      <c r="S991" s="127">
        <f t="shared" si="289"/>
        <v>0</v>
      </c>
      <c r="T991" s="127">
        <f t="shared" si="282"/>
        <v>0</v>
      </c>
      <c r="U991" s="127">
        <f t="shared" si="290"/>
        <v>0</v>
      </c>
      <c r="W991" s="127">
        <f t="shared" si="291"/>
        <v>0</v>
      </c>
      <c r="X991" s="125">
        <f t="shared" si="296"/>
        <v>0</v>
      </c>
      <c r="Y991" s="125" t="str">
        <f t="shared" si="283"/>
        <v>ok</v>
      </c>
      <c r="Z991" s="125" t="str">
        <f t="shared" si="292"/>
        <v>ok</v>
      </c>
      <c r="AA991" s="125" t="str">
        <f t="shared" si="293"/>
        <v>ok</v>
      </c>
      <c r="AB991" s="125" t="str">
        <f t="shared" si="294"/>
        <v>ok</v>
      </c>
      <c r="AC991" s="125" t="str">
        <f t="shared" si="295"/>
        <v>ok</v>
      </c>
    </row>
    <row r="992" spans="1:29" x14ac:dyDescent="0.2">
      <c r="A992" s="132">
        <f t="shared" si="297"/>
        <v>984</v>
      </c>
      <c r="B992" s="6"/>
      <c r="C992" s="3"/>
      <c r="D992" s="3"/>
      <c r="E992" s="3"/>
      <c r="F992" s="5"/>
      <c r="G992" s="5"/>
      <c r="H992" s="2">
        <v>0</v>
      </c>
      <c r="I992" s="1">
        <v>0</v>
      </c>
      <c r="J992" s="1">
        <v>0</v>
      </c>
      <c r="K992" s="127">
        <f t="shared" si="280"/>
        <v>0</v>
      </c>
      <c r="L992" s="127">
        <f t="shared" si="284"/>
        <v>0</v>
      </c>
      <c r="M992" s="127">
        <f t="shared" si="281"/>
        <v>0</v>
      </c>
      <c r="N992" s="127">
        <f t="shared" si="285"/>
        <v>0</v>
      </c>
      <c r="O992" s="127">
        <f t="shared" si="286"/>
        <v>0</v>
      </c>
      <c r="P992" s="127">
        <f t="shared" si="287"/>
        <v>0</v>
      </c>
      <c r="Q992" s="127">
        <f t="shared" si="288"/>
        <v>0</v>
      </c>
      <c r="R992" s="1">
        <v>0</v>
      </c>
      <c r="S992" s="127">
        <f t="shared" si="289"/>
        <v>0</v>
      </c>
      <c r="T992" s="127">
        <f t="shared" si="282"/>
        <v>0</v>
      </c>
      <c r="U992" s="127">
        <f t="shared" si="290"/>
        <v>0</v>
      </c>
      <c r="W992" s="127">
        <f t="shared" si="291"/>
        <v>0</v>
      </c>
      <c r="X992" s="125">
        <f t="shared" si="296"/>
        <v>0</v>
      </c>
      <c r="Y992" s="125" t="str">
        <f t="shared" si="283"/>
        <v>ok</v>
      </c>
      <c r="Z992" s="125" t="str">
        <f t="shared" si="292"/>
        <v>ok</v>
      </c>
      <c r="AA992" s="125" t="str">
        <f t="shared" si="293"/>
        <v>ok</v>
      </c>
      <c r="AB992" s="125" t="str">
        <f t="shared" si="294"/>
        <v>ok</v>
      </c>
      <c r="AC992" s="125" t="str">
        <f t="shared" si="295"/>
        <v>ok</v>
      </c>
    </row>
    <row r="993" spans="1:29" x14ac:dyDescent="0.2">
      <c r="A993" s="132">
        <f t="shared" si="297"/>
        <v>985</v>
      </c>
      <c r="B993" s="6"/>
      <c r="C993" s="3"/>
      <c r="D993" s="3"/>
      <c r="E993" s="3"/>
      <c r="F993" s="5"/>
      <c r="G993" s="5"/>
      <c r="H993" s="2">
        <v>0</v>
      </c>
      <c r="I993" s="1">
        <v>0</v>
      </c>
      <c r="J993" s="1">
        <v>0</v>
      </c>
      <c r="K993" s="127">
        <f t="shared" si="280"/>
        <v>0</v>
      </c>
      <c r="L993" s="127">
        <f t="shared" si="284"/>
        <v>0</v>
      </c>
      <c r="M993" s="127">
        <f t="shared" si="281"/>
        <v>0</v>
      </c>
      <c r="N993" s="127">
        <f t="shared" si="285"/>
        <v>0</v>
      </c>
      <c r="O993" s="127">
        <f t="shared" si="286"/>
        <v>0</v>
      </c>
      <c r="P993" s="127">
        <f t="shared" si="287"/>
        <v>0</v>
      </c>
      <c r="Q993" s="127">
        <f t="shared" si="288"/>
        <v>0</v>
      </c>
      <c r="R993" s="1">
        <v>0</v>
      </c>
      <c r="S993" s="127">
        <f t="shared" si="289"/>
        <v>0</v>
      </c>
      <c r="T993" s="127">
        <f t="shared" si="282"/>
        <v>0</v>
      </c>
      <c r="U993" s="127">
        <f t="shared" si="290"/>
        <v>0</v>
      </c>
      <c r="W993" s="127">
        <f t="shared" si="291"/>
        <v>0</v>
      </c>
      <c r="X993" s="125">
        <f t="shared" si="296"/>
        <v>0</v>
      </c>
      <c r="Y993" s="125" t="str">
        <f t="shared" si="283"/>
        <v>ok</v>
      </c>
      <c r="Z993" s="125" t="str">
        <f t="shared" si="292"/>
        <v>ok</v>
      </c>
      <c r="AA993" s="125" t="str">
        <f t="shared" si="293"/>
        <v>ok</v>
      </c>
      <c r="AB993" s="125" t="str">
        <f t="shared" si="294"/>
        <v>ok</v>
      </c>
      <c r="AC993" s="125" t="str">
        <f t="shared" si="295"/>
        <v>ok</v>
      </c>
    </row>
    <row r="994" spans="1:29" x14ac:dyDescent="0.2">
      <c r="A994" s="132">
        <f t="shared" si="297"/>
        <v>986</v>
      </c>
      <c r="B994" s="6"/>
      <c r="C994" s="3"/>
      <c r="D994" s="3"/>
      <c r="E994" s="3"/>
      <c r="F994" s="5"/>
      <c r="G994" s="5"/>
      <c r="H994" s="2">
        <v>0</v>
      </c>
      <c r="I994" s="1">
        <v>0</v>
      </c>
      <c r="J994" s="1">
        <v>0</v>
      </c>
      <c r="K994" s="127">
        <f t="shared" si="280"/>
        <v>0</v>
      </c>
      <c r="L994" s="127">
        <f t="shared" si="284"/>
        <v>0</v>
      </c>
      <c r="M994" s="127">
        <f t="shared" si="281"/>
        <v>0</v>
      </c>
      <c r="N994" s="127">
        <f t="shared" si="285"/>
        <v>0</v>
      </c>
      <c r="O994" s="127">
        <f t="shared" si="286"/>
        <v>0</v>
      </c>
      <c r="P994" s="127">
        <f t="shared" si="287"/>
        <v>0</v>
      </c>
      <c r="Q994" s="127">
        <f t="shared" si="288"/>
        <v>0</v>
      </c>
      <c r="R994" s="1">
        <v>0</v>
      </c>
      <c r="S994" s="127">
        <f t="shared" si="289"/>
        <v>0</v>
      </c>
      <c r="T994" s="127">
        <f t="shared" si="282"/>
        <v>0</v>
      </c>
      <c r="U994" s="127">
        <f t="shared" si="290"/>
        <v>0</v>
      </c>
      <c r="W994" s="127">
        <f t="shared" si="291"/>
        <v>0</v>
      </c>
      <c r="X994" s="125">
        <f t="shared" si="296"/>
        <v>0</v>
      </c>
      <c r="Y994" s="125" t="str">
        <f t="shared" si="283"/>
        <v>ok</v>
      </c>
      <c r="Z994" s="125" t="str">
        <f t="shared" si="292"/>
        <v>ok</v>
      </c>
      <c r="AA994" s="125" t="str">
        <f t="shared" si="293"/>
        <v>ok</v>
      </c>
      <c r="AB994" s="125" t="str">
        <f t="shared" si="294"/>
        <v>ok</v>
      </c>
      <c r="AC994" s="125" t="str">
        <f t="shared" si="295"/>
        <v>ok</v>
      </c>
    </row>
    <row r="995" spans="1:29" x14ac:dyDescent="0.2">
      <c r="A995" s="132">
        <f t="shared" si="297"/>
        <v>987</v>
      </c>
      <c r="B995" s="6"/>
      <c r="C995" s="3"/>
      <c r="D995" s="3"/>
      <c r="E995" s="3"/>
      <c r="F995" s="5"/>
      <c r="G995" s="5"/>
      <c r="H995" s="2">
        <v>0</v>
      </c>
      <c r="I995" s="1">
        <v>0</v>
      </c>
      <c r="J995" s="1">
        <v>0</v>
      </c>
      <c r="K995" s="127">
        <f t="shared" si="280"/>
        <v>0</v>
      </c>
      <c r="L995" s="127">
        <f t="shared" si="284"/>
        <v>0</v>
      </c>
      <c r="M995" s="127">
        <f t="shared" si="281"/>
        <v>0</v>
      </c>
      <c r="N995" s="127">
        <f t="shared" si="285"/>
        <v>0</v>
      </c>
      <c r="O995" s="127">
        <f t="shared" si="286"/>
        <v>0</v>
      </c>
      <c r="P995" s="127">
        <f t="shared" si="287"/>
        <v>0</v>
      </c>
      <c r="Q995" s="127">
        <f t="shared" si="288"/>
        <v>0</v>
      </c>
      <c r="R995" s="1">
        <v>0</v>
      </c>
      <c r="S995" s="127">
        <f t="shared" si="289"/>
        <v>0</v>
      </c>
      <c r="T995" s="127">
        <f t="shared" si="282"/>
        <v>0</v>
      </c>
      <c r="U995" s="127">
        <f t="shared" si="290"/>
        <v>0</v>
      </c>
      <c r="W995" s="127">
        <f t="shared" si="291"/>
        <v>0</v>
      </c>
      <c r="X995" s="125">
        <f t="shared" si="296"/>
        <v>0</v>
      </c>
      <c r="Y995" s="125" t="str">
        <f t="shared" si="283"/>
        <v>ok</v>
      </c>
      <c r="Z995" s="125" t="str">
        <f t="shared" si="292"/>
        <v>ok</v>
      </c>
      <c r="AA995" s="125" t="str">
        <f t="shared" si="293"/>
        <v>ok</v>
      </c>
      <c r="AB995" s="125" t="str">
        <f t="shared" si="294"/>
        <v>ok</v>
      </c>
      <c r="AC995" s="125" t="str">
        <f t="shared" si="295"/>
        <v>ok</v>
      </c>
    </row>
    <row r="996" spans="1:29" x14ac:dyDescent="0.2">
      <c r="A996" s="132">
        <f t="shared" si="297"/>
        <v>988</v>
      </c>
      <c r="B996" s="6"/>
      <c r="C996" s="3"/>
      <c r="D996" s="3"/>
      <c r="E996" s="3"/>
      <c r="F996" s="5"/>
      <c r="G996" s="5"/>
      <c r="H996" s="2">
        <v>0</v>
      </c>
      <c r="I996" s="1">
        <v>0</v>
      </c>
      <c r="J996" s="1">
        <v>0</v>
      </c>
      <c r="K996" s="127">
        <f t="shared" si="280"/>
        <v>0</v>
      </c>
      <c r="L996" s="127">
        <f t="shared" si="284"/>
        <v>0</v>
      </c>
      <c r="M996" s="127">
        <f t="shared" si="281"/>
        <v>0</v>
      </c>
      <c r="N996" s="127">
        <f t="shared" si="285"/>
        <v>0</v>
      </c>
      <c r="O996" s="127">
        <f t="shared" si="286"/>
        <v>0</v>
      </c>
      <c r="P996" s="127">
        <f t="shared" si="287"/>
        <v>0</v>
      </c>
      <c r="Q996" s="127">
        <f t="shared" si="288"/>
        <v>0</v>
      </c>
      <c r="R996" s="1">
        <v>0</v>
      </c>
      <c r="S996" s="127">
        <f t="shared" si="289"/>
        <v>0</v>
      </c>
      <c r="T996" s="127">
        <f t="shared" si="282"/>
        <v>0</v>
      </c>
      <c r="U996" s="127">
        <f t="shared" si="290"/>
        <v>0</v>
      </c>
      <c r="W996" s="127">
        <f t="shared" si="291"/>
        <v>0</v>
      </c>
      <c r="X996" s="125">
        <f t="shared" si="296"/>
        <v>0</v>
      </c>
      <c r="Y996" s="125" t="str">
        <f t="shared" si="283"/>
        <v>ok</v>
      </c>
      <c r="Z996" s="125" t="str">
        <f t="shared" si="292"/>
        <v>ok</v>
      </c>
      <c r="AA996" s="125" t="str">
        <f t="shared" si="293"/>
        <v>ok</v>
      </c>
      <c r="AB996" s="125" t="str">
        <f t="shared" si="294"/>
        <v>ok</v>
      </c>
      <c r="AC996" s="125" t="str">
        <f t="shared" si="295"/>
        <v>ok</v>
      </c>
    </row>
    <row r="997" spans="1:29" x14ac:dyDescent="0.2">
      <c r="A997" s="132">
        <f t="shared" si="297"/>
        <v>989</v>
      </c>
      <c r="B997" s="6"/>
      <c r="C997" s="3"/>
      <c r="D997" s="3"/>
      <c r="E997" s="3"/>
      <c r="F997" s="5"/>
      <c r="G997" s="5"/>
      <c r="H997" s="2">
        <v>0</v>
      </c>
      <c r="I997" s="1">
        <v>0</v>
      </c>
      <c r="J997" s="1">
        <v>0</v>
      </c>
      <c r="K997" s="127">
        <f t="shared" si="280"/>
        <v>0</v>
      </c>
      <c r="L997" s="127">
        <f t="shared" si="284"/>
        <v>0</v>
      </c>
      <c r="M997" s="127">
        <f t="shared" si="281"/>
        <v>0</v>
      </c>
      <c r="N997" s="127">
        <f t="shared" si="285"/>
        <v>0</v>
      </c>
      <c r="O997" s="127">
        <f t="shared" si="286"/>
        <v>0</v>
      </c>
      <c r="P997" s="127">
        <f t="shared" si="287"/>
        <v>0</v>
      </c>
      <c r="Q997" s="127">
        <f t="shared" si="288"/>
        <v>0</v>
      </c>
      <c r="R997" s="1">
        <v>0</v>
      </c>
      <c r="S997" s="127">
        <f t="shared" si="289"/>
        <v>0</v>
      </c>
      <c r="T997" s="127">
        <f t="shared" si="282"/>
        <v>0</v>
      </c>
      <c r="U997" s="127">
        <f t="shared" si="290"/>
        <v>0</v>
      </c>
      <c r="W997" s="127">
        <f t="shared" si="291"/>
        <v>0</v>
      </c>
      <c r="X997" s="125">
        <f t="shared" si="296"/>
        <v>0</v>
      </c>
      <c r="Y997" s="125" t="str">
        <f t="shared" si="283"/>
        <v>ok</v>
      </c>
      <c r="Z997" s="125" t="str">
        <f t="shared" si="292"/>
        <v>ok</v>
      </c>
      <c r="AA997" s="125" t="str">
        <f t="shared" si="293"/>
        <v>ok</v>
      </c>
      <c r="AB997" s="125" t="str">
        <f t="shared" si="294"/>
        <v>ok</v>
      </c>
      <c r="AC997" s="125" t="str">
        <f t="shared" si="295"/>
        <v>ok</v>
      </c>
    </row>
    <row r="998" spans="1:29" x14ac:dyDescent="0.2">
      <c r="A998" s="132">
        <f t="shared" si="297"/>
        <v>990</v>
      </c>
      <c r="B998" s="6"/>
      <c r="C998" s="3"/>
      <c r="D998" s="3"/>
      <c r="E998" s="3"/>
      <c r="F998" s="5"/>
      <c r="G998" s="5"/>
      <c r="H998" s="2">
        <v>0</v>
      </c>
      <c r="I998" s="1">
        <v>0</v>
      </c>
      <c r="J998" s="1">
        <v>0</v>
      </c>
      <c r="K998" s="127">
        <f t="shared" si="280"/>
        <v>0</v>
      </c>
      <c r="L998" s="127">
        <f t="shared" si="284"/>
        <v>0</v>
      </c>
      <c r="M998" s="127">
        <f t="shared" si="281"/>
        <v>0</v>
      </c>
      <c r="N998" s="127">
        <f t="shared" si="285"/>
        <v>0</v>
      </c>
      <c r="O998" s="127">
        <f t="shared" si="286"/>
        <v>0</v>
      </c>
      <c r="P998" s="127">
        <f t="shared" si="287"/>
        <v>0</v>
      </c>
      <c r="Q998" s="127">
        <f t="shared" si="288"/>
        <v>0</v>
      </c>
      <c r="R998" s="1">
        <v>0</v>
      </c>
      <c r="S998" s="127">
        <f t="shared" si="289"/>
        <v>0</v>
      </c>
      <c r="T998" s="127">
        <f t="shared" si="282"/>
        <v>0</v>
      </c>
      <c r="U998" s="127">
        <f t="shared" si="290"/>
        <v>0</v>
      </c>
      <c r="W998" s="127">
        <f t="shared" si="291"/>
        <v>0</v>
      </c>
      <c r="X998" s="125">
        <f t="shared" si="296"/>
        <v>0</v>
      </c>
      <c r="Y998" s="125" t="str">
        <f t="shared" si="283"/>
        <v>ok</v>
      </c>
      <c r="Z998" s="125" t="str">
        <f t="shared" si="292"/>
        <v>ok</v>
      </c>
      <c r="AA998" s="125" t="str">
        <f t="shared" si="293"/>
        <v>ok</v>
      </c>
      <c r="AB998" s="125" t="str">
        <f t="shared" si="294"/>
        <v>ok</v>
      </c>
      <c r="AC998" s="125" t="str">
        <f t="shared" si="295"/>
        <v>ok</v>
      </c>
    </row>
    <row r="999" spans="1:29" x14ac:dyDescent="0.2">
      <c r="A999" s="132">
        <f t="shared" si="297"/>
        <v>991</v>
      </c>
      <c r="B999" s="6"/>
      <c r="C999" s="3"/>
      <c r="D999" s="3"/>
      <c r="E999" s="3"/>
      <c r="F999" s="5"/>
      <c r="G999" s="5"/>
      <c r="H999" s="2">
        <v>0</v>
      </c>
      <c r="I999" s="1">
        <v>0</v>
      </c>
      <c r="J999" s="1">
        <v>0</v>
      </c>
      <c r="K999" s="127">
        <f t="shared" si="280"/>
        <v>0</v>
      </c>
      <c r="L999" s="127">
        <f t="shared" si="284"/>
        <v>0</v>
      </c>
      <c r="M999" s="127">
        <f t="shared" si="281"/>
        <v>0</v>
      </c>
      <c r="N999" s="127">
        <f t="shared" si="285"/>
        <v>0</v>
      </c>
      <c r="O999" s="127">
        <f t="shared" si="286"/>
        <v>0</v>
      </c>
      <c r="P999" s="127">
        <f t="shared" si="287"/>
        <v>0</v>
      </c>
      <c r="Q999" s="127">
        <f t="shared" si="288"/>
        <v>0</v>
      </c>
      <c r="R999" s="1">
        <v>0</v>
      </c>
      <c r="S999" s="127">
        <f t="shared" si="289"/>
        <v>0</v>
      </c>
      <c r="T999" s="127">
        <f t="shared" si="282"/>
        <v>0</v>
      </c>
      <c r="U999" s="127">
        <f t="shared" si="290"/>
        <v>0</v>
      </c>
      <c r="W999" s="127">
        <f t="shared" si="291"/>
        <v>0</v>
      </c>
      <c r="X999" s="125">
        <f t="shared" si="296"/>
        <v>0</v>
      </c>
      <c r="Y999" s="125" t="str">
        <f t="shared" si="283"/>
        <v>ok</v>
      </c>
      <c r="Z999" s="125" t="str">
        <f t="shared" si="292"/>
        <v>ok</v>
      </c>
      <c r="AA999" s="125" t="str">
        <f t="shared" si="293"/>
        <v>ok</v>
      </c>
      <c r="AB999" s="125" t="str">
        <f t="shared" si="294"/>
        <v>ok</v>
      </c>
      <c r="AC999" s="125" t="str">
        <f t="shared" si="295"/>
        <v>ok</v>
      </c>
    </row>
    <row r="1000" spans="1:29" x14ac:dyDescent="0.2">
      <c r="A1000" s="132">
        <f t="shared" si="297"/>
        <v>992</v>
      </c>
      <c r="B1000" s="6"/>
      <c r="C1000" s="3"/>
      <c r="D1000" s="3"/>
      <c r="E1000" s="3"/>
      <c r="F1000" s="5"/>
      <c r="G1000" s="5"/>
      <c r="H1000" s="2">
        <v>0</v>
      </c>
      <c r="I1000" s="1">
        <v>0</v>
      </c>
      <c r="J1000" s="1">
        <v>0</v>
      </c>
      <c r="K1000" s="127">
        <f t="shared" si="280"/>
        <v>0</v>
      </c>
      <c r="L1000" s="127">
        <f t="shared" si="284"/>
        <v>0</v>
      </c>
      <c r="M1000" s="127">
        <f t="shared" si="281"/>
        <v>0</v>
      </c>
      <c r="N1000" s="127">
        <f t="shared" si="285"/>
        <v>0</v>
      </c>
      <c r="O1000" s="127">
        <f t="shared" si="286"/>
        <v>0</v>
      </c>
      <c r="P1000" s="127">
        <f t="shared" si="287"/>
        <v>0</v>
      </c>
      <c r="Q1000" s="127">
        <f t="shared" si="288"/>
        <v>0</v>
      </c>
      <c r="R1000" s="1">
        <v>0</v>
      </c>
      <c r="S1000" s="127">
        <f t="shared" si="289"/>
        <v>0</v>
      </c>
      <c r="T1000" s="127">
        <f t="shared" si="282"/>
        <v>0</v>
      </c>
      <c r="U1000" s="127">
        <f t="shared" si="290"/>
        <v>0</v>
      </c>
      <c r="W1000" s="127">
        <f t="shared" si="291"/>
        <v>0</v>
      </c>
      <c r="X1000" s="125">
        <f t="shared" si="296"/>
        <v>0</v>
      </c>
      <c r="Y1000" s="125" t="str">
        <f t="shared" si="283"/>
        <v>ok</v>
      </c>
      <c r="Z1000" s="125" t="str">
        <f t="shared" si="292"/>
        <v>ok</v>
      </c>
      <c r="AA1000" s="125" t="str">
        <f t="shared" si="293"/>
        <v>ok</v>
      </c>
      <c r="AB1000" s="125" t="str">
        <f t="shared" si="294"/>
        <v>ok</v>
      </c>
      <c r="AC1000" s="125" t="str">
        <f t="shared" si="295"/>
        <v>ok</v>
      </c>
    </row>
    <row r="1001" spans="1:29" x14ac:dyDescent="0.2">
      <c r="A1001" s="132">
        <f t="shared" si="297"/>
        <v>993</v>
      </c>
      <c r="B1001" s="6"/>
      <c r="C1001" s="3"/>
      <c r="D1001" s="3"/>
      <c r="E1001" s="3"/>
      <c r="F1001" s="5"/>
      <c r="G1001" s="5"/>
      <c r="H1001" s="2">
        <v>0</v>
      </c>
      <c r="I1001" s="1">
        <v>0</v>
      </c>
      <c r="J1001" s="1">
        <v>0</v>
      </c>
      <c r="K1001" s="127">
        <f t="shared" si="280"/>
        <v>0</v>
      </c>
      <c r="L1001" s="127">
        <f t="shared" si="284"/>
        <v>0</v>
      </c>
      <c r="M1001" s="127">
        <f t="shared" si="281"/>
        <v>0</v>
      </c>
      <c r="N1001" s="127">
        <f t="shared" si="285"/>
        <v>0</v>
      </c>
      <c r="O1001" s="127">
        <f t="shared" si="286"/>
        <v>0</v>
      </c>
      <c r="P1001" s="127">
        <f t="shared" si="287"/>
        <v>0</v>
      </c>
      <c r="Q1001" s="127">
        <f t="shared" si="288"/>
        <v>0</v>
      </c>
      <c r="R1001" s="1">
        <v>0</v>
      </c>
      <c r="S1001" s="127">
        <f t="shared" si="289"/>
        <v>0</v>
      </c>
      <c r="T1001" s="127">
        <f t="shared" si="282"/>
        <v>0</v>
      </c>
      <c r="U1001" s="127">
        <f t="shared" si="290"/>
        <v>0</v>
      </c>
      <c r="W1001" s="127">
        <f t="shared" si="291"/>
        <v>0</v>
      </c>
      <c r="X1001" s="125">
        <f t="shared" si="296"/>
        <v>0</v>
      </c>
      <c r="Y1001" s="125" t="str">
        <f t="shared" si="283"/>
        <v>ok</v>
      </c>
      <c r="Z1001" s="125" t="str">
        <f t="shared" si="292"/>
        <v>ok</v>
      </c>
      <c r="AA1001" s="125" t="str">
        <f t="shared" si="293"/>
        <v>ok</v>
      </c>
      <c r="AB1001" s="125" t="str">
        <f t="shared" si="294"/>
        <v>ok</v>
      </c>
      <c r="AC1001" s="125" t="str">
        <f t="shared" si="295"/>
        <v>ok</v>
      </c>
    </row>
    <row r="1002" spans="1:29" x14ac:dyDescent="0.2">
      <c r="A1002" s="132">
        <f t="shared" si="297"/>
        <v>994</v>
      </c>
      <c r="B1002" s="6"/>
      <c r="C1002" s="3"/>
      <c r="D1002" s="3"/>
      <c r="E1002" s="3"/>
      <c r="F1002" s="5"/>
      <c r="G1002" s="5"/>
      <c r="H1002" s="2">
        <v>0</v>
      </c>
      <c r="I1002" s="1">
        <v>0</v>
      </c>
      <c r="J1002" s="1">
        <v>0</v>
      </c>
      <c r="K1002" s="127">
        <f t="shared" si="280"/>
        <v>0</v>
      </c>
      <c r="L1002" s="127">
        <f t="shared" si="284"/>
        <v>0</v>
      </c>
      <c r="M1002" s="127">
        <f t="shared" si="281"/>
        <v>0</v>
      </c>
      <c r="N1002" s="127">
        <f t="shared" si="285"/>
        <v>0</v>
      </c>
      <c r="O1002" s="127">
        <f t="shared" si="286"/>
        <v>0</v>
      </c>
      <c r="P1002" s="127">
        <f t="shared" si="287"/>
        <v>0</v>
      </c>
      <c r="Q1002" s="127">
        <f t="shared" si="288"/>
        <v>0</v>
      </c>
      <c r="R1002" s="1">
        <v>0</v>
      </c>
      <c r="S1002" s="127">
        <f t="shared" si="289"/>
        <v>0</v>
      </c>
      <c r="T1002" s="127">
        <f t="shared" si="282"/>
        <v>0</v>
      </c>
      <c r="U1002" s="127">
        <f t="shared" si="290"/>
        <v>0</v>
      </c>
      <c r="W1002" s="127">
        <f t="shared" si="291"/>
        <v>0</v>
      </c>
      <c r="X1002" s="125">
        <f t="shared" si="296"/>
        <v>0</v>
      </c>
      <c r="Y1002" s="125" t="str">
        <f t="shared" si="283"/>
        <v>ok</v>
      </c>
      <c r="Z1002" s="125" t="str">
        <f t="shared" si="292"/>
        <v>ok</v>
      </c>
      <c r="AA1002" s="125" t="str">
        <f t="shared" si="293"/>
        <v>ok</v>
      </c>
      <c r="AB1002" s="125" t="str">
        <f t="shared" si="294"/>
        <v>ok</v>
      </c>
      <c r="AC1002" s="125" t="str">
        <f t="shared" si="295"/>
        <v>ok</v>
      </c>
    </row>
    <row r="1003" spans="1:29" x14ac:dyDescent="0.2">
      <c r="A1003" s="132">
        <f t="shared" si="297"/>
        <v>995</v>
      </c>
      <c r="B1003" s="6"/>
      <c r="C1003" s="3"/>
      <c r="D1003" s="3"/>
      <c r="E1003" s="3"/>
      <c r="F1003" s="5"/>
      <c r="G1003" s="5"/>
      <c r="H1003" s="2">
        <v>0</v>
      </c>
      <c r="I1003" s="1">
        <v>0</v>
      </c>
      <c r="J1003" s="1">
        <v>0</v>
      </c>
      <c r="K1003" s="127">
        <f t="shared" si="280"/>
        <v>0</v>
      </c>
      <c r="L1003" s="127">
        <f t="shared" si="284"/>
        <v>0</v>
      </c>
      <c r="M1003" s="127">
        <f t="shared" si="281"/>
        <v>0</v>
      </c>
      <c r="N1003" s="127">
        <f t="shared" si="285"/>
        <v>0</v>
      </c>
      <c r="O1003" s="127">
        <f t="shared" si="286"/>
        <v>0</v>
      </c>
      <c r="P1003" s="127">
        <f t="shared" si="287"/>
        <v>0</v>
      </c>
      <c r="Q1003" s="127">
        <f t="shared" si="288"/>
        <v>0</v>
      </c>
      <c r="R1003" s="1">
        <v>0</v>
      </c>
      <c r="S1003" s="127">
        <f t="shared" si="289"/>
        <v>0</v>
      </c>
      <c r="T1003" s="127">
        <f t="shared" si="282"/>
        <v>0</v>
      </c>
      <c r="U1003" s="127">
        <f t="shared" si="290"/>
        <v>0</v>
      </c>
      <c r="W1003" s="127">
        <f t="shared" si="291"/>
        <v>0</v>
      </c>
      <c r="X1003" s="125">
        <f t="shared" si="296"/>
        <v>0</v>
      </c>
      <c r="Y1003" s="125" t="str">
        <f t="shared" si="283"/>
        <v>ok</v>
      </c>
      <c r="Z1003" s="125" t="str">
        <f t="shared" si="292"/>
        <v>ok</v>
      </c>
      <c r="AA1003" s="125" t="str">
        <f t="shared" si="293"/>
        <v>ok</v>
      </c>
      <c r="AB1003" s="125" t="str">
        <f t="shared" si="294"/>
        <v>ok</v>
      </c>
      <c r="AC1003" s="125" t="str">
        <f t="shared" si="295"/>
        <v>ok</v>
      </c>
    </row>
    <row r="1004" spans="1:29" x14ac:dyDescent="0.2">
      <c r="A1004" s="132">
        <f t="shared" si="297"/>
        <v>996</v>
      </c>
      <c r="B1004" s="6"/>
      <c r="C1004" s="3"/>
      <c r="D1004" s="3"/>
      <c r="E1004" s="3"/>
      <c r="F1004" s="5"/>
      <c r="G1004" s="5"/>
      <c r="H1004" s="2">
        <v>0</v>
      </c>
      <c r="I1004" s="1">
        <v>0</v>
      </c>
      <c r="J1004" s="1">
        <v>0</v>
      </c>
      <c r="K1004" s="127">
        <f t="shared" si="280"/>
        <v>0</v>
      </c>
      <c r="L1004" s="127">
        <f t="shared" si="284"/>
        <v>0</v>
      </c>
      <c r="M1004" s="127">
        <f t="shared" si="281"/>
        <v>0</v>
      </c>
      <c r="N1004" s="127">
        <f t="shared" si="285"/>
        <v>0</v>
      </c>
      <c r="O1004" s="127">
        <f t="shared" si="286"/>
        <v>0</v>
      </c>
      <c r="P1004" s="127">
        <f t="shared" si="287"/>
        <v>0</v>
      </c>
      <c r="Q1004" s="127">
        <f t="shared" si="288"/>
        <v>0</v>
      </c>
      <c r="R1004" s="1">
        <v>0</v>
      </c>
      <c r="S1004" s="127">
        <f t="shared" si="289"/>
        <v>0</v>
      </c>
      <c r="T1004" s="127">
        <f t="shared" si="282"/>
        <v>0</v>
      </c>
      <c r="U1004" s="127">
        <f t="shared" si="290"/>
        <v>0</v>
      </c>
      <c r="W1004" s="127">
        <f t="shared" si="291"/>
        <v>0</v>
      </c>
      <c r="X1004" s="125">
        <f t="shared" si="296"/>
        <v>0</v>
      </c>
      <c r="Y1004" s="125" t="str">
        <f t="shared" si="283"/>
        <v>ok</v>
      </c>
      <c r="Z1004" s="125" t="str">
        <f t="shared" si="292"/>
        <v>ok</v>
      </c>
      <c r="AA1004" s="125" t="str">
        <f t="shared" si="293"/>
        <v>ok</v>
      </c>
      <c r="AB1004" s="125" t="str">
        <f t="shared" si="294"/>
        <v>ok</v>
      </c>
      <c r="AC1004" s="125" t="str">
        <f t="shared" si="295"/>
        <v>ok</v>
      </c>
    </row>
    <row r="1005" spans="1:29" x14ac:dyDescent="0.2">
      <c r="A1005" s="132">
        <f t="shared" si="297"/>
        <v>997</v>
      </c>
      <c r="B1005" s="6"/>
      <c r="C1005" s="3"/>
      <c r="D1005" s="3"/>
      <c r="E1005" s="3"/>
      <c r="F1005" s="5"/>
      <c r="G1005" s="5"/>
      <c r="H1005" s="2">
        <v>0</v>
      </c>
      <c r="I1005" s="1">
        <v>0</v>
      </c>
      <c r="J1005" s="1">
        <v>0</v>
      </c>
      <c r="K1005" s="127">
        <f t="shared" si="280"/>
        <v>0</v>
      </c>
      <c r="L1005" s="127">
        <f t="shared" si="284"/>
        <v>0</v>
      </c>
      <c r="M1005" s="127">
        <f t="shared" si="281"/>
        <v>0</v>
      </c>
      <c r="N1005" s="127">
        <f t="shared" si="285"/>
        <v>0</v>
      </c>
      <c r="O1005" s="127">
        <f t="shared" si="286"/>
        <v>0</v>
      </c>
      <c r="P1005" s="127">
        <f t="shared" si="287"/>
        <v>0</v>
      </c>
      <c r="Q1005" s="127">
        <f t="shared" si="288"/>
        <v>0</v>
      </c>
      <c r="R1005" s="1">
        <v>0</v>
      </c>
      <c r="S1005" s="127">
        <f t="shared" si="289"/>
        <v>0</v>
      </c>
      <c r="T1005" s="127">
        <f t="shared" si="282"/>
        <v>0</v>
      </c>
      <c r="U1005" s="127">
        <f t="shared" si="290"/>
        <v>0</v>
      </c>
      <c r="W1005" s="127">
        <f t="shared" si="291"/>
        <v>0</v>
      </c>
      <c r="X1005" s="125">
        <f t="shared" si="296"/>
        <v>0</v>
      </c>
      <c r="Y1005" s="125" t="str">
        <f t="shared" si="283"/>
        <v>ok</v>
      </c>
      <c r="Z1005" s="125" t="str">
        <f t="shared" si="292"/>
        <v>ok</v>
      </c>
      <c r="AA1005" s="125" t="str">
        <f t="shared" si="293"/>
        <v>ok</v>
      </c>
      <c r="AB1005" s="125" t="str">
        <f t="shared" si="294"/>
        <v>ok</v>
      </c>
      <c r="AC1005" s="125" t="str">
        <f t="shared" si="295"/>
        <v>ok</v>
      </c>
    </row>
    <row r="1006" spans="1:29" x14ac:dyDescent="0.2">
      <c r="A1006" s="132">
        <f t="shared" si="297"/>
        <v>998</v>
      </c>
      <c r="B1006" s="6"/>
      <c r="C1006" s="3"/>
      <c r="D1006" s="3"/>
      <c r="E1006" s="3"/>
      <c r="F1006" s="5"/>
      <c r="G1006" s="5"/>
      <c r="H1006" s="2">
        <v>0</v>
      </c>
      <c r="I1006" s="1">
        <v>0</v>
      </c>
      <c r="J1006" s="1">
        <v>0</v>
      </c>
      <c r="K1006" s="127">
        <f t="shared" si="280"/>
        <v>0</v>
      </c>
      <c r="L1006" s="127">
        <f t="shared" si="284"/>
        <v>0</v>
      </c>
      <c r="M1006" s="127">
        <f t="shared" si="281"/>
        <v>0</v>
      </c>
      <c r="N1006" s="127">
        <f t="shared" si="285"/>
        <v>0</v>
      </c>
      <c r="O1006" s="127">
        <f t="shared" si="286"/>
        <v>0</v>
      </c>
      <c r="P1006" s="127">
        <f t="shared" si="287"/>
        <v>0</v>
      </c>
      <c r="Q1006" s="127">
        <f t="shared" si="288"/>
        <v>0</v>
      </c>
      <c r="R1006" s="1">
        <v>0</v>
      </c>
      <c r="S1006" s="127">
        <f t="shared" si="289"/>
        <v>0</v>
      </c>
      <c r="T1006" s="127">
        <f t="shared" si="282"/>
        <v>0</v>
      </c>
      <c r="U1006" s="127">
        <f t="shared" si="290"/>
        <v>0</v>
      </c>
      <c r="W1006" s="127">
        <f t="shared" si="291"/>
        <v>0</v>
      </c>
      <c r="X1006" s="125">
        <f t="shared" si="296"/>
        <v>0</v>
      </c>
      <c r="Y1006" s="125" t="str">
        <f t="shared" si="283"/>
        <v>ok</v>
      </c>
      <c r="Z1006" s="125" t="str">
        <f t="shared" si="292"/>
        <v>ok</v>
      </c>
      <c r="AA1006" s="125" t="str">
        <f t="shared" si="293"/>
        <v>ok</v>
      </c>
      <c r="AB1006" s="125" t="str">
        <f t="shared" si="294"/>
        <v>ok</v>
      </c>
      <c r="AC1006" s="125" t="str">
        <f t="shared" si="295"/>
        <v>ok</v>
      </c>
    </row>
    <row r="1007" spans="1:29" x14ac:dyDescent="0.2">
      <c r="A1007" s="132">
        <f t="shared" si="297"/>
        <v>999</v>
      </c>
      <c r="B1007" s="6"/>
      <c r="C1007" s="3"/>
      <c r="D1007" s="3"/>
      <c r="E1007" s="3"/>
      <c r="F1007" s="5"/>
      <c r="G1007" s="5"/>
      <c r="H1007" s="2">
        <v>0</v>
      </c>
      <c r="I1007" s="1">
        <v>0</v>
      </c>
      <c r="J1007" s="1">
        <v>0</v>
      </c>
      <c r="K1007" s="127">
        <f t="shared" si="280"/>
        <v>0</v>
      </c>
      <c r="L1007" s="127">
        <f t="shared" si="284"/>
        <v>0</v>
      </c>
      <c r="M1007" s="127">
        <f t="shared" si="281"/>
        <v>0</v>
      </c>
      <c r="N1007" s="127">
        <f t="shared" si="285"/>
        <v>0</v>
      </c>
      <c r="O1007" s="127">
        <f t="shared" si="286"/>
        <v>0</v>
      </c>
      <c r="P1007" s="127">
        <f t="shared" si="287"/>
        <v>0</v>
      </c>
      <c r="Q1007" s="127">
        <f t="shared" si="288"/>
        <v>0</v>
      </c>
      <c r="R1007" s="1">
        <v>0</v>
      </c>
      <c r="S1007" s="127">
        <f t="shared" si="289"/>
        <v>0</v>
      </c>
      <c r="T1007" s="127">
        <f t="shared" si="282"/>
        <v>0</v>
      </c>
      <c r="U1007" s="127">
        <f t="shared" si="290"/>
        <v>0</v>
      </c>
      <c r="W1007" s="127">
        <f t="shared" si="291"/>
        <v>0</v>
      </c>
      <c r="X1007" s="125">
        <f t="shared" si="296"/>
        <v>0</v>
      </c>
      <c r="Y1007" s="125" t="str">
        <f t="shared" si="283"/>
        <v>ok</v>
      </c>
      <c r="Z1007" s="125" t="str">
        <f t="shared" si="292"/>
        <v>ok</v>
      </c>
      <c r="AA1007" s="125" t="str">
        <f t="shared" si="293"/>
        <v>ok</v>
      </c>
      <c r="AB1007" s="125" t="str">
        <f t="shared" si="294"/>
        <v>ok</v>
      </c>
      <c r="AC1007" s="125" t="str">
        <f t="shared" si="295"/>
        <v>ok</v>
      </c>
    </row>
    <row r="1008" spans="1:29" x14ac:dyDescent="0.2">
      <c r="A1008" s="132">
        <f t="shared" si="297"/>
        <v>1000</v>
      </c>
      <c r="B1008" s="6"/>
      <c r="C1008" s="3"/>
      <c r="D1008" s="3"/>
      <c r="E1008" s="3"/>
      <c r="F1008" s="5"/>
      <c r="G1008" s="5"/>
      <c r="H1008" s="2">
        <v>0</v>
      </c>
      <c r="I1008" s="1">
        <v>0</v>
      </c>
      <c r="J1008" s="1">
        <v>0</v>
      </c>
      <c r="K1008" s="127">
        <f t="shared" si="280"/>
        <v>0</v>
      </c>
      <c r="L1008" s="127">
        <f t="shared" si="284"/>
        <v>0</v>
      </c>
      <c r="M1008" s="127">
        <f t="shared" si="281"/>
        <v>0</v>
      </c>
      <c r="N1008" s="127">
        <f t="shared" si="285"/>
        <v>0</v>
      </c>
      <c r="O1008" s="127">
        <f t="shared" si="286"/>
        <v>0</v>
      </c>
      <c r="P1008" s="127">
        <f t="shared" si="287"/>
        <v>0</v>
      </c>
      <c r="Q1008" s="127">
        <f t="shared" si="288"/>
        <v>0</v>
      </c>
      <c r="R1008" s="1">
        <v>0</v>
      </c>
      <c r="S1008" s="127">
        <f t="shared" si="289"/>
        <v>0</v>
      </c>
      <c r="T1008" s="127">
        <f t="shared" si="282"/>
        <v>0</v>
      </c>
      <c r="U1008" s="127">
        <f t="shared" si="290"/>
        <v>0</v>
      </c>
      <c r="W1008" s="127">
        <f t="shared" si="291"/>
        <v>0</v>
      </c>
      <c r="X1008" s="125">
        <f t="shared" si="296"/>
        <v>0</v>
      </c>
      <c r="Y1008" s="125" t="str">
        <f t="shared" si="283"/>
        <v>ok</v>
      </c>
      <c r="Z1008" s="125" t="str">
        <f t="shared" si="292"/>
        <v>ok</v>
      </c>
      <c r="AA1008" s="125" t="str">
        <f t="shared" si="293"/>
        <v>ok</v>
      </c>
      <c r="AB1008" s="125" t="str">
        <f t="shared" si="294"/>
        <v>ok</v>
      </c>
      <c r="AC1008" s="125" t="str">
        <f t="shared" si="295"/>
        <v>ok</v>
      </c>
    </row>
    <row r="1009" spans="1:29" x14ac:dyDescent="0.2">
      <c r="A1009" s="132">
        <f t="shared" si="297"/>
        <v>1001</v>
      </c>
      <c r="B1009" s="6"/>
      <c r="C1009" s="3"/>
      <c r="D1009" s="3"/>
      <c r="E1009" s="3"/>
      <c r="F1009" s="5"/>
      <c r="G1009" s="5"/>
      <c r="H1009" s="2">
        <v>0</v>
      </c>
      <c r="I1009" s="1">
        <v>0</v>
      </c>
      <c r="J1009" s="1">
        <v>0</v>
      </c>
      <c r="K1009" s="127">
        <f t="shared" si="280"/>
        <v>0</v>
      </c>
      <c r="L1009" s="127">
        <f t="shared" si="284"/>
        <v>0</v>
      </c>
      <c r="M1009" s="127">
        <f t="shared" si="281"/>
        <v>0</v>
      </c>
      <c r="N1009" s="127">
        <f t="shared" si="285"/>
        <v>0</v>
      </c>
      <c r="O1009" s="127">
        <f t="shared" si="286"/>
        <v>0</v>
      </c>
      <c r="P1009" s="127">
        <f t="shared" si="287"/>
        <v>0</v>
      </c>
      <c r="Q1009" s="127">
        <f t="shared" si="288"/>
        <v>0</v>
      </c>
      <c r="R1009" s="1">
        <v>0</v>
      </c>
      <c r="S1009" s="127">
        <f t="shared" si="289"/>
        <v>0</v>
      </c>
      <c r="T1009" s="127">
        <f t="shared" si="282"/>
        <v>0</v>
      </c>
      <c r="U1009" s="127">
        <f t="shared" si="290"/>
        <v>0</v>
      </c>
      <c r="W1009" s="127">
        <f t="shared" si="291"/>
        <v>0</v>
      </c>
      <c r="X1009" s="125">
        <f t="shared" si="296"/>
        <v>0</v>
      </c>
      <c r="Y1009" s="125" t="str">
        <f t="shared" si="283"/>
        <v>ok</v>
      </c>
      <c r="Z1009" s="125" t="str">
        <f t="shared" si="292"/>
        <v>ok</v>
      </c>
      <c r="AA1009" s="125" t="str">
        <f t="shared" si="293"/>
        <v>ok</v>
      </c>
      <c r="AB1009" s="125" t="str">
        <f t="shared" si="294"/>
        <v>ok</v>
      </c>
      <c r="AC1009" s="125" t="str">
        <f t="shared" si="295"/>
        <v>ok</v>
      </c>
    </row>
    <row r="1010" spans="1:29" x14ac:dyDescent="0.2">
      <c r="A1010" s="132">
        <f t="shared" si="297"/>
        <v>1002</v>
      </c>
      <c r="B1010" s="6"/>
      <c r="C1010" s="3"/>
      <c r="D1010" s="3"/>
      <c r="E1010" s="3"/>
      <c r="F1010" s="5"/>
      <c r="G1010" s="5"/>
      <c r="H1010" s="2">
        <v>0</v>
      </c>
      <c r="I1010" s="1">
        <v>0</v>
      </c>
      <c r="J1010" s="1">
        <v>0</v>
      </c>
      <c r="K1010" s="127">
        <f t="shared" si="280"/>
        <v>0</v>
      </c>
      <c r="L1010" s="127">
        <f t="shared" si="284"/>
        <v>0</v>
      </c>
      <c r="M1010" s="127">
        <f t="shared" si="281"/>
        <v>0</v>
      </c>
      <c r="N1010" s="127">
        <f t="shared" si="285"/>
        <v>0</v>
      </c>
      <c r="O1010" s="127">
        <f t="shared" si="286"/>
        <v>0</v>
      </c>
      <c r="P1010" s="127">
        <f t="shared" si="287"/>
        <v>0</v>
      </c>
      <c r="Q1010" s="127">
        <f t="shared" si="288"/>
        <v>0</v>
      </c>
      <c r="R1010" s="1">
        <v>0</v>
      </c>
      <c r="S1010" s="127">
        <f t="shared" si="289"/>
        <v>0</v>
      </c>
      <c r="T1010" s="127">
        <f t="shared" si="282"/>
        <v>0</v>
      </c>
      <c r="U1010" s="127">
        <f t="shared" si="290"/>
        <v>0</v>
      </c>
      <c r="W1010" s="127">
        <f t="shared" si="291"/>
        <v>0</v>
      </c>
      <c r="X1010" s="125">
        <f t="shared" si="296"/>
        <v>0</v>
      </c>
      <c r="Y1010" s="125" t="str">
        <f t="shared" si="283"/>
        <v>ok</v>
      </c>
      <c r="Z1010" s="125" t="str">
        <f t="shared" si="292"/>
        <v>ok</v>
      </c>
      <c r="AA1010" s="125" t="str">
        <f t="shared" si="293"/>
        <v>ok</v>
      </c>
      <c r="AB1010" s="125" t="str">
        <f t="shared" si="294"/>
        <v>ok</v>
      </c>
      <c r="AC1010" s="125" t="str">
        <f t="shared" si="295"/>
        <v>ok</v>
      </c>
    </row>
    <row r="1011" spans="1:29" x14ac:dyDescent="0.2">
      <c r="A1011" s="132">
        <f t="shared" si="297"/>
        <v>1003</v>
      </c>
      <c r="B1011" s="6"/>
      <c r="C1011" s="3"/>
      <c r="D1011" s="3"/>
      <c r="E1011" s="3"/>
      <c r="F1011" s="5"/>
      <c r="G1011" s="5"/>
      <c r="H1011" s="2">
        <v>0</v>
      </c>
      <c r="I1011" s="1">
        <v>0</v>
      </c>
      <c r="J1011" s="1">
        <v>0</v>
      </c>
      <c r="K1011" s="127">
        <f t="shared" si="280"/>
        <v>0</v>
      </c>
      <c r="L1011" s="127">
        <f t="shared" si="284"/>
        <v>0</v>
      </c>
      <c r="M1011" s="127">
        <f t="shared" si="281"/>
        <v>0</v>
      </c>
      <c r="N1011" s="127">
        <f t="shared" si="285"/>
        <v>0</v>
      </c>
      <c r="O1011" s="127">
        <f t="shared" si="286"/>
        <v>0</v>
      </c>
      <c r="P1011" s="127">
        <f t="shared" si="287"/>
        <v>0</v>
      </c>
      <c r="Q1011" s="127">
        <f t="shared" si="288"/>
        <v>0</v>
      </c>
      <c r="R1011" s="1">
        <v>0</v>
      </c>
      <c r="S1011" s="127">
        <f t="shared" si="289"/>
        <v>0</v>
      </c>
      <c r="T1011" s="127">
        <f t="shared" si="282"/>
        <v>0</v>
      </c>
      <c r="U1011" s="127">
        <f t="shared" si="290"/>
        <v>0</v>
      </c>
      <c r="W1011" s="127">
        <f t="shared" si="291"/>
        <v>0</v>
      </c>
      <c r="X1011" s="125">
        <f t="shared" si="296"/>
        <v>0</v>
      </c>
      <c r="Y1011" s="125" t="str">
        <f t="shared" si="283"/>
        <v>ok</v>
      </c>
      <c r="Z1011" s="125" t="str">
        <f t="shared" si="292"/>
        <v>ok</v>
      </c>
      <c r="AA1011" s="125" t="str">
        <f t="shared" si="293"/>
        <v>ok</v>
      </c>
      <c r="AB1011" s="125" t="str">
        <f t="shared" si="294"/>
        <v>ok</v>
      </c>
      <c r="AC1011" s="125" t="str">
        <f t="shared" si="295"/>
        <v>ok</v>
      </c>
    </row>
    <row r="1012" spans="1:29" x14ac:dyDescent="0.2">
      <c r="A1012" s="132">
        <f t="shared" si="297"/>
        <v>1004</v>
      </c>
      <c r="B1012" s="6"/>
      <c r="C1012" s="3"/>
      <c r="D1012" s="3"/>
      <c r="E1012" s="3"/>
      <c r="F1012" s="5"/>
      <c r="G1012" s="5"/>
      <c r="H1012" s="2">
        <v>0</v>
      </c>
      <c r="I1012" s="1">
        <v>0</v>
      </c>
      <c r="J1012" s="1">
        <v>0</v>
      </c>
      <c r="K1012" s="127">
        <f t="shared" si="280"/>
        <v>0</v>
      </c>
      <c r="L1012" s="127">
        <f t="shared" si="284"/>
        <v>0</v>
      </c>
      <c r="M1012" s="127">
        <f t="shared" si="281"/>
        <v>0</v>
      </c>
      <c r="N1012" s="127">
        <f t="shared" si="285"/>
        <v>0</v>
      </c>
      <c r="O1012" s="127">
        <f t="shared" si="286"/>
        <v>0</v>
      </c>
      <c r="P1012" s="127">
        <f t="shared" si="287"/>
        <v>0</v>
      </c>
      <c r="Q1012" s="127">
        <f t="shared" si="288"/>
        <v>0</v>
      </c>
      <c r="R1012" s="1">
        <v>0</v>
      </c>
      <c r="S1012" s="127">
        <f t="shared" si="289"/>
        <v>0</v>
      </c>
      <c r="T1012" s="127">
        <f t="shared" si="282"/>
        <v>0</v>
      </c>
      <c r="U1012" s="127">
        <f t="shared" si="290"/>
        <v>0</v>
      </c>
      <c r="W1012" s="127">
        <f t="shared" si="291"/>
        <v>0</v>
      </c>
      <c r="X1012" s="125">
        <f t="shared" si="296"/>
        <v>0</v>
      </c>
      <c r="Y1012" s="125" t="str">
        <f t="shared" si="283"/>
        <v>ok</v>
      </c>
      <c r="Z1012" s="125" t="str">
        <f t="shared" si="292"/>
        <v>ok</v>
      </c>
      <c r="AA1012" s="125" t="str">
        <f t="shared" si="293"/>
        <v>ok</v>
      </c>
      <c r="AB1012" s="125" t="str">
        <f t="shared" si="294"/>
        <v>ok</v>
      </c>
      <c r="AC1012" s="125" t="str">
        <f t="shared" si="295"/>
        <v>ok</v>
      </c>
    </row>
    <row r="1013" spans="1:29" x14ac:dyDescent="0.2">
      <c r="A1013" s="132">
        <f t="shared" si="297"/>
        <v>1005</v>
      </c>
      <c r="B1013" s="6"/>
      <c r="C1013" s="3"/>
      <c r="D1013" s="3"/>
      <c r="E1013" s="3"/>
      <c r="F1013" s="5"/>
      <c r="G1013" s="5"/>
      <c r="H1013" s="2">
        <v>0</v>
      </c>
      <c r="I1013" s="1">
        <v>0</v>
      </c>
      <c r="J1013" s="1">
        <v>0</v>
      </c>
      <c r="K1013" s="127">
        <f t="shared" si="280"/>
        <v>0</v>
      </c>
      <c r="L1013" s="127">
        <f t="shared" si="284"/>
        <v>0</v>
      </c>
      <c r="M1013" s="127">
        <f t="shared" si="281"/>
        <v>0</v>
      </c>
      <c r="N1013" s="127">
        <f t="shared" si="285"/>
        <v>0</v>
      </c>
      <c r="O1013" s="127">
        <f t="shared" si="286"/>
        <v>0</v>
      </c>
      <c r="P1013" s="127">
        <f t="shared" si="287"/>
        <v>0</v>
      </c>
      <c r="Q1013" s="127">
        <f t="shared" si="288"/>
        <v>0</v>
      </c>
      <c r="R1013" s="1">
        <v>0</v>
      </c>
      <c r="S1013" s="127">
        <f t="shared" si="289"/>
        <v>0</v>
      </c>
      <c r="T1013" s="127">
        <f t="shared" si="282"/>
        <v>0</v>
      </c>
      <c r="U1013" s="127">
        <f t="shared" si="290"/>
        <v>0</v>
      </c>
      <c r="W1013" s="127">
        <f t="shared" si="291"/>
        <v>0</v>
      </c>
      <c r="X1013" s="125">
        <f t="shared" si="296"/>
        <v>0</v>
      </c>
      <c r="Y1013" s="125" t="str">
        <f t="shared" si="283"/>
        <v>ok</v>
      </c>
      <c r="Z1013" s="125" t="str">
        <f t="shared" si="292"/>
        <v>ok</v>
      </c>
      <c r="AA1013" s="125" t="str">
        <f t="shared" si="293"/>
        <v>ok</v>
      </c>
      <c r="AB1013" s="125" t="str">
        <f t="shared" si="294"/>
        <v>ok</v>
      </c>
      <c r="AC1013" s="125" t="str">
        <f t="shared" si="295"/>
        <v>ok</v>
      </c>
    </row>
    <row r="1014" spans="1:29" x14ac:dyDescent="0.2">
      <c r="A1014" s="132">
        <f t="shared" si="297"/>
        <v>1006</v>
      </c>
      <c r="B1014" s="6"/>
      <c r="C1014" s="3"/>
      <c r="D1014" s="3"/>
      <c r="E1014" s="3"/>
      <c r="F1014" s="5"/>
      <c r="G1014" s="5"/>
      <c r="H1014" s="2">
        <v>0</v>
      </c>
      <c r="I1014" s="1">
        <v>0</v>
      </c>
      <c r="J1014" s="1">
        <v>0</v>
      </c>
      <c r="K1014" s="127">
        <f t="shared" si="280"/>
        <v>0</v>
      </c>
      <c r="L1014" s="127">
        <f t="shared" si="284"/>
        <v>0</v>
      </c>
      <c r="M1014" s="127">
        <f t="shared" si="281"/>
        <v>0</v>
      </c>
      <c r="N1014" s="127">
        <f t="shared" si="285"/>
        <v>0</v>
      </c>
      <c r="O1014" s="127">
        <f t="shared" si="286"/>
        <v>0</v>
      </c>
      <c r="P1014" s="127">
        <f t="shared" si="287"/>
        <v>0</v>
      </c>
      <c r="Q1014" s="127">
        <f t="shared" si="288"/>
        <v>0</v>
      </c>
      <c r="R1014" s="1">
        <v>0</v>
      </c>
      <c r="S1014" s="127">
        <f t="shared" si="289"/>
        <v>0</v>
      </c>
      <c r="T1014" s="127">
        <f t="shared" si="282"/>
        <v>0</v>
      </c>
      <c r="U1014" s="127">
        <f t="shared" si="290"/>
        <v>0</v>
      </c>
      <c r="W1014" s="127">
        <f t="shared" si="291"/>
        <v>0</v>
      </c>
      <c r="X1014" s="125">
        <f t="shared" si="296"/>
        <v>0</v>
      </c>
      <c r="Y1014" s="125" t="str">
        <f t="shared" si="283"/>
        <v>ok</v>
      </c>
      <c r="Z1014" s="125" t="str">
        <f t="shared" si="292"/>
        <v>ok</v>
      </c>
      <c r="AA1014" s="125" t="str">
        <f t="shared" si="293"/>
        <v>ok</v>
      </c>
      <c r="AB1014" s="125" t="str">
        <f t="shared" si="294"/>
        <v>ok</v>
      </c>
      <c r="AC1014" s="125" t="str">
        <f t="shared" si="295"/>
        <v>ok</v>
      </c>
    </row>
    <row r="1015" spans="1:29" x14ac:dyDescent="0.2">
      <c r="A1015" s="132">
        <f t="shared" si="297"/>
        <v>1007</v>
      </c>
      <c r="B1015" s="6"/>
      <c r="C1015" s="3"/>
      <c r="D1015" s="3"/>
      <c r="E1015" s="3"/>
      <c r="F1015" s="5"/>
      <c r="G1015" s="5"/>
      <c r="H1015" s="2">
        <v>0</v>
      </c>
      <c r="I1015" s="1">
        <v>0</v>
      </c>
      <c r="J1015" s="1">
        <v>0</v>
      </c>
      <c r="K1015" s="127">
        <f t="shared" si="280"/>
        <v>0</v>
      </c>
      <c r="L1015" s="127">
        <f t="shared" si="284"/>
        <v>0</v>
      </c>
      <c r="M1015" s="127">
        <f t="shared" si="281"/>
        <v>0</v>
      </c>
      <c r="N1015" s="127">
        <f t="shared" si="285"/>
        <v>0</v>
      </c>
      <c r="O1015" s="127">
        <f t="shared" si="286"/>
        <v>0</v>
      </c>
      <c r="P1015" s="127">
        <f t="shared" si="287"/>
        <v>0</v>
      </c>
      <c r="Q1015" s="127">
        <f t="shared" si="288"/>
        <v>0</v>
      </c>
      <c r="R1015" s="1">
        <v>0</v>
      </c>
      <c r="S1015" s="127">
        <f t="shared" si="289"/>
        <v>0</v>
      </c>
      <c r="T1015" s="127">
        <f t="shared" si="282"/>
        <v>0</v>
      </c>
      <c r="U1015" s="127">
        <f t="shared" si="290"/>
        <v>0</v>
      </c>
      <c r="W1015" s="127">
        <f t="shared" si="291"/>
        <v>0</v>
      </c>
      <c r="X1015" s="125">
        <f t="shared" si="296"/>
        <v>0</v>
      </c>
      <c r="Y1015" s="125" t="str">
        <f t="shared" si="283"/>
        <v>ok</v>
      </c>
      <c r="Z1015" s="125" t="str">
        <f t="shared" si="292"/>
        <v>ok</v>
      </c>
      <c r="AA1015" s="125" t="str">
        <f t="shared" si="293"/>
        <v>ok</v>
      </c>
      <c r="AB1015" s="125" t="str">
        <f t="shared" si="294"/>
        <v>ok</v>
      </c>
      <c r="AC1015" s="125" t="str">
        <f t="shared" si="295"/>
        <v>ok</v>
      </c>
    </row>
    <row r="1016" spans="1:29" x14ac:dyDescent="0.2">
      <c r="A1016" s="132">
        <f t="shared" si="297"/>
        <v>1008</v>
      </c>
      <c r="B1016" s="6"/>
      <c r="C1016" s="3"/>
      <c r="D1016" s="3"/>
      <c r="E1016" s="3"/>
      <c r="F1016" s="5"/>
      <c r="G1016" s="5"/>
      <c r="H1016" s="2">
        <v>0</v>
      </c>
      <c r="I1016" s="1">
        <v>0</v>
      </c>
      <c r="J1016" s="1">
        <v>0</v>
      </c>
      <c r="K1016" s="127">
        <f t="shared" si="280"/>
        <v>0</v>
      </c>
      <c r="L1016" s="127">
        <f t="shared" si="284"/>
        <v>0</v>
      </c>
      <c r="M1016" s="127">
        <f t="shared" si="281"/>
        <v>0</v>
      </c>
      <c r="N1016" s="127">
        <f t="shared" si="285"/>
        <v>0</v>
      </c>
      <c r="O1016" s="127">
        <f t="shared" si="286"/>
        <v>0</v>
      </c>
      <c r="P1016" s="127">
        <f t="shared" si="287"/>
        <v>0</v>
      </c>
      <c r="Q1016" s="127">
        <f t="shared" si="288"/>
        <v>0</v>
      </c>
      <c r="R1016" s="1">
        <v>0</v>
      </c>
      <c r="S1016" s="127">
        <f t="shared" si="289"/>
        <v>0</v>
      </c>
      <c r="T1016" s="127">
        <f t="shared" si="282"/>
        <v>0</v>
      </c>
      <c r="U1016" s="127">
        <f t="shared" si="290"/>
        <v>0</v>
      </c>
      <c r="W1016" s="127">
        <f t="shared" si="291"/>
        <v>0</v>
      </c>
      <c r="X1016" s="125">
        <f t="shared" si="296"/>
        <v>0</v>
      </c>
      <c r="Y1016" s="125" t="str">
        <f t="shared" si="283"/>
        <v>ok</v>
      </c>
      <c r="Z1016" s="125" t="str">
        <f t="shared" si="292"/>
        <v>ok</v>
      </c>
      <c r="AA1016" s="125" t="str">
        <f t="shared" si="293"/>
        <v>ok</v>
      </c>
      <c r="AB1016" s="125" t="str">
        <f t="shared" si="294"/>
        <v>ok</v>
      </c>
      <c r="AC1016" s="125" t="str">
        <f t="shared" si="295"/>
        <v>ok</v>
      </c>
    </row>
    <row r="1017" spans="1:29" x14ac:dyDescent="0.2">
      <c r="A1017" s="132">
        <f t="shared" si="297"/>
        <v>1009</v>
      </c>
      <c r="B1017" s="6"/>
      <c r="C1017" s="3"/>
      <c r="D1017" s="3"/>
      <c r="E1017" s="3"/>
      <c r="F1017" s="5"/>
      <c r="G1017" s="5"/>
      <c r="H1017" s="2">
        <v>0</v>
      </c>
      <c r="I1017" s="1">
        <v>0</v>
      </c>
      <c r="J1017" s="1">
        <v>0</v>
      </c>
      <c r="K1017" s="127">
        <f t="shared" si="280"/>
        <v>0</v>
      </c>
      <c r="L1017" s="127">
        <f t="shared" si="284"/>
        <v>0</v>
      </c>
      <c r="M1017" s="127">
        <f t="shared" si="281"/>
        <v>0</v>
      </c>
      <c r="N1017" s="127">
        <f t="shared" si="285"/>
        <v>0</v>
      </c>
      <c r="O1017" s="127">
        <f t="shared" si="286"/>
        <v>0</v>
      </c>
      <c r="P1017" s="127">
        <f t="shared" si="287"/>
        <v>0</v>
      </c>
      <c r="Q1017" s="127">
        <f t="shared" si="288"/>
        <v>0</v>
      </c>
      <c r="R1017" s="1">
        <v>0</v>
      </c>
      <c r="S1017" s="127">
        <f t="shared" si="289"/>
        <v>0</v>
      </c>
      <c r="T1017" s="127">
        <f t="shared" si="282"/>
        <v>0</v>
      </c>
      <c r="U1017" s="127">
        <f t="shared" si="290"/>
        <v>0</v>
      </c>
      <c r="W1017" s="127">
        <f t="shared" si="291"/>
        <v>0</v>
      </c>
      <c r="X1017" s="125">
        <f t="shared" si="296"/>
        <v>0</v>
      </c>
      <c r="Y1017" s="125" t="str">
        <f t="shared" si="283"/>
        <v>ok</v>
      </c>
      <c r="Z1017" s="125" t="str">
        <f t="shared" si="292"/>
        <v>ok</v>
      </c>
      <c r="AA1017" s="125" t="str">
        <f t="shared" si="293"/>
        <v>ok</v>
      </c>
      <c r="AB1017" s="125" t="str">
        <f t="shared" si="294"/>
        <v>ok</v>
      </c>
      <c r="AC1017" s="125" t="str">
        <f t="shared" si="295"/>
        <v>ok</v>
      </c>
    </row>
    <row r="1018" spans="1:29" x14ac:dyDescent="0.2">
      <c r="A1018" s="132">
        <f t="shared" si="297"/>
        <v>1010</v>
      </c>
      <c r="B1018" s="6"/>
      <c r="C1018" s="3"/>
      <c r="D1018" s="3"/>
      <c r="E1018" s="3"/>
      <c r="F1018" s="5"/>
      <c r="G1018" s="5"/>
      <c r="H1018" s="2">
        <v>0</v>
      </c>
      <c r="I1018" s="1">
        <v>0</v>
      </c>
      <c r="J1018" s="1">
        <v>0</v>
      </c>
      <c r="K1018" s="127">
        <f t="shared" si="280"/>
        <v>0</v>
      </c>
      <c r="L1018" s="127">
        <f t="shared" si="284"/>
        <v>0</v>
      </c>
      <c r="M1018" s="127">
        <f t="shared" si="281"/>
        <v>0</v>
      </c>
      <c r="N1018" s="127">
        <f t="shared" si="285"/>
        <v>0</v>
      </c>
      <c r="O1018" s="127">
        <f t="shared" si="286"/>
        <v>0</v>
      </c>
      <c r="P1018" s="127">
        <f t="shared" si="287"/>
        <v>0</v>
      </c>
      <c r="Q1018" s="127">
        <f t="shared" si="288"/>
        <v>0</v>
      </c>
      <c r="R1018" s="1">
        <v>0</v>
      </c>
      <c r="S1018" s="127">
        <f t="shared" si="289"/>
        <v>0</v>
      </c>
      <c r="T1018" s="127">
        <f t="shared" si="282"/>
        <v>0</v>
      </c>
      <c r="U1018" s="127">
        <f t="shared" si="290"/>
        <v>0</v>
      </c>
      <c r="W1018" s="127">
        <f t="shared" si="291"/>
        <v>0</v>
      </c>
      <c r="X1018" s="125">
        <f t="shared" si="296"/>
        <v>0</v>
      </c>
      <c r="Y1018" s="125" t="str">
        <f t="shared" si="283"/>
        <v>ok</v>
      </c>
      <c r="Z1018" s="125" t="str">
        <f t="shared" si="292"/>
        <v>ok</v>
      </c>
      <c r="AA1018" s="125" t="str">
        <f t="shared" si="293"/>
        <v>ok</v>
      </c>
      <c r="AB1018" s="125" t="str">
        <f t="shared" si="294"/>
        <v>ok</v>
      </c>
      <c r="AC1018" s="125" t="str">
        <f t="shared" si="295"/>
        <v>ok</v>
      </c>
    </row>
    <row r="1019" spans="1:29" x14ac:dyDescent="0.2">
      <c r="A1019" s="132">
        <f t="shared" si="297"/>
        <v>1011</v>
      </c>
      <c r="B1019" s="6"/>
      <c r="C1019" s="3"/>
      <c r="D1019" s="3"/>
      <c r="E1019" s="3"/>
      <c r="F1019" s="5"/>
      <c r="G1019" s="5"/>
      <c r="H1019" s="2">
        <v>0</v>
      </c>
      <c r="I1019" s="1">
        <v>0</v>
      </c>
      <c r="J1019" s="1">
        <v>0</v>
      </c>
      <c r="K1019" s="127">
        <f t="shared" si="280"/>
        <v>0</v>
      </c>
      <c r="L1019" s="127">
        <f t="shared" si="284"/>
        <v>0</v>
      </c>
      <c r="M1019" s="127">
        <f t="shared" si="281"/>
        <v>0</v>
      </c>
      <c r="N1019" s="127">
        <f t="shared" si="285"/>
        <v>0</v>
      </c>
      <c r="O1019" s="127">
        <f t="shared" si="286"/>
        <v>0</v>
      </c>
      <c r="P1019" s="127">
        <f t="shared" si="287"/>
        <v>0</v>
      </c>
      <c r="Q1019" s="127">
        <f t="shared" si="288"/>
        <v>0</v>
      </c>
      <c r="R1019" s="1">
        <v>0</v>
      </c>
      <c r="S1019" s="127">
        <f t="shared" si="289"/>
        <v>0</v>
      </c>
      <c r="T1019" s="127">
        <f t="shared" si="282"/>
        <v>0</v>
      </c>
      <c r="U1019" s="127">
        <f t="shared" si="290"/>
        <v>0</v>
      </c>
      <c r="W1019" s="127">
        <f t="shared" si="291"/>
        <v>0</v>
      </c>
      <c r="X1019" s="125">
        <f t="shared" si="296"/>
        <v>0</v>
      </c>
      <c r="Y1019" s="125" t="str">
        <f t="shared" si="283"/>
        <v>ok</v>
      </c>
      <c r="Z1019" s="125" t="str">
        <f t="shared" si="292"/>
        <v>ok</v>
      </c>
      <c r="AA1019" s="125" t="str">
        <f t="shared" si="293"/>
        <v>ok</v>
      </c>
      <c r="AB1019" s="125" t="str">
        <f t="shared" si="294"/>
        <v>ok</v>
      </c>
      <c r="AC1019" s="125" t="str">
        <f t="shared" si="295"/>
        <v>ok</v>
      </c>
    </row>
    <row r="1020" spans="1:29" x14ac:dyDescent="0.2">
      <c r="A1020" s="132">
        <f t="shared" si="297"/>
        <v>1012</v>
      </c>
      <c r="B1020" s="6"/>
      <c r="C1020" s="3"/>
      <c r="D1020" s="3"/>
      <c r="E1020" s="3"/>
      <c r="F1020" s="5"/>
      <c r="G1020" s="5"/>
      <c r="H1020" s="2">
        <v>0</v>
      </c>
      <c r="I1020" s="1">
        <v>0</v>
      </c>
      <c r="J1020" s="1">
        <v>0</v>
      </c>
      <c r="K1020" s="127">
        <f t="shared" si="280"/>
        <v>0</v>
      </c>
      <c r="L1020" s="127">
        <f t="shared" si="284"/>
        <v>0</v>
      </c>
      <c r="M1020" s="127">
        <f t="shared" si="281"/>
        <v>0</v>
      </c>
      <c r="N1020" s="127">
        <f t="shared" si="285"/>
        <v>0</v>
      </c>
      <c r="O1020" s="127">
        <f t="shared" si="286"/>
        <v>0</v>
      </c>
      <c r="P1020" s="127">
        <f t="shared" si="287"/>
        <v>0</v>
      </c>
      <c r="Q1020" s="127">
        <f t="shared" si="288"/>
        <v>0</v>
      </c>
      <c r="R1020" s="1">
        <v>0</v>
      </c>
      <c r="S1020" s="127">
        <f t="shared" si="289"/>
        <v>0</v>
      </c>
      <c r="T1020" s="127">
        <f t="shared" si="282"/>
        <v>0</v>
      </c>
      <c r="U1020" s="127">
        <f t="shared" si="290"/>
        <v>0</v>
      </c>
      <c r="W1020" s="127">
        <f t="shared" si="291"/>
        <v>0</v>
      </c>
      <c r="X1020" s="125">
        <f t="shared" si="296"/>
        <v>0</v>
      </c>
      <c r="Y1020" s="125" t="str">
        <f t="shared" si="283"/>
        <v>ok</v>
      </c>
      <c r="Z1020" s="125" t="str">
        <f t="shared" si="292"/>
        <v>ok</v>
      </c>
      <c r="AA1020" s="125" t="str">
        <f t="shared" si="293"/>
        <v>ok</v>
      </c>
      <c r="AB1020" s="125" t="str">
        <f t="shared" si="294"/>
        <v>ok</v>
      </c>
      <c r="AC1020" s="125" t="str">
        <f t="shared" si="295"/>
        <v>ok</v>
      </c>
    </row>
    <row r="1021" spans="1:29" x14ac:dyDescent="0.2">
      <c r="A1021" s="132">
        <f t="shared" si="297"/>
        <v>1013</v>
      </c>
      <c r="B1021" s="6"/>
      <c r="C1021" s="3"/>
      <c r="D1021" s="3"/>
      <c r="E1021" s="3"/>
      <c r="F1021" s="5"/>
      <c r="G1021" s="5"/>
      <c r="H1021" s="2">
        <v>0</v>
      </c>
      <c r="I1021" s="1">
        <v>0</v>
      </c>
      <c r="J1021" s="1">
        <v>0</v>
      </c>
      <c r="K1021" s="127">
        <f t="shared" si="280"/>
        <v>0</v>
      </c>
      <c r="L1021" s="127">
        <f t="shared" si="284"/>
        <v>0</v>
      </c>
      <c r="M1021" s="127">
        <f t="shared" si="281"/>
        <v>0</v>
      </c>
      <c r="N1021" s="127">
        <f t="shared" si="285"/>
        <v>0</v>
      </c>
      <c r="O1021" s="127">
        <f t="shared" si="286"/>
        <v>0</v>
      </c>
      <c r="P1021" s="127">
        <f t="shared" si="287"/>
        <v>0</v>
      </c>
      <c r="Q1021" s="127">
        <f t="shared" si="288"/>
        <v>0</v>
      </c>
      <c r="R1021" s="1">
        <v>0</v>
      </c>
      <c r="S1021" s="127">
        <f t="shared" si="289"/>
        <v>0</v>
      </c>
      <c r="T1021" s="127">
        <f t="shared" si="282"/>
        <v>0</v>
      </c>
      <c r="U1021" s="127">
        <f t="shared" si="290"/>
        <v>0</v>
      </c>
      <c r="W1021" s="127">
        <f t="shared" si="291"/>
        <v>0</v>
      </c>
      <c r="X1021" s="125">
        <f t="shared" si="296"/>
        <v>0</v>
      </c>
      <c r="Y1021" s="125" t="str">
        <f t="shared" si="283"/>
        <v>ok</v>
      </c>
      <c r="Z1021" s="125" t="str">
        <f t="shared" si="292"/>
        <v>ok</v>
      </c>
      <c r="AA1021" s="125" t="str">
        <f t="shared" si="293"/>
        <v>ok</v>
      </c>
      <c r="AB1021" s="125" t="str">
        <f t="shared" si="294"/>
        <v>ok</v>
      </c>
      <c r="AC1021" s="125" t="str">
        <f t="shared" si="295"/>
        <v>ok</v>
      </c>
    </row>
    <row r="1022" spans="1:29" x14ac:dyDescent="0.2">
      <c r="A1022" s="132">
        <f t="shared" si="297"/>
        <v>1014</v>
      </c>
      <c r="B1022" s="6"/>
      <c r="C1022" s="3"/>
      <c r="D1022" s="3"/>
      <c r="E1022" s="3"/>
      <c r="F1022" s="5"/>
      <c r="G1022" s="5"/>
      <c r="H1022" s="2">
        <v>0</v>
      </c>
      <c r="I1022" s="1">
        <v>0</v>
      </c>
      <c r="J1022" s="1">
        <v>0</v>
      </c>
      <c r="K1022" s="127">
        <f t="shared" si="280"/>
        <v>0</v>
      </c>
      <c r="L1022" s="127">
        <f t="shared" si="284"/>
        <v>0</v>
      </c>
      <c r="M1022" s="127">
        <f t="shared" si="281"/>
        <v>0</v>
      </c>
      <c r="N1022" s="127">
        <f t="shared" si="285"/>
        <v>0</v>
      </c>
      <c r="O1022" s="127">
        <f t="shared" si="286"/>
        <v>0</v>
      </c>
      <c r="P1022" s="127">
        <f t="shared" si="287"/>
        <v>0</v>
      </c>
      <c r="Q1022" s="127">
        <f t="shared" si="288"/>
        <v>0</v>
      </c>
      <c r="R1022" s="1">
        <v>0</v>
      </c>
      <c r="S1022" s="127">
        <f t="shared" si="289"/>
        <v>0</v>
      </c>
      <c r="T1022" s="127">
        <f t="shared" si="282"/>
        <v>0</v>
      </c>
      <c r="U1022" s="127">
        <f t="shared" si="290"/>
        <v>0</v>
      </c>
      <c r="W1022" s="127">
        <f t="shared" si="291"/>
        <v>0</v>
      </c>
      <c r="X1022" s="125">
        <f t="shared" si="296"/>
        <v>0</v>
      </c>
      <c r="Y1022" s="125" t="str">
        <f t="shared" si="283"/>
        <v>ok</v>
      </c>
      <c r="Z1022" s="125" t="str">
        <f t="shared" si="292"/>
        <v>ok</v>
      </c>
      <c r="AA1022" s="125" t="str">
        <f t="shared" si="293"/>
        <v>ok</v>
      </c>
      <c r="AB1022" s="125" t="str">
        <f t="shared" si="294"/>
        <v>ok</v>
      </c>
      <c r="AC1022" s="125" t="str">
        <f t="shared" si="295"/>
        <v>ok</v>
      </c>
    </row>
    <row r="1023" spans="1:29" x14ac:dyDescent="0.2">
      <c r="A1023" s="132">
        <f t="shared" si="297"/>
        <v>1015</v>
      </c>
      <c r="B1023" s="6"/>
      <c r="C1023" s="3"/>
      <c r="D1023" s="3"/>
      <c r="E1023" s="3"/>
      <c r="F1023" s="5"/>
      <c r="G1023" s="5"/>
      <c r="H1023" s="2">
        <v>0</v>
      </c>
      <c r="I1023" s="1">
        <v>0</v>
      </c>
      <c r="J1023" s="1">
        <v>0</v>
      </c>
      <c r="K1023" s="127">
        <f t="shared" si="280"/>
        <v>0</v>
      </c>
      <c r="L1023" s="127">
        <f t="shared" si="284"/>
        <v>0</v>
      </c>
      <c r="M1023" s="127">
        <f t="shared" si="281"/>
        <v>0</v>
      </c>
      <c r="N1023" s="127">
        <f t="shared" si="285"/>
        <v>0</v>
      </c>
      <c r="O1023" s="127">
        <f t="shared" si="286"/>
        <v>0</v>
      </c>
      <c r="P1023" s="127">
        <f t="shared" si="287"/>
        <v>0</v>
      </c>
      <c r="Q1023" s="127">
        <f t="shared" si="288"/>
        <v>0</v>
      </c>
      <c r="R1023" s="1">
        <v>0</v>
      </c>
      <c r="S1023" s="127">
        <f t="shared" si="289"/>
        <v>0</v>
      </c>
      <c r="T1023" s="127">
        <f t="shared" si="282"/>
        <v>0</v>
      </c>
      <c r="U1023" s="127">
        <f t="shared" si="290"/>
        <v>0</v>
      </c>
      <c r="W1023" s="127">
        <f t="shared" si="291"/>
        <v>0</v>
      </c>
      <c r="X1023" s="125">
        <f t="shared" si="296"/>
        <v>0</v>
      </c>
      <c r="Y1023" s="125" t="str">
        <f t="shared" si="283"/>
        <v>ok</v>
      </c>
      <c r="Z1023" s="125" t="str">
        <f t="shared" si="292"/>
        <v>ok</v>
      </c>
      <c r="AA1023" s="125" t="str">
        <f t="shared" si="293"/>
        <v>ok</v>
      </c>
      <c r="AB1023" s="125" t="str">
        <f t="shared" si="294"/>
        <v>ok</v>
      </c>
      <c r="AC1023" s="125" t="str">
        <f t="shared" si="295"/>
        <v>ok</v>
      </c>
    </row>
    <row r="1024" spans="1:29" x14ac:dyDescent="0.2">
      <c r="A1024" s="132">
        <f t="shared" si="297"/>
        <v>1016</v>
      </c>
      <c r="B1024" s="6"/>
      <c r="C1024" s="3"/>
      <c r="D1024" s="3"/>
      <c r="E1024" s="3"/>
      <c r="F1024" s="5"/>
      <c r="G1024" s="5"/>
      <c r="H1024" s="2">
        <v>0</v>
      </c>
      <c r="I1024" s="1">
        <v>0</v>
      </c>
      <c r="J1024" s="1">
        <v>0</v>
      </c>
      <c r="K1024" s="127">
        <f t="shared" si="280"/>
        <v>0</v>
      </c>
      <c r="L1024" s="127">
        <f t="shared" si="284"/>
        <v>0</v>
      </c>
      <c r="M1024" s="127">
        <f t="shared" si="281"/>
        <v>0</v>
      </c>
      <c r="N1024" s="127">
        <f t="shared" si="285"/>
        <v>0</v>
      </c>
      <c r="O1024" s="127">
        <f t="shared" si="286"/>
        <v>0</v>
      </c>
      <c r="P1024" s="127">
        <f t="shared" si="287"/>
        <v>0</v>
      </c>
      <c r="Q1024" s="127">
        <f t="shared" si="288"/>
        <v>0</v>
      </c>
      <c r="R1024" s="1">
        <v>0</v>
      </c>
      <c r="S1024" s="127">
        <f t="shared" si="289"/>
        <v>0</v>
      </c>
      <c r="T1024" s="127">
        <f t="shared" si="282"/>
        <v>0</v>
      </c>
      <c r="U1024" s="127">
        <f t="shared" si="290"/>
        <v>0</v>
      </c>
      <c r="W1024" s="127">
        <f t="shared" si="291"/>
        <v>0</v>
      </c>
      <c r="X1024" s="125">
        <f t="shared" si="296"/>
        <v>0</v>
      </c>
      <c r="Y1024" s="125" t="str">
        <f t="shared" si="283"/>
        <v>ok</v>
      </c>
      <c r="Z1024" s="125" t="str">
        <f t="shared" si="292"/>
        <v>ok</v>
      </c>
      <c r="AA1024" s="125" t="str">
        <f t="shared" si="293"/>
        <v>ok</v>
      </c>
      <c r="AB1024" s="125" t="str">
        <f t="shared" si="294"/>
        <v>ok</v>
      </c>
      <c r="AC1024" s="125" t="str">
        <f t="shared" si="295"/>
        <v>ok</v>
      </c>
    </row>
    <row r="1025" spans="1:29" x14ac:dyDescent="0.2">
      <c r="A1025" s="132">
        <f t="shared" si="297"/>
        <v>1017</v>
      </c>
      <c r="B1025" s="6"/>
      <c r="C1025" s="3"/>
      <c r="D1025" s="3"/>
      <c r="E1025" s="3"/>
      <c r="F1025" s="5"/>
      <c r="G1025" s="5"/>
      <c r="H1025" s="2">
        <v>0</v>
      </c>
      <c r="I1025" s="1">
        <v>0</v>
      </c>
      <c r="J1025" s="1">
        <v>0</v>
      </c>
      <c r="K1025" s="127">
        <f t="shared" si="280"/>
        <v>0</v>
      </c>
      <c r="L1025" s="127">
        <f t="shared" si="284"/>
        <v>0</v>
      </c>
      <c r="M1025" s="127">
        <f t="shared" si="281"/>
        <v>0</v>
      </c>
      <c r="N1025" s="127">
        <f t="shared" si="285"/>
        <v>0</v>
      </c>
      <c r="O1025" s="127">
        <f t="shared" si="286"/>
        <v>0</v>
      </c>
      <c r="P1025" s="127">
        <f t="shared" si="287"/>
        <v>0</v>
      </c>
      <c r="Q1025" s="127">
        <f t="shared" si="288"/>
        <v>0</v>
      </c>
      <c r="R1025" s="1">
        <v>0</v>
      </c>
      <c r="S1025" s="127">
        <f t="shared" si="289"/>
        <v>0</v>
      </c>
      <c r="T1025" s="127">
        <f t="shared" si="282"/>
        <v>0</v>
      </c>
      <c r="U1025" s="127">
        <f t="shared" si="290"/>
        <v>0</v>
      </c>
      <c r="W1025" s="127">
        <f t="shared" si="291"/>
        <v>0</v>
      </c>
      <c r="X1025" s="125">
        <f t="shared" si="296"/>
        <v>0</v>
      </c>
      <c r="Y1025" s="125" t="str">
        <f t="shared" si="283"/>
        <v>ok</v>
      </c>
      <c r="Z1025" s="125" t="str">
        <f t="shared" si="292"/>
        <v>ok</v>
      </c>
      <c r="AA1025" s="125" t="str">
        <f t="shared" si="293"/>
        <v>ok</v>
      </c>
      <c r="AB1025" s="125" t="str">
        <f t="shared" si="294"/>
        <v>ok</v>
      </c>
      <c r="AC1025" s="125" t="str">
        <f t="shared" si="295"/>
        <v>ok</v>
      </c>
    </row>
    <row r="1026" spans="1:29" x14ac:dyDescent="0.2">
      <c r="A1026" s="132">
        <f t="shared" si="297"/>
        <v>1018</v>
      </c>
      <c r="B1026" s="6"/>
      <c r="C1026" s="3"/>
      <c r="D1026" s="3"/>
      <c r="E1026" s="3"/>
      <c r="F1026" s="5"/>
      <c r="G1026" s="5"/>
      <c r="H1026" s="2">
        <v>0</v>
      </c>
      <c r="I1026" s="1">
        <v>0</v>
      </c>
      <c r="J1026" s="1">
        <v>0</v>
      </c>
      <c r="K1026" s="127">
        <f t="shared" si="280"/>
        <v>0</v>
      </c>
      <c r="L1026" s="127">
        <f t="shared" si="284"/>
        <v>0</v>
      </c>
      <c r="M1026" s="127">
        <f t="shared" si="281"/>
        <v>0</v>
      </c>
      <c r="N1026" s="127">
        <f t="shared" si="285"/>
        <v>0</v>
      </c>
      <c r="O1026" s="127">
        <f t="shared" si="286"/>
        <v>0</v>
      </c>
      <c r="P1026" s="127">
        <f t="shared" si="287"/>
        <v>0</v>
      </c>
      <c r="Q1026" s="127">
        <f t="shared" si="288"/>
        <v>0</v>
      </c>
      <c r="R1026" s="1">
        <v>0</v>
      </c>
      <c r="S1026" s="127">
        <f t="shared" si="289"/>
        <v>0</v>
      </c>
      <c r="T1026" s="127">
        <f t="shared" si="282"/>
        <v>0</v>
      </c>
      <c r="U1026" s="127">
        <f t="shared" si="290"/>
        <v>0</v>
      </c>
      <c r="W1026" s="127">
        <f t="shared" si="291"/>
        <v>0</v>
      </c>
      <c r="X1026" s="125">
        <f t="shared" si="296"/>
        <v>0</v>
      </c>
      <c r="Y1026" s="125" t="str">
        <f t="shared" si="283"/>
        <v>ok</v>
      </c>
      <c r="Z1026" s="125" t="str">
        <f t="shared" si="292"/>
        <v>ok</v>
      </c>
      <c r="AA1026" s="125" t="str">
        <f t="shared" si="293"/>
        <v>ok</v>
      </c>
      <c r="AB1026" s="125" t="str">
        <f t="shared" si="294"/>
        <v>ok</v>
      </c>
      <c r="AC1026" s="125" t="str">
        <f t="shared" si="295"/>
        <v>ok</v>
      </c>
    </row>
    <row r="1027" spans="1:29" x14ac:dyDescent="0.2">
      <c r="A1027" s="132">
        <f t="shared" si="297"/>
        <v>1019</v>
      </c>
      <c r="B1027" s="6"/>
      <c r="C1027" s="3"/>
      <c r="D1027" s="3"/>
      <c r="E1027" s="3"/>
      <c r="F1027" s="5"/>
      <c r="G1027" s="5"/>
      <c r="H1027" s="2">
        <v>0</v>
      </c>
      <c r="I1027" s="1">
        <v>0</v>
      </c>
      <c r="J1027" s="1">
        <v>0</v>
      </c>
      <c r="K1027" s="127">
        <f t="shared" si="280"/>
        <v>0</v>
      </c>
      <c r="L1027" s="127">
        <f t="shared" si="284"/>
        <v>0</v>
      </c>
      <c r="M1027" s="127">
        <f t="shared" si="281"/>
        <v>0</v>
      </c>
      <c r="N1027" s="127">
        <f t="shared" si="285"/>
        <v>0</v>
      </c>
      <c r="O1027" s="127">
        <f t="shared" si="286"/>
        <v>0</v>
      </c>
      <c r="P1027" s="127">
        <f t="shared" si="287"/>
        <v>0</v>
      </c>
      <c r="Q1027" s="127">
        <f t="shared" si="288"/>
        <v>0</v>
      </c>
      <c r="R1027" s="1">
        <v>0</v>
      </c>
      <c r="S1027" s="127">
        <f t="shared" si="289"/>
        <v>0</v>
      </c>
      <c r="T1027" s="127">
        <f t="shared" si="282"/>
        <v>0</v>
      </c>
      <c r="U1027" s="127">
        <f t="shared" si="290"/>
        <v>0</v>
      </c>
      <c r="W1027" s="127">
        <f t="shared" si="291"/>
        <v>0</v>
      </c>
      <c r="X1027" s="125">
        <f t="shared" si="296"/>
        <v>0</v>
      </c>
      <c r="Y1027" s="125" t="str">
        <f t="shared" si="283"/>
        <v>ok</v>
      </c>
      <c r="Z1027" s="125" t="str">
        <f t="shared" si="292"/>
        <v>ok</v>
      </c>
      <c r="AA1027" s="125" t="str">
        <f t="shared" si="293"/>
        <v>ok</v>
      </c>
      <c r="AB1027" s="125" t="str">
        <f t="shared" si="294"/>
        <v>ok</v>
      </c>
      <c r="AC1027" s="125" t="str">
        <f t="shared" si="295"/>
        <v>ok</v>
      </c>
    </row>
    <row r="1028" spans="1:29" x14ac:dyDescent="0.2">
      <c r="A1028" s="132">
        <f t="shared" si="297"/>
        <v>1020</v>
      </c>
      <c r="B1028" s="6"/>
      <c r="C1028" s="3"/>
      <c r="D1028" s="3"/>
      <c r="E1028" s="3"/>
      <c r="F1028" s="5"/>
      <c r="G1028" s="5"/>
      <c r="H1028" s="2">
        <v>0</v>
      </c>
      <c r="I1028" s="1">
        <v>0</v>
      </c>
      <c r="J1028" s="1">
        <v>0</v>
      </c>
      <c r="K1028" s="127">
        <f t="shared" si="280"/>
        <v>0</v>
      </c>
      <c r="L1028" s="127">
        <f t="shared" si="284"/>
        <v>0</v>
      </c>
      <c r="M1028" s="127">
        <f t="shared" si="281"/>
        <v>0</v>
      </c>
      <c r="N1028" s="127">
        <f t="shared" si="285"/>
        <v>0</v>
      </c>
      <c r="O1028" s="127">
        <f t="shared" si="286"/>
        <v>0</v>
      </c>
      <c r="P1028" s="127">
        <f t="shared" si="287"/>
        <v>0</v>
      </c>
      <c r="Q1028" s="127">
        <f t="shared" si="288"/>
        <v>0</v>
      </c>
      <c r="R1028" s="1">
        <v>0</v>
      </c>
      <c r="S1028" s="127">
        <f t="shared" si="289"/>
        <v>0</v>
      </c>
      <c r="T1028" s="127">
        <f t="shared" si="282"/>
        <v>0</v>
      </c>
      <c r="U1028" s="127">
        <f t="shared" si="290"/>
        <v>0</v>
      </c>
      <c r="W1028" s="127">
        <f t="shared" si="291"/>
        <v>0</v>
      </c>
      <c r="X1028" s="125">
        <f t="shared" si="296"/>
        <v>0</v>
      </c>
      <c r="Y1028" s="125" t="str">
        <f t="shared" si="283"/>
        <v>ok</v>
      </c>
      <c r="Z1028" s="125" t="str">
        <f t="shared" si="292"/>
        <v>ok</v>
      </c>
      <c r="AA1028" s="125" t="str">
        <f t="shared" si="293"/>
        <v>ok</v>
      </c>
      <c r="AB1028" s="125" t="str">
        <f t="shared" si="294"/>
        <v>ok</v>
      </c>
      <c r="AC1028" s="125" t="str">
        <f t="shared" si="295"/>
        <v>ok</v>
      </c>
    </row>
    <row r="1029" spans="1:29" x14ac:dyDescent="0.2">
      <c r="A1029" s="132">
        <f t="shared" si="297"/>
        <v>1021</v>
      </c>
      <c r="B1029" s="6"/>
      <c r="C1029" s="3"/>
      <c r="D1029" s="3"/>
      <c r="E1029" s="3"/>
      <c r="F1029" s="5"/>
      <c r="G1029" s="5"/>
      <c r="H1029" s="2">
        <v>0</v>
      </c>
      <c r="I1029" s="1">
        <v>0</v>
      </c>
      <c r="J1029" s="1">
        <v>0</v>
      </c>
      <c r="K1029" s="127">
        <f t="shared" si="280"/>
        <v>0</v>
      </c>
      <c r="L1029" s="127">
        <f t="shared" si="284"/>
        <v>0</v>
      </c>
      <c r="M1029" s="127">
        <f t="shared" si="281"/>
        <v>0</v>
      </c>
      <c r="N1029" s="127">
        <f t="shared" si="285"/>
        <v>0</v>
      </c>
      <c r="O1029" s="127">
        <f t="shared" si="286"/>
        <v>0</v>
      </c>
      <c r="P1029" s="127">
        <f t="shared" si="287"/>
        <v>0</v>
      </c>
      <c r="Q1029" s="127">
        <f t="shared" si="288"/>
        <v>0</v>
      </c>
      <c r="R1029" s="1">
        <v>0</v>
      </c>
      <c r="S1029" s="127">
        <f t="shared" si="289"/>
        <v>0</v>
      </c>
      <c r="T1029" s="127">
        <f t="shared" si="282"/>
        <v>0</v>
      </c>
      <c r="U1029" s="127">
        <f t="shared" si="290"/>
        <v>0</v>
      </c>
      <c r="W1029" s="127">
        <f t="shared" si="291"/>
        <v>0</v>
      </c>
      <c r="X1029" s="125">
        <f t="shared" si="296"/>
        <v>0</v>
      </c>
      <c r="Y1029" s="125" t="str">
        <f t="shared" si="283"/>
        <v>ok</v>
      </c>
      <c r="Z1029" s="125" t="str">
        <f t="shared" si="292"/>
        <v>ok</v>
      </c>
      <c r="AA1029" s="125" t="str">
        <f t="shared" si="293"/>
        <v>ok</v>
      </c>
      <c r="AB1029" s="125" t="str">
        <f t="shared" si="294"/>
        <v>ok</v>
      </c>
      <c r="AC1029" s="125" t="str">
        <f t="shared" si="295"/>
        <v>ok</v>
      </c>
    </row>
    <row r="1030" spans="1:29" x14ac:dyDescent="0.2">
      <c r="A1030" s="132">
        <f t="shared" si="297"/>
        <v>1022</v>
      </c>
      <c r="B1030" s="6"/>
      <c r="C1030" s="3"/>
      <c r="D1030" s="3"/>
      <c r="E1030" s="3"/>
      <c r="F1030" s="5"/>
      <c r="G1030" s="5"/>
      <c r="H1030" s="2">
        <v>0</v>
      </c>
      <c r="I1030" s="1">
        <v>0</v>
      </c>
      <c r="J1030" s="1">
        <v>0</v>
      </c>
      <c r="K1030" s="127">
        <f t="shared" si="280"/>
        <v>0</v>
      </c>
      <c r="L1030" s="127">
        <f t="shared" si="284"/>
        <v>0</v>
      </c>
      <c r="M1030" s="127">
        <f t="shared" si="281"/>
        <v>0</v>
      </c>
      <c r="N1030" s="127">
        <f t="shared" si="285"/>
        <v>0</v>
      </c>
      <c r="O1030" s="127">
        <f t="shared" si="286"/>
        <v>0</v>
      </c>
      <c r="P1030" s="127">
        <f t="shared" si="287"/>
        <v>0</v>
      </c>
      <c r="Q1030" s="127">
        <f t="shared" si="288"/>
        <v>0</v>
      </c>
      <c r="R1030" s="1">
        <v>0</v>
      </c>
      <c r="S1030" s="127">
        <f t="shared" si="289"/>
        <v>0</v>
      </c>
      <c r="T1030" s="127">
        <f t="shared" si="282"/>
        <v>0</v>
      </c>
      <c r="U1030" s="127">
        <f t="shared" si="290"/>
        <v>0</v>
      </c>
      <c r="W1030" s="127">
        <f t="shared" si="291"/>
        <v>0</v>
      </c>
      <c r="X1030" s="125">
        <f t="shared" si="296"/>
        <v>0</v>
      </c>
      <c r="Y1030" s="125" t="str">
        <f t="shared" si="283"/>
        <v>ok</v>
      </c>
      <c r="Z1030" s="125" t="str">
        <f t="shared" si="292"/>
        <v>ok</v>
      </c>
      <c r="AA1030" s="125" t="str">
        <f t="shared" si="293"/>
        <v>ok</v>
      </c>
      <c r="AB1030" s="125" t="str">
        <f t="shared" si="294"/>
        <v>ok</v>
      </c>
      <c r="AC1030" s="125" t="str">
        <f t="shared" si="295"/>
        <v>ok</v>
      </c>
    </row>
    <row r="1031" spans="1:29" x14ac:dyDescent="0.2">
      <c r="A1031" s="132">
        <f t="shared" si="297"/>
        <v>1023</v>
      </c>
      <c r="B1031" s="6"/>
      <c r="C1031" s="3"/>
      <c r="D1031" s="3"/>
      <c r="E1031" s="3"/>
      <c r="F1031" s="5"/>
      <c r="G1031" s="5"/>
      <c r="H1031" s="2">
        <v>0</v>
      </c>
      <c r="I1031" s="1">
        <v>0</v>
      </c>
      <c r="J1031" s="1">
        <v>0</v>
      </c>
      <c r="K1031" s="127">
        <f t="shared" si="280"/>
        <v>0</v>
      </c>
      <c r="L1031" s="127">
        <f t="shared" si="284"/>
        <v>0</v>
      </c>
      <c r="M1031" s="127">
        <f t="shared" si="281"/>
        <v>0</v>
      </c>
      <c r="N1031" s="127">
        <f t="shared" si="285"/>
        <v>0</v>
      </c>
      <c r="O1031" s="127">
        <f t="shared" si="286"/>
        <v>0</v>
      </c>
      <c r="P1031" s="127">
        <f t="shared" si="287"/>
        <v>0</v>
      </c>
      <c r="Q1031" s="127">
        <f t="shared" si="288"/>
        <v>0</v>
      </c>
      <c r="R1031" s="1">
        <v>0</v>
      </c>
      <c r="S1031" s="127">
        <f t="shared" si="289"/>
        <v>0</v>
      </c>
      <c r="T1031" s="127">
        <f t="shared" si="282"/>
        <v>0</v>
      </c>
      <c r="U1031" s="127">
        <f t="shared" si="290"/>
        <v>0</v>
      </c>
      <c r="W1031" s="127">
        <f t="shared" si="291"/>
        <v>0</v>
      </c>
      <c r="X1031" s="125">
        <f t="shared" si="296"/>
        <v>0</v>
      </c>
      <c r="Y1031" s="125" t="str">
        <f t="shared" si="283"/>
        <v>ok</v>
      </c>
      <c r="Z1031" s="125" t="str">
        <f t="shared" si="292"/>
        <v>ok</v>
      </c>
      <c r="AA1031" s="125" t="str">
        <f t="shared" si="293"/>
        <v>ok</v>
      </c>
      <c r="AB1031" s="125" t="str">
        <f t="shared" si="294"/>
        <v>ok</v>
      </c>
      <c r="AC1031" s="125" t="str">
        <f t="shared" si="295"/>
        <v>ok</v>
      </c>
    </row>
    <row r="1032" spans="1:29" x14ac:dyDescent="0.2">
      <c r="A1032" s="132">
        <f t="shared" si="297"/>
        <v>1024</v>
      </c>
      <c r="B1032" s="6"/>
      <c r="C1032" s="3"/>
      <c r="D1032" s="3"/>
      <c r="E1032" s="3"/>
      <c r="F1032" s="5"/>
      <c r="G1032" s="5"/>
      <c r="H1032" s="2">
        <v>0</v>
      </c>
      <c r="I1032" s="1">
        <v>0</v>
      </c>
      <c r="J1032" s="1">
        <v>0</v>
      </c>
      <c r="K1032" s="127">
        <f t="shared" si="280"/>
        <v>0</v>
      </c>
      <c r="L1032" s="127">
        <f t="shared" si="284"/>
        <v>0</v>
      </c>
      <c r="M1032" s="127">
        <f t="shared" si="281"/>
        <v>0</v>
      </c>
      <c r="N1032" s="127">
        <f t="shared" si="285"/>
        <v>0</v>
      </c>
      <c r="O1032" s="127">
        <f t="shared" si="286"/>
        <v>0</v>
      </c>
      <c r="P1032" s="127">
        <f t="shared" si="287"/>
        <v>0</v>
      </c>
      <c r="Q1032" s="127">
        <f t="shared" si="288"/>
        <v>0</v>
      </c>
      <c r="R1032" s="1">
        <v>0</v>
      </c>
      <c r="S1032" s="127">
        <f t="shared" si="289"/>
        <v>0</v>
      </c>
      <c r="T1032" s="127">
        <f t="shared" si="282"/>
        <v>0</v>
      </c>
      <c r="U1032" s="127">
        <f t="shared" si="290"/>
        <v>0</v>
      </c>
      <c r="W1032" s="127">
        <f t="shared" si="291"/>
        <v>0</v>
      </c>
      <c r="X1032" s="125">
        <f t="shared" si="296"/>
        <v>0</v>
      </c>
      <c r="Y1032" s="125" t="str">
        <f t="shared" si="283"/>
        <v>ok</v>
      </c>
      <c r="Z1032" s="125" t="str">
        <f t="shared" si="292"/>
        <v>ok</v>
      </c>
      <c r="AA1032" s="125" t="str">
        <f t="shared" si="293"/>
        <v>ok</v>
      </c>
      <c r="AB1032" s="125" t="str">
        <f t="shared" si="294"/>
        <v>ok</v>
      </c>
      <c r="AC1032" s="125" t="str">
        <f t="shared" si="295"/>
        <v>ok</v>
      </c>
    </row>
    <row r="1033" spans="1:29" x14ac:dyDescent="0.2">
      <c r="A1033" s="132">
        <f t="shared" si="297"/>
        <v>1025</v>
      </c>
      <c r="B1033" s="6"/>
      <c r="C1033" s="3"/>
      <c r="D1033" s="3"/>
      <c r="E1033" s="3"/>
      <c r="F1033" s="5"/>
      <c r="G1033" s="5"/>
      <c r="H1033" s="2">
        <v>0</v>
      </c>
      <c r="I1033" s="1">
        <v>0</v>
      </c>
      <c r="J1033" s="1">
        <v>0</v>
      </c>
      <c r="K1033" s="127">
        <f t="shared" ref="K1033:K1096" si="298">+H1033*I1033*$K$6</f>
        <v>0</v>
      </c>
      <c r="L1033" s="127">
        <f t="shared" si="284"/>
        <v>0</v>
      </c>
      <c r="M1033" s="127">
        <f t="shared" ref="M1033:M1096" si="299">+H1033*J1033*$M$6</f>
        <v>0</v>
      </c>
      <c r="N1033" s="127">
        <f t="shared" si="285"/>
        <v>0</v>
      </c>
      <c r="O1033" s="127">
        <f t="shared" si="286"/>
        <v>0</v>
      </c>
      <c r="P1033" s="127">
        <f t="shared" si="287"/>
        <v>0</v>
      </c>
      <c r="Q1033" s="127">
        <f t="shared" si="288"/>
        <v>0</v>
      </c>
      <c r="R1033" s="1">
        <v>0</v>
      </c>
      <c r="S1033" s="127">
        <f t="shared" si="289"/>
        <v>0</v>
      </c>
      <c r="T1033" s="127">
        <f t="shared" ref="T1033:T1096" si="300">K1033-N1033-P1033+R1033</f>
        <v>0</v>
      </c>
      <c r="U1033" s="127">
        <f t="shared" si="290"/>
        <v>0</v>
      </c>
      <c r="W1033" s="127">
        <f t="shared" si="291"/>
        <v>0</v>
      </c>
      <c r="X1033" s="125">
        <f t="shared" si="296"/>
        <v>0</v>
      </c>
      <c r="Y1033" s="125" t="str">
        <f t="shared" ref="Y1033:Y1096" si="301">IF(X1033&gt;=H1033,"ok","too many days")</f>
        <v>ok</v>
      </c>
      <c r="Z1033" s="125" t="str">
        <f t="shared" si="292"/>
        <v>ok</v>
      </c>
      <c r="AA1033" s="125" t="str">
        <f t="shared" si="293"/>
        <v>ok</v>
      </c>
      <c r="AB1033" s="125" t="str">
        <f t="shared" si="294"/>
        <v>ok</v>
      </c>
      <c r="AC1033" s="125" t="str">
        <f t="shared" si="295"/>
        <v>ok</v>
      </c>
    </row>
    <row r="1034" spans="1:29" x14ac:dyDescent="0.2">
      <c r="A1034" s="132">
        <f t="shared" si="297"/>
        <v>1026</v>
      </c>
      <c r="B1034" s="6"/>
      <c r="C1034" s="3"/>
      <c r="D1034" s="3"/>
      <c r="E1034" s="3"/>
      <c r="F1034" s="5"/>
      <c r="G1034" s="5"/>
      <c r="H1034" s="2">
        <v>0</v>
      </c>
      <c r="I1034" s="1">
        <v>0</v>
      </c>
      <c r="J1034" s="1">
        <v>0</v>
      </c>
      <c r="K1034" s="127">
        <f t="shared" si="298"/>
        <v>0</v>
      </c>
      <c r="L1034" s="127">
        <f t="shared" ref="L1034:L1097" si="302">+H1034*I1034*$L$6</f>
        <v>0</v>
      </c>
      <c r="M1034" s="127">
        <f t="shared" si="299"/>
        <v>0</v>
      </c>
      <c r="N1034" s="127">
        <f t="shared" ref="N1034:N1097" si="303">$N$6*H1034*I1034</f>
        <v>0</v>
      </c>
      <c r="O1034" s="127">
        <f t="shared" ref="O1034:O1097" si="304">$O$6*H1034*J1034</f>
        <v>0</v>
      </c>
      <c r="P1034" s="127">
        <f t="shared" ref="P1034:P1097" si="305">IF(F1034=1,+$H1034*$P$6*I1034,0)</f>
        <v>0</v>
      </c>
      <c r="Q1034" s="127">
        <f t="shared" ref="Q1034:Q1097" si="306">IF(F1034=1,+$H1034*$Q$6*J1034,0)</f>
        <v>0</v>
      </c>
      <c r="R1034" s="1">
        <v>0</v>
      </c>
      <c r="S1034" s="127">
        <f t="shared" ref="S1034:S1097" si="307">+K1034+L1034+M1034-N1034-O1034-P1034-Q1034+R1034</f>
        <v>0</v>
      </c>
      <c r="T1034" s="127">
        <f t="shared" si="300"/>
        <v>0</v>
      </c>
      <c r="U1034" s="127">
        <f t="shared" ref="U1034:U1097" si="308">L1034+M1034-O1034-Q1034</f>
        <v>0</v>
      </c>
      <c r="W1034" s="127">
        <f t="shared" ref="W1034:W1097" si="309">$W$6*I1034*H1034+R1034</f>
        <v>0</v>
      </c>
      <c r="X1034" s="125">
        <f t="shared" si="296"/>
        <v>0</v>
      </c>
      <c r="Y1034" s="125" t="str">
        <f t="shared" si="301"/>
        <v>ok</v>
      </c>
      <c r="Z1034" s="125" t="str">
        <f t="shared" ref="Z1034:Z1097" si="310">IF((I1034+J1034)&lt;=1,"ok","adjust FTE")</f>
        <v>ok</v>
      </c>
      <c r="AA1034" s="125" t="str">
        <f t="shared" ref="AA1034:AA1097" si="311">IF($H1034=0,"ok",IF(AND((I1034+J1034)&lt;=1,(I1034+J1034)&lt;&gt;0),"ok","adjust FTE"))</f>
        <v>ok</v>
      </c>
      <c r="AB1034" s="125" t="str">
        <f t="shared" ref="AB1034:AB1097" si="312">IF($H1034=0,"ok",IF((F1034+G1034)=1,"ok","adjust count"))</f>
        <v>ok</v>
      </c>
      <c r="AC1034" s="125" t="str">
        <f t="shared" ref="AC1034:AC1097" si="313">IF(AND(Y1034="ok",Z1034="ok",AA1034="ok",AB1034="ok"),"ok","false")</f>
        <v>ok</v>
      </c>
    </row>
    <row r="1035" spans="1:29" x14ac:dyDescent="0.2">
      <c r="A1035" s="132">
        <f t="shared" si="297"/>
        <v>1027</v>
      </c>
      <c r="B1035" s="6"/>
      <c r="C1035" s="3"/>
      <c r="D1035" s="3"/>
      <c r="E1035" s="3"/>
      <c r="F1035" s="5"/>
      <c r="G1035" s="5"/>
      <c r="H1035" s="2">
        <v>0</v>
      </c>
      <c r="I1035" s="1">
        <v>0</v>
      </c>
      <c r="J1035" s="1">
        <v>0</v>
      </c>
      <c r="K1035" s="127">
        <f t="shared" si="298"/>
        <v>0</v>
      </c>
      <c r="L1035" s="127">
        <f t="shared" si="302"/>
        <v>0</v>
      </c>
      <c r="M1035" s="127">
        <f t="shared" si="299"/>
        <v>0</v>
      </c>
      <c r="N1035" s="127">
        <f t="shared" si="303"/>
        <v>0</v>
      </c>
      <c r="O1035" s="127">
        <f t="shared" si="304"/>
        <v>0</v>
      </c>
      <c r="P1035" s="127">
        <f t="shared" si="305"/>
        <v>0</v>
      </c>
      <c r="Q1035" s="127">
        <f t="shared" si="306"/>
        <v>0</v>
      </c>
      <c r="R1035" s="1">
        <v>0</v>
      </c>
      <c r="S1035" s="127">
        <f t="shared" si="307"/>
        <v>0</v>
      </c>
      <c r="T1035" s="127">
        <f t="shared" si="300"/>
        <v>0</v>
      </c>
      <c r="U1035" s="127">
        <f t="shared" si="308"/>
        <v>0</v>
      </c>
      <c r="W1035" s="127">
        <f t="shared" si="309"/>
        <v>0</v>
      </c>
      <c r="X1035" s="125">
        <f t="shared" si="296"/>
        <v>0</v>
      </c>
      <c r="Y1035" s="125" t="str">
        <f t="shared" si="301"/>
        <v>ok</v>
      </c>
      <c r="Z1035" s="125" t="str">
        <f t="shared" si="310"/>
        <v>ok</v>
      </c>
      <c r="AA1035" s="125" t="str">
        <f t="shared" si="311"/>
        <v>ok</v>
      </c>
      <c r="AB1035" s="125" t="str">
        <f t="shared" si="312"/>
        <v>ok</v>
      </c>
      <c r="AC1035" s="125" t="str">
        <f t="shared" si="313"/>
        <v>ok</v>
      </c>
    </row>
    <row r="1036" spans="1:29" x14ac:dyDescent="0.2">
      <c r="A1036" s="132">
        <f t="shared" si="297"/>
        <v>1028</v>
      </c>
      <c r="B1036" s="6"/>
      <c r="C1036" s="3"/>
      <c r="D1036" s="3"/>
      <c r="E1036" s="3"/>
      <c r="F1036" s="5"/>
      <c r="G1036" s="5"/>
      <c r="H1036" s="2">
        <v>0</v>
      </c>
      <c r="I1036" s="1">
        <v>0</v>
      </c>
      <c r="J1036" s="1">
        <v>0</v>
      </c>
      <c r="K1036" s="127">
        <f t="shared" si="298"/>
        <v>0</v>
      </c>
      <c r="L1036" s="127">
        <f t="shared" si="302"/>
        <v>0</v>
      </c>
      <c r="M1036" s="127">
        <f t="shared" si="299"/>
        <v>0</v>
      </c>
      <c r="N1036" s="127">
        <f t="shared" si="303"/>
        <v>0</v>
      </c>
      <c r="O1036" s="127">
        <f t="shared" si="304"/>
        <v>0</v>
      </c>
      <c r="P1036" s="127">
        <f t="shared" si="305"/>
        <v>0</v>
      </c>
      <c r="Q1036" s="127">
        <f t="shared" si="306"/>
        <v>0</v>
      </c>
      <c r="R1036" s="1">
        <v>0</v>
      </c>
      <c r="S1036" s="127">
        <f t="shared" si="307"/>
        <v>0</v>
      </c>
      <c r="T1036" s="127">
        <f t="shared" si="300"/>
        <v>0</v>
      </c>
      <c r="U1036" s="127">
        <f t="shared" si="308"/>
        <v>0</v>
      </c>
      <c r="W1036" s="127">
        <f t="shared" si="309"/>
        <v>0</v>
      </c>
      <c r="X1036" s="125">
        <f t="shared" si="296"/>
        <v>0</v>
      </c>
      <c r="Y1036" s="125" t="str">
        <f t="shared" si="301"/>
        <v>ok</v>
      </c>
      <c r="Z1036" s="125" t="str">
        <f t="shared" si="310"/>
        <v>ok</v>
      </c>
      <c r="AA1036" s="125" t="str">
        <f t="shared" si="311"/>
        <v>ok</v>
      </c>
      <c r="AB1036" s="125" t="str">
        <f t="shared" si="312"/>
        <v>ok</v>
      </c>
      <c r="AC1036" s="125" t="str">
        <f t="shared" si="313"/>
        <v>ok</v>
      </c>
    </row>
    <row r="1037" spans="1:29" x14ac:dyDescent="0.2">
      <c r="A1037" s="132">
        <f t="shared" si="297"/>
        <v>1029</v>
      </c>
      <c r="B1037" s="6"/>
      <c r="C1037" s="3"/>
      <c r="D1037" s="3"/>
      <c r="E1037" s="3"/>
      <c r="F1037" s="5"/>
      <c r="G1037" s="5"/>
      <c r="H1037" s="2">
        <v>0</v>
      </c>
      <c r="I1037" s="1">
        <v>0</v>
      </c>
      <c r="J1037" s="1">
        <v>0</v>
      </c>
      <c r="K1037" s="127">
        <f t="shared" si="298"/>
        <v>0</v>
      </c>
      <c r="L1037" s="127">
        <f t="shared" si="302"/>
        <v>0</v>
      </c>
      <c r="M1037" s="127">
        <f t="shared" si="299"/>
        <v>0</v>
      </c>
      <c r="N1037" s="127">
        <f t="shared" si="303"/>
        <v>0</v>
      </c>
      <c r="O1037" s="127">
        <f t="shared" si="304"/>
        <v>0</v>
      </c>
      <c r="P1037" s="127">
        <f t="shared" si="305"/>
        <v>0</v>
      </c>
      <c r="Q1037" s="127">
        <f t="shared" si="306"/>
        <v>0</v>
      </c>
      <c r="R1037" s="1">
        <v>0</v>
      </c>
      <c r="S1037" s="127">
        <f t="shared" si="307"/>
        <v>0</v>
      </c>
      <c r="T1037" s="127">
        <f t="shared" si="300"/>
        <v>0</v>
      </c>
      <c r="U1037" s="127">
        <f t="shared" si="308"/>
        <v>0</v>
      </c>
      <c r="W1037" s="127">
        <f t="shared" si="309"/>
        <v>0</v>
      </c>
      <c r="X1037" s="125">
        <f t="shared" si="296"/>
        <v>0</v>
      </c>
      <c r="Y1037" s="125" t="str">
        <f t="shared" si="301"/>
        <v>ok</v>
      </c>
      <c r="Z1037" s="125" t="str">
        <f t="shared" si="310"/>
        <v>ok</v>
      </c>
      <c r="AA1037" s="125" t="str">
        <f t="shared" si="311"/>
        <v>ok</v>
      </c>
      <c r="AB1037" s="125" t="str">
        <f t="shared" si="312"/>
        <v>ok</v>
      </c>
      <c r="AC1037" s="125" t="str">
        <f t="shared" si="313"/>
        <v>ok</v>
      </c>
    </row>
    <row r="1038" spans="1:29" x14ac:dyDescent="0.2">
      <c r="A1038" s="132">
        <f t="shared" si="297"/>
        <v>1030</v>
      </c>
      <c r="B1038" s="6"/>
      <c r="C1038" s="3"/>
      <c r="D1038" s="3"/>
      <c r="E1038" s="3"/>
      <c r="F1038" s="5"/>
      <c r="G1038" s="5"/>
      <c r="H1038" s="2">
        <v>0</v>
      </c>
      <c r="I1038" s="1">
        <v>0</v>
      </c>
      <c r="J1038" s="1">
        <v>0</v>
      </c>
      <c r="K1038" s="127">
        <f t="shared" si="298"/>
        <v>0</v>
      </c>
      <c r="L1038" s="127">
        <f t="shared" si="302"/>
        <v>0</v>
      </c>
      <c r="M1038" s="127">
        <f t="shared" si="299"/>
        <v>0</v>
      </c>
      <c r="N1038" s="127">
        <f t="shared" si="303"/>
        <v>0</v>
      </c>
      <c r="O1038" s="127">
        <f t="shared" si="304"/>
        <v>0</v>
      </c>
      <c r="P1038" s="127">
        <f t="shared" si="305"/>
        <v>0</v>
      </c>
      <c r="Q1038" s="127">
        <f t="shared" si="306"/>
        <v>0</v>
      </c>
      <c r="R1038" s="1">
        <v>0</v>
      </c>
      <c r="S1038" s="127">
        <f t="shared" si="307"/>
        <v>0</v>
      </c>
      <c r="T1038" s="127">
        <f t="shared" si="300"/>
        <v>0</v>
      </c>
      <c r="U1038" s="127">
        <f t="shared" si="308"/>
        <v>0</v>
      </c>
      <c r="W1038" s="127">
        <f t="shared" si="309"/>
        <v>0</v>
      </c>
      <c r="X1038" s="125">
        <f t="shared" si="296"/>
        <v>0</v>
      </c>
      <c r="Y1038" s="125" t="str">
        <f t="shared" si="301"/>
        <v>ok</v>
      </c>
      <c r="Z1038" s="125" t="str">
        <f t="shared" si="310"/>
        <v>ok</v>
      </c>
      <c r="AA1038" s="125" t="str">
        <f t="shared" si="311"/>
        <v>ok</v>
      </c>
      <c r="AB1038" s="125" t="str">
        <f t="shared" si="312"/>
        <v>ok</v>
      </c>
      <c r="AC1038" s="125" t="str">
        <f t="shared" si="313"/>
        <v>ok</v>
      </c>
    </row>
    <row r="1039" spans="1:29" x14ac:dyDescent="0.2">
      <c r="A1039" s="132">
        <f t="shared" si="297"/>
        <v>1031</v>
      </c>
      <c r="B1039" s="6"/>
      <c r="C1039" s="3"/>
      <c r="D1039" s="3"/>
      <c r="E1039" s="3"/>
      <c r="F1039" s="5"/>
      <c r="G1039" s="5"/>
      <c r="H1039" s="2">
        <v>0</v>
      </c>
      <c r="I1039" s="1">
        <v>0</v>
      </c>
      <c r="J1039" s="1">
        <v>0</v>
      </c>
      <c r="K1039" s="127">
        <f t="shared" si="298"/>
        <v>0</v>
      </c>
      <c r="L1039" s="127">
        <f t="shared" si="302"/>
        <v>0</v>
      </c>
      <c r="M1039" s="127">
        <f t="shared" si="299"/>
        <v>0</v>
      </c>
      <c r="N1039" s="127">
        <f t="shared" si="303"/>
        <v>0</v>
      </c>
      <c r="O1039" s="127">
        <f t="shared" si="304"/>
        <v>0</v>
      </c>
      <c r="P1039" s="127">
        <f t="shared" si="305"/>
        <v>0</v>
      </c>
      <c r="Q1039" s="127">
        <f t="shared" si="306"/>
        <v>0</v>
      </c>
      <c r="R1039" s="1">
        <v>0</v>
      </c>
      <c r="S1039" s="127">
        <f t="shared" si="307"/>
        <v>0</v>
      </c>
      <c r="T1039" s="127">
        <f t="shared" si="300"/>
        <v>0</v>
      </c>
      <c r="U1039" s="127">
        <f t="shared" si="308"/>
        <v>0</v>
      </c>
      <c r="W1039" s="127">
        <f t="shared" si="309"/>
        <v>0</v>
      </c>
      <c r="X1039" s="125">
        <f t="shared" si="296"/>
        <v>0</v>
      </c>
      <c r="Y1039" s="125" t="str">
        <f t="shared" si="301"/>
        <v>ok</v>
      </c>
      <c r="Z1039" s="125" t="str">
        <f t="shared" si="310"/>
        <v>ok</v>
      </c>
      <c r="AA1039" s="125" t="str">
        <f t="shared" si="311"/>
        <v>ok</v>
      </c>
      <c r="AB1039" s="125" t="str">
        <f t="shared" si="312"/>
        <v>ok</v>
      </c>
      <c r="AC1039" s="125" t="str">
        <f t="shared" si="313"/>
        <v>ok</v>
      </c>
    </row>
    <row r="1040" spans="1:29" x14ac:dyDescent="0.2">
      <c r="A1040" s="132">
        <f t="shared" si="297"/>
        <v>1032</v>
      </c>
      <c r="B1040" s="6"/>
      <c r="C1040" s="3"/>
      <c r="D1040" s="3"/>
      <c r="E1040" s="3"/>
      <c r="F1040" s="5"/>
      <c r="G1040" s="5"/>
      <c r="H1040" s="2">
        <v>0</v>
      </c>
      <c r="I1040" s="1">
        <v>0</v>
      </c>
      <c r="J1040" s="1">
        <v>0</v>
      </c>
      <c r="K1040" s="127">
        <f t="shared" si="298"/>
        <v>0</v>
      </c>
      <c r="L1040" s="127">
        <f t="shared" si="302"/>
        <v>0</v>
      </c>
      <c r="M1040" s="127">
        <f t="shared" si="299"/>
        <v>0</v>
      </c>
      <c r="N1040" s="127">
        <f t="shared" si="303"/>
        <v>0</v>
      </c>
      <c r="O1040" s="127">
        <f t="shared" si="304"/>
        <v>0</v>
      </c>
      <c r="P1040" s="127">
        <f t="shared" si="305"/>
        <v>0</v>
      </c>
      <c r="Q1040" s="127">
        <f t="shared" si="306"/>
        <v>0</v>
      </c>
      <c r="R1040" s="1">
        <v>0</v>
      </c>
      <c r="S1040" s="127">
        <f t="shared" si="307"/>
        <v>0</v>
      </c>
      <c r="T1040" s="127">
        <f t="shared" si="300"/>
        <v>0</v>
      </c>
      <c r="U1040" s="127">
        <f t="shared" si="308"/>
        <v>0</v>
      </c>
      <c r="W1040" s="127">
        <f t="shared" si="309"/>
        <v>0</v>
      </c>
      <c r="X1040" s="125">
        <f t="shared" si="296"/>
        <v>0</v>
      </c>
      <c r="Y1040" s="125" t="str">
        <f t="shared" si="301"/>
        <v>ok</v>
      </c>
      <c r="Z1040" s="125" t="str">
        <f t="shared" si="310"/>
        <v>ok</v>
      </c>
      <c r="AA1040" s="125" t="str">
        <f t="shared" si="311"/>
        <v>ok</v>
      </c>
      <c r="AB1040" s="125" t="str">
        <f t="shared" si="312"/>
        <v>ok</v>
      </c>
      <c r="AC1040" s="125" t="str">
        <f t="shared" si="313"/>
        <v>ok</v>
      </c>
    </row>
    <row r="1041" spans="1:29" x14ac:dyDescent="0.2">
      <c r="A1041" s="132">
        <f t="shared" si="297"/>
        <v>1033</v>
      </c>
      <c r="B1041" s="6"/>
      <c r="C1041" s="3"/>
      <c r="D1041" s="3"/>
      <c r="E1041" s="3"/>
      <c r="F1041" s="5"/>
      <c r="G1041" s="5"/>
      <c r="H1041" s="2">
        <v>0</v>
      </c>
      <c r="I1041" s="1">
        <v>0</v>
      </c>
      <c r="J1041" s="1">
        <v>0</v>
      </c>
      <c r="K1041" s="127">
        <f t="shared" si="298"/>
        <v>0</v>
      </c>
      <c r="L1041" s="127">
        <f t="shared" si="302"/>
        <v>0</v>
      </c>
      <c r="M1041" s="127">
        <f t="shared" si="299"/>
        <v>0</v>
      </c>
      <c r="N1041" s="127">
        <f t="shared" si="303"/>
        <v>0</v>
      </c>
      <c r="O1041" s="127">
        <f t="shared" si="304"/>
        <v>0</v>
      </c>
      <c r="P1041" s="127">
        <f t="shared" si="305"/>
        <v>0</v>
      </c>
      <c r="Q1041" s="127">
        <f t="shared" si="306"/>
        <v>0</v>
      </c>
      <c r="R1041" s="1">
        <v>0</v>
      </c>
      <c r="S1041" s="127">
        <f t="shared" si="307"/>
        <v>0</v>
      </c>
      <c r="T1041" s="127">
        <f t="shared" si="300"/>
        <v>0</v>
      </c>
      <c r="U1041" s="127">
        <f t="shared" si="308"/>
        <v>0</v>
      </c>
      <c r="W1041" s="127">
        <f t="shared" si="309"/>
        <v>0</v>
      </c>
      <c r="X1041" s="125">
        <f t="shared" si="296"/>
        <v>0</v>
      </c>
      <c r="Y1041" s="125" t="str">
        <f t="shared" si="301"/>
        <v>ok</v>
      </c>
      <c r="Z1041" s="125" t="str">
        <f t="shared" si="310"/>
        <v>ok</v>
      </c>
      <c r="AA1041" s="125" t="str">
        <f t="shared" si="311"/>
        <v>ok</v>
      </c>
      <c r="AB1041" s="125" t="str">
        <f t="shared" si="312"/>
        <v>ok</v>
      </c>
      <c r="AC1041" s="125" t="str">
        <f t="shared" si="313"/>
        <v>ok</v>
      </c>
    </row>
    <row r="1042" spans="1:29" x14ac:dyDescent="0.2">
      <c r="A1042" s="132">
        <f t="shared" si="297"/>
        <v>1034</v>
      </c>
      <c r="B1042" s="6"/>
      <c r="C1042" s="3"/>
      <c r="D1042" s="3"/>
      <c r="E1042" s="3"/>
      <c r="F1042" s="5"/>
      <c r="G1042" s="5"/>
      <c r="H1042" s="2">
        <v>0</v>
      </c>
      <c r="I1042" s="1">
        <v>0</v>
      </c>
      <c r="J1042" s="1">
        <v>0</v>
      </c>
      <c r="K1042" s="127">
        <f t="shared" si="298"/>
        <v>0</v>
      </c>
      <c r="L1042" s="127">
        <f t="shared" si="302"/>
        <v>0</v>
      </c>
      <c r="M1042" s="127">
        <f t="shared" si="299"/>
        <v>0</v>
      </c>
      <c r="N1042" s="127">
        <f t="shared" si="303"/>
        <v>0</v>
      </c>
      <c r="O1042" s="127">
        <f t="shared" si="304"/>
        <v>0</v>
      </c>
      <c r="P1042" s="127">
        <f t="shared" si="305"/>
        <v>0</v>
      </c>
      <c r="Q1042" s="127">
        <f t="shared" si="306"/>
        <v>0</v>
      </c>
      <c r="R1042" s="1">
        <v>0</v>
      </c>
      <c r="S1042" s="127">
        <f t="shared" si="307"/>
        <v>0</v>
      </c>
      <c r="T1042" s="127">
        <f t="shared" si="300"/>
        <v>0</v>
      </c>
      <c r="U1042" s="127">
        <f t="shared" si="308"/>
        <v>0</v>
      </c>
      <c r="W1042" s="127">
        <f t="shared" si="309"/>
        <v>0</v>
      </c>
      <c r="X1042" s="125">
        <f t="shared" si="296"/>
        <v>0</v>
      </c>
      <c r="Y1042" s="125" t="str">
        <f t="shared" si="301"/>
        <v>ok</v>
      </c>
      <c r="Z1042" s="125" t="str">
        <f t="shared" si="310"/>
        <v>ok</v>
      </c>
      <c r="AA1042" s="125" t="str">
        <f t="shared" si="311"/>
        <v>ok</v>
      </c>
      <c r="AB1042" s="125" t="str">
        <f t="shared" si="312"/>
        <v>ok</v>
      </c>
      <c r="AC1042" s="125" t="str">
        <f t="shared" si="313"/>
        <v>ok</v>
      </c>
    </row>
    <row r="1043" spans="1:29" x14ac:dyDescent="0.2">
      <c r="A1043" s="132">
        <f t="shared" si="297"/>
        <v>1035</v>
      </c>
      <c r="B1043" s="6"/>
      <c r="C1043" s="3"/>
      <c r="D1043" s="3"/>
      <c r="E1043" s="3"/>
      <c r="F1043" s="5"/>
      <c r="G1043" s="5"/>
      <c r="H1043" s="2">
        <v>0</v>
      </c>
      <c r="I1043" s="1">
        <v>0</v>
      </c>
      <c r="J1043" s="1">
        <v>0</v>
      </c>
      <c r="K1043" s="127">
        <f t="shared" si="298"/>
        <v>0</v>
      </c>
      <c r="L1043" s="127">
        <f t="shared" si="302"/>
        <v>0</v>
      </c>
      <c r="M1043" s="127">
        <f t="shared" si="299"/>
        <v>0</v>
      </c>
      <c r="N1043" s="127">
        <f t="shared" si="303"/>
        <v>0</v>
      </c>
      <c r="O1043" s="127">
        <f t="shared" si="304"/>
        <v>0</v>
      </c>
      <c r="P1043" s="127">
        <f t="shared" si="305"/>
        <v>0</v>
      </c>
      <c r="Q1043" s="127">
        <f t="shared" si="306"/>
        <v>0</v>
      </c>
      <c r="R1043" s="1">
        <v>0</v>
      </c>
      <c r="S1043" s="127">
        <f t="shared" si="307"/>
        <v>0</v>
      </c>
      <c r="T1043" s="127">
        <f t="shared" si="300"/>
        <v>0</v>
      </c>
      <c r="U1043" s="127">
        <f t="shared" si="308"/>
        <v>0</v>
      </c>
      <c r="W1043" s="127">
        <f t="shared" si="309"/>
        <v>0</v>
      </c>
      <c r="X1043" s="125">
        <f t="shared" si="296"/>
        <v>0</v>
      </c>
      <c r="Y1043" s="125" t="str">
        <f t="shared" si="301"/>
        <v>ok</v>
      </c>
      <c r="Z1043" s="125" t="str">
        <f t="shared" si="310"/>
        <v>ok</v>
      </c>
      <c r="AA1043" s="125" t="str">
        <f t="shared" si="311"/>
        <v>ok</v>
      </c>
      <c r="AB1043" s="125" t="str">
        <f t="shared" si="312"/>
        <v>ok</v>
      </c>
      <c r="AC1043" s="125" t="str">
        <f t="shared" si="313"/>
        <v>ok</v>
      </c>
    </row>
    <row r="1044" spans="1:29" x14ac:dyDescent="0.2">
      <c r="A1044" s="132">
        <f t="shared" si="297"/>
        <v>1036</v>
      </c>
      <c r="B1044" s="6"/>
      <c r="C1044" s="3"/>
      <c r="D1044" s="3"/>
      <c r="E1044" s="3"/>
      <c r="F1044" s="5"/>
      <c r="G1044" s="5"/>
      <c r="H1044" s="2">
        <v>0</v>
      </c>
      <c r="I1044" s="1">
        <v>0</v>
      </c>
      <c r="J1044" s="1">
        <v>0</v>
      </c>
      <c r="K1044" s="127">
        <f t="shared" si="298"/>
        <v>0</v>
      </c>
      <c r="L1044" s="127">
        <f t="shared" si="302"/>
        <v>0</v>
      </c>
      <c r="M1044" s="127">
        <f t="shared" si="299"/>
        <v>0</v>
      </c>
      <c r="N1044" s="127">
        <f t="shared" si="303"/>
        <v>0</v>
      </c>
      <c r="O1044" s="127">
        <f t="shared" si="304"/>
        <v>0</v>
      </c>
      <c r="P1044" s="127">
        <f t="shared" si="305"/>
        <v>0</v>
      </c>
      <c r="Q1044" s="127">
        <f t="shared" si="306"/>
        <v>0</v>
      </c>
      <c r="R1044" s="1">
        <v>0</v>
      </c>
      <c r="S1044" s="127">
        <f t="shared" si="307"/>
        <v>0</v>
      </c>
      <c r="T1044" s="127">
        <f t="shared" si="300"/>
        <v>0</v>
      </c>
      <c r="U1044" s="127">
        <f t="shared" si="308"/>
        <v>0</v>
      </c>
      <c r="W1044" s="127">
        <f t="shared" si="309"/>
        <v>0</v>
      </c>
      <c r="X1044" s="125">
        <f t="shared" si="296"/>
        <v>0</v>
      </c>
      <c r="Y1044" s="125" t="str">
        <f t="shared" si="301"/>
        <v>ok</v>
      </c>
      <c r="Z1044" s="125" t="str">
        <f t="shared" si="310"/>
        <v>ok</v>
      </c>
      <c r="AA1044" s="125" t="str">
        <f t="shared" si="311"/>
        <v>ok</v>
      </c>
      <c r="AB1044" s="125" t="str">
        <f t="shared" si="312"/>
        <v>ok</v>
      </c>
      <c r="AC1044" s="125" t="str">
        <f t="shared" si="313"/>
        <v>ok</v>
      </c>
    </row>
    <row r="1045" spans="1:29" x14ac:dyDescent="0.2">
      <c r="A1045" s="132">
        <f t="shared" si="297"/>
        <v>1037</v>
      </c>
      <c r="B1045" s="6"/>
      <c r="C1045" s="3"/>
      <c r="D1045" s="3"/>
      <c r="E1045" s="3"/>
      <c r="F1045" s="5"/>
      <c r="G1045" s="5"/>
      <c r="H1045" s="2">
        <v>0</v>
      </c>
      <c r="I1045" s="1">
        <v>0</v>
      </c>
      <c r="J1045" s="1">
        <v>0</v>
      </c>
      <c r="K1045" s="127">
        <f t="shared" si="298"/>
        <v>0</v>
      </c>
      <c r="L1045" s="127">
        <f t="shared" si="302"/>
        <v>0</v>
      </c>
      <c r="M1045" s="127">
        <f t="shared" si="299"/>
        <v>0</v>
      </c>
      <c r="N1045" s="127">
        <f t="shared" si="303"/>
        <v>0</v>
      </c>
      <c r="O1045" s="127">
        <f t="shared" si="304"/>
        <v>0</v>
      </c>
      <c r="P1045" s="127">
        <f t="shared" si="305"/>
        <v>0</v>
      </c>
      <c r="Q1045" s="127">
        <f t="shared" si="306"/>
        <v>0</v>
      </c>
      <c r="R1045" s="1">
        <v>0</v>
      </c>
      <c r="S1045" s="127">
        <f t="shared" si="307"/>
        <v>0</v>
      </c>
      <c r="T1045" s="127">
        <f t="shared" si="300"/>
        <v>0</v>
      </c>
      <c r="U1045" s="127">
        <f t="shared" si="308"/>
        <v>0</v>
      </c>
      <c r="W1045" s="127">
        <f t="shared" si="309"/>
        <v>0</v>
      </c>
      <c r="X1045" s="125">
        <f t="shared" si="296"/>
        <v>0</v>
      </c>
      <c r="Y1045" s="125" t="str">
        <f t="shared" si="301"/>
        <v>ok</v>
      </c>
      <c r="Z1045" s="125" t="str">
        <f t="shared" si="310"/>
        <v>ok</v>
      </c>
      <c r="AA1045" s="125" t="str">
        <f t="shared" si="311"/>
        <v>ok</v>
      </c>
      <c r="AB1045" s="125" t="str">
        <f t="shared" si="312"/>
        <v>ok</v>
      </c>
      <c r="AC1045" s="125" t="str">
        <f t="shared" si="313"/>
        <v>ok</v>
      </c>
    </row>
    <row r="1046" spans="1:29" x14ac:dyDescent="0.2">
      <c r="A1046" s="132">
        <f t="shared" si="297"/>
        <v>1038</v>
      </c>
      <c r="B1046" s="6"/>
      <c r="C1046" s="3"/>
      <c r="D1046" s="3"/>
      <c r="E1046" s="3"/>
      <c r="F1046" s="5"/>
      <c r="G1046" s="5"/>
      <c r="H1046" s="2">
        <v>0</v>
      </c>
      <c r="I1046" s="1">
        <v>0</v>
      </c>
      <c r="J1046" s="1">
        <v>0</v>
      </c>
      <c r="K1046" s="127">
        <f t="shared" si="298"/>
        <v>0</v>
      </c>
      <c r="L1046" s="127">
        <f t="shared" si="302"/>
        <v>0</v>
      </c>
      <c r="M1046" s="127">
        <f t="shared" si="299"/>
        <v>0</v>
      </c>
      <c r="N1046" s="127">
        <f t="shared" si="303"/>
        <v>0</v>
      </c>
      <c r="O1046" s="127">
        <f t="shared" si="304"/>
        <v>0</v>
      </c>
      <c r="P1046" s="127">
        <f t="shared" si="305"/>
        <v>0</v>
      </c>
      <c r="Q1046" s="127">
        <f t="shared" si="306"/>
        <v>0</v>
      </c>
      <c r="R1046" s="1">
        <v>0</v>
      </c>
      <c r="S1046" s="127">
        <f t="shared" si="307"/>
        <v>0</v>
      </c>
      <c r="T1046" s="127">
        <f t="shared" si="300"/>
        <v>0</v>
      </c>
      <c r="U1046" s="127">
        <f t="shared" si="308"/>
        <v>0</v>
      </c>
      <c r="W1046" s="127">
        <f t="shared" si="309"/>
        <v>0</v>
      </c>
      <c r="X1046" s="125">
        <f t="shared" si="296"/>
        <v>0</v>
      </c>
      <c r="Y1046" s="125" t="str">
        <f t="shared" si="301"/>
        <v>ok</v>
      </c>
      <c r="Z1046" s="125" t="str">
        <f t="shared" si="310"/>
        <v>ok</v>
      </c>
      <c r="AA1046" s="125" t="str">
        <f t="shared" si="311"/>
        <v>ok</v>
      </c>
      <c r="AB1046" s="125" t="str">
        <f t="shared" si="312"/>
        <v>ok</v>
      </c>
      <c r="AC1046" s="125" t="str">
        <f t="shared" si="313"/>
        <v>ok</v>
      </c>
    </row>
    <row r="1047" spans="1:29" x14ac:dyDescent="0.2">
      <c r="A1047" s="132">
        <f t="shared" si="297"/>
        <v>1039</v>
      </c>
      <c r="B1047" s="6"/>
      <c r="C1047" s="3"/>
      <c r="D1047" s="3"/>
      <c r="E1047" s="3"/>
      <c r="F1047" s="5"/>
      <c r="G1047" s="5"/>
      <c r="H1047" s="2">
        <v>0</v>
      </c>
      <c r="I1047" s="1">
        <v>0</v>
      </c>
      <c r="J1047" s="1">
        <v>0</v>
      </c>
      <c r="K1047" s="127">
        <f t="shared" si="298"/>
        <v>0</v>
      </c>
      <c r="L1047" s="127">
        <f t="shared" si="302"/>
        <v>0</v>
      </c>
      <c r="M1047" s="127">
        <f t="shared" si="299"/>
        <v>0</v>
      </c>
      <c r="N1047" s="127">
        <f t="shared" si="303"/>
        <v>0</v>
      </c>
      <c r="O1047" s="127">
        <f t="shared" si="304"/>
        <v>0</v>
      </c>
      <c r="P1047" s="127">
        <f t="shared" si="305"/>
        <v>0</v>
      </c>
      <c r="Q1047" s="127">
        <f t="shared" si="306"/>
        <v>0</v>
      </c>
      <c r="R1047" s="1">
        <v>0</v>
      </c>
      <c r="S1047" s="127">
        <f t="shared" si="307"/>
        <v>0</v>
      </c>
      <c r="T1047" s="127">
        <f t="shared" si="300"/>
        <v>0</v>
      </c>
      <c r="U1047" s="127">
        <f t="shared" si="308"/>
        <v>0</v>
      </c>
      <c r="W1047" s="127">
        <f t="shared" si="309"/>
        <v>0</v>
      </c>
      <c r="X1047" s="125">
        <f t="shared" ref="X1047:X1110" si="314">NETWORKDAYS(D1047,E1047)</f>
        <v>0</v>
      </c>
      <c r="Y1047" s="125" t="str">
        <f t="shared" si="301"/>
        <v>ok</v>
      </c>
      <c r="Z1047" s="125" t="str">
        <f t="shared" si="310"/>
        <v>ok</v>
      </c>
      <c r="AA1047" s="125" t="str">
        <f t="shared" si="311"/>
        <v>ok</v>
      </c>
      <c r="AB1047" s="125" t="str">
        <f t="shared" si="312"/>
        <v>ok</v>
      </c>
      <c r="AC1047" s="125" t="str">
        <f t="shared" si="313"/>
        <v>ok</v>
      </c>
    </row>
    <row r="1048" spans="1:29" x14ac:dyDescent="0.2">
      <c r="A1048" s="132">
        <f t="shared" si="297"/>
        <v>1040</v>
      </c>
      <c r="B1048" s="6"/>
      <c r="C1048" s="3"/>
      <c r="D1048" s="3"/>
      <c r="E1048" s="3"/>
      <c r="F1048" s="5"/>
      <c r="G1048" s="5"/>
      <c r="H1048" s="2">
        <v>0</v>
      </c>
      <c r="I1048" s="1">
        <v>0</v>
      </c>
      <c r="J1048" s="1">
        <v>0</v>
      </c>
      <c r="K1048" s="127">
        <f t="shared" si="298"/>
        <v>0</v>
      </c>
      <c r="L1048" s="127">
        <f t="shared" si="302"/>
        <v>0</v>
      </c>
      <c r="M1048" s="127">
        <f t="shared" si="299"/>
        <v>0</v>
      </c>
      <c r="N1048" s="127">
        <f t="shared" si="303"/>
        <v>0</v>
      </c>
      <c r="O1048" s="127">
        <f t="shared" si="304"/>
        <v>0</v>
      </c>
      <c r="P1048" s="127">
        <f t="shared" si="305"/>
        <v>0</v>
      </c>
      <c r="Q1048" s="127">
        <f t="shared" si="306"/>
        <v>0</v>
      </c>
      <c r="R1048" s="1">
        <v>0</v>
      </c>
      <c r="S1048" s="127">
        <f t="shared" si="307"/>
        <v>0</v>
      </c>
      <c r="T1048" s="127">
        <f t="shared" si="300"/>
        <v>0</v>
      </c>
      <c r="U1048" s="127">
        <f t="shared" si="308"/>
        <v>0</v>
      </c>
      <c r="W1048" s="127">
        <f t="shared" si="309"/>
        <v>0</v>
      </c>
      <c r="X1048" s="125">
        <f t="shared" si="314"/>
        <v>0</v>
      </c>
      <c r="Y1048" s="125" t="str">
        <f t="shared" si="301"/>
        <v>ok</v>
      </c>
      <c r="Z1048" s="125" t="str">
        <f t="shared" si="310"/>
        <v>ok</v>
      </c>
      <c r="AA1048" s="125" t="str">
        <f t="shared" si="311"/>
        <v>ok</v>
      </c>
      <c r="AB1048" s="125" t="str">
        <f t="shared" si="312"/>
        <v>ok</v>
      </c>
      <c r="AC1048" s="125" t="str">
        <f t="shared" si="313"/>
        <v>ok</v>
      </c>
    </row>
    <row r="1049" spans="1:29" x14ac:dyDescent="0.2">
      <c r="A1049" s="132">
        <f t="shared" si="297"/>
        <v>1041</v>
      </c>
      <c r="B1049" s="6"/>
      <c r="C1049" s="3"/>
      <c r="D1049" s="3"/>
      <c r="E1049" s="3"/>
      <c r="F1049" s="5"/>
      <c r="G1049" s="5"/>
      <c r="H1049" s="2">
        <v>0</v>
      </c>
      <c r="I1049" s="1">
        <v>0</v>
      </c>
      <c r="J1049" s="1">
        <v>0</v>
      </c>
      <c r="K1049" s="127">
        <f t="shared" si="298"/>
        <v>0</v>
      </c>
      <c r="L1049" s="127">
        <f t="shared" si="302"/>
        <v>0</v>
      </c>
      <c r="M1049" s="127">
        <f t="shared" si="299"/>
        <v>0</v>
      </c>
      <c r="N1049" s="127">
        <f t="shared" si="303"/>
        <v>0</v>
      </c>
      <c r="O1049" s="127">
        <f t="shared" si="304"/>
        <v>0</v>
      </c>
      <c r="P1049" s="127">
        <f t="shared" si="305"/>
        <v>0</v>
      </c>
      <c r="Q1049" s="127">
        <f t="shared" si="306"/>
        <v>0</v>
      </c>
      <c r="R1049" s="1">
        <v>0</v>
      </c>
      <c r="S1049" s="127">
        <f t="shared" si="307"/>
        <v>0</v>
      </c>
      <c r="T1049" s="127">
        <f t="shared" si="300"/>
        <v>0</v>
      </c>
      <c r="U1049" s="127">
        <f t="shared" si="308"/>
        <v>0</v>
      </c>
      <c r="W1049" s="127">
        <f t="shared" si="309"/>
        <v>0</v>
      </c>
      <c r="X1049" s="125">
        <f t="shared" si="314"/>
        <v>0</v>
      </c>
      <c r="Y1049" s="125" t="str">
        <f t="shared" si="301"/>
        <v>ok</v>
      </c>
      <c r="Z1049" s="125" t="str">
        <f t="shared" si="310"/>
        <v>ok</v>
      </c>
      <c r="AA1049" s="125" t="str">
        <f t="shared" si="311"/>
        <v>ok</v>
      </c>
      <c r="AB1049" s="125" t="str">
        <f t="shared" si="312"/>
        <v>ok</v>
      </c>
      <c r="AC1049" s="125" t="str">
        <f t="shared" si="313"/>
        <v>ok</v>
      </c>
    </row>
    <row r="1050" spans="1:29" x14ac:dyDescent="0.2">
      <c r="A1050" s="132">
        <f t="shared" si="297"/>
        <v>1042</v>
      </c>
      <c r="B1050" s="6"/>
      <c r="C1050" s="3"/>
      <c r="D1050" s="3"/>
      <c r="E1050" s="3"/>
      <c r="F1050" s="5"/>
      <c r="G1050" s="5"/>
      <c r="H1050" s="2">
        <v>0</v>
      </c>
      <c r="I1050" s="1">
        <v>0</v>
      </c>
      <c r="J1050" s="1">
        <v>0</v>
      </c>
      <c r="K1050" s="127">
        <f t="shared" si="298"/>
        <v>0</v>
      </c>
      <c r="L1050" s="127">
        <f t="shared" si="302"/>
        <v>0</v>
      </c>
      <c r="M1050" s="127">
        <f t="shared" si="299"/>
        <v>0</v>
      </c>
      <c r="N1050" s="127">
        <f t="shared" si="303"/>
        <v>0</v>
      </c>
      <c r="O1050" s="127">
        <f t="shared" si="304"/>
        <v>0</v>
      </c>
      <c r="P1050" s="127">
        <f t="shared" si="305"/>
        <v>0</v>
      </c>
      <c r="Q1050" s="127">
        <f t="shared" si="306"/>
        <v>0</v>
      </c>
      <c r="R1050" s="1">
        <v>0</v>
      </c>
      <c r="S1050" s="127">
        <f t="shared" si="307"/>
        <v>0</v>
      </c>
      <c r="T1050" s="127">
        <f t="shared" si="300"/>
        <v>0</v>
      </c>
      <c r="U1050" s="127">
        <f t="shared" si="308"/>
        <v>0</v>
      </c>
      <c r="W1050" s="127">
        <f t="shared" si="309"/>
        <v>0</v>
      </c>
      <c r="X1050" s="125">
        <f t="shared" si="314"/>
        <v>0</v>
      </c>
      <c r="Y1050" s="125" t="str">
        <f t="shared" si="301"/>
        <v>ok</v>
      </c>
      <c r="Z1050" s="125" t="str">
        <f t="shared" si="310"/>
        <v>ok</v>
      </c>
      <c r="AA1050" s="125" t="str">
        <f t="shared" si="311"/>
        <v>ok</v>
      </c>
      <c r="AB1050" s="125" t="str">
        <f t="shared" si="312"/>
        <v>ok</v>
      </c>
      <c r="AC1050" s="125" t="str">
        <f t="shared" si="313"/>
        <v>ok</v>
      </c>
    </row>
    <row r="1051" spans="1:29" x14ac:dyDescent="0.2">
      <c r="A1051" s="132">
        <f t="shared" si="297"/>
        <v>1043</v>
      </c>
      <c r="B1051" s="6"/>
      <c r="C1051" s="3"/>
      <c r="D1051" s="3"/>
      <c r="E1051" s="3"/>
      <c r="F1051" s="5"/>
      <c r="G1051" s="5"/>
      <c r="H1051" s="2">
        <v>0</v>
      </c>
      <c r="I1051" s="1">
        <v>0</v>
      </c>
      <c r="J1051" s="1">
        <v>0</v>
      </c>
      <c r="K1051" s="127">
        <f t="shared" si="298"/>
        <v>0</v>
      </c>
      <c r="L1051" s="127">
        <f t="shared" si="302"/>
        <v>0</v>
      </c>
      <c r="M1051" s="127">
        <f t="shared" si="299"/>
        <v>0</v>
      </c>
      <c r="N1051" s="127">
        <f t="shared" si="303"/>
        <v>0</v>
      </c>
      <c r="O1051" s="127">
        <f t="shared" si="304"/>
        <v>0</v>
      </c>
      <c r="P1051" s="127">
        <f t="shared" si="305"/>
        <v>0</v>
      </c>
      <c r="Q1051" s="127">
        <f t="shared" si="306"/>
        <v>0</v>
      </c>
      <c r="R1051" s="1">
        <v>0</v>
      </c>
      <c r="S1051" s="127">
        <f t="shared" si="307"/>
        <v>0</v>
      </c>
      <c r="T1051" s="127">
        <f t="shared" si="300"/>
        <v>0</v>
      </c>
      <c r="U1051" s="127">
        <f t="shared" si="308"/>
        <v>0</v>
      </c>
      <c r="W1051" s="127">
        <f t="shared" si="309"/>
        <v>0</v>
      </c>
      <c r="X1051" s="125">
        <f t="shared" si="314"/>
        <v>0</v>
      </c>
      <c r="Y1051" s="125" t="str">
        <f t="shared" si="301"/>
        <v>ok</v>
      </c>
      <c r="Z1051" s="125" t="str">
        <f t="shared" si="310"/>
        <v>ok</v>
      </c>
      <c r="AA1051" s="125" t="str">
        <f t="shared" si="311"/>
        <v>ok</v>
      </c>
      <c r="AB1051" s="125" t="str">
        <f t="shared" si="312"/>
        <v>ok</v>
      </c>
      <c r="AC1051" s="125" t="str">
        <f t="shared" si="313"/>
        <v>ok</v>
      </c>
    </row>
    <row r="1052" spans="1:29" x14ac:dyDescent="0.2">
      <c r="A1052" s="132">
        <f t="shared" si="297"/>
        <v>1044</v>
      </c>
      <c r="B1052" s="6"/>
      <c r="C1052" s="3"/>
      <c r="D1052" s="3"/>
      <c r="E1052" s="3"/>
      <c r="F1052" s="5"/>
      <c r="G1052" s="5"/>
      <c r="H1052" s="2">
        <v>0</v>
      </c>
      <c r="I1052" s="1">
        <v>0</v>
      </c>
      <c r="J1052" s="1">
        <v>0</v>
      </c>
      <c r="K1052" s="127">
        <f t="shared" si="298"/>
        <v>0</v>
      </c>
      <c r="L1052" s="127">
        <f t="shared" si="302"/>
        <v>0</v>
      </c>
      <c r="M1052" s="127">
        <f t="shared" si="299"/>
        <v>0</v>
      </c>
      <c r="N1052" s="127">
        <f t="shared" si="303"/>
        <v>0</v>
      </c>
      <c r="O1052" s="127">
        <f t="shared" si="304"/>
        <v>0</v>
      </c>
      <c r="P1052" s="127">
        <f t="shared" si="305"/>
        <v>0</v>
      </c>
      <c r="Q1052" s="127">
        <f t="shared" si="306"/>
        <v>0</v>
      </c>
      <c r="R1052" s="1">
        <v>0</v>
      </c>
      <c r="S1052" s="127">
        <f t="shared" si="307"/>
        <v>0</v>
      </c>
      <c r="T1052" s="127">
        <f t="shared" si="300"/>
        <v>0</v>
      </c>
      <c r="U1052" s="127">
        <f t="shared" si="308"/>
        <v>0</v>
      </c>
      <c r="W1052" s="127">
        <f t="shared" si="309"/>
        <v>0</v>
      </c>
      <c r="X1052" s="125">
        <f t="shared" si="314"/>
        <v>0</v>
      </c>
      <c r="Y1052" s="125" t="str">
        <f t="shared" si="301"/>
        <v>ok</v>
      </c>
      <c r="Z1052" s="125" t="str">
        <f t="shared" si="310"/>
        <v>ok</v>
      </c>
      <c r="AA1052" s="125" t="str">
        <f t="shared" si="311"/>
        <v>ok</v>
      </c>
      <c r="AB1052" s="125" t="str">
        <f t="shared" si="312"/>
        <v>ok</v>
      </c>
      <c r="AC1052" s="125" t="str">
        <f t="shared" si="313"/>
        <v>ok</v>
      </c>
    </row>
    <row r="1053" spans="1:29" x14ac:dyDescent="0.2">
      <c r="A1053" s="132">
        <f t="shared" si="297"/>
        <v>1045</v>
      </c>
      <c r="B1053" s="6"/>
      <c r="C1053" s="3"/>
      <c r="D1053" s="3"/>
      <c r="E1053" s="3"/>
      <c r="F1053" s="5"/>
      <c r="G1053" s="5"/>
      <c r="H1053" s="2">
        <v>0</v>
      </c>
      <c r="I1053" s="1">
        <v>0</v>
      </c>
      <c r="J1053" s="1">
        <v>0</v>
      </c>
      <c r="K1053" s="127">
        <f t="shared" si="298"/>
        <v>0</v>
      </c>
      <c r="L1053" s="127">
        <f t="shared" si="302"/>
        <v>0</v>
      </c>
      <c r="M1053" s="127">
        <f t="shared" si="299"/>
        <v>0</v>
      </c>
      <c r="N1053" s="127">
        <f t="shared" si="303"/>
        <v>0</v>
      </c>
      <c r="O1053" s="127">
        <f t="shared" si="304"/>
        <v>0</v>
      </c>
      <c r="P1053" s="127">
        <f t="shared" si="305"/>
        <v>0</v>
      </c>
      <c r="Q1053" s="127">
        <f t="shared" si="306"/>
        <v>0</v>
      </c>
      <c r="R1053" s="1">
        <v>0</v>
      </c>
      <c r="S1053" s="127">
        <f t="shared" si="307"/>
        <v>0</v>
      </c>
      <c r="T1053" s="127">
        <f t="shared" si="300"/>
        <v>0</v>
      </c>
      <c r="U1053" s="127">
        <f t="shared" si="308"/>
        <v>0</v>
      </c>
      <c r="W1053" s="127">
        <f t="shared" si="309"/>
        <v>0</v>
      </c>
      <c r="X1053" s="125">
        <f t="shared" si="314"/>
        <v>0</v>
      </c>
      <c r="Y1053" s="125" t="str">
        <f t="shared" si="301"/>
        <v>ok</v>
      </c>
      <c r="Z1053" s="125" t="str">
        <f t="shared" si="310"/>
        <v>ok</v>
      </c>
      <c r="AA1053" s="125" t="str">
        <f t="shared" si="311"/>
        <v>ok</v>
      </c>
      <c r="AB1053" s="125" t="str">
        <f t="shared" si="312"/>
        <v>ok</v>
      </c>
      <c r="AC1053" s="125" t="str">
        <f t="shared" si="313"/>
        <v>ok</v>
      </c>
    </row>
    <row r="1054" spans="1:29" x14ac:dyDescent="0.2">
      <c r="A1054" s="132">
        <f t="shared" si="297"/>
        <v>1046</v>
      </c>
      <c r="B1054" s="6"/>
      <c r="C1054" s="3"/>
      <c r="D1054" s="3"/>
      <c r="E1054" s="3"/>
      <c r="F1054" s="5"/>
      <c r="G1054" s="5"/>
      <c r="H1054" s="2">
        <v>0</v>
      </c>
      <c r="I1054" s="1">
        <v>0</v>
      </c>
      <c r="J1054" s="1">
        <v>0</v>
      </c>
      <c r="K1054" s="127">
        <f t="shared" si="298"/>
        <v>0</v>
      </c>
      <c r="L1054" s="127">
        <f t="shared" si="302"/>
        <v>0</v>
      </c>
      <c r="M1054" s="127">
        <f t="shared" si="299"/>
        <v>0</v>
      </c>
      <c r="N1054" s="127">
        <f t="shared" si="303"/>
        <v>0</v>
      </c>
      <c r="O1054" s="127">
        <f t="shared" si="304"/>
        <v>0</v>
      </c>
      <c r="P1054" s="127">
        <f t="shared" si="305"/>
        <v>0</v>
      </c>
      <c r="Q1054" s="127">
        <f t="shared" si="306"/>
        <v>0</v>
      </c>
      <c r="R1054" s="1">
        <v>0</v>
      </c>
      <c r="S1054" s="127">
        <f t="shared" si="307"/>
        <v>0</v>
      </c>
      <c r="T1054" s="127">
        <f t="shared" si="300"/>
        <v>0</v>
      </c>
      <c r="U1054" s="127">
        <f t="shared" si="308"/>
        <v>0</v>
      </c>
      <c r="W1054" s="127">
        <f t="shared" si="309"/>
        <v>0</v>
      </c>
      <c r="X1054" s="125">
        <f t="shared" si="314"/>
        <v>0</v>
      </c>
      <c r="Y1054" s="125" t="str">
        <f t="shared" si="301"/>
        <v>ok</v>
      </c>
      <c r="Z1054" s="125" t="str">
        <f t="shared" si="310"/>
        <v>ok</v>
      </c>
      <c r="AA1054" s="125" t="str">
        <f t="shared" si="311"/>
        <v>ok</v>
      </c>
      <c r="AB1054" s="125" t="str">
        <f t="shared" si="312"/>
        <v>ok</v>
      </c>
      <c r="AC1054" s="125" t="str">
        <f t="shared" si="313"/>
        <v>ok</v>
      </c>
    </row>
    <row r="1055" spans="1:29" x14ac:dyDescent="0.2">
      <c r="A1055" s="132">
        <f t="shared" ref="A1055:A1118" si="315">+A1054+1</f>
        <v>1047</v>
      </c>
      <c r="B1055" s="6"/>
      <c r="C1055" s="3"/>
      <c r="D1055" s="3"/>
      <c r="E1055" s="3"/>
      <c r="F1055" s="5"/>
      <c r="G1055" s="5"/>
      <c r="H1055" s="2">
        <v>0</v>
      </c>
      <c r="I1055" s="1">
        <v>0</v>
      </c>
      <c r="J1055" s="1">
        <v>0</v>
      </c>
      <c r="K1055" s="127">
        <f t="shared" si="298"/>
        <v>0</v>
      </c>
      <c r="L1055" s="127">
        <f t="shared" si="302"/>
        <v>0</v>
      </c>
      <c r="M1055" s="127">
        <f t="shared" si="299"/>
        <v>0</v>
      </c>
      <c r="N1055" s="127">
        <f t="shared" si="303"/>
        <v>0</v>
      </c>
      <c r="O1055" s="127">
        <f t="shared" si="304"/>
        <v>0</v>
      </c>
      <c r="P1055" s="127">
        <f t="shared" si="305"/>
        <v>0</v>
      </c>
      <c r="Q1055" s="127">
        <f t="shared" si="306"/>
        <v>0</v>
      </c>
      <c r="R1055" s="1">
        <v>0</v>
      </c>
      <c r="S1055" s="127">
        <f t="shared" si="307"/>
        <v>0</v>
      </c>
      <c r="T1055" s="127">
        <f t="shared" si="300"/>
        <v>0</v>
      </c>
      <c r="U1055" s="127">
        <f t="shared" si="308"/>
        <v>0</v>
      </c>
      <c r="W1055" s="127">
        <f t="shared" si="309"/>
        <v>0</v>
      </c>
      <c r="X1055" s="125">
        <f t="shared" si="314"/>
        <v>0</v>
      </c>
      <c r="Y1055" s="125" t="str">
        <f t="shared" si="301"/>
        <v>ok</v>
      </c>
      <c r="Z1055" s="125" t="str">
        <f t="shared" si="310"/>
        <v>ok</v>
      </c>
      <c r="AA1055" s="125" t="str">
        <f t="shared" si="311"/>
        <v>ok</v>
      </c>
      <c r="AB1055" s="125" t="str">
        <f t="shared" si="312"/>
        <v>ok</v>
      </c>
      <c r="AC1055" s="125" t="str">
        <f t="shared" si="313"/>
        <v>ok</v>
      </c>
    </row>
    <row r="1056" spans="1:29" x14ac:dyDescent="0.2">
      <c r="A1056" s="132">
        <f t="shared" si="315"/>
        <v>1048</v>
      </c>
      <c r="B1056" s="6"/>
      <c r="C1056" s="3"/>
      <c r="D1056" s="3"/>
      <c r="E1056" s="3"/>
      <c r="F1056" s="5"/>
      <c r="G1056" s="5"/>
      <c r="H1056" s="2">
        <v>0</v>
      </c>
      <c r="I1056" s="1">
        <v>0</v>
      </c>
      <c r="J1056" s="1">
        <v>0</v>
      </c>
      <c r="K1056" s="127">
        <f t="shared" si="298"/>
        <v>0</v>
      </c>
      <c r="L1056" s="127">
        <f t="shared" si="302"/>
        <v>0</v>
      </c>
      <c r="M1056" s="127">
        <f t="shared" si="299"/>
        <v>0</v>
      </c>
      <c r="N1056" s="127">
        <f t="shared" si="303"/>
        <v>0</v>
      </c>
      <c r="O1056" s="127">
        <f t="shared" si="304"/>
        <v>0</v>
      </c>
      <c r="P1056" s="127">
        <f t="shared" si="305"/>
        <v>0</v>
      </c>
      <c r="Q1056" s="127">
        <f t="shared" si="306"/>
        <v>0</v>
      </c>
      <c r="R1056" s="1">
        <v>0</v>
      </c>
      <c r="S1056" s="127">
        <f t="shared" si="307"/>
        <v>0</v>
      </c>
      <c r="T1056" s="127">
        <f t="shared" si="300"/>
        <v>0</v>
      </c>
      <c r="U1056" s="127">
        <f t="shared" si="308"/>
        <v>0</v>
      </c>
      <c r="W1056" s="127">
        <f t="shared" si="309"/>
        <v>0</v>
      </c>
      <c r="X1056" s="125">
        <f t="shared" si="314"/>
        <v>0</v>
      </c>
      <c r="Y1056" s="125" t="str">
        <f t="shared" si="301"/>
        <v>ok</v>
      </c>
      <c r="Z1056" s="125" t="str">
        <f t="shared" si="310"/>
        <v>ok</v>
      </c>
      <c r="AA1056" s="125" t="str">
        <f t="shared" si="311"/>
        <v>ok</v>
      </c>
      <c r="AB1056" s="125" t="str">
        <f t="shared" si="312"/>
        <v>ok</v>
      </c>
      <c r="AC1056" s="125" t="str">
        <f t="shared" si="313"/>
        <v>ok</v>
      </c>
    </row>
    <row r="1057" spans="1:29" x14ac:dyDescent="0.2">
      <c r="A1057" s="132">
        <f t="shared" si="315"/>
        <v>1049</v>
      </c>
      <c r="B1057" s="6"/>
      <c r="C1057" s="3"/>
      <c r="D1057" s="3"/>
      <c r="E1057" s="3"/>
      <c r="F1057" s="5"/>
      <c r="G1057" s="5"/>
      <c r="H1057" s="2">
        <v>0</v>
      </c>
      <c r="I1057" s="1">
        <v>0</v>
      </c>
      <c r="J1057" s="1">
        <v>0</v>
      </c>
      <c r="K1057" s="127">
        <f t="shared" si="298"/>
        <v>0</v>
      </c>
      <c r="L1057" s="127">
        <f t="shared" si="302"/>
        <v>0</v>
      </c>
      <c r="M1057" s="127">
        <f t="shared" si="299"/>
        <v>0</v>
      </c>
      <c r="N1057" s="127">
        <f t="shared" si="303"/>
        <v>0</v>
      </c>
      <c r="O1057" s="127">
        <f t="shared" si="304"/>
        <v>0</v>
      </c>
      <c r="P1057" s="127">
        <f t="shared" si="305"/>
        <v>0</v>
      </c>
      <c r="Q1057" s="127">
        <f t="shared" si="306"/>
        <v>0</v>
      </c>
      <c r="R1057" s="1">
        <v>0</v>
      </c>
      <c r="S1057" s="127">
        <f t="shared" si="307"/>
        <v>0</v>
      </c>
      <c r="T1057" s="127">
        <f t="shared" si="300"/>
        <v>0</v>
      </c>
      <c r="U1057" s="127">
        <f t="shared" si="308"/>
        <v>0</v>
      </c>
      <c r="W1057" s="127">
        <f t="shared" si="309"/>
        <v>0</v>
      </c>
      <c r="X1057" s="125">
        <f t="shared" si="314"/>
        <v>0</v>
      </c>
      <c r="Y1057" s="125" t="str">
        <f t="shared" si="301"/>
        <v>ok</v>
      </c>
      <c r="Z1057" s="125" t="str">
        <f t="shared" si="310"/>
        <v>ok</v>
      </c>
      <c r="AA1057" s="125" t="str">
        <f t="shared" si="311"/>
        <v>ok</v>
      </c>
      <c r="AB1057" s="125" t="str">
        <f t="shared" si="312"/>
        <v>ok</v>
      </c>
      <c r="AC1057" s="125" t="str">
        <f t="shared" si="313"/>
        <v>ok</v>
      </c>
    </row>
    <row r="1058" spans="1:29" x14ac:dyDescent="0.2">
      <c r="A1058" s="132">
        <f t="shared" si="315"/>
        <v>1050</v>
      </c>
      <c r="B1058" s="6"/>
      <c r="C1058" s="3"/>
      <c r="D1058" s="3"/>
      <c r="E1058" s="3"/>
      <c r="F1058" s="5"/>
      <c r="G1058" s="5"/>
      <c r="H1058" s="2">
        <v>0</v>
      </c>
      <c r="I1058" s="1">
        <v>0</v>
      </c>
      <c r="J1058" s="1">
        <v>0</v>
      </c>
      <c r="K1058" s="127">
        <f t="shared" si="298"/>
        <v>0</v>
      </c>
      <c r="L1058" s="127">
        <f t="shared" si="302"/>
        <v>0</v>
      </c>
      <c r="M1058" s="127">
        <f t="shared" si="299"/>
        <v>0</v>
      </c>
      <c r="N1058" s="127">
        <f t="shared" si="303"/>
        <v>0</v>
      </c>
      <c r="O1058" s="127">
        <f t="shared" si="304"/>
        <v>0</v>
      </c>
      <c r="P1058" s="127">
        <f t="shared" si="305"/>
        <v>0</v>
      </c>
      <c r="Q1058" s="127">
        <f t="shared" si="306"/>
        <v>0</v>
      </c>
      <c r="R1058" s="1">
        <v>0</v>
      </c>
      <c r="S1058" s="127">
        <f t="shared" si="307"/>
        <v>0</v>
      </c>
      <c r="T1058" s="127">
        <f t="shared" si="300"/>
        <v>0</v>
      </c>
      <c r="U1058" s="127">
        <f t="shared" si="308"/>
        <v>0</v>
      </c>
      <c r="W1058" s="127">
        <f t="shared" si="309"/>
        <v>0</v>
      </c>
      <c r="X1058" s="125">
        <f t="shared" si="314"/>
        <v>0</v>
      </c>
      <c r="Y1058" s="125" t="str">
        <f t="shared" si="301"/>
        <v>ok</v>
      </c>
      <c r="Z1058" s="125" t="str">
        <f t="shared" si="310"/>
        <v>ok</v>
      </c>
      <c r="AA1058" s="125" t="str">
        <f t="shared" si="311"/>
        <v>ok</v>
      </c>
      <c r="AB1058" s="125" t="str">
        <f t="shared" si="312"/>
        <v>ok</v>
      </c>
      <c r="AC1058" s="125" t="str">
        <f t="shared" si="313"/>
        <v>ok</v>
      </c>
    </row>
    <row r="1059" spans="1:29" x14ac:dyDescent="0.2">
      <c r="A1059" s="132">
        <f t="shared" si="315"/>
        <v>1051</v>
      </c>
      <c r="B1059" s="6"/>
      <c r="C1059" s="3"/>
      <c r="D1059" s="3"/>
      <c r="E1059" s="3"/>
      <c r="F1059" s="5"/>
      <c r="G1059" s="5"/>
      <c r="H1059" s="2">
        <v>0</v>
      </c>
      <c r="I1059" s="1">
        <v>0</v>
      </c>
      <c r="J1059" s="1">
        <v>0</v>
      </c>
      <c r="K1059" s="127">
        <f t="shared" si="298"/>
        <v>0</v>
      </c>
      <c r="L1059" s="127">
        <f t="shared" si="302"/>
        <v>0</v>
      </c>
      <c r="M1059" s="127">
        <f t="shared" si="299"/>
        <v>0</v>
      </c>
      <c r="N1059" s="127">
        <f t="shared" si="303"/>
        <v>0</v>
      </c>
      <c r="O1059" s="127">
        <f t="shared" si="304"/>
        <v>0</v>
      </c>
      <c r="P1059" s="127">
        <f t="shared" si="305"/>
        <v>0</v>
      </c>
      <c r="Q1059" s="127">
        <f t="shared" si="306"/>
        <v>0</v>
      </c>
      <c r="R1059" s="1">
        <v>0</v>
      </c>
      <c r="S1059" s="127">
        <f t="shared" si="307"/>
        <v>0</v>
      </c>
      <c r="T1059" s="127">
        <f t="shared" si="300"/>
        <v>0</v>
      </c>
      <c r="U1059" s="127">
        <f t="shared" si="308"/>
        <v>0</v>
      </c>
      <c r="W1059" s="127">
        <f t="shared" si="309"/>
        <v>0</v>
      </c>
      <c r="X1059" s="125">
        <f t="shared" si="314"/>
        <v>0</v>
      </c>
      <c r="Y1059" s="125" t="str">
        <f t="shared" si="301"/>
        <v>ok</v>
      </c>
      <c r="Z1059" s="125" t="str">
        <f t="shared" si="310"/>
        <v>ok</v>
      </c>
      <c r="AA1059" s="125" t="str">
        <f t="shared" si="311"/>
        <v>ok</v>
      </c>
      <c r="AB1059" s="125" t="str">
        <f t="shared" si="312"/>
        <v>ok</v>
      </c>
      <c r="AC1059" s="125" t="str">
        <f t="shared" si="313"/>
        <v>ok</v>
      </c>
    </row>
    <row r="1060" spans="1:29" x14ac:dyDescent="0.2">
      <c r="A1060" s="132">
        <f t="shared" si="315"/>
        <v>1052</v>
      </c>
      <c r="B1060" s="6"/>
      <c r="C1060" s="3"/>
      <c r="D1060" s="3"/>
      <c r="E1060" s="3"/>
      <c r="F1060" s="5"/>
      <c r="G1060" s="5"/>
      <c r="H1060" s="2">
        <v>0</v>
      </c>
      <c r="I1060" s="1">
        <v>0</v>
      </c>
      <c r="J1060" s="1">
        <v>0</v>
      </c>
      <c r="K1060" s="127">
        <f t="shared" si="298"/>
        <v>0</v>
      </c>
      <c r="L1060" s="127">
        <f t="shared" si="302"/>
        <v>0</v>
      </c>
      <c r="M1060" s="127">
        <f t="shared" si="299"/>
        <v>0</v>
      </c>
      <c r="N1060" s="127">
        <f t="shared" si="303"/>
        <v>0</v>
      </c>
      <c r="O1060" s="127">
        <f t="shared" si="304"/>
        <v>0</v>
      </c>
      <c r="P1060" s="127">
        <f t="shared" si="305"/>
        <v>0</v>
      </c>
      <c r="Q1060" s="127">
        <f t="shared" si="306"/>
        <v>0</v>
      </c>
      <c r="R1060" s="1">
        <v>0</v>
      </c>
      <c r="S1060" s="127">
        <f t="shared" si="307"/>
        <v>0</v>
      </c>
      <c r="T1060" s="127">
        <f t="shared" si="300"/>
        <v>0</v>
      </c>
      <c r="U1060" s="127">
        <f t="shared" si="308"/>
        <v>0</v>
      </c>
      <c r="W1060" s="127">
        <f t="shared" si="309"/>
        <v>0</v>
      </c>
      <c r="X1060" s="125">
        <f t="shared" si="314"/>
        <v>0</v>
      </c>
      <c r="Y1060" s="125" t="str">
        <f t="shared" si="301"/>
        <v>ok</v>
      </c>
      <c r="Z1060" s="125" t="str">
        <f t="shared" si="310"/>
        <v>ok</v>
      </c>
      <c r="AA1060" s="125" t="str">
        <f t="shared" si="311"/>
        <v>ok</v>
      </c>
      <c r="AB1060" s="125" t="str">
        <f t="shared" si="312"/>
        <v>ok</v>
      </c>
      <c r="AC1060" s="125" t="str">
        <f t="shared" si="313"/>
        <v>ok</v>
      </c>
    </row>
    <row r="1061" spans="1:29" x14ac:dyDescent="0.2">
      <c r="A1061" s="132">
        <f t="shared" si="315"/>
        <v>1053</v>
      </c>
      <c r="B1061" s="6"/>
      <c r="C1061" s="3"/>
      <c r="D1061" s="3"/>
      <c r="E1061" s="3"/>
      <c r="F1061" s="5"/>
      <c r="G1061" s="5"/>
      <c r="H1061" s="2">
        <v>0</v>
      </c>
      <c r="I1061" s="1">
        <v>0</v>
      </c>
      <c r="J1061" s="1">
        <v>0</v>
      </c>
      <c r="K1061" s="127">
        <f t="shared" si="298"/>
        <v>0</v>
      </c>
      <c r="L1061" s="127">
        <f t="shared" si="302"/>
        <v>0</v>
      </c>
      <c r="M1061" s="127">
        <f t="shared" si="299"/>
        <v>0</v>
      </c>
      <c r="N1061" s="127">
        <f t="shared" si="303"/>
        <v>0</v>
      </c>
      <c r="O1061" s="127">
        <f t="shared" si="304"/>
        <v>0</v>
      </c>
      <c r="P1061" s="127">
        <f t="shared" si="305"/>
        <v>0</v>
      </c>
      <c r="Q1061" s="127">
        <f t="shared" si="306"/>
        <v>0</v>
      </c>
      <c r="R1061" s="1">
        <v>0</v>
      </c>
      <c r="S1061" s="127">
        <f t="shared" si="307"/>
        <v>0</v>
      </c>
      <c r="T1061" s="127">
        <f t="shared" si="300"/>
        <v>0</v>
      </c>
      <c r="U1061" s="127">
        <f t="shared" si="308"/>
        <v>0</v>
      </c>
      <c r="W1061" s="127">
        <f t="shared" si="309"/>
        <v>0</v>
      </c>
      <c r="X1061" s="125">
        <f t="shared" si="314"/>
        <v>0</v>
      </c>
      <c r="Y1061" s="125" t="str">
        <f t="shared" si="301"/>
        <v>ok</v>
      </c>
      <c r="Z1061" s="125" t="str">
        <f t="shared" si="310"/>
        <v>ok</v>
      </c>
      <c r="AA1061" s="125" t="str">
        <f t="shared" si="311"/>
        <v>ok</v>
      </c>
      <c r="AB1061" s="125" t="str">
        <f t="shared" si="312"/>
        <v>ok</v>
      </c>
      <c r="AC1061" s="125" t="str">
        <f t="shared" si="313"/>
        <v>ok</v>
      </c>
    </row>
    <row r="1062" spans="1:29" x14ac:dyDescent="0.2">
      <c r="A1062" s="132">
        <f t="shared" si="315"/>
        <v>1054</v>
      </c>
      <c r="B1062" s="6"/>
      <c r="C1062" s="3"/>
      <c r="D1062" s="3"/>
      <c r="E1062" s="3"/>
      <c r="F1062" s="5"/>
      <c r="G1062" s="5"/>
      <c r="H1062" s="2">
        <v>0</v>
      </c>
      <c r="I1062" s="1">
        <v>0</v>
      </c>
      <c r="J1062" s="1">
        <v>0</v>
      </c>
      <c r="K1062" s="127">
        <f t="shared" si="298"/>
        <v>0</v>
      </c>
      <c r="L1062" s="127">
        <f t="shared" si="302"/>
        <v>0</v>
      </c>
      <c r="M1062" s="127">
        <f t="shared" si="299"/>
        <v>0</v>
      </c>
      <c r="N1062" s="127">
        <f t="shared" si="303"/>
        <v>0</v>
      </c>
      <c r="O1062" s="127">
        <f t="shared" si="304"/>
        <v>0</v>
      </c>
      <c r="P1062" s="127">
        <f t="shared" si="305"/>
        <v>0</v>
      </c>
      <c r="Q1062" s="127">
        <f t="shared" si="306"/>
        <v>0</v>
      </c>
      <c r="R1062" s="1">
        <v>0</v>
      </c>
      <c r="S1062" s="127">
        <f t="shared" si="307"/>
        <v>0</v>
      </c>
      <c r="T1062" s="127">
        <f t="shared" si="300"/>
        <v>0</v>
      </c>
      <c r="U1062" s="127">
        <f t="shared" si="308"/>
        <v>0</v>
      </c>
      <c r="W1062" s="127">
        <f t="shared" si="309"/>
        <v>0</v>
      </c>
      <c r="X1062" s="125">
        <f t="shared" si="314"/>
        <v>0</v>
      </c>
      <c r="Y1062" s="125" t="str">
        <f t="shared" si="301"/>
        <v>ok</v>
      </c>
      <c r="Z1062" s="125" t="str">
        <f t="shared" si="310"/>
        <v>ok</v>
      </c>
      <c r="AA1062" s="125" t="str">
        <f t="shared" si="311"/>
        <v>ok</v>
      </c>
      <c r="AB1062" s="125" t="str">
        <f t="shared" si="312"/>
        <v>ok</v>
      </c>
      <c r="AC1062" s="125" t="str">
        <f t="shared" si="313"/>
        <v>ok</v>
      </c>
    </row>
    <row r="1063" spans="1:29" x14ac:dyDescent="0.2">
      <c r="A1063" s="132">
        <f t="shared" si="315"/>
        <v>1055</v>
      </c>
      <c r="B1063" s="6"/>
      <c r="C1063" s="3"/>
      <c r="D1063" s="3"/>
      <c r="E1063" s="3"/>
      <c r="F1063" s="5"/>
      <c r="G1063" s="5"/>
      <c r="H1063" s="2">
        <v>0</v>
      </c>
      <c r="I1063" s="1">
        <v>0</v>
      </c>
      <c r="J1063" s="1">
        <v>0</v>
      </c>
      <c r="K1063" s="127">
        <f t="shared" si="298"/>
        <v>0</v>
      </c>
      <c r="L1063" s="127">
        <f t="shared" si="302"/>
        <v>0</v>
      </c>
      <c r="M1063" s="127">
        <f t="shared" si="299"/>
        <v>0</v>
      </c>
      <c r="N1063" s="127">
        <f t="shared" si="303"/>
        <v>0</v>
      </c>
      <c r="O1063" s="127">
        <f t="shared" si="304"/>
        <v>0</v>
      </c>
      <c r="P1063" s="127">
        <f t="shared" si="305"/>
        <v>0</v>
      </c>
      <c r="Q1063" s="127">
        <f t="shared" si="306"/>
        <v>0</v>
      </c>
      <c r="R1063" s="1">
        <v>0</v>
      </c>
      <c r="S1063" s="127">
        <f t="shared" si="307"/>
        <v>0</v>
      </c>
      <c r="T1063" s="127">
        <f t="shared" si="300"/>
        <v>0</v>
      </c>
      <c r="U1063" s="127">
        <f t="shared" si="308"/>
        <v>0</v>
      </c>
      <c r="W1063" s="127">
        <f t="shared" si="309"/>
        <v>0</v>
      </c>
      <c r="X1063" s="125">
        <f t="shared" si="314"/>
        <v>0</v>
      </c>
      <c r="Y1063" s="125" t="str">
        <f t="shared" si="301"/>
        <v>ok</v>
      </c>
      <c r="Z1063" s="125" t="str">
        <f t="shared" si="310"/>
        <v>ok</v>
      </c>
      <c r="AA1063" s="125" t="str">
        <f t="shared" si="311"/>
        <v>ok</v>
      </c>
      <c r="AB1063" s="125" t="str">
        <f t="shared" si="312"/>
        <v>ok</v>
      </c>
      <c r="AC1063" s="125" t="str">
        <f t="shared" si="313"/>
        <v>ok</v>
      </c>
    </row>
    <row r="1064" spans="1:29" x14ac:dyDescent="0.2">
      <c r="A1064" s="132">
        <f t="shared" si="315"/>
        <v>1056</v>
      </c>
      <c r="B1064" s="6"/>
      <c r="C1064" s="3"/>
      <c r="D1064" s="3"/>
      <c r="E1064" s="3"/>
      <c r="F1064" s="5"/>
      <c r="G1064" s="5"/>
      <c r="H1064" s="2">
        <v>0</v>
      </c>
      <c r="I1064" s="1">
        <v>0</v>
      </c>
      <c r="J1064" s="1">
        <v>0</v>
      </c>
      <c r="K1064" s="127">
        <f t="shared" si="298"/>
        <v>0</v>
      </c>
      <c r="L1064" s="127">
        <f t="shared" si="302"/>
        <v>0</v>
      </c>
      <c r="M1064" s="127">
        <f t="shared" si="299"/>
        <v>0</v>
      </c>
      <c r="N1064" s="127">
        <f t="shared" si="303"/>
        <v>0</v>
      </c>
      <c r="O1064" s="127">
        <f t="shared" si="304"/>
        <v>0</v>
      </c>
      <c r="P1064" s="127">
        <f t="shared" si="305"/>
        <v>0</v>
      </c>
      <c r="Q1064" s="127">
        <f t="shared" si="306"/>
        <v>0</v>
      </c>
      <c r="R1064" s="1">
        <v>0</v>
      </c>
      <c r="S1064" s="127">
        <f t="shared" si="307"/>
        <v>0</v>
      </c>
      <c r="T1064" s="127">
        <f t="shared" si="300"/>
        <v>0</v>
      </c>
      <c r="U1064" s="127">
        <f t="shared" si="308"/>
        <v>0</v>
      </c>
      <c r="W1064" s="127">
        <f t="shared" si="309"/>
        <v>0</v>
      </c>
      <c r="X1064" s="125">
        <f t="shared" si="314"/>
        <v>0</v>
      </c>
      <c r="Y1064" s="125" t="str">
        <f t="shared" si="301"/>
        <v>ok</v>
      </c>
      <c r="Z1064" s="125" t="str">
        <f t="shared" si="310"/>
        <v>ok</v>
      </c>
      <c r="AA1064" s="125" t="str">
        <f t="shared" si="311"/>
        <v>ok</v>
      </c>
      <c r="AB1064" s="125" t="str">
        <f t="shared" si="312"/>
        <v>ok</v>
      </c>
      <c r="AC1064" s="125" t="str">
        <f t="shared" si="313"/>
        <v>ok</v>
      </c>
    </row>
    <row r="1065" spans="1:29" x14ac:dyDescent="0.2">
      <c r="A1065" s="132">
        <f t="shared" si="315"/>
        <v>1057</v>
      </c>
      <c r="B1065" s="6"/>
      <c r="C1065" s="3"/>
      <c r="D1065" s="3"/>
      <c r="E1065" s="3"/>
      <c r="F1065" s="5"/>
      <c r="G1065" s="5"/>
      <c r="H1065" s="2">
        <v>0</v>
      </c>
      <c r="I1065" s="1">
        <v>0</v>
      </c>
      <c r="J1065" s="1">
        <v>0</v>
      </c>
      <c r="K1065" s="127">
        <f t="shared" si="298"/>
        <v>0</v>
      </c>
      <c r="L1065" s="127">
        <f t="shared" si="302"/>
        <v>0</v>
      </c>
      <c r="M1065" s="127">
        <f t="shared" si="299"/>
        <v>0</v>
      </c>
      <c r="N1065" s="127">
        <f t="shared" si="303"/>
        <v>0</v>
      </c>
      <c r="O1065" s="127">
        <f t="shared" si="304"/>
        <v>0</v>
      </c>
      <c r="P1065" s="127">
        <f t="shared" si="305"/>
        <v>0</v>
      </c>
      <c r="Q1065" s="127">
        <f t="shared" si="306"/>
        <v>0</v>
      </c>
      <c r="R1065" s="1">
        <v>0</v>
      </c>
      <c r="S1065" s="127">
        <f t="shared" si="307"/>
        <v>0</v>
      </c>
      <c r="T1065" s="127">
        <f t="shared" si="300"/>
        <v>0</v>
      </c>
      <c r="U1065" s="127">
        <f t="shared" si="308"/>
        <v>0</v>
      </c>
      <c r="W1065" s="127">
        <f t="shared" si="309"/>
        <v>0</v>
      </c>
      <c r="X1065" s="125">
        <f t="shared" si="314"/>
        <v>0</v>
      </c>
      <c r="Y1065" s="125" t="str">
        <f t="shared" si="301"/>
        <v>ok</v>
      </c>
      <c r="Z1065" s="125" t="str">
        <f t="shared" si="310"/>
        <v>ok</v>
      </c>
      <c r="AA1065" s="125" t="str">
        <f t="shared" si="311"/>
        <v>ok</v>
      </c>
      <c r="AB1065" s="125" t="str">
        <f t="shared" si="312"/>
        <v>ok</v>
      </c>
      <c r="AC1065" s="125" t="str">
        <f t="shared" si="313"/>
        <v>ok</v>
      </c>
    </row>
    <row r="1066" spans="1:29" x14ac:dyDescent="0.2">
      <c r="A1066" s="132">
        <f t="shared" si="315"/>
        <v>1058</v>
      </c>
      <c r="B1066" s="6"/>
      <c r="C1066" s="3"/>
      <c r="D1066" s="3"/>
      <c r="E1066" s="3"/>
      <c r="F1066" s="5"/>
      <c r="G1066" s="5"/>
      <c r="H1066" s="2">
        <v>0</v>
      </c>
      <c r="I1066" s="1">
        <v>0</v>
      </c>
      <c r="J1066" s="1">
        <v>0</v>
      </c>
      <c r="K1066" s="127">
        <f t="shared" si="298"/>
        <v>0</v>
      </c>
      <c r="L1066" s="127">
        <f t="shared" si="302"/>
        <v>0</v>
      </c>
      <c r="M1066" s="127">
        <f t="shared" si="299"/>
        <v>0</v>
      </c>
      <c r="N1066" s="127">
        <f t="shared" si="303"/>
        <v>0</v>
      </c>
      <c r="O1066" s="127">
        <f t="shared" si="304"/>
        <v>0</v>
      </c>
      <c r="P1066" s="127">
        <f t="shared" si="305"/>
        <v>0</v>
      </c>
      <c r="Q1066" s="127">
        <f t="shared" si="306"/>
        <v>0</v>
      </c>
      <c r="R1066" s="1">
        <v>0</v>
      </c>
      <c r="S1066" s="127">
        <f t="shared" si="307"/>
        <v>0</v>
      </c>
      <c r="T1066" s="127">
        <f t="shared" si="300"/>
        <v>0</v>
      </c>
      <c r="U1066" s="127">
        <f t="shared" si="308"/>
        <v>0</v>
      </c>
      <c r="W1066" s="127">
        <f t="shared" si="309"/>
        <v>0</v>
      </c>
      <c r="X1066" s="125">
        <f t="shared" si="314"/>
        <v>0</v>
      </c>
      <c r="Y1066" s="125" t="str">
        <f t="shared" si="301"/>
        <v>ok</v>
      </c>
      <c r="Z1066" s="125" t="str">
        <f t="shared" si="310"/>
        <v>ok</v>
      </c>
      <c r="AA1066" s="125" t="str">
        <f t="shared" si="311"/>
        <v>ok</v>
      </c>
      <c r="AB1066" s="125" t="str">
        <f t="shared" si="312"/>
        <v>ok</v>
      </c>
      <c r="AC1066" s="125" t="str">
        <f t="shared" si="313"/>
        <v>ok</v>
      </c>
    </row>
    <row r="1067" spans="1:29" x14ac:dyDescent="0.2">
      <c r="A1067" s="132">
        <f t="shared" si="315"/>
        <v>1059</v>
      </c>
      <c r="B1067" s="6"/>
      <c r="C1067" s="3"/>
      <c r="D1067" s="3"/>
      <c r="E1067" s="3"/>
      <c r="F1067" s="5"/>
      <c r="G1067" s="5"/>
      <c r="H1067" s="2">
        <v>0</v>
      </c>
      <c r="I1067" s="1">
        <v>0</v>
      </c>
      <c r="J1067" s="1">
        <v>0</v>
      </c>
      <c r="K1067" s="127">
        <f t="shared" si="298"/>
        <v>0</v>
      </c>
      <c r="L1067" s="127">
        <f t="shared" si="302"/>
        <v>0</v>
      </c>
      <c r="M1067" s="127">
        <f t="shared" si="299"/>
        <v>0</v>
      </c>
      <c r="N1067" s="127">
        <f t="shared" si="303"/>
        <v>0</v>
      </c>
      <c r="O1067" s="127">
        <f t="shared" si="304"/>
        <v>0</v>
      </c>
      <c r="P1067" s="127">
        <f t="shared" si="305"/>
        <v>0</v>
      </c>
      <c r="Q1067" s="127">
        <f t="shared" si="306"/>
        <v>0</v>
      </c>
      <c r="R1067" s="1">
        <v>0</v>
      </c>
      <c r="S1067" s="127">
        <f t="shared" si="307"/>
        <v>0</v>
      </c>
      <c r="T1067" s="127">
        <f t="shared" si="300"/>
        <v>0</v>
      </c>
      <c r="U1067" s="127">
        <f t="shared" si="308"/>
        <v>0</v>
      </c>
      <c r="W1067" s="127">
        <f t="shared" si="309"/>
        <v>0</v>
      </c>
      <c r="X1067" s="125">
        <f t="shared" si="314"/>
        <v>0</v>
      </c>
      <c r="Y1067" s="125" t="str">
        <f t="shared" si="301"/>
        <v>ok</v>
      </c>
      <c r="Z1067" s="125" t="str">
        <f t="shared" si="310"/>
        <v>ok</v>
      </c>
      <c r="AA1067" s="125" t="str">
        <f t="shared" si="311"/>
        <v>ok</v>
      </c>
      <c r="AB1067" s="125" t="str">
        <f t="shared" si="312"/>
        <v>ok</v>
      </c>
      <c r="AC1067" s="125" t="str">
        <f t="shared" si="313"/>
        <v>ok</v>
      </c>
    </row>
    <row r="1068" spans="1:29" x14ac:dyDescent="0.2">
      <c r="A1068" s="132">
        <f t="shared" si="315"/>
        <v>1060</v>
      </c>
      <c r="B1068" s="6"/>
      <c r="C1068" s="3"/>
      <c r="D1068" s="3"/>
      <c r="E1068" s="3"/>
      <c r="F1068" s="5"/>
      <c r="G1068" s="5"/>
      <c r="H1068" s="2">
        <v>0</v>
      </c>
      <c r="I1068" s="1">
        <v>0</v>
      </c>
      <c r="J1068" s="1">
        <v>0</v>
      </c>
      <c r="K1068" s="127">
        <f t="shared" si="298"/>
        <v>0</v>
      </c>
      <c r="L1068" s="127">
        <f t="shared" si="302"/>
        <v>0</v>
      </c>
      <c r="M1068" s="127">
        <f t="shared" si="299"/>
        <v>0</v>
      </c>
      <c r="N1068" s="127">
        <f t="shared" si="303"/>
        <v>0</v>
      </c>
      <c r="O1068" s="127">
        <f t="shared" si="304"/>
        <v>0</v>
      </c>
      <c r="P1068" s="127">
        <f t="shared" si="305"/>
        <v>0</v>
      </c>
      <c r="Q1068" s="127">
        <f t="shared" si="306"/>
        <v>0</v>
      </c>
      <c r="R1068" s="1">
        <v>0</v>
      </c>
      <c r="S1068" s="127">
        <f t="shared" si="307"/>
        <v>0</v>
      </c>
      <c r="T1068" s="127">
        <f t="shared" si="300"/>
        <v>0</v>
      </c>
      <c r="U1068" s="127">
        <f t="shared" si="308"/>
        <v>0</v>
      </c>
      <c r="W1068" s="127">
        <f t="shared" si="309"/>
        <v>0</v>
      </c>
      <c r="X1068" s="125">
        <f t="shared" si="314"/>
        <v>0</v>
      </c>
      <c r="Y1068" s="125" t="str">
        <f t="shared" si="301"/>
        <v>ok</v>
      </c>
      <c r="Z1068" s="125" t="str">
        <f t="shared" si="310"/>
        <v>ok</v>
      </c>
      <c r="AA1068" s="125" t="str">
        <f t="shared" si="311"/>
        <v>ok</v>
      </c>
      <c r="AB1068" s="125" t="str">
        <f t="shared" si="312"/>
        <v>ok</v>
      </c>
      <c r="AC1068" s="125" t="str">
        <f t="shared" si="313"/>
        <v>ok</v>
      </c>
    </row>
    <row r="1069" spans="1:29" x14ac:dyDescent="0.2">
      <c r="A1069" s="132">
        <f t="shared" si="315"/>
        <v>1061</v>
      </c>
      <c r="B1069" s="6"/>
      <c r="C1069" s="3"/>
      <c r="D1069" s="3"/>
      <c r="E1069" s="3"/>
      <c r="F1069" s="5"/>
      <c r="G1069" s="5"/>
      <c r="H1069" s="2">
        <v>0</v>
      </c>
      <c r="I1069" s="1">
        <v>0</v>
      </c>
      <c r="J1069" s="1">
        <v>0</v>
      </c>
      <c r="K1069" s="127">
        <f t="shared" si="298"/>
        <v>0</v>
      </c>
      <c r="L1069" s="127">
        <f t="shared" si="302"/>
        <v>0</v>
      </c>
      <c r="M1069" s="127">
        <f t="shared" si="299"/>
        <v>0</v>
      </c>
      <c r="N1069" s="127">
        <f t="shared" si="303"/>
        <v>0</v>
      </c>
      <c r="O1069" s="127">
        <f t="shared" si="304"/>
        <v>0</v>
      </c>
      <c r="P1069" s="127">
        <f t="shared" si="305"/>
        <v>0</v>
      </c>
      <c r="Q1069" s="127">
        <f t="shared" si="306"/>
        <v>0</v>
      </c>
      <c r="R1069" s="1">
        <v>0</v>
      </c>
      <c r="S1069" s="127">
        <f t="shared" si="307"/>
        <v>0</v>
      </c>
      <c r="T1069" s="127">
        <f t="shared" si="300"/>
        <v>0</v>
      </c>
      <c r="U1069" s="127">
        <f t="shared" si="308"/>
        <v>0</v>
      </c>
      <c r="W1069" s="127">
        <f t="shared" si="309"/>
        <v>0</v>
      </c>
      <c r="X1069" s="125">
        <f t="shared" si="314"/>
        <v>0</v>
      </c>
      <c r="Y1069" s="125" t="str">
        <f t="shared" si="301"/>
        <v>ok</v>
      </c>
      <c r="Z1069" s="125" t="str">
        <f t="shared" si="310"/>
        <v>ok</v>
      </c>
      <c r="AA1069" s="125" t="str">
        <f t="shared" si="311"/>
        <v>ok</v>
      </c>
      <c r="AB1069" s="125" t="str">
        <f t="shared" si="312"/>
        <v>ok</v>
      </c>
      <c r="AC1069" s="125" t="str">
        <f t="shared" si="313"/>
        <v>ok</v>
      </c>
    </row>
    <row r="1070" spans="1:29" x14ac:dyDescent="0.2">
      <c r="A1070" s="132">
        <f t="shared" si="315"/>
        <v>1062</v>
      </c>
      <c r="B1070" s="6"/>
      <c r="C1070" s="3"/>
      <c r="D1070" s="3"/>
      <c r="E1070" s="3"/>
      <c r="F1070" s="5"/>
      <c r="G1070" s="5"/>
      <c r="H1070" s="2">
        <v>0</v>
      </c>
      <c r="I1070" s="1">
        <v>0</v>
      </c>
      <c r="J1070" s="1">
        <v>0</v>
      </c>
      <c r="K1070" s="127">
        <f t="shared" si="298"/>
        <v>0</v>
      </c>
      <c r="L1070" s="127">
        <f t="shared" si="302"/>
        <v>0</v>
      </c>
      <c r="M1070" s="127">
        <f t="shared" si="299"/>
        <v>0</v>
      </c>
      <c r="N1070" s="127">
        <f t="shared" si="303"/>
        <v>0</v>
      </c>
      <c r="O1070" s="127">
        <f t="shared" si="304"/>
        <v>0</v>
      </c>
      <c r="P1070" s="127">
        <f t="shared" si="305"/>
        <v>0</v>
      </c>
      <c r="Q1070" s="127">
        <f t="shared" si="306"/>
        <v>0</v>
      </c>
      <c r="R1070" s="1">
        <v>0</v>
      </c>
      <c r="S1070" s="127">
        <f t="shared" si="307"/>
        <v>0</v>
      </c>
      <c r="T1070" s="127">
        <f t="shared" si="300"/>
        <v>0</v>
      </c>
      <c r="U1070" s="127">
        <f t="shared" si="308"/>
        <v>0</v>
      </c>
      <c r="W1070" s="127">
        <f t="shared" si="309"/>
        <v>0</v>
      </c>
      <c r="X1070" s="125">
        <f t="shared" si="314"/>
        <v>0</v>
      </c>
      <c r="Y1070" s="125" t="str">
        <f t="shared" si="301"/>
        <v>ok</v>
      </c>
      <c r="Z1070" s="125" t="str">
        <f t="shared" si="310"/>
        <v>ok</v>
      </c>
      <c r="AA1070" s="125" t="str">
        <f t="shared" si="311"/>
        <v>ok</v>
      </c>
      <c r="AB1070" s="125" t="str">
        <f t="shared" si="312"/>
        <v>ok</v>
      </c>
      <c r="AC1070" s="125" t="str">
        <f t="shared" si="313"/>
        <v>ok</v>
      </c>
    </row>
    <row r="1071" spans="1:29" x14ac:dyDescent="0.2">
      <c r="A1071" s="132">
        <f t="shared" si="315"/>
        <v>1063</v>
      </c>
      <c r="B1071" s="6"/>
      <c r="C1071" s="3"/>
      <c r="D1071" s="3"/>
      <c r="E1071" s="3"/>
      <c r="F1071" s="5"/>
      <c r="G1071" s="5"/>
      <c r="H1071" s="2">
        <v>0</v>
      </c>
      <c r="I1071" s="1">
        <v>0</v>
      </c>
      <c r="J1071" s="1">
        <v>0</v>
      </c>
      <c r="K1071" s="127">
        <f t="shared" si="298"/>
        <v>0</v>
      </c>
      <c r="L1071" s="127">
        <f t="shared" si="302"/>
        <v>0</v>
      </c>
      <c r="M1071" s="127">
        <f t="shared" si="299"/>
        <v>0</v>
      </c>
      <c r="N1071" s="127">
        <f t="shared" si="303"/>
        <v>0</v>
      </c>
      <c r="O1071" s="127">
        <f t="shared" si="304"/>
        <v>0</v>
      </c>
      <c r="P1071" s="127">
        <f t="shared" si="305"/>
        <v>0</v>
      </c>
      <c r="Q1071" s="127">
        <f t="shared" si="306"/>
        <v>0</v>
      </c>
      <c r="R1071" s="1">
        <v>0</v>
      </c>
      <c r="S1071" s="127">
        <f t="shared" si="307"/>
        <v>0</v>
      </c>
      <c r="T1071" s="127">
        <f t="shared" si="300"/>
        <v>0</v>
      </c>
      <c r="U1071" s="127">
        <f t="shared" si="308"/>
        <v>0</v>
      </c>
      <c r="W1071" s="127">
        <f t="shared" si="309"/>
        <v>0</v>
      </c>
      <c r="X1071" s="125">
        <f t="shared" si="314"/>
        <v>0</v>
      </c>
      <c r="Y1071" s="125" t="str">
        <f t="shared" si="301"/>
        <v>ok</v>
      </c>
      <c r="Z1071" s="125" t="str">
        <f t="shared" si="310"/>
        <v>ok</v>
      </c>
      <c r="AA1071" s="125" t="str">
        <f t="shared" si="311"/>
        <v>ok</v>
      </c>
      <c r="AB1071" s="125" t="str">
        <f t="shared" si="312"/>
        <v>ok</v>
      </c>
      <c r="AC1071" s="125" t="str">
        <f t="shared" si="313"/>
        <v>ok</v>
      </c>
    </row>
    <row r="1072" spans="1:29" x14ac:dyDescent="0.2">
      <c r="A1072" s="132">
        <f t="shared" si="315"/>
        <v>1064</v>
      </c>
      <c r="B1072" s="6"/>
      <c r="C1072" s="3"/>
      <c r="D1072" s="3"/>
      <c r="E1072" s="3"/>
      <c r="F1072" s="5"/>
      <c r="G1072" s="5"/>
      <c r="H1072" s="2">
        <v>0</v>
      </c>
      <c r="I1072" s="1">
        <v>0</v>
      </c>
      <c r="J1072" s="1">
        <v>0</v>
      </c>
      <c r="K1072" s="127">
        <f t="shared" si="298"/>
        <v>0</v>
      </c>
      <c r="L1072" s="127">
        <f t="shared" si="302"/>
        <v>0</v>
      </c>
      <c r="M1072" s="127">
        <f t="shared" si="299"/>
        <v>0</v>
      </c>
      <c r="N1072" s="127">
        <f t="shared" si="303"/>
        <v>0</v>
      </c>
      <c r="O1072" s="127">
        <f t="shared" si="304"/>
        <v>0</v>
      </c>
      <c r="P1072" s="127">
        <f t="shared" si="305"/>
        <v>0</v>
      </c>
      <c r="Q1072" s="127">
        <f t="shared" si="306"/>
        <v>0</v>
      </c>
      <c r="R1072" s="1">
        <v>0</v>
      </c>
      <c r="S1072" s="127">
        <f t="shared" si="307"/>
        <v>0</v>
      </c>
      <c r="T1072" s="127">
        <f t="shared" si="300"/>
        <v>0</v>
      </c>
      <c r="U1072" s="127">
        <f t="shared" si="308"/>
        <v>0</v>
      </c>
      <c r="W1072" s="127">
        <f t="shared" si="309"/>
        <v>0</v>
      </c>
      <c r="X1072" s="125">
        <f t="shared" si="314"/>
        <v>0</v>
      </c>
      <c r="Y1072" s="125" t="str">
        <f t="shared" si="301"/>
        <v>ok</v>
      </c>
      <c r="Z1072" s="125" t="str">
        <f t="shared" si="310"/>
        <v>ok</v>
      </c>
      <c r="AA1072" s="125" t="str">
        <f t="shared" si="311"/>
        <v>ok</v>
      </c>
      <c r="AB1072" s="125" t="str">
        <f t="shared" si="312"/>
        <v>ok</v>
      </c>
      <c r="AC1072" s="125" t="str">
        <f t="shared" si="313"/>
        <v>ok</v>
      </c>
    </row>
    <row r="1073" spans="1:29" x14ac:dyDescent="0.2">
      <c r="A1073" s="132">
        <f t="shared" si="315"/>
        <v>1065</v>
      </c>
      <c r="B1073" s="6"/>
      <c r="C1073" s="3"/>
      <c r="D1073" s="3"/>
      <c r="E1073" s="3"/>
      <c r="F1073" s="5"/>
      <c r="G1073" s="5"/>
      <c r="H1073" s="2">
        <v>0</v>
      </c>
      <c r="I1073" s="1">
        <v>0</v>
      </c>
      <c r="J1073" s="1">
        <v>0</v>
      </c>
      <c r="K1073" s="127">
        <f t="shared" si="298"/>
        <v>0</v>
      </c>
      <c r="L1073" s="127">
        <f t="shared" si="302"/>
        <v>0</v>
      </c>
      <c r="M1073" s="127">
        <f t="shared" si="299"/>
        <v>0</v>
      </c>
      <c r="N1073" s="127">
        <f t="shared" si="303"/>
        <v>0</v>
      </c>
      <c r="O1073" s="127">
        <f t="shared" si="304"/>
        <v>0</v>
      </c>
      <c r="P1073" s="127">
        <f t="shared" si="305"/>
        <v>0</v>
      </c>
      <c r="Q1073" s="127">
        <f t="shared" si="306"/>
        <v>0</v>
      </c>
      <c r="R1073" s="1">
        <v>0</v>
      </c>
      <c r="S1073" s="127">
        <f t="shared" si="307"/>
        <v>0</v>
      </c>
      <c r="T1073" s="127">
        <f t="shared" si="300"/>
        <v>0</v>
      </c>
      <c r="U1073" s="127">
        <f t="shared" si="308"/>
        <v>0</v>
      </c>
      <c r="W1073" s="127">
        <f t="shared" si="309"/>
        <v>0</v>
      </c>
      <c r="X1073" s="125">
        <f t="shared" si="314"/>
        <v>0</v>
      </c>
      <c r="Y1073" s="125" t="str">
        <f t="shared" si="301"/>
        <v>ok</v>
      </c>
      <c r="Z1073" s="125" t="str">
        <f t="shared" si="310"/>
        <v>ok</v>
      </c>
      <c r="AA1073" s="125" t="str">
        <f t="shared" si="311"/>
        <v>ok</v>
      </c>
      <c r="AB1073" s="125" t="str">
        <f t="shared" si="312"/>
        <v>ok</v>
      </c>
      <c r="AC1073" s="125" t="str">
        <f t="shared" si="313"/>
        <v>ok</v>
      </c>
    </row>
    <row r="1074" spans="1:29" x14ac:dyDescent="0.2">
      <c r="A1074" s="132">
        <f t="shared" si="315"/>
        <v>1066</v>
      </c>
      <c r="B1074" s="6"/>
      <c r="C1074" s="3"/>
      <c r="D1074" s="3"/>
      <c r="E1074" s="3"/>
      <c r="F1074" s="5"/>
      <c r="G1074" s="5"/>
      <c r="H1074" s="2">
        <v>0</v>
      </c>
      <c r="I1074" s="1">
        <v>0</v>
      </c>
      <c r="J1074" s="1">
        <v>0</v>
      </c>
      <c r="K1074" s="127">
        <f t="shared" si="298"/>
        <v>0</v>
      </c>
      <c r="L1074" s="127">
        <f t="shared" si="302"/>
        <v>0</v>
      </c>
      <c r="M1074" s="127">
        <f t="shared" si="299"/>
        <v>0</v>
      </c>
      <c r="N1074" s="127">
        <f t="shared" si="303"/>
        <v>0</v>
      </c>
      <c r="O1074" s="127">
        <f t="shared" si="304"/>
        <v>0</v>
      </c>
      <c r="P1074" s="127">
        <f t="shared" si="305"/>
        <v>0</v>
      </c>
      <c r="Q1074" s="127">
        <f t="shared" si="306"/>
        <v>0</v>
      </c>
      <c r="R1074" s="1">
        <v>0</v>
      </c>
      <c r="S1074" s="127">
        <f t="shared" si="307"/>
        <v>0</v>
      </c>
      <c r="T1074" s="127">
        <f t="shared" si="300"/>
        <v>0</v>
      </c>
      <c r="U1074" s="127">
        <f t="shared" si="308"/>
        <v>0</v>
      </c>
      <c r="W1074" s="127">
        <f t="shared" si="309"/>
        <v>0</v>
      </c>
      <c r="X1074" s="125">
        <f t="shared" si="314"/>
        <v>0</v>
      </c>
      <c r="Y1074" s="125" t="str">
        <f t="shared" si="301"/>
        <v>ok</v>
      </c>
      <c r="Z1074" s="125" t="str">
        <f t="shared" si="310"/>
        <v>ok</v>
      </c>
      <c r="AA1074" s="125" t="str">
        <f t="shared" si="311"/>
        <v>ok</v>
      </c>
      <c r="AB1074" s="125" t="str">
        <f t="shared" si="312"/>
        <v>ok</v>
      </c>
      <c r="AC1074" s="125" t="str">
        <f t="shared" si="313"/>
        <v>ok</v>
      </c>
    </row>
    <row r="1075" spans="1:29" x14ac:dyDescent="0.2">
      <c r="A1075" s="132">
        <f t="shared" si="315"/>
        <v>1067</v>
      </c>
      <c r="B1075" s="6"/>
      <c r="C1075" s="3"/>
      <c r="D1075" s="3"/>
      <c r="E1075" s="3"/>
      <c r="F1075" s="5"/>
      <c r="G1075" s="5"/>
      <c r="H1075" s="2">
        <v>0</v>
      </c>
      <c r="I1075" s="1">
        <v>0</v>
      </c>
      <c r="J1075" s="1">
        <v>0</v>
      </c>
      <c r="K1075" s="127">
        <f t="shared" si="298"/>
        <v>0</v>
      </c>
      <c r="L1075" s="127">
        <f t="shared" si="302"/>
        <v>0</v>
      </c>
      <c r="M1075" s="127">
        <f t="shared" si="299"/>
        <v>0</v>
      </c>
      <c r="N1075" s="127">
        <f t="shared" si="303"/>
        <v>0</v>
      </c>
      <c r="O1075" s="127">
        <f t="shared" si="304"/>
        <v>0</v>
      </c>
      <c r="P1075" s="127">
        <f t="shared" si="305"/>
        <v>0</v>
      </c>
      <c r="Q1075" s="127">
        <f t="shared" si="306"/>
        <v>0</v>
      </c>
      <c r="R1075" s="1">
        <v>0</v>
      </c>
      <c r="S1075" s="127">
        <f t="shared" si="307"/>
        <v>0</v>
      </c>
      <c r="T1075" s="127">
        <f t="shared" si="300"/>
        <v>0</v>
      </c>
      <c r="U1075" s="127">
        <f t="shared" si="308"/>
        <v>0</v>
      </c>
      <c r="W1075" s="127">
        <f t="shared" si="309"/>
        <v>0</v>
      </c>
      <c r="X1075" s="125">
        <f t="shared" si="314"/>
        <v>0</v>
      </c>
      <c r="Y1075" s="125" t="str">
        <f t="shared" si="301"/>
        <v>ok</v>
      </c>
      <c r="Z1075" s="125" t="str">
        <f t="shared" si="310"/>
        <v>ok</v>
      </c>
      <c r="AA1075" s="125" t="str">
        <f t="shared" si="311"/>
        <v>ok</v>
      </c>
      <c r="AB1075" s="125" t="str">
        <f t="shared" si="312"/>
        <v>ok</v>
      </c>
      <c r="AC1075" s="125" t="str">
        <f t="shared" si="313"/>
        <v>ok</v>
      </c>
    </row>
    <row r="1076" spans="1:29" x14ac:dyDescent="0.2">
      <c r="A1076" s="132">
        <f t="shared" si="315"/>
        <v>1068</v>
      </c>
      <c r="B1076" s="6"/>
      <c r="C1076" s="3"/>
      <c r="D1076" s="3"/>
      <c r="E1076" s="3"/>
      <c r="F1076" s="5"/>
      <c r="G1076" s="5"/>
      <c r="H1076" s="2">
        <v>0</v>
      </c>
      <c r="I1076" s="1">
        <v>0</v>
      </c>
      <c r="J1076" s="1">
        <v>0</v>
      </c>
      <c r="K1076" s="127">
        <f t="shared" si="298"/>
        <v>0</v>
      </c>
      <c r="L1076" s="127">
        <f t="shared" si="302"/>
        <v>0</v>
      </c>
      <c r="M1076" s="127">
        <f t="shared" si="299"/>
        <v>0</v>
      </c>
      <c r="N1076" s="127">
        <f t="shared" si="303"/>
        <v>0</v>
      </c>
      <c r="O1076" s="127">
        <f t="shared" si="304"/>
        <v>0</v>
      </c>
      <c r="P1076" s="127">
        <f t="shared" si="305"/>
        <v>0</v>
      </c>
      <c r="Q1076" s="127">
        <f t="shared" si="306"/>
        <v>0</v>
      </c>
      <c r="R1076" s="1">
        <v>0</v>
      </c>
      <c r="S1076" s="127">
        <f t="shared" si="307"/>
        <v>0</v>
      </c>
      <c r="T1076" s="127">
        <f t="shared" si="300"/>
        <v>0</v>
      </c>
      <c r="U1076" s="127">
        <f t="shared" si="308"/>
        <v>0</v>
      </c>
      <c r="W1076" s="127">
        <f t="shared" si="309"/>
        <v>0</v>
      </c>
      <c r="X1076" s="125">
        <f t="shared" si="314"/>
        <v>0</v>
      </c>
      <c r="Y1076" s="125" t="str">
        <f t="shared" si="301"/>
        <v>ok</v>
      </c>
      <c r="Z1076" s="125" t="str">
        <f t="shared" si="310"/>
        <v>ok</v>
      </c>
      <c r="AA1076" s="125" t="str">
        <f t="shared" si="311"/>
        <v>ok</v>
      </c>
      <c r="AB1076" s="125" t="str">
        <f t="shared" si="312"/>
        <v>ok</v>
      </c>
      <c r="AC1076" s="125" t="str">
        <f t="shared" si="313"/>
        <v>ok</v>
      </c>
    </row>
    <row r="1077" spans="1:29" x14ac:dyDescent="0.2">
      <c r="A1077" s="132">
        <f t="shared" si="315"/>
        <v>1069</v>
      </c>
      <c r="B1077" s="6"/>
      <c r="C1077" s="3"/>
      <c r="D1077" s="3"/>
      <c r="E1077" s="3"/>
      <c r="F1077" s="5"/>
      <c r="G1077" s="5"/>
      <c r="H1077" s="2">
        <v>0</v>
      </c>
      <c r="I1077" s="1">
        <v>0</v>
      </c>
      <c r="J1077" s="1">
        <v>0</v>
      </c>
      <c r="K1077" s="127">
        <f t="shared" si="298"/>
        <v>0</v>
      </c>
      <c r="L1077" s="127">
        <f t="shared" si="302"/>
        <v>0</v>
      </c>
      <c r="M1077" s="127">
        <f t="shared" si="299"/>
        <v>0</v>
      </c>
      <c r="N1077" s="127">
        <f t="shared" si="303"/>
        <v>0</v>
      </c>
      <c r="O1077" s="127">
        <f t="shared" si="304"/>
        <v>0</v>
      </c>
      <c r="P1077" s="127">
        <f t="shared" si="305"/>
        <v>0</v>
      </c>
      <c r="Q1077" s="127">
        <f t="shared" si="306"/>
        <v>0</v>
      </c>
      <c r="R1077" s="1">
        <v>0</v>
      </c>
      <c r="S1077" s="127">
        <f t="shared" si="307"/>
        <v>0</v>
      </c>
      <c r="T1077" s="127">
        <f t="shared" si="300"/>
        <v>0</v>
      </c>
      <c r="U1077" s="127">
        <f t="shared" si="308"/>
        <v>0</v>
      </c>
      <c r="W1077" s="127">
        <f t="shared" si="309"/>
        <v>0</v>
      </c>
      <c r="X1077" s="125">
        <f t="shared" si="314"/>
        <v>0</v>
      </c>
      <c r="Y1077" s="125" t="str">
        <f t="shared" si="301"/>
        <v>ok</v>
      </c>
      <c r="Z1077" s="125" t="str">
        <f t="shared" si="310"/>
        <v>ok</v>
      </c>
      <c r="AA1077" s="125" t="str">
        <f t="shared" si="311"/>
        <v>ok</v>
      </c>
      <c r="AB1077" s="125" t="str">
        <f t="shared" si="312"/>
        <v>ok</v>
      </c>
      <c r="AC1077" s="125" t="str">
        <f t="shared" si="313"/>
        <v>ok</v>
      </c>
    </row>
    <row r="1078" spans="1:29" x14ac:dyDescent="0.2">
      <c r="A1078" s="132">
        <f t="shared" si="315"/>
        <v>1070</v>
      </c>
      <c r="B1078" s="6"/>
      <c r="C1078" s="3"/>
      <c r="D1078" s="3"/>
      <c r="E1078" s="3"/>
      <c r="F1078" s="5"/>
      <c r="G1078" s="5"/>
      <c r="H1078" s="2">
        <v>0</v>
      </c>
      <c r="I1078" s="1">
        <v>0</v>
      </c>
      <c r="J1078" s="1">
        <v>0</v>
      </c>
      <c r="K1078" s="127">
        <f t="shared" si="298"/>
        <v>0</v>
      </c>
      <c r="L1078" s="127">
        <f t="shared" si="302"/>
        <v>0</v>
      </c>
      <c r="M1078" s="127">
        <f t="shared" si="299"/>
        <v>0</v>
      </c>
      <c r="N1078" s="127">
        <f t="shared" si="303"/>
        <v>0</v>
      </c>
      <c r="O1078" s="127">
        <f t="shared" si="304"/>
        <v>0</v>
      </c>
      <c r="P1078" s="127">
        <f t="shared" si="305"/>
        <v>0</v>
      </c>
      <c r="Q1078" s="127">
        <f t="shared" si="306"/>
        <v>0</v>
      </c>
      <c r="R1078" s="1">
        <v>0</v>
      </c>
      <c r="S1078" s="127">
        <f t="shared" si="307"/>
        <v>0</v>
      </c>
      <c r="T1078" s="127">
        <f t="shared" si="300"/>
        <v>0</v>
      </c>
      <c r="U1078" s="127">
        <f t="shared" si="308"/>
        <v>0</v>
      </c>
      <c r="W1078" s="127">
        <f t="shared" si="309"/>
        <v>0</v>
      </c>
      <c r="X1078" s="125">
        <f t="shared" si="314"/>
        <v>0</v>
      </c>
      <c r="Y1078" s="125" t="str">
        <f t="shared" si="301"/>
        <v>ok</v>
      </c>
      <c r="Z1078" s="125" t="str">
        <f t="shared" si="310"/>
        <v>ok</v>
      </c>
      <c r="AA1078" s="125" t="str">
        <f t="shared" si="311"/>
        <v>ok</v>
      </c>
      <c r="AB1078" s="125" t="str">
        <f t="shared" si="312"/>
        <v>ok</v>
      </c>
      <c r="AC1078" s="125" t="str">
        <f t="shared" si="313"/>
        <v>ok</v>
      </c>
    </row>
    <row r="1079" spans="1:29" x14ac:dyDescent="0.2">
      <c r="A1079" s="132">
        <f t="shared" si="315"/>
        <v>1071</v>
      </c>
      <c r="B1079" s="6"/>
      <c r="C1079" s="3"/>
      <c r="D1079" s="3"/>
      <c r="E1079" s="3"/>
      <c r="F1079" s="5"/>
      <c r="G1079" s="5"/>
      <c r="H1079" s="2">
        <v>0</v>
      </c>
      <c r="I1079" s="1">
        <v>0</v>
      </c>
      <c r="J1079" s="1">
        <v>0</v>
      </c>
      <c r="K1079" s="127">
        <f t="shared" si="298"/>
        <v>0</v>
      </c>
      <c r="L1079" s="127">
        <f t="shared" si="302"/>
        <v>0</v>
      </c>
      <c r="M1079" s="127">
        <f t="shared" si="299"/>
        <v>0</v>
      </c>
      <c r="N1079" s="127">
        <f t="shared" si="303"/>
        <v>0</v>
      </c>
      <c r="O1079" s="127">
        <f t="shared" si="304"/>
        <v>0</v>
      </c>
      <c r="P1079" s="127">
        <f t="shared" si="305"/>
        <v>0</v>
      </c>
      <c r="Q1079" s="127">
        <f t="shared" si="306"/>
        <v>0</v>
      </c>
      <c r="R1079" s="1">
        <v>0</v>
      </c>
      <c r="S1079" s="127">
        <f t="shared" si="307"/>
        <v>0</v>
      </c>
      <c r="T1079" s="127">
        <f t="shared" si="300"/>
        <v>0</v>
      </c>
      <c r="U1079" s="127">
        <f t="shared" si="308"/>
        <v>0</v>
      </c>
      <c r="W1079" s="127">
        <f t="shared" si="309"/>
        <v>0</v>
      </c>
      <c r="X1079" s="125">
        <f t="shared" si="314"/>
        <v>0</v>
      </c>
      <c r="Y1079" s="125" t="str">
        <f t="shared" si="301"/>
        <v>ok</v>
      </c>
      <c r="Z1079" s="125" t="str">
        <f t="shared" si="310"/>
        <v>ok</v>
      </c>
      <c r="AA1079" s="125" t="str">
        <f t="shared" si="311"/>
        <v>ok</v>
      </c>
      <c r="AB1079" s="125" t="str">
        <f t="shared" si="312"/>
        <v>ok</v>
      </c>
      <c r="AC1079" s="125" t="str">
        <f t="shared" si="313"/>
        <v>ok</v>
      </c>
    </row>
    <row r="1080" spans="1:29" x14ac:dyDescent="0.2">
      <c r="A1080" s="132">
        <f t="shared" si="315"/>
        <v>1072</v>
      </c>
      <c r="B1080" s="6"/>
      <c r="C1080" s="3"/>
      <c r="D1080" s="3"/>
      <c r="E1080" s="3"/>
      <c r="F1080" s="5"/>
      <c r="G1080" s="5"/>
      <c r="H1080" s="2">
        <v>0</v>
      </c>
      <c r="I1080" s="1">
        <v>0</v>
      </c>
      <c r="J1080" s="1">
        <v>0</v>
      </c>
      <c r="K1080" s="127">
        <f t="shared" si="298"/>
        <v>0</v>
      </c>
      <c r="L1080" s="127">
        <f t="shared" si="302"/>
        <v>0</v>
      </c>
      <c r="M1080" s="127">
        <f t="shared" si="299"/>
        <v>0</v>
      </c>
      <c r="N1080" s="127">
        <f t="shared" si="303"/>
        <v>0</v>
      </c>
      <c r="O1080" s="127">
        <f t="shared" si="304"/>
        <v>0</v>
      </c>
      <c r="P1080" s="127">
        <f t="shared" si="305"/>
        <v>0</v>
      </c>
      <c r="Q1080" s="127">
        <f t="shared" si="306"/>
        <v>0</v>
      </c>
      <c r="R1080" s="1">
        <v>0</v>
      </c>
      <c r="S1080" s="127">
        <f t="shared" si="307"/>
        <v>0</v>
      </c>
      <c r="T1080" s="127">
        <f t="shared" si="300"/>
        <v>0</v>
      </c>
      <c r="U1080" s="127">
        <f t="shared" si="308"/>
        <v>0</v>
      </c>
      <c r="W1080" s="127">
        <f t="shared" si="309"/>
        <v>0</v>
      </c>
      <c r="X1080" s="125">
        <f t="shared" si="314"/>
        <v>0</v>
      </c>
      <c r="Y1080" s="125" t="str">
        <f t="shared" si="301"/>
        <v>ok</v>
      </c>
      <c r="Z1080" s="125" t="str">
        <f t="shared" si="310"/>
        <v>ok</v>
      </c>
      <c r="AA1080" s="125" t="str">
        <f t="shared" si="311"/>
        <v>ok</v>
      </c>
      <c r="AB1080" s="125" t="str">
        <f t="shared" si="312"/>
        <v>ok</v>
      </c>
      <c r="AC1080" s="125" t="str">
        <f t="shared" si="313"/>
        <v>ok</v>
      </c>
    </row>
    <row r="1081" spans="1:29" x14ac:dyDescent="0.2">
      <c r="A1081" s="132">
        <f t="shared" si="315"/>
        <v>1073</v>
      </c>
      <c r="B1081" s="6"/>
      <c r="C1081" s="3"/>
      <c r="D1081" s="3"/>
      <c r="E1081" s="3"/>
      <c r="F1081" s="5"/>
      <c r="G1081" s="5"/>
      <c r="H1081" s="2">
        <v>0</v>
      </c>
      <c r="I1081" s="1">
        <v>0</v>
      </c>
      <c r="J1081" s="1">
        <v>0</v>
      </c>
      <c r="K1081" s="127">
        <f t="shared" si="298"/>
        <v>0</v>
      </c>
      <c r="L1081" s="127">
        <f t="shared" si="302"/>
        <v>0</v>
      </c>
      <c r="M1081" s="127">
        <f t="shared" si="299"/>
        <v>0</v>
      </c>
      <c r="N1081" s="127">
        <f t="shared" si="303"/>
        <v>0</v>
      </c>
      <c r="O1081" s="127">
        <f t="shared" si="304"/>
        <v>0</v>
      </c>
      <c r="P1081" s="127">
        <f t="shared" si="305"/>
        <v>0</v>
      </c>
      <c r="Q1081" s="127">
        <f t="shared" si="306"/>
        <v>0</v>
      </c>
      <c r="R1081" s="1">
        <v>0</v>
      </c>
      <c r="S1081" s="127">
        <f t="shared" si="307"/>
        <v>0</v>
      </c>
      <c r="T1081" s="127">
        <f t="shared" si="300"/>
        <v>0</v>
      </c>
      <c r="U1081" s="127">
        <f t="shared" si="308"/>
        <v>0</v>
      </c>
      <c r="W1081" s="127">
        <f t="shared" si="309"/>
        <v>0</v>
      </c>
      <c r="X1081" s="125">
        <f t="shared" si="314"/>
        <v>0</v>
      </c>
      <c r="Y1081" s="125" t="str">
        <f t="shared" si="301"/>
        <v>ok</v>
      </c>
      <c r="Z1081" s="125" t="str">
        <f t="shared" si="310"/>
        <v>ok</v>
      </c>
      <c r="AA1081" s="125" t="str">
        <f t="shared" si="311"/>
        <v>ok</v>
      </c>
      <c r="AB1081" s="125" t="str">
        <f t="shared" si="312"/>
        <v>ok</v>
      </c>
      <c r="AC1081" s="125" t="str">
        <f t="shared" si="313"/>
        <v>ok</v>
      </c>
    </row>
    <row r="1082" spans="1:29" x14ac:dyDescent="0.2">
      <c r="A1082" s="132">
        <f t="shared" si="315"/>
        <v>1074</v>
      </c>
      <c r="B1082" s="6"/>
      <c r="C1082" s="3"/>
      <c r="D1082" s="3"/>
      <c r="E1082" s="3"/>
      <c r="F1082" s="5"/>
      <c r="G1082" s="5"/>
      <c r="H1082" s="2">
        <v>0</v>
      </c>
      <c r="I1082" s="1">
        <v>0</v>
      </c>
      <c r="J1082" s="1">
        <v>0</v>
      </c>
      <c r="K1082" s="127">
        <f t="shared" si="298"/>
        <v>0</v>
      </c>
      <c r="L1082" s="127">
        <f t="shared" si="302"/>
        <v>0</v>
      </c>
      <c r="M1082" s="127">
        <f t="shared" si="299"/>
        <v>0</v>
      </c>
      <c r="N1082" s="127">
        <f t="shared" si="303"/>
        <v>0</v>
      </c>
      <c r="O1082" s="127">
        <f t="shared" si="304"/>
        <v>0</v>
      </c>
      <c r="P1082" s="127">
        <f t="shared" si="305"/>
        <v>0</v>
      </c>
      <c r="Q1082" s="127">
        <f t="shared" si="306"/>
        <v>0</v>
      </c>
      <c r="R1082" s="1">
        <v>0</v>
      </c>
      <c r="S1082" s="127">
        <f t="shared" si="307"/>
        <v>0</v>
      </c>
      <c r="T1082" s="127">
        <f t="shared" si="300"/>
        <v>0</v>
      </c>
      <c r="U1082" s="127">
        <f t="shared" si="308"/>
        <v>0</v>
      </c>
      <c r="W1082" s="127">
        <f t="shared" si="309"/>
        <v>0</v>
      </c>
      <c r="X1082" s="125">
        <f t="shared" si="314"/>
        <v>0</v>
      </c>
      <c r="Y1082" s="125" t="str">
        <f t="shared" si="301"/>
        <v>ok</v>
      </c>
      <c r="Z1082" s="125" t="str">
        <f t="shared" si="310"/>
        <v>ok</v>
      </c>
      <c r="AA1082" s="125" t="str">
        <f t="shared" si="311"/>
        <v>ok</v>
      </c>
      <c r="AB1082" s="125" t="str">
        <f t="shared" si="312"/>
        <v>ok</v>
      </c>
      <c r="AC1082" s="125" t="str">
        <f t="shared" si="313"/>
        <v>ok</v>
      </c>
    </row>
    <row r="1083" spans="1:29" x14ac:dyDescent="0.2">
      <c r="A1083" s="132">
        <f t="shared" si="315"/>
        <v>1075</v>
      </c>
      <c r="B1083" s="6"/>
      <c r="C1083" s="3"/>
      <c r="D1083" s="3"/>
      <c r="E1083" s="3"/>
      <c r="F1083" s="5"/>
      <c r="G1083" s="5"/>
      <c r="H1083" s="2">
        <v>0</v>
      </c>
      <c r="I1083" s="1">
        <v>0</v>
      </c>
      <c r="J1083" s="1">
        <v>0</v>
      </c>
      <c r="K1083" s="127">
        <f t="shared" si="298"/>
        <v>0</v>
      </c>
      <c r="L1083" s="127">
        <f t="shared" si="302"/>
        <v>0</v>
      </c>
      <c r="M1083" s="127">
        <f t="shared" si="299"/>
        <v>0</v>
      </c>
      <c r="N1083" s="127">
        <f t="shared" si="303"/>
        <v>0</v>
      </c>
      <c r="O1083" s="127">
        <f t="shared" si="304"/>
        <v>0</v>
      </c>
      <c r="P1083" s="127">
        <f t="shared" si="305"/>
        <v>0</v>
      </c>
      <c r="Q1083" s="127">
        <f t="shared" si="306"/>
        <v>0</v>
      </c>
      <c r="R1083" s="1">
        <v>0</v>
      </c>
      <c r="S1083" s="127">
        <f t="shared" si="307"/>
        <v>0</v>
      </c>
      <c r="T1083" s="127">
        <f t="shared" si="300"/>
        <v>0</v>
      </c>
      <c r="U1083" s="127">
        <f t="shared" si="308"/>
        <v>0</v>
      </c>
      <c r="W1083" s="127">
        <f t="shared" si="309"/>
        <v>0</v>
      </c>
      <c r="X1083" s="125">
        <f t="shared" si="314"/>
        <v>0</v>
      </c>
      <c r="Y1083" s="125" t="str">
        <f t="shared" si="301"/>
        <v>ok</v>
      </c>
      <c r="Z1083" s="125" t="str">
        <f t="shared" si="310"/>
        <v>ok</v>
      </c>
      <c r="AA1083" s="125" t="str">
        <f t="shared" si="311"/>
        <v>ok</v>
      </c>
      <c r="AB1083" s="125" t="str">
        <f t="shared" si="312"/>
        <v>ok</v>
      </c>
      <c r="AC1083" s="125" t="str">
        <f t="shared" si="313"/>
        <v>ok</v>
      </c>
    </row>
    <row r="1084" spans="1:29" x14ac:dyDescent="0.2">
      <c r="A1084" s="132">
        <f t="shared" si="315"/>
        <v>1076</v>
      </c>
      <c r="B1084" s="6"/>
      <c r="C1084" s="3"/>
      <c r="D1084" s="3"/>
      <c r="E1084" s="3"/>
      <c r="F1084" s="5"/>
      <c r="G1084" s="5"/>
      <c r="H1084" s="2">
        <v>0</v>
      </c>
      <c r="I1084" s="1">
        <v>0</v>
      </c>
      <c r="J1084" s="1">
        <v>0</v>
      </c>
      <c r="K1084" s="127">
        <f t="shared" si="298"/>
        <v>0</v>
      </c>
      <c r="L1084" s="127">
        <f t="shared" si="302"/>
        <v>0</v>
      </c>
      <c r="M1084" s="127">
        <f t="shared" si="299"/>
        <v>0</v>
      </c>
      <c r="N1084" s="127">
        <f t="shared" si="303"/>
        <v>0</v>
      </c>
      <c r="O1084" s="127">
        <f t="shared" si="304"/>
        <v>0</v>
      </c>
      <c r="P1084" s="127">
        <f t="shared" si="305"/>
        <v>0</v>
      </c>
      <c r="Q1084" s="127">
        <f t="shared" si="306"/>
        <v>0</v>
      </c>
      <c r="R1084" s="1">
        <v>0</v>
      </c>
      <c r="S1084" s="127">
        <f t="shared" si="307"/>
        <v>0</v>
      </c>
      <c r="T1084" s="127">
        <f t="shared" si="300"/>
        <v>0</v>
      </c>
      <c r="U1084" s="127">
        <f t="shared" si="308"/>
        <v>0</v>
      </c>
      <c r="W1084" s="127">
        <f t="shared" si="309"/>
        <v>0</v>
      </c>
      <c r="X1084" s="125">
        <f t="shared" si="314"/>
        <v>0</v>
      </c>
      <c r="Y1084" s="125" t="str">
        <f t="shared" si="301"/>
        <v>ok</v>
      </c>
      <c r="Z1084" s="125" t="str">
        <f t="shared" si="310"/>
        <v>ok</v>
      </c>
      <c r="AA1084" s="125" t="str">
        <f t="shared" si="311"/>
        <v>ok</v>
      </c>
      <c r="AB1084" s="125" t="str">
        <f t="shared" si="312"/>
        <v>ok</v>
      </c>
      <c r="AC1084" s="125" t="str">
        <f t="shared" si="313"/>
        <v>ok</v>
      </c>
    </row>
    <row r="1085" spans="1:29" x14ac:dyDescent="0.2">
      <c r="A1085" s="132">
        <f t="shared" si="315"/>
        <v>1077</v>
      </c>
      <c r="B1085" s="6"/>
      <c r="C1085" s="3"/>
      <c r="D1085" s="3"/>
      <c r="E1085" s="3"/>
      <c r="F1085" s="5"/>
      <c r="G1085" s="5"/>
      <c r="H1085" s="2">
        <v>0</v>
      </c>
      <c r="I1085" s="1">
        <v>0</v>
      </c>
      <c r="J1085" s="1">
        <v>0</v>
      </c>
      <c r="K1085" s="127">
        <f t="shared" si="298"/>
        <v>0</v>
      </c>
      <c r="L1085" s="127">
        <f t="shared" si="302"/>
        <v>0</v>
      </c>
      <c r="M1085" s="127">
        <f t="shared" si="299"/>
        <v>0</v>
      </c>
      <c r="N1085" s="127">
        <f t="shared" si="303"/>
        <v>0</v>
      </c>
      <c r="O1085" s="127">
        <f t="shared" si="304"/>
        <v>0</v>
      </c>
      <c r="P1085" s="127">
        <f t="shared" si="305"/>
        <v>0</v>
      </c>
      <c r="Q1085" s="127">
        <f t="shared" si="306"/>
        <v>0</v>
      </c>
      <c r="R1085" s="1">
        <v>0</v>
      </c>
      <c r="S1085" s="127">
        <f t="shared" si="307"/>
        <v>0</v>
      </c>
      <c r="T1085" s="127">
        <f t="shared" si="300"/>
        <v>0</v>
      </c>
      <c r="U1085" s="127">
        <f t="shared" si="308"/>
        <v>0</v>
      </c>
      <c r="W1085" s="127">
        <f t="shared" si="309"/>
        <v>0</v>
      </c>
      <c r="X1085" s="125">
        <f t="shared" si="314"/>
        <v>0</v>
      </c>
      <c r="Y1085" s="125" t="str">
        <f t="shared" si="301"/>
        <v>ok</v>
      </c>
      <c r="Z1085" s="125" t="str">
        <f t="shared" si="310"/>
        <v>ok</v>
      </c>
      <c r="AA1085" s="125" t="str">
        <f t="shared" si="311"/>
        <v>ok</v>
      </c>
      <c r="AB1085" s="125" t="str">
        <f t="shared" si="312"/>
        <v>ok</v>
      </c>
      <c r="AC1085" s="125" t="str">
        <f t="shared" si="313"/>
        <v>ok</v>
      </c>
    </row>
    <row r="1086" spans="1:29" x14ac:dyDescent="0.2">
      <c r="A1086" s="132">
        <f t="shared" si="315"/>
        <v>1078</v>
      </c>
      <c r="B1086" s="6"/>
      <c r="C1086" s="3"/>
      <c r="D1086" s="3"/>
      <c r="E1086" s="3"/>
      <c r="F1086" s="5"/>
      <c r="G1086" s="5"/>
      <c r="H1086" s="2">
        <v>0</v>
      </c>
      <c r="I1086" s="1">
        <v>0</v>
      </c>
      <c r="J1086" s="1">
        <v>0</v>
      </c>
      <c r="K1086" s="127">
        <f t="shared" si="298"/>
        <v>0</v>
      </c>
      <c r="L1086" s="127">
        <f t="shared" si="302"/>
        <v>0</v>
      </c>
      <c r="M1086" s="127">
        <f t="shared" si="299"/>
        <v>0</v>
      </c>
      <c r="N1086" s="127">
        <f t="shared" si="303"/>
        <v>0</v>
      </c>
      <c r="O1086" s="127">
        <f t="shared" si="304"/>
        <v>0</v>
      </c>
      <c r="P1086" s="127">
        <f t="shared" si="305"/>
        <v>0</v>
      </c>
      <c r="Q1086" s="127">
        <f t="shared" si="306"/>
        <v>0</v>
      </c>
      <c r="R1086" s="1">
        <v>0</v>
      </c>
      <c r="S1086" s="127">
        <f t="shared" si="307"/>
        <v>0</v>
      </c>
      <c r="T1086" s="127">
        <f t="shared" si="300"/>
        <v>0</v>
      </c>
      <c r="U1086" s="127">
        <f t="shared" si="308"/>
        <v>0</v>
      </c>
      <c r="W1086" s="127">
        <f t="shared" si="309"/>
        <v>0</v>
      </c>
      <c r="X1086" s="125">
        <f t="shared" si="314"/>
        <v>0</v>
      </c>
      <c r="Y1086" s="125" t="str">
        <f t="shared" si="301"/>
        <v>ok</v>
      </c>
      <c r="Z1086" s="125" t="str">
        <f t="shared" si="310"/>
        <v>ok</v>
      </c>
      <c r="AA1086" s="125" t="str">
        <f t="shared" si="311"/>
        <v>ok</v>
      </c>
      <c r="AB1086" s="125" t="str">
        <f t="shared" si="312"/>
        <v>ok</v>
      </c>
      <c r="AC1086" s="125" t="str">
        <f t="shared" si="313"/>
        <v>ok</v>
      </c>
    </row>
    <row r="1087" spans="1:29" x14ac:dyDescent="0.2">
      <c r="A1087" s="132">
        <f t="shared" si="315"/>
        <v>1079</v>
      </c>
      <c r="B1087" s="6"/>
      <c r="C1087" s="3"/>
      <c r="D1087" s="3"/>
      <c r="E1087" s="3"/>
      <c r="F1087" s="5"/>
      <c r="G1087" s="5"/>
      <c r="H1087" s="2">
        <v>0</v>
      </c>
      <c r="I1087" s="1">
        <v>0</v>
      </c>
      <c r="J1087" s="1">
        <v>0</v>
      </c>
      <c r="K1087" s="127">
        <f t="shared" si="298"/>
        <v>0</v>
      </c>
      <c r="L1087" s="127">
        <f t="shared" si="302"/>
        <v>0</v>
      </c>
      <c r="M1087" s="127">
        <f t="shared" si="299"/>
        <v>0</v>
      </c>
      <c r="N1087" s="127">
        <f t="shared" si="303"/>
        <v>0</v>
      </c>
      <c r="O1087" s="127">
        <f t="shared" si="304"/>
        <v>0</v>
      </c>
      <c r="P1087" s="127">
        <f t="shared" si="305"/>
        <v>0</v>
      </c>
      <c r="Q1087" s="127">
        <f t="shared" si="306"/>
        <v>0</v>
      </c>
      <c r="R1087" s="1">
        <v>0</v>
      </c>
      <c r="S1087" s="127">
        <f t="shared" si="307"/>
        <v>0</v>
      </c>
      <c r="T1087" s="127">
        <f t="shared" si="300"/>
        <v>0</v>
      </c>
      <c r="U1087" s="127">
        <f t="shared" si="308"/>
        <v>0</v>
      </c>
      <c r="W1087" s="127">
        <f t="shared" si="309"/>
        <v>0</v>
      </c>
      <c r="X1087" s="125">
        <f t="shared" si="314"/>
        <v>0</v>
      </c>
      <c r="Y1087" s="125" t="str">
        <f t="shared" si="301"/>
        <v>ok</v>
      </c>
      <c r="Z1087" s="125" t="str">
        <f t="shared" si="310"/>
        <v>ok</v>
      </c>
      <c r="AA1087" s="125" t="str">
        <f t="shared" si="311"/>
        <v>ok</v>
      </c>
      <c r="AB1087" s="125" t="str">
        <f t="shared" si="312"/>
        <v>ok</v>
      </c>
      <c r="AC1087" s="125" t="str">
        <f t="shared" si="313"/>
        <v>ok</v>
      </c>
    </row>
    <row r="1088" spans="1:29" x14ac:dyDescent="0.2">
      <c r="A1088" s="132">
        <f t="shared" si="315"/>
        <v>1080</v>
      </c>
      <c r="B1088" s="6"/>
      <c r="C1088" s="3"/>
      <c r="D1088" s="3"/>
      <c r="E1088" s="3"/>
      <c r="F1088" s="5"/>
      <c r="G1088" s="5"/>
      <c r="H1088" s="2">
        <v>0</v>
      </c>
      <c r="I1088" s="1">
        <v>0</v>
      </c>
      <c r="J1088" s="1">
        <v>0</v>
      </c>
      <c r="K1088" s="127">
        <f t="shared" si="298"/>
        <v>0</v>
      </c>
      <c r="L1088" s="127">
        <f t="shared" si="302"/>
        <v>0</v>
      </c>
      <c r="M1088" s="127">
        <f t="shared" si="299"/>
        <v>0</v>
      </c>
      <c r="N1088" s="127">
        <f t="shared" si="303"/>
        <v>0</v>
      </c>
      <c r="O1088" s="127">
        <f t="shared" si="304"/>
        <v>0</v>
      </c>
      <c r="P1088" s="127">
        <f t="shared" si="305"/>
        <v>0</v>
      </c>
      <c r="Q1088" s="127">
        <f t="shared" si="306"/>
        <v>0</v>
      </c>
      <c r="R1088" s="1">
        <v>0</v>
      </c>
      <c r="S1088" s="127">
        <f t="shared" si="307"/>
        <v>0</v>
      </c>
      <c r="T1088" s="127">
        <f t="shared" si="300"/>
        <v>0</v>
      </c>
      <c r="U1088" s="127">
        <f t="shared" si="308"/>
        <v>0</v>
      </c>
      <c r="W1088" s="127">
        <f t="shared" si="309"/>
        <v>0</v>
      </c>
      <c r="X1088" s="125">
        <f t="shared" si="314"/>
        <v>0</v>
      </c>
      <c r="Y1088" s="125" t="str">
        <f t="shared" si="301"/>
        <v>ok</v>
      </c>
      <c r="Z1088" s="125" t="str">
        <f t="shared" si="310"/>
        <v>ok</v>
      </c>
      <c r="AA1088" s="125" t="str">
        <f t="shared" si="311"/>
        <v>ok</v>
      </c>
      <c r="AB1088" s="125" t="str">
        <f t="shared" si="312"/>
        <v>ok</v>
      </c>
      <c r="AC1088" s="125" t="str">
        <f t="shared" si="313"/>
        <v>ok</v>
      </c>
    </row>
    <row r="1089" spans="1:29" x14ac:dyDescent="0.2">
      <c r="A1089" s="132">
        <f t="shared" si="315"/>
        <v>1081</v>
      </c>
      <c r="B1089" s="6"/>
      <c r="C1089" s="3"/>
      <c r="D1089" s="3"/>
      <c r="E1089" s="3"/>
      <c r="F1089" s="5"/>
      <c r="G1089" s="5"/>
      <c r="H1089" s="2">
        <v>0</v>
      </c>
      <c r="I1089" s="1">
        <v>0</v>
      </c>
      <c r="J1089" s="1">
        <v>0</v>
      </c>
      <c r="K1089" s="127">
        <f t="shared" si="298"/>
        <v>0</v>
      </c>
      <c r="L1089" s="127">
        <f t="shared" si="302"/>
        <v>0</v>
      </c>
      <c r="M1089" s="127">
        <f t="shared" si="299"/>
        <v>0</v>
      </c>
      <c r="N1089" s="127">
        <f t="shared" si="303"/>
        <v>0</v>
      </c>
      <c r="O1089" s="127">
        <f t="shared" si="304"/>
        <v>0</v>
      </c>
      <c r="P1089" s="127">
        <f t="shared" si="305"/>
        <v>0</v>
      </c>
      <c r="Q1089" s="127">
        <f t="shared" si="306"/>
        <v>0</v>
      </c>
      <c r="R1089" s="1">
        <v>0</v>
      </c>
      <c r="S1089" s="127">
        <f t="shared" si="307"/>
        <v>0</v>
      </c>
      <c r="T1089" s="127">
        <f t="shared" si="300"/>
        <v>0</v>
      </c>
      <c r="U1089" s="127">
        <f t="shared" si="308"/>
        <v>0</v>
      </c>
      <c r="W1089" s="127">
        <f t="shared" si="309"/>
        <v>0</v>
      </c>
      <c r="X1089" s="125">
        <f t="shared" si="314"/>
        <v>0</v>
      </c>
      <c r="Y1089" s="125" t="str">
        <f t="shared" si="301"/>
        <v>ok</v>
      </c>
      <c r="Z1089" s="125" t="str">
        <f t="shared" si="310"/>
        <v>ok</v>
      </c>
      <c r="AA1089" s="125" t="str">
        <f t="shared" si="311"/>
        <v>ok</v>
      </c>
      <c r="AB1089" s="125" t="str">
        <f t="shared" si="312"/>
        <v>ok</v>
      </c>
      <c r="AC1089" s="125" t="str">
        <f t="shared" si="313"/>
        <v>ok</v>
      </c>
    </row>
    <row r="1090" spans="1:29" x14ac:dyDescent="0.2">
      <c r="A1090" s="132">
        <f t="shared" si="315"/>
        <v>1082</v>
      </c>
      <c r="B1090" s="6"/>
      <c r="C1090" s="3"/>
      <c r="D1090" s="3"/>
      <c r="E1090" s="3"/>
      <c r="F1090" s="5"/>
      <c r="G1090" s="5"/>
      <c r="H1090" s="2">
        <v>0</v>
      </c>
      <c r="I1090" s="1">
        <v>0</v>
      </c>
      <c r="J1090" s="1">
        <v>0</v>
      </c>
      <c r="K1090" s="127">
        <f t="shared" si="298"/>
        <v>0</v>
      </c>
      <c r="L1090" s="127">
        <f t="shared" si="302"/>
        <v>0</v>
      </c>
      <c r="M1090" s="127">
        <f t="shared" si="299"/>
        <v>0</v>
      </c>
      <c r="N1090" s="127">
        <f t="shared" si="303"/>
        <v>0</v>
      </c>
      <c r="O1090" s="127">
        <f t="shared" si="304"/>
        <v>0</v>
      </c>
      <c r="P1090" s="127">
        <f t="shared" si="305"/>
        <v>0</v>
      </c>
      <c r="Q1090" s="127">
        <f t="shared" si="306"/>
        <v>0</v>
      </c>
      <c r="R1090" s="1">
        <v>0</v>
      </c>
      <c r="S1090" s="127">
        <f t="shared" si="307"/>
        <v>0</v>
      </c>
      <c r="T1090" s="127">
        <f t="shared" si="300"/>
        <v>0</v>
      </c>
      <c r="U1090" s="127">
        <f t="shared" si="308"/>
        <v>0</v>
      </c>
      <c r="W1090" s="127">
        <f t="shared" si="309"/>
        <v>0</v>
      </c>
      <c r="X1090" s="125">
        <f t="shared" si="314"/>
        <v>0</v>
      </c>
      <c r="Y1090" s="125" t="str">
        <f t="shared" si="301"/>
        <v>ok</v>
      </c>
      <c r="Z1090" s="125" t="str">
        <f t="shared" si="310"/>
        <v>ok</v>
      </c>
      <c r="AA1090" s="125" t="str">
        <f t="shared" si="311"/>
        <v>ok</v>
      </c>
      <c r="AB1090" s="125" t="str">
        <f t="shared" si="312"/>
        <v>ok</v>
      </c>
      <c r="AC1090" s="125" t="str">
        <f t="shared" si="313"/>
        <v>ok</v>
      </c>
    </row>
    <row r="1091" spans="1:29" x14ac:dyDescent="0.2">
      <c r="A1091" s="132">
        <f t="shared" si="315"/>
        <v>1083</v>
      </c>
      <c r="B1091" s="6"/>
      <c r="C1091" s="3"/>
      <c r="D1091" s="3"/>
      <c r="E1091" s="3"/>
      <c r="F1091" s="5"/>
      <c r="G1091" s="5"/>
      <c r="H1091" s="2">
        <v>0</v>
      </c>
      <c r="I1091" s="1">
        <v>0</v>
      </c>
      <c r="J1091" s="1">
        <v>0</v>
      </c>
      <c r="K1091" s="127">
        <f t="shared" si="298"/>
        <v>0</v>
      </c>
      <c r="L1091" s="127">
        <f t="shared" si="302"/>
        <v>0</v>
      </c>
      <c r="M1091" s="127">
        <f t="shared" si="299"/>
        <v>0</v>
      </c>
      <c r="N1091" s="127">
        <f t="shared" si="303"/>
        <v>0</v>
      </c>
      <c r="O1091" s="127">
        <f t="shared" si="304"/>
        <v>0</v>
      </c>
      <c r="P1091" s="127">
        <f t="shared" si="305"/>
        <v>0</v>
      </c>
      <c r="Q1091" s="127">
        <f t="shared" si="306"/>
        <v>0</v>
      </c>
      <c r="R1091" s="1">
        <v>0</v>
      </c>
      <c r="S1091" s="127">
        <f t="shared" si="307"/>
        <v>0</v>
      </c>
      <c r="T1091" s="127">
        <f t="shared" si="300"/>
        <v>0</v>
      </c>
      <c r="U1091" s="127">
        <f t="shared" si="308"/>
        <v>0</v>
      </c>
      <c r="W1091" s="127">
        <f t="shared" si="309"/>
        <v>0</v>
      </c>
      <c r="X1091" s="125">
        <f t="shared" si="314"/>
        <v>0</v>
      </c>
      <c r="Y1091" s="125" t="str">
        <f t="shared" si="301"/>
        <v>ok</v>
      </c>
      <c r="Z1091" s="125" t="str">
        <f t="shared" si="310"/>
        <v>ok</v>
      </c>
      <c r="AA1091" s="125" t="str">
        <f t="shared" si="311"/>
        <v>ok</v>
      </c>
      <c r="AB1091" s="125" t="str">
        <f t="shared" si="312"/>
        <v>ok</v>
      </c>
      <c r="AC1091" s="125" t="str">
        <f t="shared" si="313"/>
        <v>ok</v>
      </c>
    </row>
    <row r="1092" spans="1:29" x14ac:dyDescent="0.2">
      <c r="A1092" s="132">
        <f t="shared" si="315"/>
        <v>1084</v>
      </c>
      <c r="B1092" s="6"/>
      <c r="C1092" s="3"/>
      <c r="D1092" s="3"/>
      <c r="E1092" s="3"/>
      <c r="F1092" s="5"/>
      <c r="G1092" s="5"/>
      <c r="H1092" s="2">
        <v>0</v>
      </c>
      <c r="I1092" s="1">
        <v>0</v>
      </c>
      <c r="J1092" s="1">
        <v>0</v>
      </c>
      <c r="K1092" s="127">
        <f t="shared" si="298"/>
        <v>0</v>
      </c>
      <c r="L1092" s="127">
        <f t="shared" si="302"/>
        <v>0</v>
      </c>
      <c r="M1092" s="127">
        <f t="shared" si="299"/>
        <v>0</v>
      </c>
      <c r="N1092" s="127">
        <f t="shared" si="303"/>
        <v>0</v>
      </c>
      <c r="O1092" s="127">
        <f t="shared" si="304"/>
        <v>0</v>
      </c>
      <c r="P1092" s="127">
        <f t="shared" si="305"/>
        <v>0</v>
      </c>
      <c r="Q1092" s="127">
        <f t="shared" si="306"/>
        <v>0</v>
      </c>
      <c r="R1092" s="1">
        <v>0</v>
      </c>
      <c r="S1092" s="127">
        <f t="shared" si="307"/>
        <v>0</v>
      </c>
      <c r="T1092" s="127">
        <f t="shared" si="300"/>
        <v>0</v>
      </c>
      <c r="U1092" s="127">
        <f t="shared" si="308"/>
        <v>0</v>
      </c>
      <c r="W1092" s="127">
        <f t="shared" si="309"/>
        <v>0</v>
      </c>
      <c r="X1092" s="125">
        <f t="shared" si="314"/>
        <v>0</v>
      </c>
      <c r="Y1092" s="125" t="str">
        <f t="shared" si="301"/>
        <v>ok</v>
      </c>
      <c r="Z1092" s="125" t="str">
        <f t="shared" si="310"/>
        <v>ok</v>
      </c>
      <c r="AA1092" s="125" t="str">
        <f t="shared" si="311"/>
        <v>ok</v>
      </c>
      <c r="AB1092" s="125" t="str">
        <f t="shared" si="312"/>
        <v>ok</v>
      </c>
      <c r="AC1092" s="125" t="str">
        <f t="shared" si="313"/>
        <v>ok</v>
      </c>
    </row>
    <row r="1093" spans="1:29" x14ac:dyDescent="0.2">
      <c r="A1093" s="132">
        <f t="shared" si="315"/>
        <v>1085</v>
      </c>
      <c r="B1093" s="6"/>
      <c r="C1093" s="3"/>
      <c r="D1093" s="3"/>
      <c r="E1093" s="3"/>
      <c r="F1093" s="5"/>
      <c r="G1093" s="5"/>
      <c r="H1093" s="2">
        <v>0</v>
      </c>
      <c r="I1093" s="1">
        <v>0</v>
      </c>
      <c r="J1093" s="1">
        <v>0</v>
      </c>
      <c r="K1093" s="127">
        <f t="shared" si="298"/>
        <v>0</v>
      </c>
      <c r="L1093" s="127">
        <f t="shared" si="302"/>
        <v>0</v>
      </c>
      <c r="M1093" s="127">
        <f t="shared" si="299"/>
        <v>0</v>
      </c>
      <c r="N1093" s="127">
        <f t="shared" si="303"/>
        <v>0</v>
      </c>
      <c r="O1093" s="127">
        <f t="shared" si="304"/>
        <v>0</v>
      </c>
      <c r="P1093" s="127">
        <f t="shared" si="305"/>
        <v>0</v>
      </c>
      <c r="Q1093" s="127">
        <f t="shared" si="306"/>
        <v>0</v>
      </c>
      <c r="R1093" s="1">
        <v>0</v>
      </c>
      <c r="S1093" s="127">
        <f t="shared" si="307"/>
        <v>0</v>
      </c>
      <c r="T1093" s="127">
        <f t="shared" si="300"/>
        <v>0</v>
      </c>
      <c r="U1093" s="127">
        <f t="shared" si="308"/>
        <v>0</v>
      </c>
      <c r="W1093" s="127">
        <f t="shared" si="309"/>
        <v>0</v>
      </c>
      <c r="X1093" s="125">
        <f t="shared" si="314"/>
        <v>0</v>
      </c>
      <c r="Y1093" s="125" t="str">
        <f t="shared" si="301"/>
        <v>ok</v>
      </c>
      <c r="Z1093" s="125" t="str">
        <f t="shared" si="310"/>
        <v>ok</v>
      </c>
      <c r="AA1093" s="125" t="str">
        <f t="shared" si="311"/>
        <v>ok</v>
      </c>
      <c r="AB1093" s="125" t="str">
        <f t="shared" si="312"/>
        <v>ok</v>
      </c>
      <c r="AC1093" s="125" t="str">
        <f t="shared" si="313"/>
        <v>ok</v>
      </c>
    </row>
    <row r="1094" spans="1:29" x14ac:dyDescent="0.2">
      <c r="A1094" s="132">
        <f t="shared" si="315"/>
        <v>1086</v>
      </c>
      <c r="B1094" s="6"/>
      <c r="C1094" s="3"/>
      <c r="D1094" s="3"/>
      <c r="E1094" s="3"/>
      <c r="F1094" s="5"/>
      <c r="G1094" s="5"/>
      <c r="H1094" s="2">
        <v>0</v>
      </c>
      <c r="I1094" s="1">
        <v>0</v>
      </c>
      <c r="J1094" s="1">
        <v>0</v>
      </c>
      <c r="K1094" s="127">
        <f t="shared" si="298"/>
        <v>0</v>
      </c>
      <c r="L1094" s="127">
        <f t="shared" si="302"/>
        <v>0</v>
      </c>
      <c r="M1094" s="127">
        <f t="shared" si="299"/>
        <v>0</v>
      </c>
      <c r="N1094" s="127">
        <f t="shared" si="303"/>
        <v>0</v>
      </c>
      <c r="O1094" s="127">
        <f t="shared" si="304"/>
        <v>0</v>
      </c>
      <c r="P1094" s="127">
        <f t="shared" si="305"/>
        <v>0</v>
      </c>
      <c r="Q1094" s="127">
        <f t="shared" si="306"/>
        <v>0</v>
      </c>
      <c r="R1094" s="1">
        <v>0</v>
      </c>
      <c r="S1094" s="127">
        <f t="shared" si="307"/>
        <v>0</v>
      </c>
      <c r="T1094" s="127">
        <f t="shared" si="300"/>
        <v>0</v>
      </c>
      <c r="U1094" s="127">
        <f t="shared" si="308"/>
        <v>0</v>
      </c>
      <c r="W1094" s="127">
        <f t="shared" si="309"/>
        <v>0</v>
      </c>
      <c r="X1094" s="125">
        <f t="shared" si="314"/>
        <v>0</v>
      </c>
      <c r="Y1094" s="125" t="str">
        <f t="shared" si="301"/>
        <v>ok</v>
      </c>
      <c r="Z1094" s="125" t="str">
        <f t="shared" si="310"/>
        <v>ok</v>
      </c>
      <c r="AA1094" s="125" t="str">
        <f t="shared" si="311"/>
        <v>ok</v>
      </c>
      <c r="AB1094" s="125" t="str">
        <f t="shared" si="312"/>
        <v>ok</v>
      </c>
      <c r="AC1094" s="125" t="str">
        <f t="shared" si="313"/>
        <v>ok</v>
      </c>
    </row>
    <row r="1095" spans="1:29" x14ac:dyDescent="0.2">
      <c r="A1095" s="132">
        <f t="shared" si="315"/>
        <v>1087</v>
      </c>
      <c r="B1095" s="6"/>
      <c r="C1095" s="3"/>
      <c r="D1095" s="3"/>
      <c r="E1095" s="3"/>
      <c r="F1095" s="5"/>
      <c r="G1095" s="5"/>
      <c r="H1095" s="2">
        <v>0</v>
      </c>
      <c r="I1095" s="1">
        <v>0</v>
      </c>
      <c r="J1095" s="1">
        <v>0</v>
      </c>
      <c r="K1095" s="127">
        <f t="shared" si="298"/>
        <v>0</v>
      </c>
      <c r="L1095" s="127">
        <f t="shared" si="302"/>
        <v>0</v>
      </c>
      <c r="M1095" s="127">
        <f t="shared" si="299"/>
        <v>0</v>
      </c>
      <c r="N1095" s="127">
        <f t="shared" si="303"/>
        <v>0</v>
      </c>
      <c r="O1095" s="127">
        <f t="shared" si="304"/>
        <v>0</v>
      </c>
      <c r="P1095" s="127">
        <f t="shared" si="305"/>
        <v>0</v>
      </c>
      <c r="Q1095" s="127">
        <f t="shared" si="306"/>
        <v>0</v>
      </c>
      <c r="R1095" s="1">
        <v>0</v>
      </c>
      <c r="S1095" s="127">
        <f t="shared" si="307"/>
        <v>0</v>
      </c>
      <c r="T1095" s="127">
        <f t="shared" si="300"/>
        <v>0</v>
      </c>
      <c r="U1095" s="127">
        <f t="shared" si="308"/>
        <v>0</v>
      </c>
      <c r="W1095" s="127">
        <f t="shared" si="309"/>
        <v>0</v>
      </c>
      <c r="X1095" s="125">
        <f t="shared" si="314"/>
        <v>0</v>
      </c>
      <c r="Y1095" s="125" t="str">
        <f t="shared" si="301"/>
        <v>ok</v>
      </c>
      <c r="Z1095" s="125" t="str">
        <f t="shared" si="310"/>
        <v>ok</v>
      </c>
      <c r="AA1095" s="125" t="str">
        <f t="shared" si="311"/>
        <v>ok</v>
      </c>
      <c r="AB1095" s="125" t="str">
        <f t="shared" si="312"/>
        <v>ok</v>
      </c>
      <c r="AC1095" s="125" t="str">
        <f t="shared" si="313"/>
        <v>ok</v>
      </c>
    </row>
    <row r="1096" spans="1:29" x14ac:dyDescent="0.2">
      <c r="A1096" s="132">
        <f t="shared" si="315"/>
        <v>1088</v>
      </c>
      <c r="B1096" s="6"/>
      <c r="C1096" s="3"/>
      <c r="D1096" s="3"/>
      <c r="E1096" s="3"/>
      <c r="F1096" s="5"/>
      <c r="G1096" s="5"/>
      <c r="H1096" s="2">
        <v>0</v>
      </c>
      <c r="I1096" s="1">
        <v>0</v>
      </c>
      <c r="J1096" s="1">
        <v>0</v>
      </c>
      <c r="K1096" s="127">
        <f t="shared" si="298"/>
        <v>0</v>
      </c>
      <c r="L1096" s="127">
        <f t="shared" si="302"/>
        <v>0</v>
      </c>
      <c r="M1096" s="127">
        <f t="shared" si="299"/>
        <v>0</v>
      </c>
      <c r="N1096" s="127">
        <f t="shared" si="303"/>
        <v>0</v>
      </c>
      <c r="O1096" s="127">
        <f t="shared" si="304"/>
        <v>0</v>
      </c>
      <c r="P1096" s="127">
        <f t="shared" si="305"/>
        <v>0</v>
      </c>
      <c r="Q1096" s="127">
        <f t="shared" si="306"/>
        <v>0</v>
      </c>
      <c r="R1096" s="1">
        <v>0</v>
      </c>
      <c r="S1096" s="127">
        <f t="shared" si="307"/>
        <v>0</v>
      </c>
      <c r="T1096" s="127">
        <f t="shared" si="300"/>
        <v>0</v>
      </c>
      <c r="U1096" s="127">
        <f t="shared" si="308"/>
        <v>0</v>
      </c>
      <c r="W1096" s="127">
        <f t="shared" si="309"/>
        <v>0</v>
      </c>
      <c r="X1096" s="125">
        <f t="shared" si="314"/>
        <v>0</v>
      </c>
      <c r="Y1096" s="125" t="str">
        <f t="shared" si="301"/>
        <v>ok</v>
      </c>
      <c r="Z1096" s="125" t="str">
        <f t="shared" si="310"/>
        <v>ok</v>
      </c>
      <c r="AA1096" s="125" t="str">
        <f t="shared" si="311"/>
        <v>ok</v>
      </c>
      <c r="AB1096" s="125" t="str">
        <f t="shared" si="312"/>
        <v>ok</v>
      </c>
      <c r="AC1096" s="125" t="str">
        <f t="shared" si="313"/>
        <v>ok</v>
      </c>
    </row>
    <row r="1097" spans="1:29" x14ac:dyDescent="0.2">
      <c r="A1097" s="132">
        <f t="shared" si="315"/>
        <v>1089</v>
      </c>
      <c r="B1097" s="6"/>
      <c r="C1097" s="3"/>
      <c r="D1097" s="3"/>
      <c r="E1097" s="3"/>
      <c r="F1097" s="5"/>
      <c r="G1097" s="5"/>
      <c r="H1097" s="2">
        <v>0</v>
      </c>
      <c r="I1097" s="1">
        <v>0</v>
      </c>
      <c r="J1097" s="1">
        <v>0</v>
      </c>
      <c r="K1097" s="127">
        <f t="shared" ref="K1097:K1160" si="316">+H1097*I1097*$K$6</f>
        <v>0</v>
      </c>
      <c r="L1097" s="127">
        <f t="shared" si="302"/>
        <v>0</v>
      </c>
      <c r="M1097" s="127">
        <f t="shared" ref="M1097:M1160" si="317">+H1097*J1097*$M$6</f>
        <v>0</v>
      </c>
      <c r="N1097" s="127">
        <f t="shared" si="303"/>
        <v>0</v>
      </c>
      <c r="O1097" s="127">
        <f t="shared" si="304"/>
        <v>0</v>
      </c>
      <c r="P1097" s="127">
        <f t="shared" si="305"/>
        <v>0</v>
      </c>
      <c r="Q1097" s="127">
        <f t="shared" si="306"/>
        <v>0</v>
      </c>
      <c r="R1097" s="1">
        <v>0</v>
      </c>
      <c r="S1097" s="127">
        <f t="shared" si="307"/>
        <v>0</v>
      </c>
      <c r="T1097" s="127">
        <f t="shared" ref="T1097:T1160" si="318">K1097-N1097-P1097+R1097</f>
        <v>0</v>
      </c>
      <c r="U1097" s="127">
        <f t="shared" si="308"/>
        <v>0</v>
      </c>
      <c r="W1097" s="127">
        <f t="shared" si="309"/>
        <v>0</v>
      </c>
      <c r="X1097" s="125">
        <f t="shared" si="314"/>
        <v>0</v>
      </c>
      <c r="Y1097" s="125" t="str">
        <f t="shared" ref="Y1097:Y1160" si="319">IF(X1097&gt;=H1097,"ok","too many days")</f>
        <v>ok</v>
      </c>
      <c r="Z1097" s="125" t="str">
        <f t="shared" si="310"/>
        <v>ok</v>
      </c>
      <c r="AA1097" s="125" t="str">
        <f t="shared" si="311"/>
        <v>ok</v>
      </c>
      <c r="AB1097" s="125" t="str">
        <f t="shared" si="312"/>
        <v>ok</v>
      </c>
      <c r="AC1097" s="125" t="str">
        <f t="shared" si="313"/>
        <v>ok</v>
      </c>
    </row>
    <row r="1098" spans="1:29" x14ac:dyDescent="0.2">
      <c r="A1098" s="132">
        <f t="shared" si="315"/>
        <v>1090</v>
      </c>
      <c r="B1098" s="6"/>
      <c r="C1098" s="3"/>
      <c r="D1098" s="3"/>
      <c r="E1098" s="3"/>
      <c r="F1098" s="5"/>
      <c r="G1098" s="5"/>
      <c r="H1098" s="2">
        <v>0</v>
      </c>
      <c r="I1098" s="1">
        <v>0</v>
      </c>
      <c r="J1098" s="1">
        <v>0</v>
      </c>
      <c r="K1098" s="127">
        <f t="shared" si="316"/>
        <v>0</v>
      </c>
      <c r="L1098" s="127">
        <f t="shared" ref="L1098:L1161" si="320">+H1098*I1098*$L$6</f>
        <v>0</v>
      </c>
      <c r="M1098" s="127">
        <f t="shared" si="317"/>
        <v>0</v>
      </c>
      <c r="N1098" s="127">
        <f t="shared" ref="N1098:N1161" si="321">$N$6*H1098*I1098</f>
        <v>0</v>
      </c>
      <c r="O1098" s="127">
        <f t="shared" ref="O1098:O1161" si="322">$O$6*H1098*J1098</f>
        <v>0</v>
      </c>
      <c r="P1098" s="127">
        <f t="shared" ref="P1098:P1161" si="323">IF(F1098=1,+$H1098*$P$6*I1098,0)</f>
        <v>0</v>
      </c>
      <c r="Q1098" s="127">
        <f t="shared" ref="Q1098:Q1161" si="324">IF(F1098=1,+$H1098*$Q$6*J1098,0)</f>
        <v>0</v>
      </c>
      <c r="R1098" s="1">
        <v>0</v>
      </c>
      <c r="S1098" s="127">
        <f t="shared" ref="S1098:S1161" si="325">+K1098+L1098+M1098-N1098-O1098-P1098-Q1098+R1098</f>
        <v>0</v>
      </c>
      <c r="T1098" s="127">
        <f t="shared" si="318"/>
        <v>0</v>
      </c>
      <c r="U1098" s="127">
        <f t="shared" ref="U1098:U1161" si="326">L1098+M1098-O1098-Q1098</f>
        <v>0</v>
      </c>
      <c r="W1098" s="127">
        <f t="shared" ref="W1098:W1161" si="327">$W$6*I1098*H1098+R1098</f>
        <v>0</v>
      </c>
      <c r="X1098" s="125">
        <f t="shared" si="314"/>
        <v>0</v>
      </c>
      <c r="Y1098" s="125" t="str">
        <f t="shared" si="319"/>
        <v>ok</v>
      </c>
      <c r="Z1098" s="125" t="str">
        <f t="shared" ref="Z1098:Z1161" si="328">IF((I1098+J1098)&lt;=1,"ok","adjust FTE")</f>
        <v>ok</v>
      </c>
      <c r="AA1098" s="125" t="str">
        <f t="shared" ref="AA1098:AA1161" si="329">IF($H1098=0,"ok",IF(AND((I1098+J1098)&lt;=1,(I1098+J1098)&lt;&gt;0),"ok","adjust FTE"))</f>
        <v>ok</v>
      </c>
      <c r="AB1098" s="125" t="str">
        <f t="shared" ref="AB1098:AB1161" si="330">IF($H1098=0,"ok",IF((F1098+G1098)=1,"ok","adjust count"))</f>
        <v>ok</v>
      </c>
      <c r="AC1098" s="125" t="str">
        <f t="shared" ref="AC1098:AC1161" si="331">IF(AND(Y1098="ok",Z1098="ok",AA1098="ok",AB1098="ok"),"ok","false")</f>
        <v>ok</v>
      </c>
    </row>
    <row r="1099" spans="1:29" x14ac:dyDescent="0.2">
      <c r="A1099" s="132">
        <f t="shared" si="315"/>
        <v>1091</v>
      </c>
      <c r="B1099" s="6"/>
      <c r="C1099" s="3"/>
      <c r="D1099" s="3"/>
      <c r="E1099" s="3"/>
      <c r="F1099" s="5"/>
      <c r="G1099" s="5"/>
      <c r="H1099" s="2">
        <v>0</v>
      </c>
      <c r="I1099" s="1">
        <v>0</v>
      </c>
      <c r="J1099" s="1">
        <v>0</v>
      </c>
      <c r="K1099" s="127">
        <f t="shared" si="316"/>
        <v>0</v>
      </c>
      <c r="L1099" s="127">
        <f t="shared" si="320"/>
        <v>0</v>
      </c>
      <c r="M1099" s="127">
        <f t="shared" si="317"/>
        <v>0</v>
      </c>
      <c r="N1099" s="127">
        <f t="shared" si="321"/>
        <v>0</v>
      </c>
      <c r="O1099" s="127">
        <f t="shared" si="322"/>
        <v>0</v>
      </c>
      <c r="P1099" s="127">
        <f t="shared" si="323"/>
        <v>0</v>
      </c>
      <c r="Q1099" s="127">
        <f t="shared" si="324"/>
        <v>0</v>
      </c>
      <c r="R1099" s="1">
        <v>0</v>
      </c>
      <c r="S1099" s="127">
        <f t="shared" si="325"/>
        <v>0</v>
      </c>
      <c r="T1099" s="127">
        <f t="shared" si="318"/>
        <v>0</v>
      </c>
      <c r="U1099" s="127">
        <f t="shared" si="326"/>
        <v>0</v>
      </c>
      <c r="W1099" s="127">
        <f t="shared" si="327"/>
        <v>0</v>
      </c>
      <c r="X1099" s="125">
        <f t="shared" si="314"/>
        <v>0</v>
      </c>
      <c r="Y1099" s="125" t="str">
        <f t="shared" si="319"/>
        <v>ok</v>
      </c>
      <c r="Z1099" s="125" t="str">
        <f t="shared" si="328"/>
        <v>ok</v>
      </c>
      <c r="AA1099" s="125" t="str">
        <f t="shared" si="329"/>
        <v>ok</v>
      </c>
      <c r="AB1099" s="125" t="str">
        <f t="shared" si="330"/>
        <v>ok</v>
      </c>
      <c r="AC1099" s="125" t="str">
        <f t="shared" si="331"/>
        <v>ok</v>
      </c>
    </row>
    <row r="1100" spans="1:29" x14ac:dyDescent="0.2">
      <c r="A1100" s="132">
        <f t="shared" si="315"/>
        <v>1092</v>
      </c>
      <c r="B1100" s="6"/>
      <c r="C1100" s="3"/>
      <c r="D1100" s="3"/>
      <c r="E1100" s="3"/>
      <c r="F1100" s="5"/>
      <c r="G1100" s="5"/>
      <c r="H1100" s="2">
        <v>0</v>
      </c>
      <c r="I1100" s="1">
        <v>0</v>
      </c>
      <c r="J1100" s="1">
        <v>0</v>
      </c>
      <c r="K1100" s="127">
        <f t="shared" si="316"/>
        <v>0</v>
      </c>
      <c r="L1100" s="127">
        <f t="shared" si="320"/>
        <v>0</v>
      </c>
      <c r="M1100" s="127">
        <f t="shared" si="317"/>
        <v>0</v>
      </c>
      <c r="N1100" s="127">
        <f t="shared" si="321"/>
        <v>0</v>
      </c>
      <c r="O1100" s="127">
        <f t="shared" si="322"/>
        <v>0</v>
      </c>
      <c r="P1100" s="127">
        <f t="shared" si="323"/>
        <v>0</v>
      </c>
      <c r="Q1100" s="127">
        <f t="shared" si="324"/>
        <v>0</v>
      </c>
      <c r="R1100" s="1">
        <v>0</v>
      </c>
      <c r="S1100" s="127">
        <f t="shared" si="325"/>
        <v>0</v>
      </c>
      <c r="T1100" s="127">
        <f t="shared" si="318"/>
        <v>0</v>
      </c>
      <c r="U1100" s="127">
        <f t="shared" si="326"/>
        <v>0</v>
      </c>
      <c r="W1100" s="127">
        <f t="shared" si="327"/>
        <v>0</v>
      </c>
      <c r="X1100" s="125">
        <f t="shared" si="314"/>
        <v>0</v>
      </c>
      <c r="Y1100" s="125" t="str">
        <f t="shared" si="319"/>
        <v>ok</v>
      </c>
      <c r="Z1100" s="125" t="str">
        <f t="shared" si="328"/>
        <v>ok</v>
      </c>
      <c r="AA1100" s="125" t="str">
        <f t="shared" si="329"/>
        <v>ok</v>
      </c>
      <c r="AB1100" s="125" t="str">
        <f t="shared" si="330"/>
        <v>ok</v>
      </c>
      <c r="AC1100" s="125" t="str">
        <f t="shared" si="331"/>
        <v>ok</v>
      </c>
    </row>
    <row r="1101" spans="1:29" x14ac:dyDescent="0.2">
      <c r="A1101" s="132">
        <f t="shared" si="315"/>
        <v>1093</v>
      </c>
      <c r="B1101" s="6"/>
      <c r="C1101" s="3"/>
      <c r="D1101" s="3"/>
      <c r="E1101" s="3"/>
      <c r="F1101" s="5"/>
      <c r="G1101" s="5"/>
      <c r="H1101" s="2">
        <v>0</v>
      </c>
      <c r="I1101" s="1">
        <v>0</v>
      </c>
      <c r="J1101" s="1">
        <v>0</v>
      </c>
      <c r="K1101" s="127">
        <f t="shared" si="316"/>
        <v>0</v>
      </c>
      <c r="L1101" s="127">
        <f t="shared" si="320"/>
        <v>0</v>
      </c>
      <c r="M1101" s="127">
        <f t="shared" si="317"/>
        <v>0</v>
      </c>
      <c r="N1101" s="127">
        <f t="shared" si="321"/>
        <v>0</v>
      </c>
      <c r="O1101" s="127">
        <f t="shared" si="322"/>
        <v>0</v>
      </c>
      <c r="P1101" s="127">
        <f t="shared" si="323"/>
        <v>0</v>
      </c>
      <c r="Q1101" s="127">
        <f t="shared" si="324"/>
        <v>0</v>
      </c>
      <c r="R1101" s="1">
        <v>0</v>
      </c>
      <c r="S1101" s="127">
        <f t="shared" si="325"/>
        <v>0</v>
      </c>
      <c r="T1101" s="127">
        <f t="shared" si="318"/>
        <v>0</v>
      </c>
      <c r="U1101" s="127">
        <f t="shared" si="326"/>
        <v>0</v>
      </c>
      <c r="W1101" s="127">
        <f t="shared" si="327"/>
        <v>0</v>
      </c>
      <c r="X1101" s="125">
        <f t="shared" si="314"/>
        <v>0</v>
      </c>
      <c r="Y1101" s="125" t="str">
        <f t="shared" si="319"/>
        <v>ok</v>
      </c>
      <c r="Z1101" s="125" t="str">
        <f t="shared" si="328"/>
        <v>ok</v>
      </c>
      <c r="AA1101" s="125" t="str">
        <f t="shared" si="329"/>
        <v>ok</v>
      </c>
      <c r="AB1101" s="125" t="str">
        <f t="shared" si="330"/>
        <v>ok</v>
      </c>
      <c r="AC1101" s="125" t="str">
        <f t="shared" si="331"/>
        <v>ok</v>
      </c>
    </row>
    <row r="1102" spans="1:29" x14ac:dyDescent="0.2">
      <c r="A1102" s="132">
        <f t="shared" si="315"/>
        <v>1094</v>
      </c>
      <c r="B1102" s="6"/>
      <c r="C1102" s="3"/>
      <c r="D1102" s="3"/>
      <c r="E1102" s="3"/>
      <c r="F1102" s="5"/>
      <c r="G1102" s="5"/>
      <c r="H1102" s="2">
        <v>0</v>
      </c>
      <c r="I1102" s="1">
        <v>0</v>
      </c>
      <c r="J1102" s="1">
        <v>0</v>
      </c>
      <c r="K1102" s="127">
        <f t="shared" si="316"/>
        <v>0</v>
      </c>
      <c r="L1102" s="127">
        <f t="shared" si="320"/>
        <v>0</v>
      </c>
      <c r="M1102" s="127">
        <f t="shared" si="317"/>
        <v>0</v>
      </c>
      <c r="N1102" s="127">
        <f t="shared" si="321"/>
        <v>0</v>
      </c>
      <c r="O1102" s="127">
        <f t="shared" si="322"/>
        <v>0</v>
      </c>
      <c r="P1102" s="127">
        <f t="shared" si="323"/>
        <v>0</v>
      </c>
      <c r="Q1102" s="127">
        <f t="shared" si="324"/>
        <v>0</v>
      </c>
      <c r="R1102" s="1">
        <v>0</v>
      </c>
      <c r="S1102" s="127">
        <f t="shared" si="325"/>
        <v>0</v>
      </c>
      <c r="T1102" s="127">
        <f t="shared" si="318"/>
        <v>0</v>
      </c>
      <c r="U1102" s="127">
        <f t="shared" si="326"/>
        <v>0</v>
      </c>
      <c r="W1102" s="127">
        <f t="shared" si="327"/>
        <v>0</v>
      </c>
      <c r="X1102" s="125">
        <f t="shared" si="314"/>
        <v>0</v>
      </c>
      <c r="Y1102" s="125" t="str">
        <f t="shared" si="319"/>
        <v>ok</v>
      </c>
      <c r="Z1102" s="125" t="str">
        <f t="shared" si="328"/>
        <v>ok</v>
      </c>
      <c r="AA1102" s="125" t="str">
        <f t="shared" si="329"/>
        <v>ok</v>
      </c>
      <c r="AB1102" s="125" t="str">
        <f t="shared" si="330"/>
        <v>ok</v>
      </c>
      <c r="AC1102" s="125" t="str">
        <f t="shared" si="331"/>
        <v>ok</v>
      </c>
    </row>
    <row r="1103" spans="1:29" x14ac:dyDescent="0.2">
      <c r="A1103" s="132">
        <f t="shared" si="315"/>
        <v>1095</v>
      </c>
      <c r="B1103" s="6"/>
      <c r="C1103" s="3"/>
      <c r="D1103" s="3"/>
      <c r="E1103" s="3"/>
      <c r="F1103" s="5"/>
      <c r="G1103" s="5"/>
      <c r="H1103" s="2">
        <v>0</v>
      </c>
      <c r="I1103" s="1">
        <v>0</v>
      </c>
      <c r="J1103" s="1">
        <v>0</v>
      </c>
      <c r="K1103" s="127">
        <f t="shared" si="316"/>
        <v>0</v>
      </c>
      <c r="L1103" s="127">
        <f t="shared" si="320"/>
        <v>0</v>
      </c>
      <c r="M1103" s="127">
        <f t="shared" si="317"/>
        <v>0</v>
      </c>
      <c r="N1103" s="127">
        <f t="shared" si="321"/>
        <v>0</v>
      </c>
      <c r="O1103" s="127">
        <f t="shared" si="322"/>
        <v>0</v>
      </c>
      <c r="P1103" s="127">
        <f t="shared" si="323"/>
        <v>0</v>
      </c>
      <c r="Q1103" s="127">
        <f t="shared" si="324"/>
        <v>0</v>
      </c>
      <c r="R1103" s="1">
        <v>0</v>
      </c>
      <c r="S1103" s="127">
        <f t="shared" si="325"/>
        <v>0</v>
      </c>
      <c r="T1103" s="127">
        <f t="shared" si="318"/>
        <v>0</v>
      </c>
      <c r="U1103" s="127">
        <f t="shared" si="326"/>
        <v>0</v>
      </c>
      <c r="W1103" s="127">
        <f t="shared" si="327"/>
        <v>0</v>
      </c>
      <c r="X1103" s="125">
        <f t="shared" si="314"/>
        <v>0</v>
      </c>
      <c r="Y1103" s="125" t="str">
        <f t="shared" si="319"/>
        <v>ok</v>
      </c>
      <c r="Z1103" s="125" t="str">
        <f t="shared" si="328"/>
        <v>ok</v>
      </c>
      <c r="AA1103" s="125" t="str">
        <f t="shared" si="329"/>
        <v>ok</v>
      </c>
      <c r="AB1103" s="125" t="str">
        <f t="shared" si="330"/>
        <v>ok</v>
      </c>
      <c r="AC1103" s="125" t="str">
        <f t="shared" si="331"/>
        <v>ok</v>
      </c>
    </row>
    <row r="1104" spans="1:29" x14ac:dyDescent="0.2">
      <c r="A1104" s="132">
        <f t="shared" si="315"/>
        <v>1096</v>
      </c>
      <c r="B1104" s="6"/>
      <c r="C1104" s="3"/>
      <c r="D1104" s="3"/>
      <c r="E1104" s="3"/>
      <c r="F1104" s="5"/>
      <c r="G1104" s="5"/>
      <c r="H1104" s="2">
        <v>0</v>
      </c>
      <c r="I1104" s="1">
        <v>0</v>
      </c>
      <c r="J1104" s="1">
        <v>0</v>
      </c>
      <c r="K1104" s="127">
        <f t="shared" si="316"/>
        <v>0</v>
      </c>
      <c r="L1104" s="127">
        <f t="shared" si="320"/>
        <v>0</v>
      </c>
      <c r="M1104" s="127">
        <f t="shared" si="317"/>
        <v>0</v>
      </c>
      <c r="N1104" s="127">
        <f t="shared" si="321"/>
        <v>0</v>
      </c>
      <c r="O1104" s="127">
        <f t="shared" si="322"/>
        <v>0</v>
      </c>
      <c r="P1104" s="127">
        <f t="shared" si="323"/>
        <v>0</v>
      </c>
      <c r="Q1104" s="127">
        <f t="shared" si="324"/>
        <v>0</v>
      </c>
      <c r="R1104" s="1">
        <v>0</v>
      </c>
      <c r="S1104" s="127">
        <f t="shared" si="325"/>
        <v>0</v>
      </c>
      <c r="T1104" s="127">
        <f t="shared" si="318"/>
        <v>0</v>
      </c>
      <c r="U1104" s="127">
        <f t="shared" si="326"/>
        <v>0</v>
      </c>
      <c r="W1104" s="127">
        <f t="shared" si="327"/>
        <v>0</v>
      </c>
      <c r="X1104" s="125">
        <f t="shared" si="314"/>
        <v>0</v>
      </c>
      <c r="Y1104" s="125" t="str">
        <f t="shared" si="319"/>
        <v>ok</v>
      </c>
      <c r="Z1104" s="125" t="str">
        <f t="shared" si="328"/>
        <v>ok</v>
      </c>
      <c r="AA1104" s="125" t="str">
        <f t="shared" si="329"/>
        <v>ok</v>
      </c>
      <c r="AB1104" s="125" t="str">
        <f t="shared" si="330"/>
        <v>ok</v>
      </c>
      <c r="AC1104" s="125" t="str">
        <f t="shared" si="331"/>
        <v>ok</v>
      </c>
    </row>
    <row r="1105" spans="1:29" x14ac:dyDescent="0.2">
      <c r="A1105" s="132">
        <f t="shared" si="315"/>
        <v>1097</v>
      </c>
      <c r="B1105" s="6"/>
      <c r="C1105" s="3"/>
      <c r="D1105" s="3"/>
      <c r="E1105" s="3"/>
      <c r="F1105" s="5"/>
      <c r="G1105" s="5"/>
      <c r="H1105" s="2">
        <v>0</v>
      </c>
      <c r="I1105" s="1">
        <v>0</v>
      </c>
      <c r="J1105" s="1">
        <v>0</v>
      </c>
      <c r="K1105" s="127">
        <f t="shared" si="316"/>
        <v>0</v>
      </c>
      <c r="L1105" s="127">
        <f t="shared" si="320"/>
        <v>0</v>
      </c>
      <c r="M1105" s="127">
        <f t="shared" si="317"/>
        <v>0</v>
      </c>
      <c r="N1105" s="127">
        <f t="shared" si="321"/>
        <v>0</v>
      </c>
      <c r="O1105" s="127">
        <f t="shared" si="322"/>
        <v>0</v>
      </c>
      <c r="P1105" s="127">
        <f t="shared" si="323"/>
        <v>0</v>
      </c>
      <c r="Q1105" s="127">
        <f t="shared" si="324"/>
        <v>0</v>
      </c>
      <c r="R1105" s="1">
        <v>0</v>
      </c>
      <c r="S1105" s="127">
        <f t="shared" si="325"/>
        <v>0</v>
      </c>
      <c r="T1105" s="127">
        <f t="shared" si="318"/>
        <v>0</v>
      </c>
      <c r="U1105" s="127">
        <f t="shared" si="326"/>
        <v>0</v>
      </c>
      <c r="W1105" s="127">
        <f t="shared" si="327"/>
        <v>0</v>
      </c>
      <c r="X1105" s="125">
        <f t="shared" si="314"/>
        <v>0</v>
      </c>
      <c r="Y1105" s="125" t="str">
        <f t="shared" si="319"/>
        <v>ok</v>
      </c>
      <c r="Z1105" s="125" t="str">
        <f t="shared" si="328"/>
        <v>ok</v>
      </c>
      <c r="AA1105" s="125" t="str">
        <f t="shared" si="329"/>
        <v>ok</v>
      </c>
      <c r="AB1105" s="125" t="str">
        <f t="shared" si="330"/>
        <v>ok</v>
      </c>
      <c r="AC1105" s="125" t="str">
        <f t="shared" si="331"/>
        <v>ok</v>
      </c>
    </row>
    <row r="1106" spans="1:29" x14ac:dyDescent="0.2">
      <c r="A1106" s="132">
        <f t="shared" si="315"/>
        <v>1098</v>
      </c>
      <c r="B1106" s="6"/>
      <c r="C1106" s="3"/>
      <c r="D1106" s="3"/>
      <c r="E1106" s="3"/>
      <c r="F1106" s="5"/>
      <c r="G1106" s="5"/>
      <c r="H1106" s="2">
        <v>0</v>
      </c>
      <c r="I1106" s="1">
        <v>0</v>
      </c>
      <c r="J1106" s="1">
        <v>0</v>
      </c>
      <c r="K1106" s="127">
        <f t="shared" si="316"/>
        <v>0</v>
      </c>
      <c r="L1106" s="127">
        <f t="shared" si="320"/>
        <v>0</v>
      </c>
      <c r="M1106" s="127">
        <f t="shared" si="317"/>
        <v>0</v>
      </c>
      <c r="N1106" s="127">
        <f t="shared" si="321"/>
        <v>0</v>
      </c>
      <c r="O1106" s="127">
        <f t="shared" si="322"/>
        <v>0</v>
      </c>
      <c r="P1106" s="127">
        <f t="shared" si="323"/>
        <v>0</v>
      </c>
      <c r="Q1106" s="127">
        <f t="shared" si="324"/>
        <v>0</v>
      </c>
      <c r="R1106" s="1">
        <v>0</v>
      </c>
      <c r="S1106" s="127">
        <f t="shared" si="325"/>
        <v>0</v>
      </c>
      <c r="T1106" s="127">
        <f t="shared" si="318"/>
        <v>0</v>
      </c>
      <c r="U1106" s="127">
        <f t="shared" si="326"/>
        <v>0</v>
      </c>
      <c r="W1106" s="127">
        <f t="shared" si="327"/>
        <v>0</v>
      </c>
      <c r="X1106" s="125">
        <f t="shared" si="314"/>
        <v>0</v>
      </c>
      <c r="Y1106" s="125" t="str">
        <f t="shared" si="319"/>
        <v>ok</v>
      </c>
      <c r="Z1106" s="125" t="str">
        <f t="shared" si="328"/>
        <v>ok</v>
      </c>
      <c r="AA1106" s="125" t="str">
        <f t="shared" si="329"/>
        <v>ok</v>
      </c>
      <c r="AB1106" s="125" t="str">
        <f t="shared" si="330"/>
        <v>ok</v>
      </c>
      <c r="AC1106" s="125" t="str">
        <f t="shared" si="331"/>
        <v>ok</v>
      </c>
    </row>
    <row r="1107" spans="1:29" x14ac:dyDescent="0.2">
      <c r="A1107" s="132">
        <f t="shared" si="315"/>
        <v>1099</v>
      </c>
      <c r="B1107" s="6"/>
      <c r="C1107" s="3"/>
      <c r="D1107" s="3"/>
      <c r="E1107" s="3"/>
      <c r="F1107" s="5"/>
      <c r="G1107" s="5"/>
      <c r="H1107" s="2">
        <v>0</v>
      </c>
      <c r="I1107" s="1">
        <v>0</v>
      </c>
      <c r="J1107" s="1">
        <v>0</v>
      </c>
      <c r="K1107" s="127">
        <f t="shared" si="316"/>
        <v>0</v>
      </c>
      <c r="L1107" s="127">
        <f t="shared" si="320"/>
        <v>0</v>
      </c>
      <c r="M1107" s="127">
        <f t="shared" si="317"/>
        <v>0</v>
      </c>
      <c r="N1107" s="127">
        <f t="shared" si="321"/>
        <v>0</v>
      </c>
      <c r="O1107" s="127">
        <f t="shared" si="322"/>
        <v>0</v>
      </c>
      <c r="P1107" s="127">
        <f t="shared" si="323"/>
        <v>0</v>
      </c>
      <c r="Q1107" s="127">
        <f t="shared" si="324"/>
        <v>0</v>
      </c>
      <c r="R1107" s="1">
        <v>0</v>
      </c>
      <c r="S1107" s="127">
        <f t="shared" si="325"/>
        <v>0</v>
      </c>
      <c r="T1107" s="127">
        <f t="shared" si="318"/>
        <v>0</v>
      </c>
      <c r="U1107" s="127">
        <f t="shared" si="326"/>
        <v>0</v>
      </c>
      <c r="W1107" s="127">
        <f t="shared" si="327"/>
        <v>0</v>
      </c>
      <c r="X1107" s="125">
        <f t="shared" si="314"/>
        <v>0</v>
      </c>
      <c r="Y1107" s="125" t="str">
        <f t="shared" si="319"/>
        <v>ok</v>
      </c>
      <c r="Z1107" s="125" t="str">
        <f t="shared" si="328"/>
        <v>ok</v>
      </c>
      <c r="AA1107" s="125" t="str">
        <f t="shared" si="329"/>
        <v>ok</v>
      </c>
      <c r="AB1107" s="125" t="str">
        <f t="shared" si="330"/>
        <v>ok</v>
      </c>
      <c r="AC1107" s="125" t="str">
        <f t="shared" si="331"/>
        <v>ok</v>
      </c>
    </row>
    <row r="1108" spans="1:29" x14ac:dyDescent="0.2">
      <c r="A1108" s="132">
        <f t="shared" si="315"/>
        <v>1100</v>
      </c>
      <c r="B1108" s="6"/>
      <c r="C1108" s="3"/>
      <c r="D1108" s="3"/>
      <c r="E1108" s="3"/>
      <c r="F1108" s="5"/>
      <c r="G1108" s="5"/>
      <c r="H1108" s="2">
        <v>0</v>
      </c>
      <c r="I1108" s="1">
        <v>0</v>
      </c>
      <c r="J1108" s="1">
        <v>0</v>
      </c>
      <c r="K1108" s="127">
        <f t="shared" si="316"/>
        <v>0</v>
      </c>
      <c r="L1108" s="127">
        <f t="shared" si="320"/>
        <v>0</v>
      </c>
      <c r="M1108" s="127">
        <f t="shared" si="317"/>
        <v>0</v>
      </c>
      <c r="N1108" s="127">
        <f t="shared" si="321"/>
        <v>0</v>
      </c>
      <c r="O1108" s="127">
        <f t="shared" si="322"/>
        <v>0</v>
      </c>
      <c r="P1108" s="127">
        <f t="shared" si="323"/>
        <v>0</v>
      </c>
      <c r="Q1108" s="127">
        <f t="shared" si="324"/>
        <v>0</v>
      </c>
      <c r="R1108" s="1">
        <v>0</v>
      </c>
      <c r="S1108" s="127">
        <f t="shared" si="325"/>
        <v>0</v>
      </c>
      <c r="T1108" s="127">
        <f t="shared" si="318"/>
        <v>0</v>
      </c>
      <c r="U1108" s="127">
        <f t="shared" si="326"/>
        <v>0</v>
      </c>
      <c r="W1108" s="127">
        <f t="shared" si="327"/>
        <v>0</v>
      </c>
      <c r="X1108" s="125">
        <f t="shared" si="314"/>
        <v>0</v>
      </c>
      <c r="Y1108" s="125" t="str">
        <f t="shared" si="319"/>
        <v>ok</v>
      </c>
      <c r="Z1108" s="125" t="str">
        <f t="shared" si="328"/>
        <v>ok</v>
      </c>
      <c r="AA1108" s="125" t="str">
        <f t="shared" si="329"/>
        <v>ok</v>
      </c>
      <c r="AB1108" s="125" t="str">
        <f t="shared" si="330"/>
        <v>ok</v>
      </c>
      <c r="AC1108" s="125" t="str">
        <f t="shared" si="331"/>
        <v>ok</v>
      </c>
    </row>
    <row r="1109" spans="1:29" x14ac:dyDescent="0.2">
      <c r="A1109" s="132">
        <f t="shared" si="315"/>
        <v>1101</v>
      </c>
      <c r="B1109" s="6"/>
      <c r="C1109" s="3"/>
      <c r="D1109" s="3"/>
      <c r="E1109" s="3"/>
      <c r="F1109" s="5"/>
      <c r="G1109" s="5"/>
      <c r="H1109" s="2">
        <v>0</v>
      </c>
      <c r="I1109" s="1">
        <v>0</v>
      </c>
      <c r="J1109" s="1">
        <v>0</v>
      </c>
      <c r="K1109" s="127">
        <f t="shared" si="316"/>
        <v>0</v>
      </c>
      <c r="L1109" s="127">
        <f t="shared" si="320"/>
        <v>0</v>
      </c>
      <c r="M1109" s="127">
        <f t="shared" si="317"/>
        <v>0</v>
      </c>
      <c r="N1109" s="127">
        <f t="shared" si="321"/>
        <v>0</v>
      </c>
      <c r="O1109" s="127">
        <f t="shared" si="322"/>
        <v>0</v>
      </c>
      <c r="P1109" s="127">
        <f t="shared" si="323"/>
        <v>0</v>
      </c>
      <c r="Q1109" s="127">
        <f t="shared" si="324"/>
        <v>0</v>
      </c>
      <c r="R1109" s="1">
        <v>0</v>
      </c>
      <c r="S1109" s="127">
        <f t="shared" si="325"/>
        <v>0</v>
      </c>
      <c r="T1109" s="127">
        <f t="shared" si="318"/>
        <v>0</v>
      </c>
      <c r="U1109" s="127">
        <f t="shared" si="326"/>
        <v>0</v>
      </c>
      <c r="W1109" s="127">
        <f t="shared" si="327"/>
        <v>0</v>
      </c>
      <c r="X1109" s="125">
        <f t="shared" si="314"/>
        <v>0</v>
      </c>
      <c r="Y1109" s="125" t="str">
        <f t="shared" si="319"/>
        <v>ok</v>
      </c>
      <c r="Z1109" s="125" t="str">
        <f t="shared" si="328"/>
        <v>ok</v>
      </c>
      <c r="AA1109" s="125" t="str">
        <f t="shared" si="329"/>
        <v>ok</v>
      </c>
      <c r="AB1109" s="125" t="str">
        <f t="shared" si="330"/>
        <v>ok</v>
      </c>
      <c r="AC1109" s="125" t="str">
        <f t="shared" si="331"/>
        <v>ok</v>
      </c>
    </row>
    <row r="1110" spans="1:29" x14ac:dyDescent="0.2">
      <c r="A1110" s="132">
        <f t="shared" si="315"/>
        <v>1102</v>
      </c>
      <c r="B1110" s="6"/>
      <c r="C1110" s="3"/>
      <c r="D1110" s="3"/>
      <c r="E1110" s="3"/>
      <c r="F1110" s="5"/>
      <c r="G1110" s="5"/>
      <c r="H1110" s="2">
        <v>0</v>
      </c>
      <c r="I1110" s="1">
        <v>0</v>
      </c>
      <c r="J1110" s="1">
        <v>0</v>
      </c>
      <c r="K1110" s="127">
        <f t="shared" si="316"/>
        <v>0</v>
      </c>
      <c r="L1110" s="127">
        <f t="shared" si="320"/>
        <v>0</v>
      </c>
      <c r="M1110" s="127">
        <f t="shared" si="317"/>
        <v>0</v>
      </c>
      <c r="N1110" s="127">
        <f t="shared" si="321"/>
        <v>0</v>
      </c>
      <c r="O1110" s="127">
        <f t="shared" si="322"/>
        <v>0</v>
      </c>
      <c r="P1110" s="127">
        <f t="shared" si="323"/>
        <v>0</v>
      </c>
      <c r="Q1110" s="127">
        <f t="shared" si="324"/>
        <v>0</v>
      </c>
      <c r="R1110" s="1">
        <v>0</v>
      </c>
      <c r="S1110" s="127">
        <f t="shared" si="325"/>
        <v>0</v>
      </c>
      <c r="T1110" s="127">
        <f t="shared" si="318"/>
        <v>0</v>
      </c>
      <c r="U1110" s="127">
        <f t="shared" si="326"/>
        <v>0</v>
      </c>
      <c r="W1110" s="127">
        <f t="shared" si="327"/>
        <v>0</v>
      </c>
      <c r="X1110" s="125">
        <f t="shared" si="314"/>
        <v>0</v>
      </c>
      <c r="Y1110" s="125" t="str">
        <f t="shared" si="319"/>
        <v>ok</v>
      </c>
      <c r="Z1110" s="125" t="str">
        <f t="shared" si="328"/>
        <v>ok</v>
      </c>
      <c r="AA1110" s="125" t="str">
        <f t="shared" si="329"/>
        <v>ok</v>
      </c>
      <c r="AB1110" s="125" t="str">
        <f t="shared" si="330"/>
        <v>ok</v>
      </c>
      <c r="AC1110" s="125" t="str">
        <f t="shared" si="331"/>
        <v>ok</v>
      </c>
    </row>
    <row r="1111" spans="1:29" x14ac:dyDescent="0.2">
      <c r="A1111" s="132">
        <f t="shared" si="315"/>
        <v>1103</v>
      </c>
      <c r="B1111" s="6"/>
      <c r="C1111" s="3"/>
      <c r="D1111" s="3"/>
      <c r="E1111" s="3"/>
      <c r="F1111" s="5"/>
      <c r="G1111" s="5"/>
      <c r="H1111" s="2">
        <v>0</v>
      </c>
      <c r="I1111" s="1">
        <v>0</v>
      </c>
      <c r="J1111" s="1">
        <v>0</v>
      </c>
      <c r="K1111" s="127">
        <f t="shared" si="316"/>
        <v>0</v>
      </c>
      <c r="L1111" s="127">
        <f t="shared" si="320"/>
        <v>0</v>
      </c>
      <c r="M1111" s="127">
        <f t="shared" si="317"/>
        <v>0</v>
      </c>
      <c r="N1111" s="127">
        <f t="shared" si="321"/>
        <v>0</v>
      </c>
      <c r="O1111" s="127">
        <f t="shared" si="322"/>
        <v>0</v>
      </c>
      <c r="P1111" s="127">
        <f t="shared" si="323"/>
        <v>0</v>
      </c>
      <c r="Q1111" s="127">
        <f t="shared" si="324"/>
        <v>0</v>
      </c>
      <c r="R1111" s="1">
        <v>0</v>
      </c>
      <c r="S1111" s="127">
        <f t="shared" si="325"/>
        <v>0</v>
      </c>
      <c r="T1111" s="127">
        <f t="shared" si="318"/>
        <v>0</v>
      </c>
      <c r="U1111" s="127">
        <f t="shared" si="326"/>
        <v>0</v>
      </c>
      <c r="W1111" s="127">
        <f t="shared" si="327"/>
        <v>0</v>
      </c>
      <c r="X1111" s="125">
        <f t="shared" ref="X1111:X1174" si="332">NETWORKDAYS(D1111,E1111)</f>
        <v>0</v>
      </c>
      <c r="Y1111" s="125" t="str">
        <f t="shared" si="319"/>
        <v>ok</v>
      </c>
      <c r="Z1111" s="125" t="str">
        <f t="shared" si="328"/>
        <v>ok</v>
      </c>
      <c r="AA1111" s="125" t="str">
        <f t="shared" si="329"/>
        <v>ok</v>
      </c>
      <c r="AB1111" s="125" t="str">
        <f t="shared" si="330"/>
        <v>ok</v>
      </c>
      <c r="AC1111" s="125" t="str">
        <f t="shared" si="331"/>
        <v>ok</v>
      </c>
    </row>
    <row r="1112" spans="1:29" x14ac:dyDescent="0.2">
      <c r="A1112" s="132">
        <f t="shared" si="315"/>
        <v>1104</v>
      </c>
      <c r="B1112" s="6"/>
      <c r="C1112" s="3"/>
      <c r="D1112" s="3"/>
      <c r="E1112" s="3"/>
      <c r="F1112" s="5"/>
      <c r="G1112" s="5"/>
      <c r="H1112" s="2">
        <v>0</v>
      </c>
      <c r="I1112" s="1">
        <v>0</v>
      </c>
      <c r="J1112" s="1">
        <v>0</v>
      </c>
      <c r="K1112" s="127">
        <f t="shared" si="316"/>
        <v>0</v>
      </c>
      <c r="L1112" s="127">
        <f t="shared" si="320"/>
        <v>0</v>
      </c>
      <c r="M1112" s="127">
        <f t="shared" si="317"/>
        <v>0</v>
      </c>
      <c r="N1112" s="127">
        <f t="shared" si="321"/>
        <v>0</v>
      </c>
      <c r="O1112" s="127">
        <f t="shared" si="322"/>
        <v>0</v>
      </c>
      <c r="P1112" s="127">
        <f t="shared" si="323"/>
        <v>0</v>
      </c>
      <c r="Q1112" s="127">
        <f t="shared" si="324"/>
        <v>0</v>
      </c>
      <c r="R1112" s="1">
        <v>0</v>
      </c>
      <c r="S1112" s="127">
        <f t="shared" si="325"/>
        <v>0</v>
      </c>
      <c r="T1112" s="127">
        <f t="shared" si="318"/>
        <v>0</v>
      </c>
      <c r="U1112" s="127">
        <f t="shared" si="326"/>
        <v>0</v>
      </c>
      <c r="W1112" s="127">
        <f t="shared" si="327"/>
        <v>0</v>
      </c>
      <c r="X1112" s="125">
        <f t="shared" si="332"/>
        <v>0</v>
      </c>
      <c r="Y1112" s="125" t="str">
        <f t="shared" si="319"/>
        <v>ok</v>
      </c>
      <c r="Z1112" s="125" t="str">
        <f t="shared" si="328"/>
        <v>ok</v>
      </c>
      <c r="AA1112" s="125" t="str">
        <f t="shared" si="329"/>
        <v>ok</v>
      </c>
      <c r="AB1112" s="125" t="str">
        <f t="shared" si="330"/>
        <v>ok</v>
      </c>
      <c r="AC1112" s="125" t="str">
        <f t="shared" si="331"/>
        <v>ok</v>
      </c>
    </row>
    <row r="1113" spans="1:29" x14ac:dyDescent="0.2">
      <c r="A1113" s="132">
        <f t="shared" si="315"/>
        <v>1105</v>
      </c>
      <c r="B1113" s="6"/>
      <c r="C1113" s="3"/>
      <c r="D1113" s="3"/>
      <c r="E1113" s="3"/>
      <c r="F1113" s="5"/>
      <c r="G1113" s="5"/>
      <c r="H1113" s="2">
        <v>0</v>
      </c>
      <c r="I1113" s="1">
        <v>0</v>
      </c>
      <c r="J1113" s="1">
        <v>0</v>
      </c>
      <c r="K1113" s="127">
        <f t="shared" si="316"/>
        <v>0</v>
      </c>
      <c r="L1113" s="127">
        <f t="shared" si="320"/>
        <v>0</v>
      </c>
      <c r="M1113" s="127">
        <f t="shared" si="317"/>
        <v>0</v>
      </c>
      <c r="N1113" s="127">
        <f t="shared" si="321"/>
        <v>0</v>
      </c>
      <c r="O1113" s="127">
        <f t="shared" si="322"/>
        <v>0</v>
      </c>
      <c r="P1113" s="127">
        <f t="shared" si="323"/>
        <v>0</v>
      </c>
      <c r="Q1113" s="127">
        <f t="shared" si="324"/>
        <v>0</v>
      </c>
      <c r="R1113" s="1">
        <v>0</v>
      </c>
      <c r="S1113" s="127">
        <f t="shared" si="325"/>
        <v>0</v>
      </c>
      <c r="T1113" s="127">
        <f t="shared" si="318"/>
        <v>0</v>
      </c>
      <c r="U1113" s="127">
        <f t="shared" si="326"/>
        <v>0</v>
      </c>
      <c r="W1113" s="127">
        <f t="shared" si="327"/>
        <v>0</v>
      </c>
      <c r="X1113" s="125">
        <f t="shared" si="332"/>
        <v>0</v>
      </c>
      <c r="Y1113" s="125" t="str">
        <f t="shared" si="319"/>
        <v>ok</v>
      </c>
      <c r="Z1113" s="125" t="str">
        <f t="shared" si="328"/>
        <v>ok</v>
      </c>
      <c r="AA1113" s="125" t="str">
        <f t="shared" si="329"/>
        <v>ok</v>
      </c>
      <c r="AB1113" s="125" t="str">
        <f t="shared" si="330"/>
        <v>ok</v>
      </c>
      <c r="AC1113" s="125" t="str">
        <f t="shared" si="331"/>
        <v>ok</v>
      </c>
    </row>
    <row r="1114" spans="1:29" x14ac:dyDescent="0.2">
      <c r="A1114" s="132">
        <f t="shared" si="315"/>
        <v>1106</v>
      </c>
      <c r="B1114" s="6"/>
      <c r="C1114" s="3"/>
      <c r="D1114" s="3"/>
      <c r="E1114" s="3"/>
      <c r="F1114" s="5"/>
      <c r="G1114" s="5"/>
      <c r="H1114" s="2">
        <v>0</v>
      </c>
      <c r="I1114" s="1">
        <v>0</v>
      </c>
      <c r="J1114" s="1">
        <v>0</v>
      </c>
      <c r="K1114" s="127">
        <f t="shared" si="316"/>
        <v>0</v>
      </c>
      <c r="L1114" s="127">
        <f t="shared" si="320"/>
        <v>0</v>
      </c>
      <c r="M1114" s="127">
        <f t="shared" si="317"/>
        <v>0</v>
      </c>
      <c r="N1114" s="127">
        <f t="shared" si="321"/>
        <v>0</v>
      </c>
      <c r="O1114" s="127">
        <f t="shared" si="322"/>
        <v>0</v>
      </c>
      <c r="P1114" s="127">
        <f t="shared" si="323"/>
        <v>0</v>
      </c>
      <c r="Q1114" s="127">
        <f t="shared" si="324"/>
        <v>0</v>
      </c>
      <c r="R1114" s="1">
        <v>0</v>
      </c>
      <c r="S1114" s="127">
        <f t="shared" si="325"/>
        <v>0</v>
      </c>
      <c r="T1114" s="127">
        <f t="shared" si="318"/>
        <v>0</v>
      </c>
      <c r="U1114" s="127">
        <f t="shared" si="326"/>
        <v>0</v>
      </c>
      <c r="W1114" s="127">
        <f t="shared" si="327"/>
        <v>0</v>
      </c>
      <c r="X1114" s="125">
        <f t="shared" si="332"/>
        <v>0</v>
      </c>
      <c r="Y1114" s="125" t="str">
        <f t="shared" si="319"/>
        <v>ok</v>
      </c>
      <c r="Z1114" s="125" t="str">
        <f t="shared" si="328"/>
        <v>ok</v>
      </c>
      <c r="AA1114" s="125" t="str">
        <f t="shared" si="329"/>
        <v>ok</v>
      </c>
      <c r="AB1114" s="125" t="str">
        <f t="shared" si="330"/>
        <v>ok</v>
      </c>
      <c r="AC1114" s="125" t="str">
        <f t="shared" si="331"/>
        <v>ok</v>
      </c>
    </row>
    <row r="1115" spans="1:29" x14ac:dyDescent="0.2">
      <c r="A1115" s="132">
        <f t="shared" si="315"/>
        <v>1107</v>
      </c>
      <c r="B1115" s="6"/>
      <c r="C1115" s="3"/>
      <c r="D1115" s="3"/>
      <c r="E1115" s="3"/>
      <c r="F1115" s="5"/>
      <c r="G1115" s="5"/>
      <c r="H1115" s="2">
        <v>0</v>
      </c>
      <c r="I1115" s="1">
        <v>0</v>
      </c>
      <c r="J1115" s="1">
        <v>0</v>
      </c>
      <c r="K1115" s="127">
        <f t="shared" si="316"/>
        <v>0</v>
      </c>
      <c r="L1115" s="127">
        <f t="shared" si="320"/>
        <v>0</v>
      </c>
      <c r="M1115" s="127">
        <f t="shared" si="317"/>
        <v>0</v>
      </c>
      <c r="N1115" s="127">
        <f t="shared" si="321"/>
        <v>0</v>
      </c>
      <c r="O1115" s="127">
        <f t="shared" si="322"/>
        <v>0</v>
      </c>
      <c r="P1115" s="127">
        <f t="shared" si="323"/>
        <v>0</v>
      </c>
      <c r="Q1115" s="127">
        <f t="shared" si="324"/>
        <v>0</v>
      </c>
      <c r="R1115" s="1">
        <v>0</v>
      </c>
      <c r="S1115" s="127">
        <f t="shared" si="325"/>
        <v>0</v>
      </c>
      <c r="T1115" s="127">
        <f t="shared" si="318"/>
        <v>0</v>
      </c>
      <c r="U1115" s="127">
        <f t="shared" si="326"/>
        <v>0</v>
      </c>
      <c r="W1115" s="127">
        <f t="shared" si="327"/>
        <v>0</v>
      </c>
      <c r="X1115" s="125">
        <f t="shared" si="332"/>
        <v>0</v>
      </c>
      <c r="Y1115" s="125" t="str">
        <f t="shared" si="319"/>
        <v>ok</v>
      </c>
      <c r="Z1115" s="125" t="str">
        <f t="shared" si="328"/>
        <v>ok</v>
      </c>
      <c r="AA1115" s="125" t="str">
        <f t="shared" si="329"/>
        <v>ok</v>
      </c>
      <c r="AB1115" s="125" t="str">
        <f t="shared" si="330"/>
        <v>ok</v>
      </c>
      <c r="AC1115" s="125" t="str">
        <f t="shared" si="331"/>
        <v>ok</v>
      </c>
    </row>
    <row r="1116" spans="1:29" x14ac:dyDescent="0.2">
      <c r="A1116" s="132">
        <f t="shared" si="315"/>
        <v>1108</v>
      </c>
      <c r="B1116" s="6"/>
      <c r="C1116" s="3"/>
      <c r="D1116" s="3"/>
      <c r="E1116" s="3"/>
      <c r="F1116" s="5"/>
      <c r="G1116" s="5"/>
      <c r="H1116" s="2">
        <v>0</v>
      </c>
      <c r="I1116" s="1">
        <v>0</v>
      </c>
      <c r="J1116" s="1">
        <v>0</v>
      </c>
      <c r="K1116" s="127">
        <f t="shared" si="316"/>
        <v>0</v>
      </c>
      <c r="L1116" s="127">
        <f t="shared" si="320"/>
        <v>0</v>
      </c>
      <c r="M1116" s="127">
        <f t="shared" si="317"/>
        <v>0</v>
      </c>
      <c r="N1116" s="127">
        <f t="shared" si="321"/>
        <v>0</v>
      </c>
      <c r="O1116" s="127">
        <f t="shared" si="322"/>
        <v>0</v>
      </c>
      <c r="P1116" s="127">
        <f t="shared" si="323"/>
        <v>0</v>
      </c>
      <c r="Q1116" s="127">
        <f t="shared" si="324"/>
        <v>0</v>
      </c>
      <c r="R1116" s="1">
        <v>0</v>
      </c>
      <c r="S1116" s="127">
        <f t="shared" si="325"/>
        <v>0</v>
      </c>
      <c r="T1116" s="127">
        <f t="shared" si="318"/>
        <v>0</v>
      </c>
      <c r="U1116" s="127">
        <f t="shared" si="326"/>
        <v>0</v>
      </c>
      <c r="W1116" s="127">
        <f t="shared" si="327"/>
        <v>0</v>
      </c>
      <c r="X1116" s="125">
        <f t="shared" si="332"/>
        <v>0</v>
      </c>
      <c r="Y1116" s="125" t="str">
        <f t="shared" si="319"/>
        <v>ok</v>
      </c>
      <c r="Z1116" s="125" t="str">
        <f t="shared" si="328"/>
        <v>ok</v>
      </c>
      <c r="AA1116" s="125" t="str">
        <f t="shared" si="329"/>
        <v>ok</v>
      </c>
      <c r="AB1116" s="125" t="str">
        <f t="shared" si="330"/>
        <v>ok</v>
      </c>
      <c r="AC1116" s="125" t="str">
        <f t="shared" si="331"/>
        <v>ok</v>
      </c>
    </row>
    <row r="1117" spans="1:29" x14ac:dyDescent="0.2">
      <c r="A1117" s="132">
        <f t="shared" si="315"/>
        <v>1109</v>
      </c>
      <c r="B1117" s="6"/>
      <c r="C1117" s="3"/>
      <c r="D1117" s="3"/>
      <c r="E1117" s="3"/>
      <c r="F1117" s="5"/>
      <c r="G1117" s="5"/>
      <c r="H1117" s="2">
        <v>0</v>
      </c>
      <c r="I1117" s="1">
        <v>0</v>
      </c>
      <c r="J1117" s="1">
        <v>0</v>
      </c>
      <c r="K1117" s="127">
        <f t="shared" si="316"/>
        <v>0</v>
      </c>
      <c r="L1117" s="127">
        <f t="shared" si="320"/>
        <v>0</v>
      </c>
      <c r="M1117" s="127">
        <f t="shared" si="317"/>
        <v>0</v>
      </c>
      <c r="N1117" s="127">
        <f t="shared" si="321"/>
        <v>0</v>
      </c>
      <c r="O1117" s="127">
        <f t="shared" si="322"/>
        <v>0</v>
      </c>
      <c r="P1117" s="127">
        <f t="shared" si="323"/>
        <v>0</v>
      </c>
      <c r="Q1117" s="127">
        <f t="shared" si="324"/>
        <v>0</v>
      </c>
      <c r="R1117" s="1">
        <v>0</v>
      </c>
      <c r="S1117" s="127">
        <f t="shared" si="325"/>
        <v>0</v>
      </c>
      <c r="T1117" s="127">
        <f t="shared" si="318"/>
        <v>0</v>
      </c>
      <c r="U1117" s="127">
        <f t="shared" si="326"/>
        <v>0</v>
      </c>
      <c r="W1117" s="127">
        <f t="shared" si="327"/>
        <v>0</v>
      </c>
      <c r="X1117" s="125">
        <f t="shared" si="332"/>
        <v>0</v>
      </c>
      <c r="Y1117" s="125" t="str">
        <f t="shared" si="319"/>
        <v>ok</v>
      </c>
      <c r="Z1117" s="125" t="str">
        <f t="shared" si="328"/>
        <v>ok</v>
      </c>
      <c r="AA1117" s="125" t="str">
        <f t="shared" si="329"/>
        <v>ok</v>
      </c>
      <c r="AB1117" s="125" t="str">
        <f t="shared" si="330"/>
        <v>ok</v>
      </c>
      <c r="AC1117" s="125" t="str">
        <f t="shared" si="331"/>
        <v>ok</v>
      </c>
    </row>
    <row r="1118" spans="1:29" x14ac:dyDescent="0.2">
      <c r="A1118" s="132">
        <f t="shared" si="315"/>
        <v>1110</v>
      </c>
      <c r="B1118" s="6"/>
      <c r="C1118" s="3"/>
      <c r="D1118" s="3"/>
      <c r="E1118" s="3"/>
      <c r="F1118" s="5"/>
      <c r="G1118" s="5"/>
      <c r="H1118" s="2">
        <v>0</v>
      </c>
      <c r="I1118" s="1">
        <v>0</v>
      </c>
      <c r="J1118" s="1">
        <v>0</v>
      </c>
      <c r="K1118" s="127">
        <f t="shared" si="316"/>
        <v>0</v>
      </c>
      <c r="L1118" s="127">
        <f t="shared" si="320"/>
        <v>0</v>
      </c>
      <c r="M1118" s="127">
        <f t="shared" si="317"/>
        <v>0</v>
      </c>
      <c r="N1118" s="127">
        <f t="shared" si="321"/>
        <v>0</v>
      </c>
      <c r="O1118" s="127">
        <f t="shared" si="322"/>
        <v>0</v>
      </c>
      <c r="P1118" s="127">
        <f t="shared" si="323"/>
        <v>0</v>
      </c>
      <c r="Q1118" s="127">
        <f t="shared" si="324"/>
        <v>0</v>
      </c>
      <c r="R1118" s="1">
        <v>0</v>
      </c>
      <c r="S1118" s="127">
        <f t="shared" si="325"/>
        <v>0</v>
      </c>
      <c r="T1118" s="127">
        <f t="shared" si="318"/>
        <v>0</v>
      </c>
      <c r="U1118" s="127">
        <f t="shared" si="326"/>
        <v>0</v>
      </c>
      <c r="W1118" s="127">
        <f t="shared" si="327"/>
        <v>0</v>
      </c>
      <c r="X1118" s="125">
        <f t="shared" si="332"/>
        <v>0</v>
      </c>
      <c r="Y1118" s="125" t="str">
        <f t="shared" si="319"/>
        <v>ok</v>
      </c>
      <c r="Z1118" s="125" t="str">
        <f t="shared" si="328"/>
        <v>ok</v>
      </c>
      <c r="AA1118" s="125" t="str">
        <f t="shared" si="329"/>
        <v>ok</v>
      </c>
      <c r="AB1118" s="125" t="str">
        <f t="shared" si="330"/>
        <v>ok</v>
      </c>
      <c r="AC1118" s="125" t="str">
        <f t="shared" si="331"/>
        <v>ok</v>
      </c>
    </row>
    <row r="1119" spans="1:29" x14ac:dyDescent="0.2">
      <c r="A1119" s="132">
        <f t="shared" ref="A1119:A1182" si="333">+A1118+1</f>
        <v>1111</v>
      </c>
      <c r="B1119" s="6"/>
      <c r="C1119" s="3"/>
      <c r="D1119" s="3"/>
      <c r="E1119" s="3"/>
      <c r="F1119" s="5"/>
      <c r="G1119" s="5"/>
      <c r="H1119" s="2">
        <v>0</v>
      </c>
      <c r="I1119" s="1">
        <v>0</v>
      </c>
      <c r="J1119" s="1">
        <v>0</v>
      </c>
      <c r="K1119" s="127">
        <f t="shared" si="316"/>
        <v>0</v>
      </c>
      <c r="L1119" s="127">
        <f t="shared" si="320"/>
        <v>0</v>
      </c>
      <c r="M1119" s="127">
        <f t="shared" si="317"/>
        <v>0</v>
      </c>
      <c r="N1119" s="127">
        <f t="shared" si="321"/>
        <v>0</v>
      </c>
      <c r="O1119" s="127">
        <f t="shared" si="322"/>
        <v>0</v>
      </c>
      <c r="P1119" s="127">
        <f t="shared" si="323"/>
        <v>0</v>
      </c>
      <c r="Q1119" s="127">
        <f t="shared" si="324"/>
        <v>0</v>
      </c>
      <c r="R1119" s="1">
        <v>0</v>
      </c>
      <c r="S1119" s="127">
        <f t="shared" si="325"/>
        <v>0</v>
      </c>
      <c r="T1119" s="127">
        <f t="shared" si="318"/>
        <v>0</v>
      </c>
      <c r="U1119" s="127">
        <f t="shared" si="326"/>
        <v>0</v>
      </c>
      <c r="W1119" s="127">
        <f t="shared" si="327"/>
        <v>0</v>
      </c>
      <c r="X1119" s="125">
        <f t="shared" si="332"/>
        <v>0</v>
      </c>
      <c r="Y1119" s="125" t="str">
        <f t="shared" si="319"/>
        <v>ok</v>
      </c>
      <c r="Z1119" s="125" t="str">
        <f t="shared" si="328"/>
        <v>ok</v>
      </c>
      <c r="AA1119" s="125" t="str">
        <f t="shared" si="329"/>
        <v>ok</v>
      </c>
      <c r="AB1119" s="125" t="str">
        <f t="shared" si="330"/>
        <v>ok</v>
      </c>
      <c r="AC1119" s="125" t="str">
        <f t="shared" si="331"/>
        <v>ok</v>
      </c>
    </row>
    <row r="1120" spans="1:29" x14ac:dyDescent="0.2">
      <c r="A1120" s="132">
        <f t="shared" si="333"/>
        <v>1112</v>
      </c>
      <c r="B1120" s="6"/>
      <c r="C1120" s="3"/>
      <c r="D1120" s="3"/>
      <c r="E1120" s="3"/>
      <c r="F1120" s="5"/>
      <c r="G1120" s="5"/>
      <c r="H1120" s="2">
        <v>0</v>
      </c>
      <c r="I1120" s="1">
        <v>0</v>
      </c>
      <c r="J1120" s="1">
        <v>0</v>
      </c>
      <c r="K1120" s="127">
        <f t="shared" si="316"/>
        <v>0</v>
      </c>
      <c r="L1120" s="127">
        <f t="shared" si="320"/>
        <v>0</v>
      </c>
      <c r="M1120" s="127">
        <f t="shared" si="317"/>
        <v>0</v>
      </c>
      <c r="N1120" s="127">
        <f t="shared" si="321"/>
        <v>0</v>
      </c>
      <c r="O1120" s="127">
        <f t="shared" si="322"/>
        <v>0</v>
      </c>
      <c r="P1120" s="127">
        <f t="shared" si="323"/>
        <v>0</v>
      </c>
      <c r="Q1120" s="127">
        <f t="shared" si="324"/>
        <v>0</v>
      </c>
      <c r="R1120" s="1">
        <v>0</v>
      </c>
      <c r="S1120" s="127">
        <f t="shared" si="325"/>
        <v>0</v>
      </c>
      <c r="T1120" s="127">
        <f t="shared" si="318"/>
        <v>0</v>
      </c>
      <c r="U1120" s="127">
        <f t="shared" si="326"/>
        <v>0</v>
      </c>
      <c r="W1120" s="127">
        <f t="shared" si="327"/>
        <v>0</v>
      </c>
      <c r="X1120" s="125">
        <f t="shared" si="332"/>
        <v>0</v>
      </c>
      <c r="Y1120" s="125" t="str">
        <f t="shared" si="319"/>
        <v>ok</v>
      </c>
      <c r="Z1120" s="125" t="str">
        <f t="shared" si="328"/>
        <v>ok</v>
      </c>
      <c r="AA1120" s="125" t="str">
        <f t="shared" si="329"/>
        <v>ok</v>
      </c>
      <c r="AB1120" s="125" t="str">
        <f t="shared" si="330"/>
        <v>ok</v>
      </c>
      <c r="AC1120" s="125" t="str">
        <f t="shared" si="331"/>
        <v>ok</v>
      </c>
    </row>
    <row r="1121" spans="1:29" x14ac:dyDescent="0.2">
      <c r="A1121" s="132">
        <f t="shared" si="333"/>
        <v>1113</v>
      </c>
      <c r="B1121" s="6"/>
      <c r="C1121" s="3"/>
      <c r="D1121" s="3"/>
      <c r="E1121" s="3"/>
      <c r="F1121" s="5"/>
      <c r="G1121" s="5"/>
      <c r="H1121" s="2">
        <v>0</v>
      </c>
      <c r="I1121" s="1">
        <v>0</v>
      </c>
      <c r="J1121" s="1">
        <v>0</v>
      </c>
      <c r="K1121" s="127">
        <f t="shared" si="316"/>
        <v>0</v>
      </c>
      <c r="L1121" s="127">
        <f t="shared" si="320"/>
        <v>0</v>
      </c>
      <c r="M1121" s="127">
        <f t="shared" si="317"/>
        <v>0</v>
      </c>
      <c r="N1121" s="127">
        <f t="shared" si="321"/>
        <v>0</v>
      </c>
      <c r="O1121" s="127">
        <f t="shared" si="322"/>
        <v>0</v>
      </c>
      <c r="P1121" s="127">
        <f t="shared" si="323"/>
        <v>0</v>
      </c>
      <c r="Q1121" s="127">
        <f t="shared" si="324"/>
        <v>0</v>
      </c>
      <c r="R1121" s="1">
        <v>0</v>
      </c>
      <c r="S1121" s="127">
        <f t="shared" si="325"/>
        <v>0</v>
      </c>
      <c r="T1121" s="127">
        <f t="shared" si="318"/>
        <v>0</v>
      </c>
      <c r="U1121" s="127">
        <f t="shared" si="326"/>
        <v>0</v>
      </c>
      <c r="W1121" s="127">
        <f t="shared" si="327"/>
        <v>0</v>
      </c>
      <c r="X1121" s="125">
        <f t="shared" si="332"/>
        <v>0</v>
      </c>
      <c r="Y1121" s="125" t="str">
        <f t="shared" si="319"/>
        <v>ok</v>
      </c>
      <c r="Z1121" s="125" t="str">
        <f t="shared" si="328"/>
        <v>ok</v>
      </c>
      <c r="AA1121" s="125" t="str">
        <f t="shared" si="329"/>
        <v>ok</v>
      </c>
      <c r="AB1121" s="125" t="str">
        <f t="shared" si="330"/>
        <v>ok</v>
      </c>
      <c r="AC1121" s="125" t="str">
        <f t="shared" si="331"/>
        <v>ok</v>
      </c>
    </row>
    <row r="1122" spans="1:29" x14ac:dyDescent="0.2">
      <c r="A1122" s="132">
        <f t="shared" si="333"/>
        <v>1114</v>
      </c>
      <c r="B1122" s="6"/>
      <c r="C1122" s="3"/>
      <c r="D1122" s="3"/>
      <c r="E1122" s="3"/>
      <c r="F1122" s="5"/>
      <c r="G1122" s="5"/>
      <c r="H1122" s="2">
        <v>0</v>
      </c>
      <c r="I1122" s="1">
        <v>0</v>
      </c>
      <c r="J1122" s="1">
        <v>0</v>
      </c>
      <c r="K1122" s="127">
        <f t="shared" si="316"/>
        <v>0</v>
      </c>
      <c r="L1122" s="127">
        <f t="shared" si="320"/>
        <v>0</v>
      </c>
      <c r="M1122" s="127">
        <f t="shared" si="317"/>
        <v>0</v>
      </c>
      <c r="N1122" s="127">
        <f t="shared" si="321"/>
        <v>0</v>
      </c>
      <c r="O1122" s="127">
        <f t="shared" si="322"/>
        <v>0</v>
      </c>
      <c r="P1122" s="127">
        <f t="shared" si="323"/>
        <v>0</v>
      </c>
      <c r="Q1122" s="127">
        <f t="shared" si="324"/>
        <v>0</v>
      </c>
      <c r="R1122" s="1">
        <v>0</v>
      </c>
      <c r="S1122" s="127">
        <f t="shared" si="325"/>
        <v>0</v>
      </c>
      <c r="T1122" s="127">
        <f t="shared" si="318"/>
        <v>0</v>
      </c>
      <c r="U1122" s="127">
        <f t="shared" si="326"/>
        <v>0</v>
      </c>
      <c r="W1122" s="127">
        <f t="shared" si="327"/>
        <v>0</v>
      </c>
      <c r="X1122" s="125">
        <f t="shared" si="332"/>
        <v>0</v>
      </c>
      <c r="Y1122" s="125" t="str">
        <f t="shared" si="319"/>
        <v>ok</v>
      </c>
      <c r="Z1122" s="125" t="str">
        <f t="shared" si="328"/>
        <v>ok</v>
      </c>
      <c r="AA1122" s="125" t="str">
        <f t="shared" si="329"/>
        <v>ok</v>
      </c>
      <c r="AB1122" s="125" t="str">
        <f t="shared" si="330"/>
        <v>ok</v>
      </c>
      <c r="AC1122" s="125" t="str">
        <f t="shared" si="331"/>
        <v>ok</v>
      </c>
    </row>
    <row r="1123" spans="1:29" x14ac:dyDescent="0.2">
      <c r="A1123" s="132">
        <f t="shared" si="333"/>
        <v>1115</v>
      </c>
      <c r="B1123" s="6"/>
      <c r="C1123" s="3"/>
      <c r="D1123" s="3"/>
      <c r="E1123" s="3"/>
      <c r="F1123" s="5"/>
      <c r="G1123" s="5"/>
      <c r="H1123" s="2">
        <v>0</v>
      </c>
      <c r="I1123" s="1">
        <v>0</v>
      </c>
      <c r="J1123" s="1">
        <v>0</v>
      </c>
      <c r="K1123" s="127">
        <f t="shared" si="316"/>
        <v>0</v>
      </c>
      <c r="L1123" s="127">
        <f t="shared" si="320"/>
        <v>0</v>
      </c>
      <c r="M1123" s="127">
        <f t="shared" si="317"/>
        <v>0</v>
      </c>
      <c r="N1123" s="127">
        <f t="shared" si="321"/>
        <v>0</v>
      </c>
      <c r="O1123" s="127">
        <f t="shared" si="322"/>
        <v>0</v>
      </c>
      <c r="P1123" s="127">
        <f t="shared" si="323"/>
        <v>0</v>
      </c>
      <c r="Q1123" s="127">
        <f t="shared" si="324"/>
        <v>0</v>
      </c>
      <c r="R1123" s="1">
        <v>0</v>
      </c>
      <c r="S1123" s="127">
        <f t="shared" si="325"/>
        <v>0</v>
      </c>
      <c r="T1123" s="127">
        <f t="shared" si="318"/>
        <v>0</v>
      </c>
      <c r="U1123" s="127">
        <f t="shared" si="326"/>
        <v>0</v>
      </c>
      <c r="W1123" s="127">
        <f t="shared" si="327"/>
        <v>0</v>
      </c>
      <c r="X1123" s="125">
        <f t="shared" si="332"/>
        <v>0</v>
      </c>
      <c r="Y1123" s="125" t="str">
        <f t="shared" si="319"/>
        <v>ok</v>
      </c>
      <c r="Z1123" s="125" t="str">
        <f t="shared" si="328"/>
        <v>ok</v>
      </c>
      <c r="AA1123" s="125" t="str">
        <f t="shared" si="329"/>
        <v>ok</v>
      </c>
      <c r="AB1123" s="125" t="str">
        <f t="shared" si="330"/>
        <v>ok</v>
      </c>
      <c r="AC1123" s="125" t="str">
        <f t="shared" si="331"/>
        <v>ok</v>
      </c>
    </row>
    <row r="1124" spans="1:29" x14ac:dyDescent="0.2">
      <c r="A1124" s="132">
        <f t="shared" si="333"/>
        <v>1116</v>
      </c>
      <c r="B1124" s="6"/>
      <c r="C1124" s="3"/>
      <c r="D1124" s="3"/>
      <c r="E1124" s="3"/>
      <c r="F1124" s="5"/>
      <c r="G1124" s="5"/>
      <c r="H1124" s="2">
        <v>0</v>
      </c>
      <c r="I1124" s="1">
        <v>0</v>
      </c>
      <c r="J1124" s="1">
        <v>0</v>
      </c>
      <c r="K1124" s="127">
        <f t="shared" si="316"/>
        <v>0</v>
      </c>
      <c r="L1124" s="127">
        <f t="shared" si="320"/>
        <v>0</v>
      </c>
      <c r="M1124" s="127">
        <f t="shared" si="317"/>
        <v>0</v>
      </c>
      <c r="N1124" s="127">
        <f t="shared" si="321"/>
        <v>0</v>
      </c>
      <c r="O1124" s="127">
        <f t="shared" si="322"/>
        <v>0</v>
      </c>
      <c r="P1124" s="127">
        <f t="shared" si="323"/>
        <v>0</v>
      </c>
      <c r="Q1124" s="127">
        <f t="shared" si="324"/>
        <v>0</v>
      </c>
      <c r="R1124" s="1">
        <v>0</v>
      </c>
      <c r="S1124" s="127">
        <f t="shared" si="325"/>
        <v>0</v>
      </c>
      <c r="T1124" s="127">
        <f t="shared" si="318"/>
        <v>0</v>
      </c>
      <c r="U1124" s="127">
        <f t="shared" si="326"/>
        <v>0</v>
      </c>
      <c r="W1124" s="127">
        <f t="shared" si="327"/>
        <v>0</v>
      </c>
      <c r="X1124" s="125">
        <f t="shared" si="332"/>
        <v>0</v>
      </c>
      <c r="Y1124" s="125" t="str">
        <f t="shared" si="319"/>
        <v>ok</v>
      </c>
      <c r="Z1124" s="125" t="str">
        <f t="shared" si="328"/>
        <v>ok</v>
      </c>
      <c r="AA1124" s="125" t="str">
        <f t="shared" si="329"/>
        <v>ok</v>
      </c>
      <c r="AB1124" s="125" t="str">
        <f t="shared" si="330"/>
        <v>ok</v>
      </c>
      <c r="AC1124" s="125" t="str">
        <f t="shared" si="331"/>
        <v>ok</v>
      </c>
    </row>
    <row r="1125" spans="1:29" x14ac:dyDescent="0.2">
      <c r="A1125" s="132">
        <f t="shared" si="333"/>
        <v>1117</v>
      </c>
      <c r="B1125" s="6"/>
      <c r="C1125" s="3"/>
      <c r="D1125" s="3"/>
      <c r="E1125" s="3"/>
      <c r="F1125" s="5"/>
      <c r="G1125" s="5"/>
      <c r="H1125" s="2">
        <v>0</v>
      </c>
      <c r="I1125" s="1">
        <v>0</v>
      </c>
      <c r="J1125" s="1">
        <v>0</v>
      </c>
      <c r="K1125" s="127">
        <f t="shared" si="316"/>
        <v>0</v>
      </c>
      <c r="L1125" s="127">
        <f t="shared" si="320"/>
        <v>0</v>
      </c>
      <c r="M1125" s="127">
        <f t="shared" si="317"/>
        <v>0</v>
      </c>
      <c r="N1125" s="127">
        <f t="shared" si="321"/>
        <v>0</v>
      </c>
      <c r="O1125" s="127">
        <f t="shared" si="322"/>
        <v>0</v>
      </c>
      <c r="P1125" s="127">
        <f t="shared" si="323"/>
        <v>0</v>
      </c>
      <c r="Q1125" s="127">
        <f t="shared" si="324"/>
        <v>0</v>
      </c>
      <c r="R1125" s="1">
        <v>0</v>
      </c>
      <c r="S1125" s="127">
        <f t="shared" si="325"/>
        <v>0</v>
      </c>
      <c r="T1125" s="127">
        <f t="shared" si="318"/>
        <v>0</v>
      </c>
      <c r="U1125" s="127">
        <f t="shared" si="326"/>
        <v>0</v>
      </c>
      <c r="W1125" s="127">
        <f t="shared" si="327"/>
        <v>0</v>
      </c>
      <c r="X1125" s="125">
        <f t="shared" si="332"/>
        <v>0</v>
      </c>
      <c r="Y1125" s="125" t="str">
        <f t="shared" si="319"/>
        <v>ok</v>
      </c>
      <c r="Z1125" s="125" t="str">
        <f t="shared" si="328"/>
        <v>ok</v>
      </c>
      <c r="AA1125" s="125" t="str">
        <f t="shared" si="329"/>
        <v>ok</v>
      </c>
      <c r="AB1125" s="125" t="str">
        <f t="shared" si="330"/>
        <v>ok</v>
      </c>
      <c r="AC1125" s="125" t="str">
        <f t="shared" si="331"/>
        <v>ok</v>
      </c>
    </row>
    <row r="1126" spans="1:29" x14ac:dyDescent="0.2">
      <c r="A1126" s="132">
        <f t="shared" si="333"/>
        <v>1118</v>
      </c>
      <c r="B1126" s="6"/>
      <c r="C1126" s="3"/>
      <c r="D1126" s="3"/>
      <c r="E1126" s="3"/>
      <c r="F1126" s="5"/>
      <c r="G1126" s="5"/>
      <c r="H1126" s="2">
        <v>0</v>
      </c>
      <c r="I1126" s="1">
        <v>0</v>
      </c>
      <c r="J1126" s="1">
        <v>0</v>
      </c>
      <c r="K1126" s="127">
        <f t="shared" si="316"/>
        <v>0</v>
      </c>
      <c r="L1126" s="127">
        <f t="shared" si="320"/>
        <v>0</v>
      </c>
      <c r="M1126" s="127">
        <f t="shared" si="317"/>
        <v>0</v>
      </c>
      <c r="N1126" s="127">
        <f t="shared" si="321"/>
        <v>0</v>
      </c>
      <c r="O1126" s="127">
        <f t="shared" si="322"/>
        <v>0</v>
      </c>
      <c r="P1126" s="127">
        <f t="shared" si="323"/>
        <v>0</v>
      </c>
      <c r="Q1126" s="127">
        <f t="shared" si="324"/>
        <v>0</v>
      </c>
      <c r="R1126" s="1">
        <v>0</v>
      </c>
      <c r="S1126" s="127">
        <f t="shared" si="325"/>
        <v>0</v>
      </c>
      <c r="T1126" s="127">
        <f t="shared" si="318"/>
        <v>0</v>
      </c>
      <c r="U1126" s="127">
        <f t="shared" si="326"/>
        <v>0</v>
      </c>
      <c r="W1126" s="127">
        <f t="shared" si="327"/>
        <v>0</v>
      </c>
      <c r="X1126" s="125">
        <f t="shared" si="332"/>
        <v>0</v>
      </c>
      <c r="Y1126" s="125" t="str">
        <f t="shared" si="319"/>
        <v>ok</v>
      </c>
      <c r="Z1126" s="125" t="str">
        <f t="shared" si="328"/>
        <v>ok</v>
      </c>
      <c r="AA1126" s="125" t="str">
        <f t="shared" si="329"/>
        <v>ok</v>
      </c>
      <c r="AB1126" s="125" t="str">
        <f t="shared" si="330"/>
        <v>ok</v>
      </c>
      <c r="AC1126" s="125" t="str">
        <f t="shared" si="331"/>
        <v>ok</v>
      </c>
    </row>
    <row r="1127" spans="1:29" x14ac:dyDescent="0.2">
      <c r="A1127" s="132">
        <f t="shared" si="333"/>
        <v>1119</v>
      </c>
      <c r="B1127" s="6"/>
      <c r="C1127" s="3"/>
      <c r="D1127" s="3"/>
      <c r="E1127" s="3"/>
      <c r="F1127" s="5"/>
      <c r="G1127" s="5"/>
      <c r="H1127" s="2">
        <v>0</v>
      </c>
      <c r="I1127" s="1">
        <v>0</v>
      </c>
      <c r="J1127" s="1">
        <v>0</v>
      </c>
      <c r="K1127" s="127">
        <f t="shared" si="316"/>
        <v>0</v>
      </c>
      <c r="L1127" s="127">
        <f t="shared" si="320"/>
        <v>0</v>
      </c>
      <c r="M1127" s="127">
        <f t="shared" si="317"/>
        <v>0</v>
      </c>
      <c r="N1127" s="127">
        <f t="shared" si="321"/>
        <v>0</v>
      </c>
      <c r="O1127" s="127">
        <f t="shared" si="322"/>
        <v>0</v>
      </c>
      <c r="P1127" s="127">
        <f t="shared" si="323"/>
        <v>0</v>
      </c>
      <c r="Q1127" s="127">
        <f t="shared" si="324"/>
        <v>0</v>
      </c>
      <c r="R1127" s="1">
        <v>0</v>
      </c>
      <c r="S1127" s="127">
        <f t="shared" si="325"/>
        <v>0</v>
      </c>
      <c r="T1127" s="127">
        <f t="shared" si="318"/>
        <v>0</v>
      </c>
      <c r="U1127" s="127">
        <f t="shared" si="326"/>
        <v>0</v>
      </c>
      <c r="W1127" s="127">
        <f t="shared" si="327"/>
        <v>0</v>
      </c>
      <c r="X1127" s="125">
        <f t="shared" si="332"/>
        <v>0</v>
      </c>
      <c r="Y1127" s="125" t="str">
        <f t="shared" si="319"/>
        <v>ok</v>
      </c>
      <c r="Z1127" s="125" t="str">
        <f t="shared" si="328"/>
        <v>ok</v>
      </c>
      <c r="AA1127" s="125" t="str">
        <f t="shared" si="329"/>
        <v>ok</v>
      </c>
      <c r="AB1127" s="125" t="str">
        <f t="shared" si="330"/>
        <v>ok</v>
      </c>
      <c r="AC1127" s="125" t="str">
        <f t="shared" si="331"/>
        <v>ok</v>
      </c>
    </row>
    <row r="1128" spans="1:29" x14ac:dyDescent="0.2">
      <c r="A1128" s="132">
        <f t="shared" si="333"/>
        <v>1120</v>
      </c>
      <c r="B1128" s="6"/>
      <c r="C1128" s="3"/>
      <c r="D1128" s="3"/>
      <c r="E1128" s="3"/>
      <c r="F1128" s="5"/>
      <c r="G1128" s="5"/>
      <c r="H1128" s="2">
        <v>0</v>
      </c>
      <c r="I1128" s="1">
        <v>0</v>
      </c>
      <c r="J1128" s="1">
        <v>0</v>
      </c>
      <c r="K1128" s="127">
        <f t="shared" si="316"/>
        <v>0</v>
      </c>
      <c r="L1128" s="127">
        <f t="shared" si="320"/>
        <v>0</v>
      </c>
      <c r="M1128" s="127">
        <f t="shared" si="317"/>
        <v>0</v>
      </c>
      <c r="N1128" s="127">
        <f t="shared" si="321"/>
        <v>0</v>
      </c>
      <c r="O1128" s="127">
        <f t="shared" si="322"/>
        <v>0</v>
      </c>
      <c r="P1128" s="127">
        <f t="shared" si="323"/>
        <v>0</v>
      </c>
      <c r="Q1128" s="127">
        <f t="shared" si="324"/>
        <v>0</v>
      </c>
      <c r="R1128" s="1">
        <v>0</v>
      </c>
      <c r="S1128" s="127">
        <f t="shared" si="325"/>
        <v>0</v>
      </c>
      <c r="T1128" s="127">
        <f t="shared" si="318"/>
        <v>0</v>
      </c>
      <c r="U1128" s="127">
        <f t="shared" si="326"/>
        <v>0</v>
      </c>
      <c r="W1128" s="127">
        <f t="shared" si="327"/>
        <v>0</v>
      </c>
      <c r="X1128" s="125">
        <f t="shared" si="332"/>
        <v>0</v>
      </c>
      <c r="Y1128" s="125" t="str">
        <f t="shared" si="319"/>
        <v>ok</v>
      </c>
      <c r="Z1128" s="125" t="str">
        <f t="shared" si="328"/>
        <v>ok</v>
      </c>
      <c r="AA1128" s="125" t="str">
        <f t="shared" si="329"/>
        <v>ok</v>
      </c>
      <c r="AB1128" s="125" t="str">
        <f t="shared" si="330"/>
        <v>ok</v>
      </c>
      <c r="AC1128" s="125" t="str">
        <f t="shared" si="331"/>
        <v>ok</v>
      </c>
    </row>
    <row r="1129" spans="1:29" x14ac:dyDescent="0.2">
      <c r="A1129" s="132">
        <f t="shared" si="333"/>
        <v>1121</v>
      </c>
      <c r="B1129" s="6"/>
      <c r="C1129" s="3"/>
      <c r="D1129" s="3"/>
      <c r="E1129" s="3"/>
      <c r="F1129" s="5"/>
      <c r="G1129" s="5"/>
      <c r="H1129" s="2">
        <v>0</v>
      </c>
      <c r="I1129" s="1">
        <v>0</v>
      </c>
      <c r="J1129" s="1">
        <v>0</v>
      </c>
      <c r="K1129" s="127">
        <f t="shared" si="316"/>
        <v>0</v>
      </c>
      <c r="L1129" s="127">
        <f t="shared" si="320"/>
        <v>0</v>
      </c>
      <c r="M1129" s="127">
        <f t="shared" si="317"/>
        <v>0</v>
      </c>
      <c r="N1129" s="127">
        <f t="shared" si="321"/>
        <v>0</v>
      </c>
      <c r="O1129" s="127">
        <f t="shared" si="322"/>
        <v>0</v>
      </c>
      <c r="P1129" s="127">
        <f t="shared" si="323"/>
        <v>0</v>
      </c>
      <c r="Q1129" s="127">
        <f t="shared" si="324"/>
        <v>0</v>
      </c>
      <c r="R1129" s="1">
        <v>0</v>
      </c>
      <c r="S1129" s="127">
        <f t="shared" si="325"/>
        <v>0</v>
      </c>
      <c r="T1129" s="127">
        <f t="shared" si="318"/>
        <v>0</v>
      </c>
      <c r="U1129" s="127">
        <f t="shared" si="326"/>
        <v>0</v>
      </c>
      <c r="W1129" s="127">
        <f t="shared" si="327"/>
        <v>0</v>
      </c>
      <c r="X1129" s="125">
        <f t="shared" si="332"/>
        <v>0</v>
      </c>
      <c r="Y1129" s="125" t="str">
        <f t="shared" si="319"/>
        <v>ok</v>
      </c>
      <c r="Z1129" s="125" t="str">
        <f t="shared" si="328"/>
        <v>ok</v>
      </c>
      <c r="AA1129" s="125" t="str">
        <f t="shared" si="329"/>
        <v>ok</v>
      </c>
      <c r="AB1129" s="125" t="str">
        <f t="shared" si="330"/>
        <v>ok</v>
      </c>
      <c r="AC1129" s="125" t="str">
        <f t="shared" si="331"/>
        <v>ok</v>
      </c>
    </row>
    <row r="1130" spans="1:29" x14ac:dyDescent="0.2">
      <c r="A1130" s="132">
        <f t="shared" si="333"/>
        <v>1122</v>
      </c>
      <c r="B1130" s="6"/>
      <c r="C1130" s="3"/>
      <c r="D1130" s="3"/>
      <c r="E1130" s="3"/>
      <c r="F1130" s="5"/>
      <c r="G1130" s="5"/>
      <c r="H1130" s="2">
        <v>0</v>
      </c>
      <c r="I1130" s="1">
        <v>0</v>
      </c>
      <c r="J1130" s="1">
        <v>0</v>
      </c>
      <c r="K1130" s="127">
        <f t="shared" si="316"/>
        <v>0</v>
      </c>
      <c r="L1130" s="127">
        <f t="shared" si="320"/>
        <v>0</v>
      </c>
      <c r="M1130" s="127">
        <f t="shared" si="317"/>
        <v>0</v>
      </c>
      <c r="N1130" s="127">
        <f t="shared" si="321"/>
        <v>0</v>
      </c>
      <c r="O1130" s="127">
        <f t="shared" si="322"/>
        <v>0</v>
      </c>
      <c r="P1130" s="127">
        <f t="shared" si="323"/>
        <v>0</v>
      </c>
      <c r="Q1130" s="127">
        <f t="shared" si="324"/>
        <v>0</v>
      </c>
      <c r="R1130" s="1">
        <v>0</v>
      </c>
      <c r="S1130" s="127">
        <f t="shared" si="325"/>
        <v>0</v>
      </c>
      <c r="T1130" s="127">
        <f t="shared" si="318"/>
        <v>0</v>
      </c>
      <c r="U1130" s="127">
        <f t="shared" si="326"/>
        <v>0</v>
      </c>
      <c r="W1130" s="127">
        <f t="shared" si="327"/>
        <v>0</v>
      </c>
      <c r="X1130" s="125">
        <f t="shared" si="332"/>
        <v>0</v>
      </c>
      <c r="Y1130" s="125" t="str">
        <f t="shared" si="319"/>
        <v>ok</v>
      </c>
      <c r="Z1130" s="125" t="str">
        <f t="shared" si="328"/>
        <v>ok</v>
      </c>
      <c r="AA1130" s="125" t="str">
        <f t="shared" si="329"/>
        <v>ok</v>
      </c>
      <c r="AB1130" s="125" t="str">
        <f t="shared" si="330"/>
        <v>ok</v>
      </c>
      <c r="AC1130" s="125" t="str">
        <f t="shared" si="331"/>
        <v>ok</v>
      </c>
    </row>
    <row r="1131" spans="1:29" x14ac:dyDescent="0.2">
      <c r="A1131" s="132">
        <f t="shared" si="333"/>
        <v>1123</v>
      </c>
      <c r="B1131" s="6"/>
      <c r="C1131" s="3"/>
      <c r="D1131" s="3"/>
      <c r="E1131" s="3"/>
      <c r="F1131" s="5"/>
      <c r="G1131" s="5"/>
      <c r="H1131" s="2">
        <v>0</v>
      </c>
      <c r="I1131" s="1">
        <v>0</v>
      </c>
      <c r="J1131" s="1">
        <v>0</v>
      </c>
      <c r="K1131" s="127">
        <f t="shared" si="316"/>
        <v>0</v>
      </c>
      <c r="L1131" s="127">
        <f t="shared" si="320"/>
        <v>0</v>
      </c>
      <c r="M1131" s="127">
        <f t="shared" si="317"/>
        <v>0</v>
      </c>
      <c r="N1131" s="127">
        <f t="shared" si="321"/>
        <v>0</v>
      </c>
      <c r="O1131" s="127">
        <f t="shared" si="322"/>
        <v>0</v>
      </c>
      <c r="P1131" s="127">
        <f t="shared" si="323"/>
        <v>0</v>
      </c>
      <c r="Q1131" s="127">
        <f t="shared" si="324"/>
        <v>0</v>
      </c>
      <c r="R1131" s="1">
        <v>0</v>
      </c>
      <c r="S1131" s="127">
        <f t="shared" si="325"/>
        <v>0</v>
      </c>
      <c r="T1131" s="127">
        <f t="shared" si="318"/>
        <v>0</v>
      </c>
      <c r="U1131" s="127">
        <f t="shared" si="326"/>
        <v>0</v>
      </c>
      <c r="W1131" s="127">
        <f t="shared" si="327"/>
        <v>0</v>
      </c>
      <c r="X1131" s="125">
        <f t="shared" si="332"/>
        <v>0</v>
      </c>
      <c r="Y1131" s="125" t="str">
        <f t="shared" si="319"/>
        <v>ok</v>
      </c>
      <c r="Z1131" s="125" t="str">
        <f t="shared" si="328"/>
        <v>ok</v>
      </c>
      <c r="AA1131" s="125" t="str">
        <f t="shared" si="329"/>
        <v>ok</v>
      </c>
      <c r="AB1131" s="125" t="str">
        <f t="shared" si="330"/>
        <v>ok</v>
      </c>
      <c r="AC1131" s="125" t="str">
        <f t="shared" si="331"/>
        <v>ok</v>
      </c>
    </row>
    <row r="1132" spans="1:29" x14ac:dyDescent="0.2">
      <c r="A1132" s="132">
        <f t="shared" si="333"/>
        <v>1124</v>
      </c>
      <c r="B1132" s="6"/>
      <c r="C1132" s="3"/>
      <c r="D1132" s="3"/>
      <c r="E1132" s="3"/>
      <c r="F1132" s="5"/>
      <c r="G1132" s="5"/>
      <c r="H1132" s="2">
        <v>0</v>
      </c>
      <c r="I1132" s="1">
        <v>0</v>
      </c>
      <c r="J1132" s="1">
        <v>0</v>
      </c>
      <c r="K1132" s="127">
        <f t="shared" si="316"/>
        <v>0</v>
      </c>
      <c r="L1132" s="127">
        <f t="shared" si="320"/>
        <v>0</v>
      </c>
      <c r="M1132" s="127">
        <f t="shared" si="317"/>
        <v>0</v>
      </c>
      <c r="N1132" s="127">
        <f t="shared" si="321"/>
        <v>0</v>
      </c>
      <c r="O1132" s="127">
        <f t="shared" si="322"/>
        <v>0</v>
      </c>
      <c r="P1132" s="127">
        <f t="shared" si="323"/>
        <v>0</v>
      </c>
      <c r="Q1132" s="127">
        <f t="shared" si="324"/>
        <v>0</v>
      </c>
      <c r="R1132" s="1">
        <v>0</v>
      </c>
      <c r="S1132" s="127">
        <f t="shared" si="325"/>
        <v>0</v>
      </c>
      <c r="T1132" s="127">
        <f t="shared" si="318"/>
        <v>0</v>
      </c>
      <c r="U1132" s="127">
        <f t="shared" si="326"/>
        <v>0</v>
      </c>
      <c r="W1132" s="127">
        <f t="shared" si="327"/>
        <v>0</v>
      </c>
      <c r="X1132" s="125">
        <f t="shared" si="332"/>
        <v>0</v>
      </c>
      <c r="Y1132" s="125" t="str">
        <f t="shared" si="319"/>
        <v>ok</v>
      </c>
      <c r="Z1132" s="125" t="str">
        <f t="shared" si="328"/>
        <v>ok</v>
      </c>
      <c r="AA1132" s="125" t="str">
        <f t="shared" si="329"/>
        <v>ok</v>
      </c>
      <c r="AB1132" s="125" t="str">
        <f t="shared" si="330"/>
        <v>ok</v>
      </c>
      <c r="AC1132" s="125" t="str">
        <f t="shared" si="331"/>
        <v>ok</v>
      </c>
    </row>
    <row r="1133" spans="1:29" x14ac:dyDescent="0.2">
      <c r="A1133" s="132">
        <f t="shared" si="333"/>
        <v>1125</v>
      </c>
      <c r="B1133" s="6"/>
      <c r="C1133" s="3"/>
      <c r="D1133" s="3"/>
      <c r="E1133" s="3"/>
      <c r="F1133" s="5"/>
      <c r="G1133" s="5"/>
      <c r="H1133" s="2">
        <v>0</v>
      </c>
      <c r="I1133" s="1">
        <v>0</v>
      </c>
      <c r="J1133" s="1">
        <v>0</v>
      </c>
      <c r="K1133" s="127">
        <f t="shared" si="316"/>
        <v>0</v>
      </c>
      <c r="L1133" s="127">
        <f t="shared" si="320"/>
        <v>0</v>
      </c>
      <c r="M1133" s="127">
        <f t="shared" si="317"/>
        <v>0</v>
      </c>
      <c r="N1133" s="127">
        <f t="shared" si="321"/>
        <v>0</v>
      </c>
      <c r="O1133" s="127">
        <f t="shared" si="322"/>
        <v>0</v>
      </c>
      <c r="P1133" s="127">
        <f t="shared" si="323"/>
        <v>0</v>
      </c>
      <c r="Q1133" s="127">
        <f t="shared" si="324"/>
        <v>0</v>
      </c>
      <c r="R1133" s="1">
        <v>0</v>
      </c>
      <c r="S1133" s="127">
        <f t="shared" si="325"/>
        <v>0</v>
      </c>
      <c r="T1133" s="127">
        <f t="shared" si="318"/>
        <v>0</v>
      </c>
      <c r="U1133" s="127">
        <f t="shared" si="326"/>
        <v>0</v>
      </c>
      <c r="W1133" s="127">
        <f t="shared" si="327"/>
        <v>0</v>
      </c>
      <c r="X1133" s="125">
        <f t="shared" si="332"/>
        <v>0</v>
      </c>
      <c r="Y1133" s="125" t="str">
        <f t="shared" si="319"/>
        <v>ok</v>
      </c>
      <c r="Z1133" s="125" t="str">
        <f t="shared" si="328"/>
        <v>ok</v>
      </c>
      <c r="AA1133" s="125" t="str">
        <f t="shared" si="329"/>
        <v>ok</v>
      </c>
      <c r="AB1133" s="125" t="str">
        <f t="shared" si="330"/>
        <v>ok</v>
      </c>
      <c r="AC1133" s="125" t="str">
        <f t="shared" si="331"/>
        <v>ok</v>
      </c>
    </row>
    <row r="1134" spans="1:29" x14ac:dyDescent="0.2">
      <c r="A1134" s="132">
        <f t="shared" si="333"/>
        <v>1126</v>
      </c>
      <c r="B1134" s="6"/>
      <c r="C1134" s="3"/>
      <c r="D1134" s="3"/>
      <c r="E1134" s="3"/>
      <c r="F1134" s="5"/>
      <c r="G1134" s="5"/>
      <c r="H1134" s="2">
        <v>0</v>
      </c>
      <c r="I1134" s="1">
        <v>0</v>
      </c>
      <c r="J1134" s="1">
        <v>0</v>
      </c>
      <c r="K1134" s="127">
        <f t="shared" si="316"/>
        <v>0</v>
      </c>
      <c r="L1134" s="127">
        <f t="shared" si="320"/>
        <v>0</v>
      </c>
      <c r="M1134" s="127">
        <f t="shared" si="317"/>
        <v>0</v>
      </c>
      <c r="N1134" s="127">
        <f t="shared" si="321"/>
        <v>0</v>
      </c>
      <c r="O1134" s="127">
        <f t="shared" si="322"/>
        <v>0</v>
      </c>
      <c r="P1134" s="127">
        <f t="shared" si="323"/>
        <v>0</v>
      </c>
      <c r="Q1134" s="127">
        <f t="shared" si="324"/>
        <v>0</v>
      </c>
      <c r="R1134" s="1">
        <v>0</v>
      </c>
      <c r="S1134" s="127">
        <f t="shared" si="325"/>
        <v>0</v>
      </c>
      <c r="T1134" s="127">
        <f t="shared" si="318"/>
        <v>0</v>
      </c>
      <c r="U1134" s="127">
        <f t="shared" si="326"/>
        <v>0</v>
      </c>
      <c r="W1134" s="127">
        <f t="shared" si="327"/>
        <v>0</v>
      </c>
      <c r="X1134" s="125">
        <f t="shared" si="332"/>
        <v>0</v>
      </c>
      <c r="Y1134" s="125" t="str">
        <f t="shared" si="319"/>
        <v>ok</v>
      </c>
      <c r="Z1134" s="125" t="str">
        <f t="shared" si="328"/>
        <v>ok</v>
      </c>
      <c r="AA1134" s="125" t="str">
        <f t="shared" si="329"/>
        <v>ok</v>
      </c>
      <c r="AB1134" s="125" t="str">
        <f t="shared" si="330"/>
        <v>ok</v>
      </c>
      <c r="AC1134" s="125" t="str">
        <f t="shared" si="331"/>
        <v>ok</v>
      </c>
    </row>
    <row r="1135" spans="1:29" x14ac:dyDescent="0.2">
      <c r="A1135" s="132">
        <f t="shared" si="333"/>
        <v>1127</v>
      </c>
      <c r="B1135" s="6"/>
      <c r="C1135" s="3"/>
      <c r="D1135" s="3"/>
      <c r="E1135" s="3"/>
      <c r="F1135" s="5"/>
      <c r="G1135" s="5"/>
      <c r="H1135" s="2">
        <v>0</v>
      </c>
      <c r="I1135" s="1">
        <v>0</v>
      </c>
      <c r="J1135" s="1">
        <v>0</v>
      </c>
      <c r="K1135" s="127">
        <f t="shared" si="316"/>
        <v>0</v>
      </c>
      <c r="L1135" s="127">
        <f t="shared" si="320"/>
        <v>0</v>
      </c>
      <c r="M1135" s="127">
        <f t="shared" si="317"/>
        <v>0</v>
      </c>
      <c r="N1135" s="127">
        <f t="shared" si="321"/>
        <v>0</v>
      </c>
      <c r="O1135" s="127">
        <f t="shared" si="322"/>
        <v>0</v>
      </c>
      <c r="P1135" s="127">
        <f t="shared" si="323"/>
        <v>0</v>
      </c>
      <c r="Q1135" s="127">
        <f t="shared" si="324"/>
        <v>0</v>
      </c>
      <c r="R1135" s="1">
        <v>0</v>
      </c>
      <c r="S1135" s="127">
        <f t="shared" si="325"/>
        <v>0</v>
      </c>
      <c r="T1135" s="127">
        <f t="shared" si="318"/>
        <v>0</v>
      </c>
      <c r="U1135" s="127">
        <f t="shared" si="326"/>
        <v>0</v>
      </c>
      <c r="W1135" s="127">
        <f t="shared" si="327"/>
        <v>0</v>
      </c>
      <c r="X1135" s="125">
        <f t="shared" si="332"/>
        <v>0</v>
      </c>
      <c r="Y1135" s="125" t="str">
        <f t="shared" si="319"/>
        <v>ok</v>
      </c>
      <c r="Z1135" s="125" t="str">
        <f t="shared" si="328"/>
        <v>ok</v>
      </c>
      <c r="AA1135" s="125" t="str">
        <f t="shared" si="329"/>
        <v>ok</v>
      </c>
      <c r="AB1135" s="125" t="str">
        <f t="shared" si="330"/>
        <v>ok</v>
      </c>
      <c r="AC1135" s="125" t="str">
        <f t="shared" si="331"/>
        <v>ok</v>
      </c>
    </row>
    <row r="1136" spans="1:29" x14ac:dyDescent="0.2">
      <c r="A1136" s="132">
        <f t="shared" si="333"/>
        <v>1128</v>
      </c>
      <c r="B1136" s="6"/>
      <c r="C1136" s="3"/>
      <c r="D1136" s="3"/>
      <c r="E1136" s="3"/>
      <c r="F1136" s="5"/>
      <c r="G1136" s="5"/>
      <c r="H1136" s="2">
        <v>0</v>
      </c>
      <c r="I1136" s="1">
        <v>0</v>
      </c>
      <c r="J1136" s="1">
        <v>0</v>
      </c>
      <c r="K1136" s="127">
        <f t="shared" si="316"/>
        <v>0</v>
      </c>
      <c r="L1136" s="127">
        <f t="shared" si="320"/>
        <v>0</v>
      </c>
      <c r="M1136" s="127">
        <f t="shared" si="317"/>
        <v>0</v>
      </c>
      <c r="N1136" s="127">
        <f t="shared" si="321"/>
        <v>0</v>
      </c>
      <c r="O1136" s="127">
        <f t="shared" si="322"/>
        <v>0</v>
      </c>
      <c r="P1136" s="127">
        <f t="shared" si="323"/>
        <v>0</v>
      </c>
      <c r="Q1136" s="127">
        <f t="shared" si="324"/>
        <v>0</v>
      </c>
      <c r="R1136" s="1">
        <v>0</v>
      </c>
      <c r="S1136" s="127">
        <f t="shared" si="325"/>
        <v>0</v>
      </c>
      <c r="T1136" s="127">
        <f t="shared" si="318"/>
        <v>0</v>
      </c>
      <c r="U1136" s="127">
        <f t="shared" si="326"/>
        <v>0</v>
      </c>
      <c r="W1136" s="127">
        <f t="shared" si="327"/>
        <v>0</v>
      </c>
      <c r="X1136" s="125">
        <f t="shared" si="332"/>
        <v>0</v>
      </c>
      <c r="Y1136" s="125" t="str">
        <f t="shared" si="319"/>
        <v>ok</v>
      </c>
      <c r="Z1136" s="125" t="str">
        <f t="shared" si="328"/>
        <v>ok</v>
      </c>
      <c r="AA1136" s="125" t="str">
        <f t="shared" si="329"/>
        <v>ok</v>
      </c>
      <c r="AB1136" s="125" t="str">
        <f t="shared" si="330"/>
        <v>ok</v>
      </c>
      <c r="AC1136" s="125" t="str">
        <f t="shared" si="331"/>
        <v>ok</v>
      </c>
    </row>
    <row r="1137" spans="1:29" x14ac:dyDescent="0.2">
      <c r="A1137" s="132">
        <f t="shared" si="333"/>
        <v>1129</v>
      </c>
      <c r="B1137" s="6"/>
      <c r="C1137" s="3"/>
      <c r="D1137" s="3"/>
      <c r="E1137" s="3"/>
      <c r="F1137" s="5"/>
      <c r="G1137" s="5"/>
      <c r="H1137" s="2">
        <v>0</v>
      </c>
      <c r="I1137" s="1">
        <v>0</v>
      </c>
      <c r="J1137" s="1">
        <v>0</v>
      </c>
      <c r="K1137" s="127">
        <f t="shared" si="316"/>
        <v>0</v>
      </c>
      <c r="L1137" s="127">
        <f t="shared" si="320"/>
        <v>0</v>
      </c>
      <c r="M1137" s="127">
        <f t="shared" si="317"/>
        <v>0</v>
      </c>
      <c r="N1137" s="127">
        <f t="shared" si="321"/>
        <v>0</v>
      </c>
      <c r="O1137" s="127">
        <f t="shared" si="322"/>
        <v>0</v>
      </c>
      <c r="P1137" s="127">
        <f t="shared" si="323"/>
        <v>0</v>
      </c>
      <c r="Q1137" s="127">
        <f t="shared" si="324"/>
        <v>0</v>
      </c>
      <c r="R1137" s="1">
        <v>0</v>
      </c>
      <c r="S1137" s="127">
        <f t="shared" si="325"/>
        <v>0</v>
      </c>
      <c r="T1137" s="127">
        <f t="shared" si="318"/>
        <v>0</v>
      </c>
      <c r="U1137" s="127">
        <f t="shared" si="326"/>
        <v>0</v>
      </c>
      <c r="W1137" s="127">
        <f t="shared" si="327"/>
        <v>0</v>
      </c>
      <c r="X1137" s="125">
        <f t="shared" si="332"/>
        <v>0</v>
      </c>
      <c r="Y1137" s="125" t="str">
        <f t="shared" si="319"/>
        <v>ok</v>
      </c>
      <c r="Z1137" s="125" t="str">
        <f t="shared" si="328"/>
        <v>ok</v>
      </c>
      <c r="AA1137" s="125" t="str">
        <f t="shared" si="329"/>
        <v>ok</v>
      </c>
      <c r="AB1137" s="125" t="str">
        <f t="shared" si="330"/>
        <v>ok</v>
      </c>
      <c r="AC1137" s="125" t="str">
        <f t="shared" si="331"/>
        <v>ok</v>
      </c>
    </row>
    <row r="1138" spans="1:29" x14ac:dyDescent="0.2">
      <c r="A1138" s="132">
        <f t="shared" si="333"/>
        <v>1130</v>
      </c>
      <c r="B1138" s="6"/>
      <c r="C1138" s="3"/>
      <c r="D1138" s="3"/>
      <c r="E1138" s="3"/>
      <c r="F1138" s="5"/>
      <c r="G1138" s="5"/>
      <c r="H1138" s="2">
        <v>0</v>
      </c>
      <c r="I1138" s="1">
        <v>0</v>
      </c>
      <c r="J1138" s="1">
        <v>0</v>
      </c>
      <c r="K1138" s="127">
        <f t="shared" si="316"/>
        <v>0</v>
      </c>
      <c r="L1138" s="127">
        <f t="shared" si="320"/>
        <v>0</v>
      </c>
      <c r="M1138" s="127">
        <f t="shared" si="317"/>
        <v>0</v>
      </c>
      <c r="N1138" s="127">
        <f t="shared" si="321"/>
        <v>0</v>
      </c>
      <c r="O1138" s="127">
        <f t="shared" si="322"/>
        <v>0</v>
      </c>
      <c r="P1138" s="127">
        <f t="shared" si="323"/>
        <v>0</v>
      </c>
      <c r="Q1138" s="127">
        <f t="shared" si="324"/>
        <v>0</v>
      </c>
      <c r="R1138" s="1">
        <v>0</v>
      </c>
      <c r="S1138" s="127">
        <f t="shared" si="325"/>
        <v>0</v>
      </c>
      <c r="T1138" s="127">
        <f t="shared" si="318"/>
        <v>0</v>
      </c>
      <c r="U1138" s="127">
        <f t="shared" si="326"/>
        <v>0</v>
      </c>
      <c r="W1138" s="127">
        <f t="shared" si="327"/>
        <v>0</v>
      </c>
      <c r="X1138" s="125">
        <f t="shared" si="332"/>
        <v>0</v>
      </c>
      <c r="Y1138" s="125" t="str">
        <f t="shared" si="319"/>
        <v>ok</v>
      </c>
      <c r="Z1138" s="125" t="str">
        <f t="shared" si="328"/>
        <v>ok</v>
      </c>
      <c r="AA1138" s="125" t="str">
        <f t="shared" si="329"/>
        <v>ok</v>
      </c>
      <c r="AB1138" s="125" t="str">
        <f t="shared" si="330"/>
        <v>ok</v>
      </c>
      <c r="AC1138" s="125" t="str">
        <f t="shared" si="331"/>
        <v>ok</v>
      </c>
    </row>
    <row r="1139" spans="1:29" x14ac:dyDescent="0.2">
      <c r="A1139" s="132">
        <f t="shared" si="333"/>
        <v>1131</v>
      </c>
      <c r="B1139" s="6"/>
      <c r="C1139" s="3"/>
      <c r="D1139" s="3"/>
      <c r="E1139" s="3"/>
      <c r="F1139" s="5"/>
      <c r="G1139" s="5"/>
      <c r="H1139" s="2">
        <v>0</v>
      </c>
      <c r="I1139" s="1">
        <v>0</v>
      </c>
      <c r="J1139" s="1">
        <v>0</v>
      </c>
      <c r="K1139" s="127">
        <f t="shared" si="316"/>
        <v>0</v>
      </c>
      <c r="L1139" s="127">
        <f t="shared" si="320"/>
        <v>0</v>
      </c>
      <c r="M1139" s="127">
        <f t="shared" si="317"/>
        <v>0</v>
      </c>
      <c r="N1139" s="127">
        <f t="shared" si="321"/>
        <v>0</v>
      </c>
      <c r="O1139" s="127">
        <f t="shared" si="322"/>
        <v>0</v>
      </c>
      <c r="P1139" s="127">
        <f t="shared" si="323"/>
        <v>0</v>
      </c>
      <c r="Q1139" s="127">
        <f t="shared" si="324"/>
        <v>0</v>
      </c>
      <c r="R1139" s="1">
        <v>0</v>
      </c>
      <c r="S1139" s="127">
        <f t="shared" si="325"/>
        <v>0</v>
      </c>
      <c r="T1139" s="127">
        <f t="shared" si="318"/>
        <v>0</v>
      </c>
      <c r="U1139" s="127">
        <f t="shared" si="326"/>
        <v>0</v>
      </c>
      <c r="W1139" s="127">
        <f t="shared" si="327"/>
        <v>0</v>
      </c>
      <c r="X1139" s="125">
        <f t="shared" si="332"/>
        <v>0</v>
      </c>
      <c r="Y1139" s="125" t="str">
        <f t="shared" si="319"/>
        <v>ok</v>
      </c>
      <c r="Z1139" s="125" t="str">
        <f t="shared" si="328"/>
        <v>ok</v>
      </c>
      <c r="AA1139" s="125" t="str">
        <f t="shared" si="329"/>
        <v>ok</v>
      </c>
      <c r="AB1139" s="125" t="str">
        <f t="shared" si="330"/>
        <v>ok</v>
      </c>
      <c r="AC1139" s="125" t="str">
        <f t="shared" si="331"/>
        <v>ok</v>
      </c>
    </row>
    <row r="1140" spans="1:29" x14ac:dyDescent="0.2">
      <c r="A1140" s="132">
        <f t="shared" si="333"/>
        <v>1132</v>
      </c>
      <c r="B1140" s="6"/>
      <c r="C1140" s="3"/>
      <c r="D1140" s="3"/>
      <c r="E1140" s="3"/>
      <c r="F1140" s="5"/>
      <c r="G1140" s="5"/>
      <c r="H1140" s="2">
        <v>0</v>
      </c>
      <c r="I1140" s="1">
        <v>0</v>
      </c>
      <c r="J1140" s="1">
        <v>0</v>
      </c>
      <c r="K1140" s="127">
        <f t="shared" si="316"/>
        <v>0</v>
      </c>
      <c r="L1140" s="127">
        <f t="shared" si="320"/>
        <v>0</v>
      </c>
      <c r="M1140" s="127">
        <f t="shared" si="317"/>
        <v>0</v>
      </c>
      <c r="N1140" s="127">
        <f t="shared" si="321"/>
        <v>0</v>
      </c>
      <c r="O1140" s="127">
        <f t="shared" si="322"/>
        <v>0</v>
      </c>
      <c r="P1140" s="127">
        <f t="shared" si="323"/>
        <v>0</v>
      </c>
      <c r="Q1140" s="127">
        <f t="shared" si="324"/>
        <v>0</v>
      </c>
      <c r="R1140" s="1">
        <v>0</v>
      </c>
      <c r="S1140" s="127">
        <f t="shared" si="325"/>
        <v>0</v>
      </c>
      <c r="T1140" s="127">
        <f t="shared" si="318"/>
        <v>0</v>
      </c>
      <c r="U1140" s="127">
        <f t="shared" si="326"/>
        <v>0</v>
      </c>
      <c r="W1140" s="127">
        <f t="shared" si="327"/>
        <v>0</v>
      </c>
      <c r="X1140" s="125">
        <f t="shared" si="332"/>
        <v>0</v>
      </c>
      <c r="Y1140" s="125" t="str">
        <f t="shared" si="319"/>
        <v>ok</v>
      </c>
      <c r="Z1140" s="125" t="str">
        <f t="shared" si="328"/>
        <v>ok</v>
      </c>
      <c r="AA1140" s="125" t="str">
        <f t="shared" si="329"/>
        <v>ok</v>
      </c>
      <c r="AB1140" s="125" t="str">
        <f t="shared" si="330"/>
        <v>ok</v>
      </c>
      <c r="AC1140" s="125" t="str">
        <f t="shared" si="331"/>
        <v>ok</v>
      </c>
    </row>
    <row r="1141" spans="1:29" x14ac:dyDescent="0.2">
      <c r="A1141" s="132">
        <f t="shared" si="333"/>
        <v>1133</v>
      </c>
      <c r="B1141" s="6"/>
      <c r="C1141" s="3"/>
      <c r="D1141" s="3"/>
      <c r="E1141" s="3"/>
      <c r="F1141" s="5"/>
      <c r="G1141" s="5"/>
      <c r="H1141" s="2">
        <v>0</v>
      </c>
      <c r="I1141" s="1">
        <v>0</v>
      </c>
      <c r="J1141" s="1">
        <v>0</v>
      </c>
      <c r="K1141" s="127">
        <f t="shared" si="316"/>
        <v>0</v>
      </c>
      <c r="L1141" s="127">
        <f t="shared" si="320"/>
        <v>0</v>
      </c>
      <c r="M1141" s="127">
        <f t="shared" si="317"/>
        <v>0</v>
      </c>
      <c r="N1141" s="127">
        <f t="shared" si="321"/>
        <v>0</v>
      </c>
      <c r="O1141" s="127">
        <f t="shared" si="322"/>
        <v>0</v>
      </c>
      <c r="P1141" s="127">
        <f t="shared" si="323"/>
        <v>0</v>
      </c>
      <c r="Q1141" s="127">
        <f t="shared" si="324"/>
        <v>0</v>
      </c>
      <c r="R1141" s="1">
        <v>0</v>
      </c>
      <c r="S1141" s="127">
        <f t="shared" si="325"/>
        <v>0</v>
      </c>
      <c r="T1141" s="127">
        <f t="shared" si="318"/>
        <v>0</v>
      </c>
      <c r="U1141" s="127">
        <f t="shared" si="326"/>
        <v>0</v>
      </c>
      <c r="W1141" s="127">
        <f t="shared" si="327"/>
        <v>0</v>
      </c>
      <c r="X1141" s="125">
        <f t="shared" si="332"/>
        <v>0</v>
      </c>
      <c r="Y1141" s="125" t="str">
        <f t="shared" si="319"/>
        <v>ok</v>
      </c>
      <c r="Z1141" s="125" t="str">
        <f t="shared" si="328"/>
        <v>ok</v>
      </c>
      <c r="AA1141" s="125" t="str">
        <f t="shared" si="329"/>
        <v>ok</v>
      </c>
      <c r="AB1141" s="125" t="str">
        <f t="shared" si="330"/>
        <v>ok</v>
      </c>
      <c r="AC1141" s="125" t="str">
        <f t="shared" si="331"/>
        <v>ok</v>
      </c>
    </row>
    <row r="1142" spans="1:29" x14ac:dyDescent="0.2">
      <c r="A1142" s="132">
        <f t="shared" si="333"/>
        <v>1134</v>
      </c>
      <c r="B1142" s="6"/>
      <c r="C1142" s="3"/>
      <c r="D1142" s="3"/>
      <c r="E1142" s="3"/>
      <c r="F1142" s="5"/>
      <c r="G1142" s="5"/>
      <c r="H1142" s="2">
        <v>0</v>
      </c>
      <c r="I1142" s="1">
        <v>0</v>
      </c>
      <c r="J1142" s="1">
        <v>0</v>
      </c>
      <c r="K1142" s="127">
        <f t="shared" si="316"/>
        <v>0</v>
      </c>
      <c r="L1142" s="127">
        <f t="shared" si="320"/>
        <v>0</v>
      </c>
      <c r="M1142" s="127">
        <f t="shared" si="317"/>
        <v>0</v>
      </c>
      <c r="N1142" s="127">
        <f t="shared" si="321"/>
        <v>0</v>
      </c>
      <c r="O1142" s="127">
        <f t="shared" si="322"/>
        <v>0</v>
      </c>
      <c r="P1142" s="127">
        <f t="shared" si="323"/>
        <v>0</v>
      </c>
      <c r="Q1142" s="127">
        <f t="shared" si="324"/>
        <v>0</v>
      </c>
      <c r="R1142" s="1">
        <v>0</v>
      </c>
      <c r="S1142" s="127">
        <f t="shared" si="325"/>
        <v>0</v>
      </c>
      <c r="T1142" s="127">
        <f t="shared" si="318"/>
        <v>0</v>
      </c>
      <c r="U1142" s="127">
        <f t="shared" si="326"/>
        <v>0</v>
      </c>
      <c r="W1142" s="127">
        <f t="shared" si="327"/>
        <v>0</v>
      </c>
      <c r="X1142" s="125">
        <f t="shared" si="332"/>
        <v>0</v>
      </c>
      <c r="Y1142" s="125" t="str">
        <f t="shared" si="319"/>
        <v>ok</v>
      </c>
      <c r="Z1142" s="125" t="str">
        <f t="shared" si="328"/>
        <v>ok</v>
      </c>
      <c r="AA1142" s="125" t="str">
        <f t="shared" si="329"/>
        <v>ok</v>
      </c>
      <c r="AB1142" s="125" t="str">
        <f t="shared" si="330"/>
        <v>ok</v>
      </c>
      <c r="AC1142" s="125" t="str">
        <f t="shared" si="331"/>
        <v>ok</v>
      </c>
    </row>
    <row r="1143" spans="1:29" x14ac:dyDescent="0.2">
      <c r="A1143" s="132">
        <f t="shared" si="333"/>
        <v>1135</v>
      </c>
      <c r="B1143" s="6"/>
      <c r="C1143" s="3"/>
      <c r="D1143" s="3"/>
      <c r="E1143" s="3"/>
      <c r="F1143" s="5"/>
      <c r="G1143" s="5"/>
      <c r="H1143" s="2">
        <v>0</v>
      </c>
      <c r="I1143" s="1">
        <v>0</v>
      </c>
      <c r="J1143" s="1">
        <v>0</v>
      </c>
      <c r="K1143" s="127">
        <f t="shared" si="316"/>
        <v>0</v>
      </c>
      <c r="L1143" s="127">
        <f t="shared" si="320"/>
        <v>0</v>
      </c>
      <c r="M1143" s="127">
        <f t="shared" si="317"/>
        <v>0</v>
      </c>
      <c r="N1143" s="127">
        <f t="shared" si="321"/>
        <v>0</v>
      </c>
      <c r="O1143" s="127">
        <f t="shared" si="322"/>
        <v>0</v>
      </c>
      <c r="P1143" s="127">
        <f t="shared" si="323"/>
        <v>0</v>
      </c>
      <c r="Q1143" s="127">
        <f t="shared" si="324"/>
        <v>0</v>
      </c>
      <c r="R1143" s="1">
        <v>0</v>
      </c>
      <c r="S1143" s="127">
        <f t="shared" si="325"/>
        <v>0</v>
      </c>
      <c r="T1143" s="127">
        <f t="shared" si="318"/>
        <v>0</v>
      </c>
      <c r="U1143" s="127">
        <f t="shared" si="326"/>
        <v>0</v>
      </c>
      <c r="W1143" s="127">
        <f t="shared" si="327"/>
        <v>0</v>
      </c>
      <c r="X1143" s="125">
        <f t="shared" si="332"/>
        <v>0</v>
      </c>
      <c r="Y1143" s="125" t="str">
        <f t="shared" si="319"/>
        <v>ok</v>
      </c>
      <c r="Z1143" s="125" t="str">
        <f t="shared" si="328"/>
        <v>ok</v>
      </c>
      <c r="AA1143" s="125" t="str">
        <f t="shared" si="329"/>
        <v>ok</v>
      </c>
      <c r="AB1143" s="125" t="str">
        <f t="shared" si="330"/>
        <v>ok</v>
      </c>
      <c r="AC1143" s="125" t="str">
        <f t="shared" si="331"/>
        <v>ok</v>
      </c>
    </row>
    <row r="1144" spans="1:29" x14ac:dyDescent="0.2">
      <c r="A1144" s="132">
        <f t="shared" si="333"/>
        <v>1136</v>
      </c>
      <c r="B1144" s="6"/>
      <c r="C1144" s="3"/>
      <c r="D1144" s="3"/>
      <c r="E1144" s="3"/>
      <c r="F1144" s="5"/>
      <c r="G1144" s="5"/>
      <c r="H1144" s="2">
        <v>0</v>
      </c>
      <c r="I1144" s="1">
        <v>0</v>
      </c>
      <c r="J1144" s="1">
        <v>0</v>
      </c>
      <c r="K1144" s="127">
        <f t="shared" si="316"/>
        <v>0</v>
      </c>
      <c r="L1144" s="127">
        <f t="shared" si="320"/>
        <v>0</v>
      </c>
      <c r="M1144" s="127">
        <f t="shared" si="317"/>
        <v>0</v>
      </c>
      <c r="N1144" s="127">
        <f t="shared" si="321"/>
        <v>0</v>
      </c>
      <c r="O1144" s="127">
        <f t="shared" si="322"/>
        <v>0</v>
      </c>
      <c r="P1144" s="127">
        <f t="shared" si="323"/>
        <v>0</v>
      </c>
      <c r="Q1144" s="127">
        <f t="shared" si="324"/>
        <v>0</v>
      </c>
      <c r="R1144" s="1">
        <v>0</v>
      </c>
      <c r="S1144" s="127">
        <f t="shared" si="325"/>
        <v>0</v>
      </c>
      <c r="T1144" s="127">
        <f t="shared" si="318"/>
        <v>0</v>
      </c>
      <c r="U1144" s="127">
        <f t="shared" si="326"/>
        <v>0</v>
      </c>
      <c r="W1144" s="127">
        <f t="shared" si="327"/>
        <v>0</v>
      </c>
      <c r="X1144" s="125">
        <f t="shared" si="332"/>
        <v>0</v>
      </c>
      <c r="Y1144" s="125" t="str">
        <f t="shared" si="319"/>
        <v>ok</v>
      </c>
      <c r="Z1144" s="125" t="str">
        <f t="shared" si="328"/>
        <v>ok</v>
      </c>
      <c r="AA1144" s="125" t="str">
        <f t="shared" si="329"/>
        <v>ok</v>
      </c>
      <c r="AB1144" s="125" t="str">
        <f t="shared" si="330"/>
        <v>ok</v>
      </c>
      <c r="AC1144" s="125" t="str">
        <f t="shared" si="331"/>
        <v>ok</v>
      </c>
    </row>
    <row r="1145" spans="1:29" x14ac:dyDescent="0.2">
      <c r="A1145" s="132">
        <f t="shared" si="333"/>
        <v>1137</v>
      </c>
      <c r="B1145" s="6"/>
      <c r="C1145" s="3"/>
      <c r="D1145" s="3"/>
      <c r="E1145" s="3"/>
      <c r="F1145" s="5"/>
      <c r="G1145" s="5"/>
      <c r="H1145" s="2">
        <v>0</v>
      </c>
      <c r="I1145" s="1">
        <v>0</v>
      </c>
      <c r="J1145" s="1">
        <v>0</v>
      </c>
      <c r="K1145" s="127">
        <f t="shared" si="316"/>
        <v>0</v>
      </c>
      <c r="L1145" s="127">
        <f t="shared" si="320"/>
        <v>0</v>
      </c>
      <c r="M1145" s="127">
        <f t="shared" si="317"/>
        <v>0</v>
      </c>
      <c r="N1145" s="127">
        <f t="shared" si="321"/>
        <v>0</v>
      </c>
      <c r="O1145" s="127">
        <f t="shared" si="322"/>
        <v>0</v>
      </c>
      <c r="P1145" s="127">
        <f t="shared" si="323"/>
        <v>0</v>
      </c>
      <c r="Q1145" s="127">
        <f t="shared" si="324"/>
        <v>0</v>
      </c>
      <c r="R1145" s="1">
        <v>0</v>
      </c>
      <c r="S1145" s="127">
        <f t="shared" si="325"/>
        <v>0</v>
      </c>
      <c r="T1145" s="127">
        <f t="shared" si="318"/>
        <v>0</v>
      </c>
      <c r="U1145" s="127">
        <f t="shared" si="326"/>
        <v>0</v>
      </c>
      <c r="W1145" s="127">
        <f t="shared" si="327"/>
        <v>0</v>
      </c>
      <c r="X1145" s="125">
        <f t="shared" si="332"/>
        <v>0</v>
      </c>
      <c r="Y1145" s="125" t="str">
        <f t="shared" si="319"/>
        <v>ok</v>
      </c>
      <c r="Z1145" s="125" t="str">
        <f t="shared" si="328"/>
        <v>ok</v>
      </c>
      <c r="AA1145" s="125" t="str">
        <f t="shared" si="329"/>
        <v>ok</v>
      </c>
      <c r="AB1145" s="125" t="str">
        <f t="shared" si="330"/>
        <v>ok</v>
      </c>
      <c r="AC1145" s="125" t="str">
        <f t="shared" si="331"/>
        <v>ok</v>
      </c>
    </row>
    <row r="1146" spans="1:29" x14ac:dyDescent="0.2">
      <c r="A1146" s="132">
        <f t="shared" si="333"/>
        <v>1138</v>
      </c>
      <c r="B1146" s="6"/>
      <c r="C1146" s="3"/>
      <c r="D1146" s="3"/>
      <c r="E1146" s="3"/>
      <c r="F1146" s="5"/>
      <c r="G1146" s="5"/>
      <c r="H1146" s="2">
        <v>0</v>
      </c>
      <c r="I1146" s="1">
        <v>0</v>
      </c>
      <c r="J1146" s="1">
        <v>0</v>
      </c>
      <c r="K1146" s="127">
        <f t="shared" si="316"/>
        <v>0</v>
      </c>
      <c r="L1146" s="127">
        <f t="shared" si="320"/>
        <v>0</v>
      </c>
      <c r="M1146" s="127">
        <f t="shared" si="317"/>
        <v>0</v>
      </c>
      <c r="N1146" s="127">
        <f t="shared" si="321"/>
        <v>0</v>
      </c>
      <c r="O1146" s="127">
        <f t="shared" si="322"/>
        <v>0</v>
      </c>
      <c r="P1146" s="127">
        <f t="shared" si="323"/>
        <v>0</v>
      </c>
      <c r="Q1146" s="127">
        <f t="shared" si="324"/>
        <v>0</v>
      </c>
      <c r="R1146" s="1">
        <v>0</v>
      </c>
      <c r="S1146" s="127">
        <f t="shared" si="325"/>
        <v>0</v>
      </c>
      <c r="T1146" s="127">
        <f t="shared" si="318"/>
        <v>0</v>
      </c>
      <c r="U1146" s="127">
        <f t="shared" si="326"/>
        <v>0</v>
      </c>
      <c r="W1146" s="127">
        <f t="shared" si="327"/>
        <v>0</v>
      </c>
      <c r="X1146" s="125">
        <f t="shared" si="332"/>
        <v>0</v>
      </c>
      <c r="Y1146" s="125" t="str">
        <f t="shared" si="319"/>
        <v>ok</v>
      </c>
      <c r="Z1146" s="125" t="str">
        <f t="shared" si="328"/>
        <v>ok</v>
      </c>
      <c r="AA1146" s="125" t="str">
        <f t="shared" si="329"/>
        <v>ok</v>
      </c>
      <c r="AB1146" s="125" t="str">
        <f t="shared" si="330"/>
        <v>ok</v>
      </c>
      <c r="AC1146" s="125" t="str">
        <f t="shared" si="331"/>
        <v>ok</v>
      </c>
    </row>
    <row r="1147" spans="1:29" x14ac:dyDescent="0.2">
      <c r="A1147" s="132">
        <f t="shared" si="333"/>
        <v>1139</v>
      </c>
      <c r="B1147" s="6"/>
      <c r="C1147" s="3"/>
      <c r="D1147" s="3"/>
      <c r="E1147" s="3"/>
      <c r="F1147" s="5"/>
      <c r="G1147" s="5"/>
      <c r="H1147" s="2">
        <v>0</v>
      </c>
      <c r="I1147" s="1">
        <v>0</v>
      </c>
      <c r="J1147" s="1">
        <v>0</v>
      </c>
      <c r="K1147" s="127">
        <f t="shared" si="316"/>
        <v>0</v>
      </c>
      <c r="L1147" s="127">
        <f t="shared" si="320"/>
        <v>0</v>
      </c>
      <c r="M1147" s="127">
        <f t="shared" si="317"/>
        <v>0</v>
      </c>
      <c r="N1147" s="127">
        <f t="shared" si="321"/>
        <v>0</v>
      </c>
      <c r="O1147" s="127">
        <f t="shared" si="322"/>
        <v>0</v>
      </c>
      <c r="P1147" s="127">
        <f t="shared" si="323"/>
        <v>0</v>
      </c>
      <c r="Q1147" s="127">
        <f t="shared" si="324"/>
        <v>0</v>
      </c>
      <c r="R1147" s="1">
        <v>0</v>
      </c>
      <c r="S1147" s="127">
        <f t="shared" si="325"/>
        <v>0</v>
      </c>
      <c r="T1147" s="127">
        <f t="shared" si="318"/>
        <v>0</v>
      </c>
      <c r="U1147" s="127">
        <f t="shared" si="326"/>
        <v>0</v>
      </c>
      <c r="W1147" s="127">
        <f t="shared" si="327"/>
        <v>0</v>
      </c>
      <c r="X1147" s="125">
        <f t="shared" si="332"/>
        <v>0</v>
      </c>
      <c r="Y1147" s="125" t="str">
        <f t="shared" si="319"/>
        <v>ok</v>
      </c>
      <c r="Z1147" s="125" t="str">
        <f t="shared" si="328"/>
        <v>ok</v>
      </c>
      <c r="AA1147" s="125" t="str">
        <f t="shared" si="329"/>
        <v>ok</v>
      </c>
      <c r="AB1147" s="125" t="str">
        <f t="shared" si="330"/>
        <v>ok</v>
      </c>
      <c r="AC1147" s="125" t="str">
        <f t="shared" si="331"/>
        <v>ok</v>
      </c>
    </row>
    <row r="1148" spans="1:29" x14ac:dyDescent="0.2">
      <c r="A1148" s="132">
        <f t="shared" si="333"/>
        <v>1140</v>
      </c>
      <c r="B1148" s="6"/>
      <c r="C1148" s="3"/>
      <c r="D1148" s="3"/>
      <c r="E1148" s="3"/>
      <c r="F1148" s="5"/>
      <c r="G1148" s="5"/>
      <c r="H1148" s="2">
        <v>0</v>
      </c>
      <c r="I1148" s="1">
        <v>0</v>
      </c>
      <c r="J1148" s="1">
        <v>0</v>
      </c>
      <c r="K1148" s="127">
        <f t="shared" si="316"/>
        <v>0</v>
      </c>
      <c r="L1148" s="127">
        <f t="shared" si="320"/>
        <v>0</v>
      </c>
      <c r="M1148" s="127">
        <f t="shared" si="317"/>
        <v>0</v>
      </c>
      <c r="N1148" s="127">
        <f t="shared" si="321"/>
        <v>0</v>
      </c>
      <c r="O1148" s="127">
        <f t="shared" si="322"/>
        <v>0</v>
      </c>
      <c r="P1148" s="127">
        <f t="shared" si="323"/>
        <v>0</v>
      </c>
      <c r="Q1148" s="127">
        <f t="shared" si="324"/>
        <v>0</v>
      </c>
      <c r="R1148" s="1">
        <v>0</v>
      </c>
      <c r="S1148" s="127">
        <f t="shared" si="325"/>
        <v>0</v>
      </c>
      <c r="T1148" s="127">
        <f t="shared" si="318"/>
        <v>0</v>
      </c>
      <c r="U1148" s="127">
        <f t="shared" si="326"/>
        <v>0</v>
      </c>
      <c r="W1148" s="127">
        <f t="shared" si="327"/>
        <v>0</v>
      </c>
      <c r="X1148" s="125">
        <f t="shared" si="332"/>
        <v>0</v>
      </c>
      <c r="Y1148" s="125" t="str">
        <f t="shared" si="319"/>
        <v>ok</v>
      </c>
      <c r="Z1148" s="125" t="str">
        <f t="shared" si="328"/>
        <v>ok</v>
      </c>
      <c r="AA1148" s="125" t="str">
        <f t="shared" si="329"/>
        <v>ok</v>
      </c>
      <c r="AB1148" s="125" t="str">
        <f t="shared" si="330"/>
        <v>ok</v>
      </c>
      <c r="AC1148" s="125" t="str">
        <f t="shared" si="331"/>
        <v>ok</v>
      </c>
    </row>
    <row r="1149" spans="1:29" x14ac:dyDescent="0.2">
      <c r="A1149" s="132">
        <f t="shared" si="333"/>
        <v>1141</v>
      </c>
      <c r="B1149" s="6"/>
      <c r="C1149" s="3"/>
      <c r="D1149" s="3"/>
      <c r="E1149" s="3"/>
      <c r="F1149" s="5"/>
      <c r="G1149" s="5"/>
      <c r="H1149" s="2">
        <v>0</v>
      </c>
      <c r="I1149" s="1">
        <v>0</v>
      </c>
      <c r="J1149" s="1">
        <v>0</v>
      </c>
      <c r="K1149" s="127">
        <f t="shared" si="316"/>
        <v>0</v>
      </c>
      <c r="L1149" s="127">
        <f t="shared" si="320"/>
        <v>0</v>
      </c>
      <c r="M1149" s="127">
        <f t="shared" si="317"/>
        <v>0</v>
      </c>
      <c r="N1149" s="127">
        <f t="shared" si="321"/>
        <v>0</v>
      </c>
      <c r="O1149" s="127">
        <f t="shared" si="322"/>
        <v>0</v>
      </c>
      <c r="P1149" s="127">
        <f t="shared" si="323"/>
        <v>0</v>
      </c>
      <c r="Q1149" s="127">
        <f t="shared" si="324"/>
        <v>0</v>
      </c>
      <c r="R1149" s="1">
        <v>0</v>
      </c>
      <c r="S1149" s="127">
        <f t="shared" si="325"/>
        <v>0</v>
      </c>
      <c r="T1149" s="127">
        <f t="shared" si="318"/>
        <v>0</v>
      </c>
      <c r="U1149" s="127">
        <f t="shared" si="326"/>
        <v>0</v>
      </c>
      <c r="W1149" s="127">
        <f t="shared" si="327"/>
        <v>0</v>
      </c>
      <c r="X1149" s="125">
        <f t="shared" si="332"/>
        <v>0</v>
      </c>
      <c r="Y1149" s="125" t="str">
        <f t="shared" si="319"/>
        <v>ok</v>
      </c>
      <c r="Z1149" s="125" t="str">
        <f t="shared" si="328"/>
        <v>ok</v>
      </c>
      <c r="AA1149" s="125" t="str">
        <f t="shared" si="329"/>
        <v>ok</v>
      </c>
      <c r="AB1149" s="125" t="str">
        <f t="shared" si="330"/>
        <v>ok</v>
      </c>
      <c r="AC1149" s="125" t="str">
        <f t="shared" si="331"/>
        <v>ok</v>
      </c>
    </row>
    <row r="1150" spans="1:29" x14ac:dyDescent="0.2">
      <c r="A1150" s="132">
        <f t="shared" si="333"/>
        <v>1142</v>
      </c>
      <c r="B1150" s="6"/>
      <c r="C1150" s="3"/>
      <c r="D1150" s="3"/>
      <c r="E1150" s="3"/>
      <c r="F1150" s="5"/>
      <c r="G1150" s="5"/>
      <c r="H1150" s="2">
        <v>0</v>
      </c>
      <c r="I1150" s="1">
        <v>0</v>
      </c>
      <c r="J1150" s="1">
        <v>0</v>
      </c>
      <c r="K1150" s="127">
        <f t="shared" si="316"/>
        <v>0</v>
      </c>
      <c r="L1150" s="127">
        <f t="shared" si="320"/>
        <v>0</v>
      </c>
      <c r="M1150" s="127">
        <f t="shared" si="317"/>
        <v>0</v>
      </c>
      <c r="N1150" s="127">
        <f t="shared" si="321"/>
        <v>0</v>
      </c>
      <c r="O1150" s="127">
        <f t="shared" si="322"/>
        <v>0</v>
      </c>
      <c r="P1150" s="127">
        <f t="shared" si="323"/>
        <v>0</v>
      </c>
      <c r="Q1150" s="127">
        <f t="shared" si="324"/>
        <v>0</v>
      </c>
      <c r="R1150" s="1">
        <v>0</v>
      </c>
      <c r="S1150" s="127">
        <f t="shared" si="325"/>
        <v>0</v>
      </c>
      <c r="T1150" s="127">
        <f t="shared" si="318"/>
        <v>0</v>
      </c>
      <c r="U1150" s="127">
        <f t="shared" si="326"/>
        <v>0</v>
      </c>
      <c r="W1150" s="127">
        <f t="shared" si="327"/>
        <v>0</v>
      </c>
      <c r="X1150" s="125">
        <f t="shared" si="332"/>
        <v>0</v>
      </c>
      <c r="Y1150" s="125" t="str">
        <f t="shared" si="319"/>
        <v>ok</v>
      </c>
      <c r="Z1150" s="125" t="str">
        <f t="shared" si="328"/>
        <v>ok</v>
      </c>
      <c r="AA1150" s="125" t="str">
        <f t="shared" si="329"/>
        <v>ok</v>
      </c>
      <c r="AB1150" s="125" t="str">
        <f t="shared" si="330"/>
        <v>ok</v>
      </c>
      <c r="AC1150" s="125" t="str">
        <f t="shared" si="331"/>
        <v>ok</v>
      </c>
    </row>
    <row r="1151" spans="1:29" x14ac:dyDescent="0.2">
      <c r="A1151" s="132">
        <f t="shared" si="333"/>
        <v>1143</v>
      </c>
      <c r="B1151" s="6"/>
      <c r="C1151" s="3"/>
      <c r="D1151" s="3"/>
      <c r="E1151" s="3"/>
      <c r="F1151" s="5"/>
      <c r="G1151" s="5"/>
      <c r="H1151" s="2">
        <v>0</v>
      </c>
      <c r="I1151" s="1">
        <v>0</v>
      </c>
      <c r="J1151" s="1">
        <v>0</v>
      </c>
      <c r="K1151" s="127">
        <f t="shared" si="316"/>
        <v>0</v>
      </c>
      <c r="L1151" s="127">
        <f t="shared" si="320"/>
        <v>0</v>
      </c>
      <c r="M1151" s="127">
        <f t="shared" si="317"/>
        <v>0</v>
      </c>
      <c r="N1151" s="127">
        <f t="shared" si="321"/>
        <v>0</v>
      </c>
      <c r="O1151" s="127">
        <f t="shared" si="322"/>
        <v>0</v>
      </c>
      <c r="P1151" s="127">
        <f t="shared" si="323"/>
        <v>0</v>
      </c>
      <c r="Q1151" s="127">
        <f t="shared" si="324"/>
        <v>0</v>
      </c>
      <c r="R1151" s="1">
        <v>0</v>
      </c>
      <c r="S1151" s="127">
        <f t="shared" si="325"/>
        <v>0</v>
      </c>
      <c r="T1151" s="127">
        <f t="shared" si="318"/>
        <v>0</v>
      </c>
      <c r="U1151" s="127">
        <f t="shared" si="326"/>
        <v>0</v>
      </c>
      <c r="W1151" s="127">
        <f t="shared" si="327"/>
        <v>0</v>
      </c>
      <c r="X1151" s="125">
        <f t="shared" si="332"/>
        <v>0</v>
      </c>
      <c r="Y1151" s="125" t="str">
        <f t="shared" si="319"/>
        <v>ok</v>
      </c>
      <c r="Z1151" s="125" t="str">
        <f t="shared" si="328"/>
        <v>ok</v>
      </c>
      <c r="AA1151" s="125" t="str">
        <f t="shared" si="329"/>
        <v>ok</v>
      </c>
      <c r="AB1151" s="125" t="str">
        <f t="shared" si="330"/>
        <v>ok</v>
      </c>
      <c r="AC1151" s="125" t="str">
        <f t="shared" si="331"/>
        <v>ok</v>
      </c>
    </row>
    <row r="1152" spans="1:29" x14ac:dyDescent="0.2">
      <c r="A1152" s="132">
        <f t="shared" si="333"/>
        <v>1144</v>
      </c>
      <c r="B1152" s="6"/>
      <c r="C1152" s="3"/>
      <c r="D1152" s="3"/>
      <c r="E1152" s="3"/>
      <c r="F1152" s="5"/>
      <c r="G1152" s="5"/>
      <c r="H1152" s="2">
        <v>0</v>
      </c>
      <c r="I1152" s="1">
        <v>0</v>
      </c>
      <c r="J1152" s="1">
        <v>0</v>
      </c>
      <c r="K1152" s="127">
        <f t="shared" si="316"/>
        <v>0</v>
      </c>
      <c r="L1152" s="127">
        <f t="shared" si="320"/>
        <v>0</v>
      </c>
      <c r="M1152" s="127">
        <f t="shared" si="317"/>
        <v>0</v>
      </c>
      <c r="N1152" s="127">
        <f t="shared" si="321"/>
        <v>0</v>
      </c>
      <c r="O1152" s="127">
        <f t="shared" si="322"/>
        <v>0</v>
      </c>
      <c r="P1152" s="127">
        <f t="shared" si="323"/>
        <v>0</v>
      </c>
      <c r="Q1152" s="127">
        <f t="shared" si="324"/>
        <v>0</v>
      </c>
      <c r="R1152" s="1">
        <v>0</v>
      </c>
      <c r="S1152" s="127">
        <f t="shared" si="325"/>
        <v>0</v>
      </c>
      <c r="T1152" s="127">
        <f t="shared" si="318"/>
        <v>0</v>
      </c>
      <c r="U1152" s="127">
        <f t="shared" si="326"/>
        <v>0</v>
      </c>
      <c r="W1152" s="127">
        <f t="shared" si="327"/>
        <v>0</v>
      </c>
      <c r="X1152" s="125">
        <f t="shared" si="332"/>
        <v>0</v>
      </c>
      <c r="Y1152" s="125" t="str">
        <f t="shared" si="319"/>
        <v>ok</v>
      </c>
      <c r="Z1152" s="125" t="str">
        <f t="shared" si="328"/>
        <v>ok</v>
      </c>
      <c r="AA1152" s="125" t="str">
        <f t="shared" si="329"/>
        <v>ok</v>
      </c>
      <c r="AB1152" s="125" t="str">
        <f t="shared" si="330"/>
        <v>ok</v>
      </c>
      <c r="AC1152" s="125" t="str">
        <f t="shared" si="331"/>
        <v>ok</v>
      </c>
    </row>
    <row r="1153" spans="1:29" x14ac:dyDescent="0.2">
      <c r="A1153" s="132">
        <f t="shared" si="333"/>
        <v>1145</v>
      </c>
      <c r="B1153" s="6"/>
      <c r="C1153" s="3"/>
      <c r="D1153" s="3"/>
      <c r="E1153" s="3"/>
      <c r="F1153" s="5"/>
      <c r="G1153" s="5"/>
      <c r="H1153" s="2">
        <v>0</v>
      </c>
      <c r="I1153" s="1">
        <v>0</v>
      </c>
      <c r="J1153" s="1">
        <v>0</v>
      </c>
      <c r="K1153" s="127">
        <f t="shared" si="316"/>
        <v>0</v>
      </c>
      <c r="L1153" s="127">
        <f t="shared" si="320"/>
        <v>0</v>
      </c>
      <c r="M1153" s="127">
        <f t="shared" si="317"/>
        <v>0</v>
      </c>
      <c r="N1153" s="127">
        <f t="shared" si="321"/>
        <v>0</v>
      </c>
      <c r="O1153" s="127">
        <f t="shared" si="322"/>
        <v>0</v>
      </c>
      <c r="P1153" s="127">
        <f t="shared" si="323"/>
        <v>0</v>
      </c>
      <c r="Q1153" s="127">
        <f t="shared" si="324"/>
        <v>0</v>
      </c>
      <c r="R1153" s="1">
        <v>0</v>
      </c>
      <c r="S1153" s="127">
        <f t="shared" si="325"/>
        <v>0</v>
      </c>
      <c r="T1153" s="127">
        <f t="shared" si="318"/>
        <v>0</v>
      </c>
      <c r="U1153" s="127">
        <f t="shared" si="326"/>
        <v>0</v>
      </c>
      <c r="W1153" s="127">
        <f t="shared" si="327"/>
        <v>0</v>
      </c>
      <c r="X1153" s="125">
        <f t="shared" si="332"/>
        <v>0</v>
      </c>
      <c r="Y1153" s="125" t="str">
        <f t="shared" si="319"/>
        <v>ok</v>
      </c>
      <c r="Z1153" s="125" t="str">
        <f t="shared" si="328"/>
        <v>ok</v>
      </c>
      <c r="AA1153" s="125" t="str">
        <f t="shared" si="329"/>
        <v>ok</v>
      </c>
      <c r="AB1153" s="125" t="str">
        <f t="shared" si="330"/>
        <v>ok</v>
      </c>
      <c r="AC1153" s="125" t="str">
        <f t="shared" si="331"/>
        <v>ok</v>
      </c>
    </row>
    <row r="1154" spans="1:29" x14ac:dyDescent="0.2">
      <c r="A1154" s="132">
        <f t="shared" si="333"/>
        <v>1146</v>
      </c>
      <c r="B1154" s="6"/>
      <c r="C1154" s="3"/>
      <c r="D1154" s="3"/>
      <c r="E1154" s="3"/>
      <c r="F1154" s="5"/>
      <c r="G1154" s="5"/>
      <c r="H1154" s="2">
        <v>0</v>
      </c>
      <c r="I1154" s="1">
        <v>0</v>
      </c>
      <c r="J1154" s="1">
        <v>0</v>
      </c>
      <c r="K1154" s="127">
        <f t="shared" si="316"/>
        <v>0</v>
      </c>
      <c r="L1154" s="127">
        <f t="shared" si="320"/>
        <v>0</v>
      </c>
      <c r="M1154" s="127">
        <f t="shared" si="317"/>
        <v>0</v>
      </c>
      <c r="N1154" s="127">
        <f t="shared" si="321"/>
        <v>0</v>
      </c>
      <c r="O1154" s="127">
        <f t="shared" si="322"/>
        <v>0</v>
      </c>
      <c r="P1154" s="127">
        <f t="shared" si="323"/>
        <v>0</v>
      </c>
      <c r="Q1154" s="127">
        <f t="shared" si="324"/>
        <v>0</v>
      </c>
      <c r="R1154" s="1">
        <v>0</v>
      </c>
      <c r="S1154" s="127">
        <f t="shared" si="325"/>
        <v>0</v>
      </c>
      <c r="T1154" s="127">
        <f t="shared" si="318"/>
        <v>0</v>
      </c>
      <c r="U1154" s="127">
        <f t="shared" si="326"/>
        <v>0</v>
      </c>
      <c r="W1154" s="127">
        <f t="shared" si="327"/>
        <v>0</v>
      </c>
      <c r="X1154" s="125">
        <f t="shared" si="332"/>
        <v>0</v>
      </c>
      <c r="Y1154" s="125" t="str">
        <f t="shared" si="319"/>
        <v>ok</v>
      </c>
      <c r="Z1154" s="125" t="str">
        <f t="shared" si="328"/>
        <v>ok</v>
      </c>
      <c r="AA1154" s="125" t="str">
        <f t="shared" si="329"/>
        <v>ok</v>
      </c>
      <c r="AB1154" s="125" t="str">
        <f t="shared" si="330"/>
        <v>ok</v>
      </c>
      <c r="AC1154" s="125" t="str">
        <f t="shared" si="331"/>
        <v>ok</v>
      </c>
    </row>
    <row r="1155" spans="1:29" x14ac:dyDescent="0.2">
      <c r="A1155" s="132">
        <f t="shared" si="333"/>
        <v>1147</v>
      </c>
      <c r="B1155" s="6"/>
      <c r="C1155" s="3"/>
      <c r="D1155" s="3"/>
      <c r="E1155" s="3"/>
      <c r="F1155" s="5"/>
      <c r="G1155" s="5"/>
      <c r="H1155" s="2">
        <v>0</v>
      </c>
      <c r="I1155" s="1">
        <v>0</v>
      </c>
      <c r="J1155" s="1">
        <v>0</v>
      </c>
      <c r="K1155" s="127">
        <f t="shared" si="316"/>
        <v>0</v>
      </c>
      <c r="L1155" s="127">
        <f t="shared" si="320"/>
        <v>0</v>
      </c>
      <c r="M1155" s="127">
        <f t="shared" si="317"/>
        <v>0</v>
      </c>
      <c r="N1155" s="127">
        <f t="shared" si="321"/>
        <v>0</v>
      </c>
      <c r="O1155" s="127">
        <f t="shared" si="322"/>
        <v>0</v>
      </c>
      <c r="P1155" s="127">
        <f t="shared" si="323"/>
        <v>0</v>
      </c>
      <c r="Q1155" s="127">
        <f t="shared" si="324"/>
        <v>0</v>
      </c>
      <c r="R1155" s="1">
        <v>0</v>
      </c>
      <c r="S1155" s="127">
        <f t="shared" si="325"/>
        <v>0</v>
      </c>
      <c r="T1155" s="127">
        <f t="shared" si="318"/>
        <v>0</v>
      </c>
      <c r="U1155" s="127">
        <f t="shared" si="326"/>
        <v>0</v>
      </c>
      <c r="W1155" s="127">
        <f t="shared" si="327"/>
        <v>0</v>
      </c>
      <c r="X1155" s="125">
        <f t="shared" si="332"/>
        <v>0</v>
      </c>
      <c r="Y1155" s="125" t="str">
        <f t="shared" si="319"/>
        <v>ok</v>
      </c>
      <c r="Z1155" s="125" t="str">
        <f t="shared" si="328"/>
        <v>ok</v>
      </c>
      <c r="AA1155" s="125" t="str">
        <f t="shared" si="329"/>
        <v>ok</v>
      </c>
      <c r="AB1155" s="125" t="str">
        <f t="shared" si="330"/>
        <v>ok</v>
      </c>
      <c r="AC1155" s="125" t="str">
        <f t="shared" si="331"/>
        <v>ok</v>
      </c>
    </row>
    <row r="1156" spans="1:29" x14ac:dyDescent="0.2">
      <c r="A1156" s="132">
        <f t="shared" si="333"/>
        <v>1148</v>
      </c>
      <c r="B1156" s="6"/>
      <c r="C1156" s="3"/>
      <c r="D1156" s="3"/>
      <c r="E1156" s="3"/>
      <c r="F1156" s="5"/>
      <c r="G1156" s="5"/>
      <c r="H1156" s="2">
        <v>0</v>
      </c>
      <c r="I1156" s="1">
        <v>0</v>
      </c>
      <c r="J1156" s="1">
        <v>0</v>
      </c>
      <c r="K1156" s="127">
        <f t="shared" si="316"/>
        <v>0</v>
      </c>
      <c r="L1156" s="127">
        <f t="shared" si="320"/>
        <v>0</v>
      </c>
      <c r="M1156" s="127">
        <f t="shared" si="317"/>
        <v>0</v>
      </c>
      <c r="N1156" s="127">
        <f t="shared" si="321"/>
        <v>0</v>
      </c>
      <c r="O1156" s="127">
        <f t="shared" si="322"/>
        <v>0</v>
      </c>
      <c r="P1156" s="127">
        <f t="shared" si="323"/>
        <v>0</v>
      </c>
      <c r="Q1156" s="127">
        <f t="shared" si="324"/>
        <v>0</v>
      </c>
      <c r="R1156" s="1">
        <v>0</v>
      </c>
      <c r="S1156" s="127">
        <f t="shared" si="325"/>
        <v>0</v>
      </c>
      <c r="T1156" s="127">
        <f t="shared" si="318"/>
        <v>0</v>
      </c>
      <c r="U1156" s="127">
        <f t="shared" si="326"/>
        <v>0</v>
      </c>
      <c r="W1156" s="127">
        <f t="shared" si="327"/>
        <v>0</v>
      </c>
      <c r="X1156" s="125">
        <f t="shared" si="332"/>
        <v>0</v>
      </c>
      <c r="Y1156" s="125" t="str">
        <f t="shared" si="319"/>
        <v>ok</v>
      </c>
      <c r="Z1156" s="125" t="str">
        <f t="shared" si="328"/>
        <v>ok</v>
      </c>
      <c r="AA1156" s="125" t="str">
        <f t="shared" si="329"/>
        <v>ok</v>
      </c>
      <c r="AB1156" s="125" t="str">
        <f t="shared" si="330"/>
        <v>ok</v>
      </c>
      <c r="AC1156" s="125" t="str">
        <f t="shared" si="331"/>
        <v>ok</v>
      </c>
    </row>
    <row r="1157" spans="1:29" x14ac:dyDescent="0.2">
      <c r="A1157" s="132">
        <f t="shared" si="333"/>
        <v>1149</v>
      </c>
      <c r="B1157" s="6"/>
      <c r="C1157" s="3"/>
      <c r="D1157" s="3"/>
      <c r="E1157" s="3"/>
      <c r="F1157" s="5"/>
      <c r="G1157" s="5"/>
      <c r="H1157" s="2">
        <v>0</v>
      </c>
      <c r="I1157" s="1">
        <v>0</v>
      </c>
      <c r="J1157" s="1">
        <v>0</v>
      </c>
      <c r="K1157" s="127">
        <f t="shared" si="316"/>
        <v>0</v>
      </c>
      <c r="L1157" s="127">
        <f t="shared" si="320"/>
        <v>0</v>
      </c>
      <c r="M1157" s="127">
        <f t="shared" si="317"/>
        <v>0</v>
      </c>
      <c r="N1157" s="127">
        <f t="shared" si="321"/>
        <v>0</v>
      </c>
      <c r="O1157" s="127">
        <f t="shared" si="322"/>
        <v>0</v>
      </c>
      <c r="P1157" s="127">
        <f t="shared" si="323"/>
        <v>0</v>
      </c>
      <c r="Q1157" s="127">
        <f t="shared" si="324"/>
        <v>0</v>
      </c>
      <c r="R1157" s="1">
        <v>0</v>
      </c>
      <c r="S1157" s="127">
        <f t="shared" si="325"/>
        <v>0</v>
      </c>
      <c r="T1157" s="127">
        <f t="shared" si="318"/>
        <v>0</v>
      </c>
      <c r="U1157" s="127">
        <f t="shared" si="326"/>
        <v>0</v>
      </c>
      <c r="W1157" s="127">
        <f t="shared" si="327"/>
        <v>0</v>
      </c>
      <c r="X1157" s="125">
        <f t="shared" si="332"/>
        <v>0</v>
      </c>
      <c r="Y1157" s="125" t="str">
        <f t="shared" si="319"/>
        <v>ok</v>
      </c>
      <c r="Z1157" s="125" t="str">
        <f t="shared" si="328"/>
        <v>ok</v>
      </c>
      <c r="AA1157" s="125" t="str">
        <f t="shared" si="329"/>
        <v>ok</v>
      </c>
      <c r="AB1157" s="125" t="str">
        <f t="shared" si="330"/>
        <v>ok</v>
      </c>
      <c r="AC1157" s="125" t="str">
        <f t="shared" si="331"/>
        <v>ok</v>
      </c>
    </row>
    <row r="1158" spans="1:29" x14ac:dyDescent="0.2">
      <c r="A1158" s="132">
        <f t="shared" si="333"/>
        <v>1150</v>
      </c>
      <c r="B1158" s="6"/>
      <c r="C1158" s="3"/>
      <c r="D1158" s="3"/>
      <c r="E1158" s="3"/>
      <c r="F1158" s="5"/>
      <c r="G1158" s="5"/>
      <c r="H1158" s="2">
        <v>0</v>
      </c>
      <c r="I1158" s="1">
        <v>0</v>
      </c>
      <c r="J1158" s="1">
        <v>0</v>
      </c>
      <c r="K1158" s="127">
        <f t="shared" si="316"/>
        <v>0</v>
      </c>
      <c r="L1158" s="127">
        <f t="shared" si="320"/>
        <v>0</v>
      </c>
      <c r="M1158" s="127">
        <f t="shared" si="317"/>
        <v>0</v>
      </c>
      <c r="N1158" s="127">
        <f t="shared" si="321"/>
        <v>0</v>
      </c>
      <c r="O1158" s="127">
        <f t="shared" si="322"/>
        <v>0</v>
      </c>
      <c r="P1158" s="127">
        <f t="shared" si="323"/>
        <v>0</v>
      </c>
      <c r="Q1158" s="127">
        <f t="shared" si="324"/>
        <v>0</v>
      </c>
      <c r="R1158" s="1">
        <v>0</v>
      </c>
      <c r="S1158" s="127">
        <f t="shared" si="325"/>
        <v>0</v>
      </c>
      <c r="T1158" s="127">
        <f t="shared" si="318"/>
        <v>0</v>
      </c>
      <c r="U1158" s="127">
        <f t="shared" si="326"/>
        <v>0</v>
      </c>
      <c r="W1158" s="127">
        <f t="shared" si="327"/>
        <v>0</v>
      </c>
      <c r="X1158" s="125">
        <f t="shared" si="332"/>
        <v>0</v>
      </c>
      <c r="Y1158" s="125" t="str">
        <f t="shared" si="319"/>
        <v>ok</v>
      </c>
      <c r="Z1158" s="125" t="str">
        <f t="shared" si="328"/>
        <v>ok</v>
      </c>
      <c r="AA1158" s="125" t="str">
        <f t="shared" si="329"/>
        <v>ok</v>
      </c>
      <c r="AB1158" s="125" t="str">
        <f t="shared" si="330"/>
        <v>ok</v>
      </c>
      <c r="AC1158" s="125" t="str">
        <f t="shared" si="331"/>
        <v>ok</v>
      </c>
    </row>
    <row r="1159" spans="1:29" x14ac:dyDescent="0.2">
      <c r="A1159" s="132">
        <f t="shared" si="333"/>
        <v>1151</v>
      </c>
      <c r="B1159" s="6"/>
      <c r="C1159" s="3"/>
      <c r="D1159" s="3"/>
      <c r="E1159" s="3"/>
      <c r="F1159" s="5"/>
      <c r="G1159" s="5"/>
      <c r="H1159" s="2">
        <v>0</v>
      </c>
      <c r="I1159" s="1">
        <v>0</v>
      </c>
      <c r="J1159" s="1">
        <v>0</v>
      </c>
      <c r="K1159" s="127">
        <f t="shared" si="316"/>
        <v>0</v>
      </c>
      <c r="L1159" s="127">
        <f t="shared" si="320"/>
        <v>0</v>
      </c>
      <c r="M1159" s="127">
        <f t="shared" si="317"/>
        <v>0</v>
      </c>
      <c r="N1159" s="127">
        <f t="shared" si="321"/>
        <v>0</v>
      </c>
      <c r="O1159" s="127">
        <f t="shared" si="322"/>
        <v>0</v>
      </c>
      <c r="P1159" s="127">
        <f t="shared" si="323"/>
        <v>0</v>
      </c>
      <c r="Q1159" s="127">
        <f t="shared" si="324"/>
        <v>0</v>
      </c>
      <c r="R1159" s="1">
        <v>0</v>
      </c>
      <c r="S1159" s="127">
        <f t="shared" si="325"/>
        <v>0</v>
      </c>
      <c r="T1159" s="127">
        <f t="shared" si="318"/>
        <v>0</v>
      </c>
      <c r="U1159" s="127">
        <f t="shared" si="326"/>
        <v>0</v>
      </c>
      <c r="W1159" s="127">
        <f t="shared" si="327"/>
        <v>0</v>
      </c>
      <c r="X1159" s="125">
        <f t="shared" si="332"/>
        <v>0</v>
      </c>
      <c r="Y1159" s="125" t="str">
        <f t="shared" si="319"/>
        <v>ok</v>
      </c>
      <c r="Z1159" s="125" t="str">
        <f t="shared" si="328"/>
        <v>ok</v>
      </c>
      <c r="AA1159" s="125" t="str">
        <f t="shared" si="329"/>
        <v>ok</v>
      </c>
      <c r="AB1159" s="125" t="str">
        <f t="shared" si="330"/>
        <v>ok</v>
      </c>
      <c r="AC1159" s="125" t="str">
        <f t="shared" si="331"/>
        <v>ok</v>
      </c>
    </row>
    <row r="1160" spans="1:29" x14ac:dyDescent="0.2">
      <c r="A1160" s="132">
        <f t="shared" si="333"/>
        <v>1152</v>
      </c>
      <c r="B1160" s="6"/>
      <c r="C1160" s="3"/>
      <c r="D1160" s="3"/>
      <c r="E1160" s="3"/>
      <c r="F1160" s="5"/>
      <c r="G1160" s="5"/>
      <c r="H1160" s="2">
        <v>0</v>
      </c>
      <c r="I1160" s="1">
        <v>0</v>
      </c>
      <c r="J1160" s="1">
        <v>0</v>
      </c>
      <c r="K1160" s="127">
        <f t="shared" si="316"/>
        <v>0</v>
      </c>
      <c r="L1160" s="127">
        <f t="shared" si="320"/>
        <v>0</v>
      </c>
      <c r="M1160" s="127">
        <f t="shared" si="317"/>
        <v>0</v>
      </c>
      <c r="N1160" s="127">
        <f t="shared" si="321"/>
        <v>0</v>
      </c>
      <c r="O1160" s="127">
        <f t="shared" si="322"/>
        <v>0</v>
      </c>
      <c r="P1160" s="127">
        <f t="shared" si="323"/>
        <v>0</v>
      </c>
      <c r="Q1160" s="127">
        <f t="shared" si="324"/>
        <v>0</v>
      </c>
      <c r="R1160" s="1">
        <v>0</v>
      </c>
      <c r="S1160" s="127">
        <f t="shared" si="325"/>
        <v>0</v>
      </c>
      <c r="T1160" s="127">
        <f t="shared" si="318"/>
        <v>0</v>
      </c>
      <c r="U1160" s="127">
        <f t="shared" si="326"/>
        <v>0</v>
      </c>
      <c r="W1160" s="127">
        <f t="shared" si="327"/>
        <v>0</v>
      </c>
      <c r="X1160" s="125">
        <f t="shared" si="332"/>
        <v>0</v>
      </c>
      <c r="Y1160" s="125" t="str">
        <f t="shared" si="319"/>
        <v>ok</v>
      </c>
      <c r="Z1160" s="125" t="str">
        <f t="shared" si="328"/>
        <v>ok</v>
      </c>
      <c r="AA1160" s="125" t="str">
        <f t="shared" si="329"/>
        <v>ok</v>
      </c>
      <c r="AB1160" s="125" t="str">
        <f t="shared" si="330"/>
        <v>ok</v>
      </c>
      <c r="AC1160" s="125" t="str">
        <f t="shared" si="331"/>
        <v>ok</v>
      </c>
    </row>
    <row r="1161" spans="1:29" x14ac:dyDescent="0.2">
      <c r="A1161" s="132">
        <f t="shared" si="333"/>
        <v>1153</v>
      </c>
      <c r="B1161" s="6"/>
      <c r="C1161" s="3"/>
      <c r="D1161" s="3"/>
      <c r="E1161" s="3"/>
      <c r="F1161" s="5"/>
      <c r="G1161" s="5"/>
      <c r="H1161" s="2">
        <v>0</v>
      </c>
      <c r="I1161" s="1">
        <v>0</v>
      </c>
      <c r="J1161" s="1">
        <v>0</v>
      </c>
      <c r="K1161" s="127">
        <f t="shared" ref="K1161:K1224" si="334">+H1161*I1161*$K$6</f>
        <v>0</v>
      </c>
      <c r="L1161" s="127">
        <f t="shared" si="320"/>
        <v>0</v>
      </c>
      <c r="M1161" s="127">
        <f t="shared" ref="M1161:M1224" si="335">+H1161*J1161*$M$6</f>
        <v>0</v>
      </c>
      <c r="N1161" s="127">
        <f t="shared" si="321"/>
        <v>0</v>
      </c>
      <c r="O1161" s="127">
        <f t="shared" si="322"/>
        <v>0</v>
      </c>
      <c r="P1161" s="127">
        <f t="shared" si="323"/>
        <v>0</v>
      </c>
      <c r="Q1161" s="127">
        <f t="shared" si="324"/>
        <v>0</v>
      </c>
      <c r="R1161" s="1">
        <v>0</v>
      </c>
      <c r="S1161" s="127">
        <f t="shared" si="325"/>
        <v>0</v>
      </c>
      <c r="T1161" s="127">
        <f t="shared" ref="T1161:T1224" si="336">K1161-N1161-P1161+R1161</f>
        <v>0</v>
      </c>
      <c r="U1161" s="127">
        <f t="shared" si="326"/>
        <v>0</v>
      </c>
      <c r="W1161" s="127">
        <f t="shared" si="327"/>
        <v>0</v>
      </c>
      <c r="X1161" s="125">
        <f t="shared" si="332"/>
        <v>0</v>
      </c>
      <c r="Y1161" s="125" t="str">
        <f t="shared" ref="Y1161:Y1224" si="337">IF(X1161&gt;=H1161,"ok","too many days")</f>
        <v>ok</v>
      </c>
      <c r="Z1161" s="125" t="str">
        <f t="shared" si="328"/>
        <v>ok</v>
      </c>
      <c r="AA1161" s="125" t="str">
        <f t="shared" si="329"/>
        <v>ok</v>
      </c>
      <c r="AB1161" s="125" t="str">
        <f t="shared" si="330"/>
        <v>ok</v>
      </c>
      <c r="AC1161" s="125" t="str">
        <f t="shared" si="331"/>
        <v>ok</v>
      </c>
    </row>
    <row r="1162" spans="1:29" x14ac:dyDescent="0.2">
      <c r="A1162" s="132">
        <f t="shared" si="333"/>
        <v>1154</v>
      </c>
      <c r="B1162" s="6"/>
      <c r="C1162" s="3"/>
      <c r="D1162" s="3"/>
      <c r="E1162" s="3"/>
      <c r="F1162" s="5"/>
      <c r="G1162" s="5"/>
      <c r="H1162" s="2">
        <v>0</v>
      </c>
      <c r="I1162" s="1">
        <v>0</v>
      </c>
      <c r="J1162" s="1">
        <v>0</v>
      </c>
      <c r="K1162" s="127">
        <f t="shared" si="334"/>
        <v>0</v>
      </c>
      <c r="L1162" s="127">
        <f t="shared" ref="L1162:L1225" si="338">+H1162*I1162*$L$6</f>
        <v>0</v>
      </c>
      <c r="M1162" s="127">
        <f t="shared" si="335"/>
        <v>0</v>
      </c>
      <c r="N1162" s="127">
        <f t="shared" ref="N1162:N1225" si="339">$N$6*H1162*I1162</f>
        <v>0</v>
      </c>
      <c r="O1162" s="127">
        <f t="shared" ref="O1162:O1225" si="340">$O$6*H1162*J1162</f>
        <v>0</v>
      </c>
      <c r="P1162" s="127">
        <f t="shared" ref="P1162:P1225" si="341">IF(F1162=1,+$H1162*$P$6*I1162,0)</f>
        <v>0</v>
      </c>
      <c r="Q1162" s="127">
        <f t="shared" ref="Q1162:Q1225" si="342">IF(F1162=1,+$H1162*$Q$6*J1162,0)</f>
        <v>0</v>
      </c>
      <c r="R1162" s="1">
        <v>0</v>
      </c>
      <c r="S1162" s="127">
        <f t="shared" ref="S1162:S1225" si="343">+K1162+L1162+M1162-N1162-O1162-P1162-Q1162+R1162</f>
        <v>0</v>
      </c>
      <c r="T1162" s="127">
        <f t="shared" si="336"/>
        <v>0</v>
      </c>
      <c r="U1162" s="127">
        <f t="shared" ref="U1162:U1225" si="344">L1162+M1162-O1162-Q1162</f>
        <v>0</v>
      </c>
      <c r="W1162" s="127">
        <f t="shared" ref="W1162:W1225" si="345">$W$6*I1162*H1162+R1162</f>
        <v>0</v>
      </c>
      <c r="X1162" s="125">
        <f t="shared" si="332"/>
        <v>0</v>
      </c>
      <c r="Y1162" s="125" t="str">
        <f t="shared" si="337"/>
        <v>ok</v>
      </c>
      <c r="Z1162" s="125" t="str">
        <f t="shared" ref="Z1162:Z1225" si="346">IF((I1162+J1162)&lt;=1,"ok","adjust FTE")</f>
        <v>ok</v>
      </c>
      <c r="AA1162" s="125" t="str">
        <f t="shared" ref="AA1162:AA1225" si="347">IF($H1162=0,"ok",IF(AND((I1162+J1162)&lt;=1,(I1162+J1162)&lt;&gt;0),"ok","adjust FTE"))</f>
        <v>ok</v>
      </c>
      <c r="AB1162" s="125" t="str">
        <f t="shared" ref="AB1162:AB1225" si="348">IF($H1162=0,"ok",IF((F1162+G1162)=1,"ok","adjust count"))</f>
        <v>ok</v>
      </c>
      <c r="AC1162" s="125" t="str">
        <f t="shared" ref="AC1162:AC1225" si="349">IF(AND(Y1162="ok",Z1162="ok",AA1162="ok",AB1162="ok"),"ok","false")</f>
        <v>ok</v>
      </c>
    </row>
    <row r="1163" spans="1:29" x14ac:dyDescent="0.2">
      <c r="A1163" s="132">
        <f t="shared" si="333"/>
        <v>1155</v>
      </c>
      <c r="B1163" s="6"/>
      <c r="C1163" s="3"/>
      <c r="D1163" s="3"/>
      <c r="E1163" s="3"/>
      <c r="F1163" s="5"/>
      <c r="G1163" s="5"/>
      <c r="H1163" s="2">
        <v>0</v>
      </c>
      <c r="I1163" s="1">
        <v>0</v>
      </c>
      <c r="J1163" s="1">
        <v>0</v>
      </c>
      <c r="K1163" s="127">
        <f t="shared" si="334"/>
        <v>0</v>
      </c>
      <c r="L1163" s="127">
        <f t="shared" si="338"/>
        <v>0</v>
      </c>
      <c r="M1163" s="127">
        <f t="shared" si="335"/>
        <v>0</v>
      </c>
      <c r="N1163" s="127">
        <f t="shared" si="339"/>
        <v>0</v>
      </c>
      <c r="O1163" s="127">
        <f t="shared" si="340"/>
        <v>0</v>
      </c>
      <c r="P1163" s="127">
        <f t="shared" si="341"/>
        <v>0</v>
      </c>
      <c r="Q1163" s="127">
        <f t="shared" si="342"/>
        <v>0</v>
      </c>
      <c r="R1163" s="1">
        <v>0</v>
      </c>
      <c r="S1163" s="127">
        <f t="shared" si="343"/>
        <v>0</v>
      </c>
      <c r="T1163" s="127">
        <f t="shared" si="336"/>
        <v>0</v>
      </c>
      <c r="U1163" s="127">
        <f t="shared" si="344"/>
        <v>0</v>
      </c>
      <c r="W1163" s="127">
        <f t="shared" si="345"/>
        <v>0</v>
      </c>
      <c r="X1163" s="125">
        <f t="shared" si="332"/>
        <v>0</v>
      </c>
      <c r="Y1163" s="125" t="str">
        <f t="shared" si="337"/>
        <v>ok</v>
      </c>
      <c r="Z1163" s="125" t="str">
        <f t="shared" si="346"/>
        <v>ok</v>
      </c>
      <c r="AA1163" s="125" t="str">
        <f t="shared" si="347"/>
        <v>ok</v>
      </c>
      <c r="AB1163" s="125" t="str">
        <f t="shared" si="348"/>
        <v>ok</v>
      </c>
      <c r="AC1163" s="125" t="str">
        <f t="shared" si="349"/>
        <v>ok</v>
      </c>
    </row>
    <row r="1164" spans="1:29" x14ac:dyDescent="0.2">
      <c r="A1164" s="132">
        <f t="shared" si="333"/>
        <v>1156</v>
      </c>
      <c r="B1164" s="6"/>
      <c r="C1164" s="3"/>
      <c r="D1164" s="3"/>
      <c r="E1164" s="3"/>
      <c r="F1164" s="5"/>
      <c r="G1164" s="5"/>
      <c r="H1164" s="2">
        <v>0</v>
      </c>
      <c r="I1164" s="1">
        <v>0</v>
      </c>
      <c r="J1164" s="1">
        <v>0</v>
      </c>
      <c r="K1164" s="127">
        <f t="shared" si="334"/>
        <v>0</v>
      </c>
      <c r="L1164" s="127">
        <f t="shared" si="338"/>
        <v>0</v>
      </c>
      <c r="M1164" s="127">
        <f t="shared" si="335"/>
        <v>0</v>
      </c>
      <c r="N1164" s="127">
        <f t="shared" si="339"/>
        <v>0</v>
      </c>
      <c r="O1164" s="127">
        <f t="shared" si="340"/>
        <v>0</v>
      </c>
      <c r="P1164" s="127">
        <f t="shared" si="341"/>
        <v>0</v>
      </c>
      <c r="Q1164" s="127">
        <f t="shared" si="342"/>
        <v>0</v>
      </c>
      <c r="R1164" s="1">
        <v>0</v>
      </c>
      <c r="S1164" s="127">
        <f t="shared" si="343"/>
        <v>0</v>
      </c>
      <c r="T1164" s="127">
        <f t="shared" si="336"/>
        <v>0</v>
      </c>
      <c r="U1164" s="127">
        <f t="shared" si="344"/>
        <v>0</v>
      </c>
      <c r="W1164" s="127">
        <f t="shared" si="345"/>
        <v>0</v>
      </c>
      <c r="X1164" s="125">
        <f t="shared" si="332"/>
        <v>0</v>
      </c>
      <c r="Y1164" s="125" t="str">
        <f t="shared" si="337"/>
        <v>ok</v>
      </c>
      <c r="Z1164" s="125" t="str">
        <f t="shared" si="346"/>
        <v>ok</v>
      </c>
      <c r="AA1164" s="125" t="str">
        <f t="shared" si="347"/>
        <v>ok</v>
      </c>
      <c r="AB1164" s="125" t="str">
        <f t="shared" si="348"/>
        <v>ok</v>
      </c>
      <c r="AC1164" s="125" t="str">
        <f t="shared" si="349"/>
        <v>ok</v>
      </c>
    </row>
    <row r="1165" spans="1:29" x14ac:dyDescent="0.2">
      <c r="A1165" s="132">
        <f t="shared" si="333"/>
        <v>1157</v>
      </c>
      <c r="B1165" s="6"/>
      <c r="C1165" s="3"/>
      <c r="D1165" s="3"/>
      <c r="E1165" s="3"/>
      <c r="F1165" s="5"/>
      <c r="G1165" s="5"/>
      <c r="H1165" s="2">
        <v>0</v>
      </c>
      <c r="I1165" s="1">
        <v>0</v>
      </c>
      <c r="J1165" s="1">
        <v>0</v>
      </c>
      <c r="K1165" s="127">
        <f t="shared" si="334"/>
        <v>0</v>
      </c>
      <c r="L1165" s="127">
        <f t="shared" si="338"/>
        <v>0</v>
      </c>
      <c r="M1165" s="127">
        <f t="shared" si="335"/>
        <v>0</v>
      </c>
      <c r="N1165" s="127">
        <f t="shared" si="339"/>
        <v>0</v>
      </c>
      <c r="O1165" s="127">
        <f t="shared" si="340"/>
        <v>0</v>
      </c>
      <c r="P1165" s="127">
        <f t="shared" si="341"/>
        <v>0</v>
      </c>
      <c r="Q1165" s="127">
        <f t="shared" si="342"/>
        <v>0</v>
      </c>
      <c r="R1165" s="1">
        <v>0</v>
      </c>
      <c r="S1165" s="127">
        <f t="shared" si="343"/>
        <v>0</v>
      </c>
      <c r="T1165" s="127">
        <f t="shared" si="336"/>
        <v>0</v>
      </c>
      <c r="U1165" s="127">
        <f t="shared" si="344"/>
        <v>0</v>
      </c>
      <c r="W1165" s="127">
        <f t="shared" si="345"/>
        <v>0</v>
      </c>
      <c r="X1165" s="125">
        <f t="shared" si="332"/>
        <v>0</v>
      </c>
      <c r="Y1165" s="125" t="str">
        <f t="shared" si="337"/>
        <v>ok</v>
      </c>
      <c r="Z1165" s="125" t="str">
        <f t="shared" si="346"/>
        <v>ok</v>
      </c>
      <c r="AA1165" s="125" t="str">
        <f t="shared" si="347"/>
        <v>ok</v>
      </c>
      <c r="AB1165" s="125" t="str">
        <f t="shared" si="348"/>
        <v>ok</v>
      </c>
      <c r="AC1165" s="125" t="str">
        <f t="shared" si="349"/>
        <v>ok</v>
      </c>
    </row>
    <row r="1166" spans="1:29" x14ac:dyDescent="0.2">
      <c r="A1166" s="132">
        <f t="shared" si="333"/>
        <v>1158</v>
      </c>
      <c r="B1166" s="6"/>
      <c r="C1166" s="3"/>
      <c r="D1166" s="3"/>
      <c r="E1166" s="3"/>
      <c r="F1166" s="5"/>
      <c r="G1166" s="5"/>
      <c r="H1166" s="2">
        <v>0</v>
      </c>
      <c r="I1166" s="1">
        <v>0</v>
      </c>
      <c r="J1166" s="1">
        <v>0</v>
      </c>
      <c r="K1166" s="127">
        <f t="shared" si="334"/>
        <v>0</v>
      </c>
      <c r="L1166" s="127">
        <f t="shared" si="338"/>
        <v>0</v>
      </c>
      <c r="M1166" s="127">
        <f t="shared" si="335"/>
        <v>0</v>
      </c>
      <c r="N1166" s="127">
        <f t="shared" si="339"/>
        <v>0</v>
      </c>
      <c r="O1166" s="127">
        <f t="shared" si="340"/>
        <v>0</v>
      </c>
      <c r="P1166" s="127">
        <f t="shared" si="341"/>
        <v>0</v>
      </c>
      <c r="Q1166" s="127">
        <f t="shared" si="342"/>
        <v>0</v>
      </c>
      <c r="R1166" s="1">
        <v>0</v>
      </c>
      <c r="S1166" s="127">
        <f t="shared" si="343"/>
        <v>0</v>
      </c>
      <c r="T1166" s="127">
        <f t="shared" si="336"/>
        <v>0</v>
      </c>
      <c r="U1166" s="127">
        <f t="shared" si="344"/>
        <v>0</v>
      </c>
      <c r="W1166" s="127">
        <f t="shared" si="345"/>
        <v>0</v>
      </c>
      <c r="X1166" s="125">
        <f t="shared" si="332"/>
        <v>0</v>
      </c>
      <c r="Y1166" s="125" t="str">
        <f t="shared" si="337"/>
        <v>ok</v>
      </c>
      <c r="Z1166" s="125" t="str">
        <f t="shared" si="346"/>
        <v>ok</v>
      </c>
      <c r="AA1166" s="125" t="str">
        <f t="shared" si="347"/>
        <v>ok</v>
      </c>
      <c r="AB1166" s="125" t="str">
        <f t="shared" si="348"/>
        <v>ok</v>
      </c>
      <c r="AC1166" s="125" t="str">
        <f t="shared" si="349"/>
        <v>ok</v>
      </c>
    </row>
    <row r="1167" spans="1:29" x14ac:dyDescent="0.2">
      <c r="A1167" s="132">
        <f t="shared" si="333"/>
        <v>1159</v>
      </c>
      <c r="B1167" s="6"/>
      <c r="C1167" s="3"/>
      <c r="D1167" s="3"/>
      <c r="E1167" s="3"/>
      <c r="F1167" s="5"/>
      <c r="G1167" s="5"/>
      <c r="H1167" s="2">
        <v>0</v>
      </c>
      <c r="I1167" s="1">
        <v>0</v>
      </c>
      <c r="J1167" s="1">
        <v>0</v>
      </c>
      <c r="K1167" s="127">
        <f t="shared" si="334"/>
        <v>0</v>
      </c>
      <c r="L1167" s="127">
        <f t="shared" si="338"/>
        <v>0</v>
      </c>
      <c r="M1167" s="127">
        <f t="shared" si="335"/>
        <v>0</v>
      </c>
      <c r="N1167" s="127">
        <f t="shared" si="339"/>
        <v>0</v>
      </c>
      <c r="O1167" s="127">
        <f t="shared" si="340"/>
        <v>0</v>
      </c>
      <c r="P1167" s="127">
        <f t="shared" si="341"/>
        <v>0</v>
      </c>
      <c r="Q1167" s="127">
        <f t="shared" si="342"/>
        <v>0</v>
      </c>
      <c r="R1167" s="1">
        <v>0</v>
      </c>
      <c r="S1167" s="127">
        <f t="shared" si="343"/>
        <v>0</v>
      </c>
      <c r="T1167" s="127">
        <f t="shared" si="336"/>
        <v>0</v>
      </c>
      <c r="U1167" s="127">
        <f t="shared" si="344"/>
        <v>0</v>
      </c>
      <c r="W1167" s="127">
        <f t="shared" si="345"/>
        <v>0</v>
      </c>
      <c r="X1167" s="125">
        <f t="shared" si="332"/>
        <v>0</v>
      </c>
      <c r="Y1167" s="125" t="str">
        <f t="shared" si="337"/>
        <v>ok</v>
      </c>
      <c r="Z1167" s="125" t="str">
        <f t="shared" si="346"/>
        <v>ok</v>
      </c>
      <c r="AA1167" s="125" t="str">
        <f t="shared" si="347"/>
        <v>ok</v>
      </c>
      <c r="AB1167" s="125" t="str">
        <f t="shared" si="348"/>
        <v>ok</v>
      </c>
      <c r="AC1167" s="125" t="str">
        <f t="shared" si="349"/>
        <v>ok</v>
      </c>
    </row>
    <row r="1168" spans="1:29" x14ac:dyDescent="0.2">
      <c r="A1168" s="132">
        <f t="shared" si="333"/>
        <v>1160</v>
      </c>
      <c r="B1168" s="6"/>
      <c r="C1168" s="3"/>
      <c r="D1168" s="3"/>
      <c r="E1168" s="3"/>
      <c r="F1168" s="5"/>
      <c r="G1168" s="5"/>
      <c r="H1168" s="2">
        <v>0</v>
      </c>
      <c r="I1168" s="1">
        <v>0</v>
      </c>
      <c r="J1168" s="1">
        <v>0</v>
      </c>
      <c r="K1168" s="127">
        <f t="shared" si="334"/>
        <v>0</v>
      </c>
      <c r="L1168" s="127">
        <f t="shared" si="338"/>
        <v>0</v>
      </c>
      <c r="M1168" s="127">
        <f t="shared" si="335"/>
        <v>0</v>
      </c>
      <c r="N1168" s="127">
        <f t="shared" si="339"/>
        <v>0</v>
      </c>
      <c r="O1168" s="127">
        <f t="shared" si="340"/>
        <v>0</v>
      </c>
      <c r="P1168" s="127">
        <f t="shared" si="341"/>
        <v>0</v>
      </c>
      <c r="Q1168" s="127">
        <f t="shared" si="342"/>
        <v>0</v>
      </c>
      <c r="R1168" s="1">
        <v>0</v>
      </c>
      <c r="S1168" s="127">
        <f t="shared" si="343"/>
        <v>0</v>
      </c>
      <c r="T1168" s="127">
        <f t="shared" si="336"/>
        <v>0</v>
      </c>
      <c r="U1168" s="127">
        <f t="shared" si="344"/>
        <v>0</v>
      </c>
      <c r="W1168" s="127">
        <f t="shared" si="345"/>
        <v>0</v>
      </c>
      <c r="X1168" s="125">
        <f t="shared" si="332"/>
        <v>0</v>
      </c>
      <c r="Y1168" s="125" t="str">
        <f t="shared" si="337"/>
        <v>ok</v>
      </c>
      <c r="Z1168" s="125" t="str">
        <f t="shared" si="346"/>
        <v>ok</v>
      </c>
      <c r="AA1168" s="125" t="str">
        <f t="shared" si="347"/>
        <v>ok</v>
      </c>
      <c r="AB1168" s="125" t="str">
        <f t="shared" si="348"/>
        <v>ok</v>
      </c>
      <c r="AC1168" s="125" t="str">
        <f t="shared" si="349"/>
        <v>ok</v>
      </c>
    </row>
    <row r="1169" spans="1:29" x14ac:dyDescent="0.2">
      <c r="A1169" s="132">
        <f t="shared" si="333"/>
        <v>1161</v>
      </c>
      <c r="B1169" s="6"/>
      <c r="C1169" s="3"/>
      <c r="D1169" s="3"/>
      <c r="E1169" s="3"/>
      <c r="F1169" s="5"/>
      <c r="G1169" s="5"/>
      <c r="H1169" s="2">
        <v>0</v>
      </c>
      <c r="I1169" s="1">
        <v>0</v>
      </c>
      <c r="J1169" s="1">
        <v>0</v>
      </c>
      <c r="K1169" s="127">
        <f t="shared" si="334"/>
        <v>0</v>
      </c>
      <c r="L1169" s="127">
        <f t="shared" si="338"/>
        <v>0</v>
      </c>
      <c r="M1169" s="127">
        <f t="shared" si="335"/>
        <v>0</v>
      </c>
      <c r="N1169" s="127">
        <f t="shared" si="339"/>
        <v>0</v>
      </c>
      <c r="O1169" s="127">
        <f t="shared" si="340"/>
        <v>0</v>
      </c>
      <c r="P1169" s="127">
        <f t="shared" si="341"/>
        <v>0</v>
      </c>
      <c r="Q1169" s="127">
        <f t="shared" si="342"/>
        <v>0</v>
      </c>
      <c r="R1169" s="1">
        <v>0</v>
      </c>
      <c r="S1169" s="127">
        <f t="shared" si="343"/>
        <v>0</v>
      </c>
      <c r="T1169" s="127">
        <f t="shared" si="336"/>
        <v>0</v>
      </c>
      <c r="U1169" s="127">
        <f t="shared" si="344"/>
        <v>0</v>
      </c>
      <c r="W1169" s="127">
        <f t="shared" si="345"/>
        <v>0</v>
      </c>
      <c r="X1169" s="125">
        <f t="shared" si="332"/>
        <v>0</v>
      </c>
      <c r="Y1169" s="125" t="str">
        <f t="shared" si="337"/>
        <v>ok</v>
      </c>
      <c r="Z1169" s="125" t="str">
        <f t="shared" si="346"/>
        <v>ok</v>
      </c>
      <c r="AA1169" s="125" t="str">
        <f t="shared" si="347"/>
        <v>ok</v>
      </c>
      <c r="AB1169" s="125" t="str">
        <f t="shared" si="348"/>
        <v>ok</v>
      </c>
      <c r="AC1169" s="125" t="str">
        <f t="shared" si="349"/>
        <v>ok</v>
      </c>
    </row>
    <row r="1170" spans="1:29" x14ac:dyDescent="0.2">
      <c r="A1170" s="132">
        <f t="shared" si="333"/>
        <v>1162</v>
      </c>
      <c r="B1170" s="6"/>
      <c r="C1170" s="3"/>
      <c r="D1170" s="3"/>
      <c r="E1170" s="3"/>
      <c r="F1170" s="5"/>
      <c r="G1170" s="5"/>
      <c r="H1170" s="2">
        <v>0</v>
      </c>
      <c r="I1170" s="1">
        <v>0</v>
      </c>
      <c r="J1170" s="1">
        <v>0</v>
      </c>
      <c r="K1170" s="127">
        <f t="shared" si="334"/>
        <v>0</v>
      </c>
      <c r="L1170" s="127">
        <f t="shared" si="338"/>
        <v>0</v>
      </c>
      <c r="M1170" s="127">
        <f t="shared" si="335"/>
        <v>0</v>
      </c>
      <c r="N1170" s="127">
        <f t="shared" si="339"/>
        <v>0</v>
      </c>
      <c r="O1170" s="127">
        <f t="shared" si="340"/>
        <v>0</v>
      </c>
      <c r="P1170" s="127">
        <f t="shared" si="341"/>
        <v>0</v>
      </c>
      <c r="Q1170" s="127">
        <f t="shared" si="342"/>
        <v>0</v>
      </c>
      <c r="R1170" s="1">
        <v>0</v>
      </c>
      <c r="S1170" s="127">
        <f t="shared" si="343"/>
        <v>0</v>
      </c>
      <c r="T1170" s="127">
        <f t="shared" si="336"/>
        <v>0</v>
      </c>
      <c r="U1170" s="127">
        <f t="shared" si="344"/>
        <v>0</v>
      </c>
      <c r="W1170" s="127">
        <f t="shared" si="345"/>
        <v>0</v>
      </c>
      <c r="X1170" s="125">
        <f t="shared" si="332"/>
        <v>0</v>
      </c>
      <c r="Y1170" s="125" t="str">
        <f t="shared" si="337"/>
        <v>ok</v>
      </c>
      <c r="Z1170" s="125" t="str">
        <f t="shared" si="346"/>
        <v>ok</v>
      </c>
      <c r="AA1170" s="125" t="str">
        <f t="shared" si="347"/>
        <v>ok</v>
      </c>
      <c r="AB1170" s="125" t="str">
        <f t="shared" si="348"/>
        <v>ok</v>
      </c>
      <c r="AC1170" s="125" t="str">
        <f t="shared" si="349"/>
        <v>ok</v>
      </c>
    </row>
    <row r="1171" spans="1:29" x14ac:dyDescent="0.2">
      <c r="A1171" s="132">
        <f t="shared" si="333"/>
        <v>1163</v>
      </c>
      <c r="B1171" s="6"/>
      <c r="C1171" s="3"/>
      <c r="D1171" s="3"/>
      <c r="E1171" s="3"/>
      <c r="F1171" s="5"/>
      <c r="G1171" s="5"/>
      <c r="H1171" s="2">
        <v>0</v>
      </c>
      <c r="I1171" s="1">
        <v>0</v>
      </c>
      <c r="J1171" s="1">
        <v>0</v>
      </c>
      <c r="K1171" s="127">
        <f t="shared" si="334"/>
        <v>0</v>
      </c>
      <c r="L1171" s="127">
        <f t="shared" si="338"/>
        <v>0</v>
      </c>
      <c r="M1171" s="127">
        <f t="shared" si="335"/>
        <v>0</v>
      </c>
      <c r="N1171" s="127">
        <f t="shared" si="339"/>
        <v>0</v>
      </c>
      <c r="O1171" s="127">
        <f t="shared" si="340"/>
        <v>0</v>
      </c>
      <c r="P1171" s="127">
        <f t="shared" si="341"/>
        <v>0</v>
      </c>
      <c r="Q1171" s="127">
        <f t="shared" si="342"/>
        <v>0</v>
      </c>
      <c r="R1171" s="1">
        <v>0</v>
      </c>
      <c r="S1171" s="127">
        <f t="shared" si="343"/>
        <v>0</v>
      </c>
      <c r="T1171" s="127">
        <f t="shared" si="336"/>
        <v>0</v>
      </c>
      <c r="U1171" s="127">
        <f t="shared" si="344"/>
        <v>0</v>
      </c>
      <c r="W1171" s="127">
        <f t="shared" si="345"/>
        <v>0</v>
      </c>
      <c r="X1171" s="125">
        <f t="shared" si="332"/>
        <v>0</v>
      </c>
      <c r="Y1171" s="125" t="str">
        <f t="shared" si="337"/>
        <v>ok</v>
      </c>
      <c r="Z1171" s="125" t="str">
        <f t="shared" si="346"/>
        <v>ok</v>
      </c>
      <c r="AA1171" s="125" t="str">
        <f t="shared" si="347"/>
        <v>ok</v>
      </c>
      <c r="AB1171" s="125" t="str">
        <f t="shared" si="348"/>
        <v>ok</v>
      </c>
      <c r="AC1171" s="125" t="str">
        <f t="shared" si="349"/>
        <v>ok</v>
      </c>
    </row>
    <row r="1172" spans="1:29" x14ac:dyDescent="0.2">
      <c r="A1172" s="132">
        <f t="shared" si="333"/>
        <v>1164</v>
      </c>
      <c r="B1172" s="6"/>
      <c r="C1172" s="3"/>
      <c r="D1172" s="3"/>
      <c r="E1172" s="3"/>
      <c r="F1172" s="5"/>
      <c r="G1172" s="5"/>
      <c r="H1172" s="2">
        <v>0</v>
      </c>
      <c r="I1172" s="1">
        <v>0</v>
      </c>
      <c r="J1172" s="1">
        <v>0</v>
      </c>
      <c r="K1172" s="127">
        <f t="shared" si="334"/>
        <v>0</v>
      </c>
      <c r="L1172" s="127">
        <f t="shared" si="338"/>
        <v>0</v>
      </c>
      <c r="M1172" s="127">
        <f t="shared" si="335"/>
        <v>0</v>
      </c>
      <c r="N1172" s="127">
        <f t="shared" si="339"/>
        <v>0</v>
      </c>
      <c r="O1172" s="127">
        <f t="shared" si="340"/>
        <v>0</v>
      </c>
      <c r="P1172" s="127">
        <f t="shared" si="341"/>
        <v>0</v>
      </c>
      <c r="Q1172" s="127">
        <f t="shared" si="342"/>
        <v>0</v>
      </c>
      <c r="R1172" s="1">
        <v>0</v>
      </c>
      <c r="S1172" s="127">
        <f t="shared" si="343"/>
        <v>0</v>
      </c>
      <c r="T1172" s="127">
        <f t="shared" si="336"/>
        <v>0</v>
      </c>
      <c r="U1172" s="127">
        <f t="shared" si="344"/>
        <v>0</v>
      </c>
      <c r="W1172" s="127">
        <f t="shared" si="345"/>
        <v>0</v>
      </c>
      <c r="X1172" s="125">
        <f t="shared" si="332"/>
        <v>0</v>
      </c>
      <c r="Y1172" s="125" t="str">
        <f t="shared" si="337"/>
        <v>ok</v>
      </c>
      <c r="Z1172" s="125" t="str">
        <f t="shared" si="346"/>
        <v>ok</v>
      </c>
      <c r="AA1172" s="125" t="str">
        <f t="shared" si="347"/>
        <v>ok</v>
      </c>
      <c r="AB1172" s="125" t="str">
        <f t="shared" si="348"/>
        <v>ok</v>
      </c>
      <c r="AC1172" s="125" t="str">
        <f t="shared" si="349"/>
        <v>ok</v>
      </c>
    </row>
    <row r="1173" spans="1:29" x14ac:dyDescent="0.2">
      <c r="A1173" s="132">
        <f t="shared" si="333"/>
        <v>1165</v>
      </c>
      <c r="B1173" s="6"/>
      <c r="C1173" s="3"/>
      <c r="D1173" s="3"/>
      <c r="E1173" s="3"/>
      <c r="F1173" s="5"/>
      <c r="G1173" s="5"/>
      <c r="H1173" s="2">
        <v>0</v>
      </c>
      <c r="I1173" s="1">
        <v>0</v>
      </c>
      <c r="J1173" s="1">
        <v>0</v>
      </c>
      <c r="K1173" s="127">
        <f t="shared" si="334"/>
        <v>0</v>
      </c>
      <c r="L1173" s="127">
        <f t="shared" si="338"/>
        <v>0</v>
      </c>
      <c r="M1173" s="127">
        <f t="shared" si="335"/>
        <v>0</v>
      </c>
      <c r="N1173" s="127">
        <f t="shared" si="339"/>
        <v>0</v>
      </c>
      <c r="O1173" s="127">
        <f t="shared" si="340"/>
        <v>0</v>
      </c>
      <c r="P1173" s="127">
        <f t="shared" si="341"/>
        <v>0</v>
      </c>
      <c r="Q1173" s="127">
        <f t="shared" si="342"/>
        <v>0</v>
      </c>
      <c r="R1173" s="1">
        <v>0</v>
      </c>
      <c r="S1173" s="127">
        <f t="shared" si="343"/>
        <v>0</v>
      </c>
      <c r="T1173" s="127">
        <f t="shared" si="336"/>
        <v>0</v>
      </c>
      <c r="U1173" s="127">
        <f t="shared" si="344"/>
        <v>0</v>
      </c>
      <c r="W1173" s="127">
        <f t="shared" si="345"/>
        <v>0</v>
      </c>
      <c r="X1173" s="125">
        <f t="shared" si="332"/>
        <v>0</v>
      </c>
      <c r="Y1173" s="125" t="str">
        <f t="shared" si="337"/>
        <v>ok</v>
      </c>
      <c r="Z1173" s="125" t="str">
        <f t="shared" si="346"/>
        <v>ok</v>
      </c>
      <c r="AA1173" s="125" t="str">
        <f t="shared" si="347"/>
        <v>ok</v>
      </c>
      <c r="AB1173" s="125" t="str">
        <f t="shared" si="348"/>
        <v>ok</v>
      </c>
      <c r="AC1173" s="125" t="str">
        <f t="shared" si="349"/>
        <v>ok</v>
      </c>
    </row>
    <row r="1174" spans="1:29" x14ac:dyDescent="0.2">
      <c r="A1174" s="132">
        <f t="shared" si="333"/>
        <v>1166</v>
      </c>
      <c r="B1174" s="6"/>
      <c r="C1174" s="3"/>
      <c r="D1174" s="3"/>
      <c r="E1174" s="3"/>
      <c r="F1174" s="5"/>
      <c r="G1174" s="5"/>
      <c r="H1174" s="2">
        <v>0</v>
      </c>
      <c r="I1174" s="1">
        <v>0</v>
      </c>
      <c r="J1174" s="1">
        <v>0</v>
      </c>
      <c r="K1174" s="127">
        <f t="shared" si="334"/>
        <v>0</v>
      </c>
      <c r="L1174" s="127">
        <f t="shared" si="338"/>
        <v>0</v>
      </c>
      <c r="M1174" s="127">
        <f t="shared" si="335"/>
        <v>0</v>
      </c>
      <c r="N1174" s="127">
        <f t="shared" si="339"/>
        <v>0</v>
      </c>
      <c r="O1174" s="127">
        <f t="shared" si="340"/>
        <v>0</v>
      </c>
      <c r="P1174" s="127">
        <f t="shared" si="341"/>
        <v>0</v>
      </c>
      <c r="Q1174" s="127">
        <f t="shared" si="342"/>
        <v>0</v>
      </c>
      <c r="R1174" s="1">
        <v>0</v>
      </c>
      <c r="S1174" s="127">
        <f t="shared" si="343"/>
        <v>0</v>
      </c>
      <c r="T1174" s="127">
        <f t="shared" si="336"/>
        <v>0</v>
      </c>
      <c r="U1174" s="127">
        <f t="shared" si="344"/>
        <v>0</v>
      </c>
      <c r="W1174" s="127">
        <f t="shared" si="345"/>
        <v>0</v>
      </c>
      <c r="X1174" s="125">
        <f t="shared" si="332"/>
        <v>0</v>
      </c>
      <c r="Y1174" s="125" t="str">
        <f t="shared" si="337"/>
        <v>ok</v>
      </c>
      <c r="Z1174" s="125" t="str">
        <f t="shared" si="346"/>
        <v>ok</v>
      </c>
      <c r="AA1174" s="125" t="str">
        <f t="shared" si="347"/>
        <v>ok</v>
      </c>
      <c r="AB1174" s="125" t="str">
        <f t="shared" si="348"/>
        <v>ok</v>
      </c>
      <c r="AC1174" s="125" t="str">
        <f t="shared" si="349"/>
        <v>ok</v>
      </c>
    </row>
    <row r="1175" spans="1:29" x14ac:dyDescent="0.2">
      <c r="A1175" s="132">
        <f t="shared" si="333"/>
        <v>1167</v>
      </c>
      <c r="B1175" s="6"/>
      <c r="C1175" s="3"/>
      <c r="D1175" s="3"/>
      <c r="E1175" s="3"/>
      <c r="F1175" s="5"/>
      <c r="G1175" s="5"/>
      <c r="H1175" s="2">
        <v>0</v>
      </c>
      <c r="I1175" s="1">
        <v>0</v>
      </c>
      <c r="J1175" s="1">
        <v>0</v>
      </c>
      <c r="K1175" s="127">
        <f t="shared" si="334"/>
        <v>0</v>
      </c>
      <c r="L1175" s="127">
        <f t="shared" si="338"/>
        <v>0</v>
      </c>
      <c r="M1175" s="127">
        <f t="shared" si="335"/>
        <v>0</v>
      </c>
      <c r="N1175" s="127">
        <f t="shared" si="339"/>
        <v>0</v>
      </c>
      <c r="O1175" s="127">
        <f t="shared" si="340"/>
        <v>0</v>
      </c>
      <c r="P1175" s="127">
        <f t="shared" si="341"/>
        <v>0</v>
      </c>
      <c r="Q1175" s="127">
        <f t="shared" si="342"/>
        <v>0</v>
      </c>
      <c r="R1175" s="1">
        <v>0</v>
      </c>
      <c r="S1175" s="127">
        <f t="shared" si="343"/>
        <v>0</v>
      </c>
      <c r="T1175" s="127">
        <f t="shared" si="336"/>
        <v>0</v>
      </c>
      <c r="U1175" s="127">
        <f t="shared" si="344"/>
        <v>0</v>
      </c>
      <c r="W1175" s="127">
        <f t="shared" si="345"/>
        <v>0</v>
      </c>
      <c r="X1175" s="125">
        <f t="shared" ref="X1175:X1238" si="350">NETWORKDAYS(D1175,E1175)</f>
        <v>0</v>
      </c>
      <c r="Y1175" s="125" t="str">
        <f t="shared" si="337"/>
        <v>ok</v>
      </c>
      <c r="Z1175" s="125" t="str">
        <f t="shared" si="346"/>
        <v>ok</v>
      </c>
      <c r="AA1175" s="125" t="str">
        <f t="shared" si="347"/>
        <v>ok</v>
      </c>
      <c r="AB1175" s="125" t="str">
        <f t="shared" si="348"/>
        <v>ok</v>
      </c>
      <c r="AC1175" s="125" t="str">
        <f t="shared" si="349"/>
        <v>ok</v>
      </c>
    </row>
    <row r="1176" spans="1:29" x14ac:dyDescent="0.2">
      <c r="A1176" s="132">
        <f t="shared" si="333"/>
        <v>1168</v>
      </c>
      <c r="B1176" s="6"/>
      <c r="C1176" s="3"/>
      <c r="D1176" s="3"/>
      <c r="E1176" s="3"/>
      <c r="F1176" s="5"/>
      <c r="G1176" s="5"/>
      <c r="H1176" s="2">
        <v>0</v>
      </c>
      <c r="I1176" s="1">
        <v>0</v>
      </c>
      <c r="J1176" s="1">
        <v>0</v>
      </c>
      <c r="K1176" s="127">
        <f t="shared" si="334"/>
        <v>0</v>
      </c>
      <c r="L1176" s="127">
        <f t="shared" si="338"/>
        <v>0</v>
      </c>
      <c r="M1176" s="127">
        <f t="shared" si="335"/>
        <v>0</v>
      </c>
      <c r="N1176" s="127">
        <f t="shared" si="339"/>
        <v>0</v>
      </c>
      <c r="O1176" s="127">
        <f t="shared" si="340"/>
        <v>0</v>
      </c>
      <c r="P1176" s="127">
        <f t="shared" si="341"/>
        <v>0</v>
      </c>
      <c r="Q1176" s="127">
        <f t="shared" si="342"/>
        <v>0</v>
      </c>
      <c r="R1176" s="1">
        <v>0</v>
      </c>
      <c r="S1176" s="127">
        <f t="shared" si="343"/>
        <v>0</v>
      </c>
      <c r="T1176" s="127">
        <f t="shared" si="336"/>
        <v>0</v>
      </c>
      <c r="U1176" s="127">
        <f t="shared" si="344"/>
        <v>0</v>
      </c>
      <c r="W1176" s="127">
        <f t="shared" si="345"/>
        <v>0</v>
      </c>
      <c r="X1176" s="125">
        <f t="shared" si="350"/>
        <v>0</v>
      </c>
      <c r="Y1176" s="125" t="str">
        <f t="shared" si="337"/>
        <v>ok</v>
      </c>
      <c r="Z1176" s="125" t="str">
        <f t="shared" si="346"/>
        <v>ok</v>
      </c>
      <c r="AA1176" s="125" t="str">
        <f t="shared" si="347"/>
        <v>ok</v>
      </c>
      <c r="AB1176" s="125" t="str">
        <f t="shared" si="348"/>
        <v>ok</v>
      </c>
      <c r="AC1176" s="125" t="str">
        <f t="shared" si="349"/>
        <v>ok</v>
      </c>
    </row>
    <row r="1177" spans="1:29" x14ac:dyDescent="0.2">
      <c r="A1177" s="132">
        <f t="shared" si="333"/>
        <v>1169</v>
      </c>
      <c r="B1177" s="6"/>
      <c r="C1177" s="3"/>
      <c r="D1177" s="3"/>
      <c r="E1177" s="3"/>
      <c r="F1177" s="5"/>
      <c r="G1177" s="5"/>
      <c r="H1177" s="2">
        <v>0</v>
      </c>
      <c r="I1177" s="1">
        <v>0</v>
      </c>
      <c r="J1177" s="1">
        <v>0</v>
      </c>
      <c r="K1177" s="127">
        <f t="shared" si="334"/>
        <v>0</v>
      </c>
      <c r="L1177" s="127">
        <f t="shared" si="338"/>
        <v>0</v>
      </c>
      <c r="M1177" s="127">
        <f t="shared" si="335"/>
        <v>0</v>
      </c>
      <c r="N1177" s="127">
        <f t="shared" si="339"/>
        <v>0</v>
      </c>
      <c r="O1177" s="127">
        <f t="shared" si="340"/>
        <v>0</v>
      </c>
      <c r="P1177" s="127">
        <f t="shared" si="341"/>
        <v>0</v>
      </c>
      <c r="Q1177" s="127">
        <f t="shared" si="342"/>
        <v>0</v>
      </c>
      <c r="R1177" s="1">
        <v>0</v>
      </c>
      <c r="S1177" s="127">
        <f t="shared" si="343"/>
        <v>0</v>
      </c>
      <c r="T1177" s="127">
        <f t="shared" si="336"/>
        <v>0</v>
      </c>
      <c r="U1177" s="127">
        <f t="shared" si="344"/>
        <v>0</v>
      </c>
      <c r="W1177" s="127">
        <f t="shared" si="345"/>
        <v>0</v>
      </c>
      <c r="X1177" s="125">
        <f t="shared" si="350"/>
        <v>0</v>
      </c>
      <c r="Y1177" s="125" t="str">
        <f t="shared" si="337"/>
        <v>ok</v>
      </c>
      <c r="Z1177" s="125" t="str">
        <f t="shared" si="346"/>
        <v>ok</v>
      </c>
      <c r="AA1177" s="125" t="str">
        <f t="shared" si="347"/>
        <v>ok</v>
      </c>
      <c r="AB1177" s="125" t="str">
        <f t="shared" si="348"/>
        <v>ok</v>
      </c>
      <c r="AC1177" s="125" t="str">
        <f t="shared" si="349"/>
        <v>ok</v>
      </c>
    </row>
    <row r="1178" spans="1:29" x14ac:dyDescent="0.2">
      <c r="A1178" s="132">
        <f t="shared" si="333"/>
        <v>1170</v>
      </c>
      <c r="B1178" s="6"/>
      <c r="C1178" s="3"/>
      <c r="D1178" s="3"/>
      <c r="E1178" s="3"/>
      <c r="F1178" s="5"/>
      <c r="G1178" s="5"/>
      <c r="H1178" s="2">
        <v>0</v>
      </c>
      <c r="I1178" s="1">
        <v>0</v>
      </c>
      <c r="J1178" s="1">
        <v>0</v>
      </c>
      <c r="K1178" s="127">
        <f t="shared" si="334"/>
        <v>0</v>
      </c>
      <c r="L1178" s="127">
        <f t="shared" si="338"/>
        <v>0</v>
      </c>
      <c r="M1178" s="127">
        <f t="shared" si="335"/>
        <v>0</v>
      </c>
      <c r="N1178" s="127">
        <f t="shared" si="339"/>
        <v>0</v>
      </c>
      <c r="O1178" s="127">
        <f t="shared" si="340"/>
        <v>0</v>
      </c>
      <c r="P1178" s="127">
        <f t="shared" si="341"/>
        <v>0</v>
      </c>
      <c r="Q1178" s="127">
        <f t="shared" si="342"/>
        <v>0</v>
      </c>
      <c r="R1178" s="1">
        <v>0</v>
      </c>
      <c r="S1178" s="127">
        <f t="shared" si="343"/>
        <v>0</v>
      </c>
      <c r="T1178" s="127">
        <f t="shared" si="336"/>
        <v>0</v>
      </c>
      <c r="U1178" s="127">
        <f t="shared" si="344"/>
        <v>0</v>
      </c>
      <c r="W1178" s="127">
        <f t="shared" si="345"/>
        <v>0</v>
      </c>
      <c r="X1178" s="125">
        <f t="shared" si="350"/>
        <v>0</v>
      </c>
      <c r="Y1178" s="125" t="str">
        <f t="shared" si="337"/>
        <v>ok</v>
      </c>
      <c r="Z1178" s="125" t="str">
        <f t="shared" si="346"/>
        <v>ok</v>
      </c>
      <c r="AA1178" s="125" t="str">
        <f t="shared" si="347"/>
        <v>ok</v>
      </c>
      <c r="AB1178" s="125" t="str">
        <f t="shared" si="348"/>
        <v>ok</v>
      </c>
      <c r="AC1178" s="125" t="str">
        <f t="shared" si="349"/>
        <v>ok</v>
      </c>
    </row>
    <row r="1179" spans="1:29" x14ac:dyDescent="0.2">
      <c r="A1179" s="132">
        <f t="shared" si="333"/>
        <v>1171</v>
      </c>
      <c r="B1179" s="6"/>
      <c r="C1179" s="3"/>
      <c r="D1179" s="3"/>
      <c r="E1179" s="3"/>
      <c r="F1179" s="5"/>
      <c r="G1179" s="5"/>
      <c r="H1179" s="2">
        <v>0</v>
      </c>
      <c r="I1179" s="1">
        <v>0</v>
      </c>
      <c r="J1179" s="1">
        <v>0</v>
      </c>
      <c r="K1179" s="127">
        <f t="shared" si="334"/>
        <v>0</v>
      </c>
      <c r="L1179" s="127">
        <f t="shared" si="338"/>
        <v>0</v>
      </c>
      <c r="M1179" s="127">
        <f t="shared" si="335"/>
        <v>0</v>
      </c>
      <c r="N1179" s="127">
        <f t="shared" si="339"/>
        <v>0</v>
      </c>
      <c r="O1179" s="127">
        <f t="shared" si="340"/>
        <v>0</v>
      </c>
      <c r="P1179" s="127">
        <f t="shared" si="341"/>
        <v>0</v>
      </c>
      <c r="Q1179" s="127">
        <f t="shared" si="342"/>
        <v>0</v>
      </c>
      <c r="R1179" s="1">
        <v>0</v>
      </c>
      <c r="S1179" s="127">
        <f t="shared" si="343"/>
        <v>0</v>
      </c>
      <c r="T1179" s="127">
        <f t="shared" si="336"/>
        <v>0</v>
      </c>
      <c r="U1179" s="127">
        <f t="shared" si="344"/>
        <v>0</v>
      </c>
      <c r="W1179" s="127">
        <f t="shared" si="345"/>
        <v>0</v>
      </c>
      <c r="X1179" s="125">
        <f t="shared" si="350"/>
        <v>0</v>
      </c>
      <c r="Y1179" s="125" t="str">
        <f t="shared" si="337"/>
        <v>ok</v>
      </c>
      <c r="Z1179" s="125" t="str">
        <f t="shared" si="346"/>
        <v>ok</v>
      </c>
      <c r="AA1179" s="125" t="str">
        <f t="shared" si="347"/>
        <v>ok</v>
      </c>
      <c r="AB1179" s="125" t="str">
        <f t="shared" si="348"/>
        <v>ok</v>
      </c>
      <c r="AC1179" s="125" t="str">
        <f t="shared" si="349"/>
        <v>ok</v>
      </c>
    </row>
    <row r="1180" spans="1:29" x14ac:dyDescent="0.2">
      <c r="A1180" s="132">
        <f t="shared" si="333"/>
        <v>1172</v>
      </c>
      <c r="B1180" s="6"/>
      <c r="C1180" s="3"/>
      <c r="D1180" s="3"/>
      <c r="E1180" s="3"/>
      <c r="F1180" s="5"/>
      <c r="G1180" s="5"/>
      <c r="H1180" s="2">
        <v>0</v>
      </c>
      <c r="I1180" s="1">
        <v>0</v>
      </c>
      <c r="J1180" s="1">
        <v>0</v>
      </c>
      <c r="K1180" s="127">
        <f t="shared" si="334"/>
        <v>0</v>
      </c>
      <c r="L1180" s="127">
        <f t="shared" si="338"/>
        <v>0</v>
      </c>
      <c r="M1180" s="127">
        <f t="shared" si="335"/>
        <v>0</v>
      </c>
      <c r="N1180" s="127">
        <f t="shared" si="339"/>
        <v>0</v>
      </c>
      <c r="O1180" s="127">
        <f t="shared" si="340"/>
        <v>0</v>
      </c>
      <c r="P1180" s="127">
        <f t="shared" si="341"/>
        <v>0</v>
      </c>
      <c r="Q1180" s="127">
        <f t="shared" si="342"/>
        <v>0</v>
      </c>
      <c r="R1180" s="1">
        <v>0</v>
      </c>
      <c r="S1180" s="127">
        <f t="shared" si="343"/>
        <v>0</v>
      </c>
      <c r="T1180" s="127">
        <f t="shared" si="336"/>
        <v>0</v>
      </c>
      <c r="U1180" s="127">
        <f t="shared" si="344"/>
        <v>0</v>
      </c>
      <c r="W1180" s="127">
        <f t="shared" si="345"/>
        <v>0</v>
      </c>
      <c r="X1180" s="125">
        <f t="shared" si="350"/>
        <v>0</v>
      </c>
      <c r="Y1180" s="125" t="str">
        <f t="shared" si="337"/>
        <v>ok</v>
      </c>
      <c r="Z1180" s="125" t="str">
        <f t="shared" si="346"/>
        <v>ok</v>
      </c>
      <c r="AA1180" s="125" t="str">
        <f t="shared" si="347"/>
        <v>ok</v>
      </c>
      <c r="AB1180" s="125" t="str">
        <f t="shared" si="348"/>
        <v>ok</v>
      </c>
      <c r="AC1180" s="125" t="str">
        <f t="shared" si="349"/>
        <v>ok</v>
      </c>
    </row>
    <row r="1181" spans="1:29" x14ac:dyDescent="0.2">
      <c r="A1181" s="132">
        <f t="shared" si="333"/>
        <v>1173</v>
      </c>
      <c r="B1181" s="6"/>
      <c r="C1181" s="3"/>
      <c r="D1181" s="3"/>
      <c r="E1181" s="3"/>
      <c r="F1181" s="5"/>
      <c r="G1181" s="5"/>
      <c r="H1181" s="2">
        <v>0</v>
      </c>
      <c r="I1181" s="1">
        <v>0</v>
      </c>
      <c r="J1181" s="1">
        <v>0</v>
      </c>
      <c r="K1181" s="127">
        <f t="shared" si="334"/>
        <v>0</v>
      </c>
      <c r="L1181" s="127">
        <f t="shared" si="338"/>
        <v>0</v>
      </c>
      <c r="M1181" s="127">
        <f t="shared" si="335"/>
        <v>0</v>
      </c>
      <c r="N1181" s="127">
        <f t="shared" si="339"/>
        <v>0</v>
      </c>
      <c r="O1181" s="127">
        <f t="shared" si="340"/>
        <v>0</v>
      </c>
      <c r="P1181" s="127">
        <f t="shared" si="341"/>
        <v>0</v>
      </c>
      <c r="Q1181" s="127">
        <f t="shared" si="342"/>
        <v>0</v>
      </c>
      <c r="R1181" s="1">
        <v>0</v>
      </c>
      <c r="S1181" s="127">
        <f t="shared" si="343"/>
        <v>0</v>
      </c>
      <c r="T1181" s="127">
        <f t="shared" si="336"/>
        <v>0</v>
      </c>
      <c r="U1181" s="127">
        <f t="shared" si="344"/>
        <v>0</v>
      </c>
      <c r="W1181" s="127">
        <f t="shared" si="345"/>
        <v>0</v>
      </c>
      <c r="X1181" s="125">
        <f t="shared" si="350"/>
        <v>0</v>
      </c>
      <c r="Y1181" s="125" t="str">
        <f t="shared" si="337"/>
        <v>ok</v>
      </c>
      <c r="Z1181" s="125" t="str">
        <f t="shared" si="346"/>
        <v>ok</v>
      </c>
      <c r="AA1181" s="125" t="str">
        <f t="shared" si="347"/>
        <v>ok</v>
      </c>
      <c r="AB1181" s="125" t="str">
        <f t="shared" si="348"/>
        <v>ok</v>
      </c>
      <c r="AC1181" s="125" t="str">
        <f t="shared" si="349"/>
        <v>ok</v>
      </c>
    </row>
    <row r="1182" spans="1:29" x14ac:dyDescent="0.2">
      <c r="A1182" s="132">
        <f t="shared" si="333"/>
        <v>1174</v>
      </c>
      <c r="B1182" s="6"/>
      <c r="C1182" s="3"/>
      <c r="D1182" s="3"/>
      <c r="E1182" s="3"/>
      <c r="F1182" s="5"/>
      <c r="G1182" s="5"/>
      <c r="H1182" s="2">
        <v>0</v>
      </c>
      <c r="I1182" s="1">
        <v>0</v>
      </c>
      <c r="J1182" s="1">
        <v>0</v>
      </c>
      <c r="K1182" s="127">
        <f t="shared" si="334"/>
        <v>0</v>
      </c>
      <c r="L1182" s="127">
        <f t="shared" si="338"/>
        <v>0</v>
      </c>
      <c r="M1182" s="127">
        <f t="shared" si="335"/>
        <v>0</v>
      </c>
      <c r="N1182" s="127">
        <f t="shared" si="339"/>
        <v>0</v>
      </c>
      <c r="O1182" s="127">
        <f t="shared" si="340"/>
        <v>0</v>
      </c>
      <c r="P1182" s="127">
        <f t="shared" si="341"/>
        <v>0</v>
      </c>
      <c r="Q1182" s="127">
        <f t="shared" si="342"/>
        <v>0</v>
      </c>
      <c r="R1182" s="1">
        <v>0</v>
      </c>
      <c r="S1182" s="127">
        <f t="shared" si="343"/>
        <v>0</v>
      </c>
      <c r="T1182" s="127">
        <f t="shared" si="336"/>
        <v>0</v>
      </c>
      <c r="U1182" s="127">
        <f t="shared" si="344"/>
        <v>0</v>
      </c>
      <c r="W1182" s="127">
        <f t="shared" si="345"/>
        <v>0</v>
      </c>
      <c r="X1182" s="125">
        <f t="shared" si="350"/>
        <v>0</v>
      </c>
      <c r="Y1182" s="125" t="str">
        <f t="shared" si="337"/>
        <v>ok</v>
      </c>
      <c r="Z1182" s="125" t="str">
        <f t="shared" si="346"/>
        <v>ok</v>
      </c>
      <c r="AA1182" s="125" t="str">
        <f t="shared" si="347"/>
        <v>ok</v>
      </c>
      <c r="AB1182" s="125" t="str">
        <f t="shared" si="348"/>
        <v>ok</v>
      </c>
      <c r="AC1182" s="125" t="str">
        <f t="shared" si="349"/>
        <v>ok</v>
      </c>
    </row>
    <row r="1183" spans="1:29" x14ac:dyDescent="0.2">
      <c r="A1183" s="132">
        <f t="shared" ref="A1183:A1246" si="351">+A1182+1</f>
        <v>1175</v>
      </c>
      <c r="B1183" s="6"/>
      <c r="C1183" s="3"/>
      <c r="D1183" s="3"/>
      <c r="E1183" s="3"/>
      <c r="F1183" s="5"/>
      <c r="G1183" s="5"/>
      <c r="H1183" s="2">
        <v>0</v>
      </c>
      <c r="I1183" s="1">
        <v>0</v>
      </c>
      <c r="J1183" s="1">
        <v>0</v>
      </c>
      <c r="K1183" s="127">
        <f t="shared" si="334"/>
        <v>0</v>
      </c>
      <c r="L1183" s="127">
        <f t="shared" si="338"/>
        <v>0</v>
      </c>
      <c r="M1183" s="127">
        <f t="shared" si="335"/>
        <v>0</v>
      </c>
      <c r="N1183" s="127">
        <f t="shared" si="339"/>
        <v>0</v>
      </c>
      <c r="O1183" s="127">
        <f t="shared" si="340"/>
        <v>0</v>
      </c>
      <c r="P1183" s="127">
        <f t="shared" si="341"/>
        <v>0</v>
      </c>
      <c r="Q1183" s="127">
        <f t="shared" si="342"/>
        <v>0</v>
      </c>
      <c r="R1183" s="1">
        <v>0</v>
      </c>
      <c r="S1183" s="127">
        <f t="shared" si="343"/>
        <v>0</v>
      </c>
      <c r="T1183" s="127">
        <f t="shared" si="336"/>
        <v>0</v>
      </c>
      <c r="U1183" s="127">
        <f t="shared" si="344"/>
        <v>0</v>
      </c>
      <c r="W1183" s="127">
        <f t="shared" si="345"/>
        <v>0</v>
      </c>
      <c r="X1183" s="125">
        <f t="shared" si="350"/>
        <v>0</v>
      </c>
      <c r="Y1183" s="125" t="str">
        <f t="shared" si="337"/>
        <v>ok</v>
      </c>
      <c r="Z1183" s="125" t="str">
        <f t="shared" si="346"/>
        <v>ok</v>
      </c>
      <c r="AA1183" s="125" t="str">
        <f t="shared" si="347"/>
        <v>ok</v>
      </c>
      <c r="AB1183" s="125" t="str">
        <f t="shared" si="348"/>
        <v>ok</v>
      </c>
      <c r="AC1183" s="125" t="str">
        <f t="shared" si="349"/>
        <v>ok</v>
      </c>
    </row>
    <row r="1184" spans="1:29" x14ac:dyDescent="0.2">
      <c r="A1184" s="132">
        <f t="shared" si="351"/>
        <v>1176</v>
      </c>
      <c r="B1184" s="6"/>
      <c r="C1184" s="3"/>
      <c r="D1184" s="3"/>
      <c r="E1184" s="3"/>
      <c r="F1184" s="5"/>
      <c r="G1184" s="5"/>
      <c r="H1184" s="2">
        <v>0</v>
      </c>
      <c r="I1184" s="1">
        <v>0</v>
      </c>
      <c r="J1184" s="1">
        <v>0</v>
      </c>
      <c r="K1184" s="127">
        <f t="shared" si="334"/>
        <v>0</v>
      </c>
      <c r="L1184" s="127">
        <f t="shared" si="338"/>
        <v>0</v>
      </c>
      <c r="M1184" s="127">
        <f t="shared" si="335"/>
        <v>0</v>
      </c>
      <c r="N1184" s="127">
        <f t="shared" si="339"/>
        <v>0</v>
      </c>
      <c r="O1184" s="127">
        <f t="shared" si="340"/>
        <v>0</v>
      </c>
      <c r="P1184" s="127">
        <f t="shared" si="341"/>
        <v>0</v>
      </c>
      <c r="Q1184" s="127">
        <f t="shared" si="342"/>
        <v>0</v>
      </c>
      <c r="R1184" s="1">
        <v>0</v>
      </c>
      <c r="S1184" s="127">
        <f t="shared" si="343"/>
        <v>0</v>
      </c>
      <c r="T1184" s="127">
        <f t="shared" si="336"/>
        <v>0</v>
      </c>
      <c r="U1184" s="127">
        <f t="shared" si="344"/>
        <v>0</v>
      </c>
      <c r="W1184" s="127">
        <f t="shared" si="345"/>
        <v>0</v>
      </c>
      <c r="X1184" s="125">
        <f t="shared" si="350"/>
        <v>0</v>
      </c>
      <c r="Y1184" s="125" t="str">
        <f t="shared" si="337"/>
        <v>ok</v>
      </c>
      <c r="Z1184" s="125" t="str">
        <f t="shared" si="346"/>
        <v>ok</v>
      </c>
      <c r="AA1184" s="125" t="str">
        <f t="shared" si="347"/>
        <v>ok</v>
      </c>
      <c r="AB1184" s="125" t="str">
        <f t="shared" si="348"/>
        <v>ok</v>
      </c>
      <c r="AC1184" s="125" t="str">
        <f t="shared" si="349"/>
        <v>ok</v>
      </c>
    </row>
    <row r="1185" spans="1:29" x14ac:dyDescent="0.2">
      <c r="A1185" s="132">
        <f t="shared" si="351"/>
        <v>1177</v>
      </c>
      <c r="B1185" s="6"/>
      <c r="C1185" s="3"/>
      <c r="D1185" s="3"/>
      <c r="E1185" s="3"/>
      <c r="F1185" s="5"/>
      <c r="G1185" s="5"/>
      <c r="H1185" s="2">
        <v>0</v>
      </c>
      <c r="I1185" s="1">
        <v>0</v>
      </c>
      <c r="J1185" s="1">
        <v>0</v>
      </c>
      <c r="K1185" s="127">
        <f t="shared" si="334"/>
        <v>0</v>
      </c>
      <c r="L1185" s="127">
        <f t="shared" si="338"/>
        <v>0</v>
      </c>
      <c r="M1185" s="127">
        <f t="shared" si="335"/>
        <v>0</v>
      </c>
      <c r="N1185" s="127">
        <f t="shared" si="339"/>
        <v>0</v>
      </c>
      <c r="O1185" s="127">
        <f t="shared" si="340"/>
        <v>0</v>
      </c>
      <c r="P1185" s="127">
        <f t="shared" si="341"/>
        <v>0</v>
      </c>
      <c r="Q1185" s="127">
        <f t="shared" si="342"/>
        <v>0</v>
      </c>
      <c r="R1185" s="1">
        <v>0</v>
      </c>
      <c r="S1185" s="127">
        <f t="shared" si="343"/>
        <v>0</v>
      </c>
      <c r="T1185" s="127">
        <f t="shared" si="336"/>
        <v>0</v>
      </c>
      <c r="U1185" s="127">
        <f t="shared" si="344"/>
        <v>0</v>
      </c>
      <c r="W1185" s="127">
        <f t="shared" si="345"/>
        <v>0</v>
      </c>
      <c r="X1185" s="125">
        <f t="shared" si="350"/>
        <v>0</v>
      </c>
      <c r="Y1185" s="125" t="str">
        <f t="shared" si="337"/>
        <v>ok</v>
      </c>
      <c r="Z1185" s="125" t="str">
        <f t="shared" si="346"/>
        <v>ok</v>
      </c>
      <c r="AA1185" s="125" t="str">
        <f t="shared" si="347"/>
        <v>ok</v>
      </c>
      <c r="AB1185" s="125" t="str">
        <f t="shared" si="348"/>
        <v>ok</v>
      </c>
      <c r="AC1185" s="125" t="str">
        <f t="shared" si="349"/>
        <v>ok</v>
      </c>
    </row>
    <row r="1186" spans="1:29" x14ac:dyDescent="0.2">
      <c r="A1186" s="132">
        <f t="shared" si="351"/>
        <v>1178</v>
      </c>
      <c r="B1186" s="6"/>
      <c r="C1186" s="3"/>
      <c r="D1186" s="3"/>
      <c r="E1186" s="3"/>
      <c r="F1186" s="5"/>
      <c r="G1186" s="5"/>
      <c r="H1186" s="2">
        <v>0</v>
      </c>
      <c r="I1186" s="1">
        <v>0</v>
      </c>
      <c r="J1186" s="1">
        <v>0</v>
      </c>
      <c r="K1186" s="127">
        <f t="shared" si="334"/>
        <v>0</v>
      </c>
      <c r="L1186" s="127">
        <f t="shared" si="338"/>
        <v>0</v>
      </c>
      <c r="M1186" s="127">
        <f t="shared" si="335"/>
        <v>0</v>
      </c>
      <c r="N1186" s="127">
        <f t="shared" si="339"/>
        <v>0</v>
      </c>
      <c r="O1186" s="127">
        <f t="shared" si="340"/>
        <v>0</v>
      </c>
      <c r="P1186" s="127">
        <f t="shared" si="341"/>
        <v>0</v>
      </c>
      <c r="Q1186" s="127">
        <f t="shared" si="342"/>
        <v>0</v>
      </c>
      <c r="R1186" s="1">
        <v>0</v>
      </c>
      <c r="S1186" s="127">
        <f t="shared" si="343"/>
        <v>0</v>
      </c>
      <c r="T1186" s="127">
        <f t="shared" si="336"/>
        <v>0</v>
      </c>
      <c r="U1186" s="127">
        <f t="shared" si="344"/>
        <v>0</v>
      </c>
      <c r="W1186" s="127">
        <f t="shared" si="345"/>
        <v>0</v>
      </c>
      <c r="X1186" s="125">
        <f t="shared" si="350"/>
        <v>0</v>
      </c>
      <c r="Y1186" s="125" t="str">
        <f t="shared" si="337"/>
        <v>ok</v>
      </c>
      <c r="Z1186" s="125" t="str">
        <f t="shared" si="346"/>
        <v>ok</v>
      </c>
      <c r="AA1186" s="125" t="str">
        <f t="shared" si="347"/>
        <v>ok</v>
      </c>
      <c r="AB1186" s="125" t="str">
        <f t="shared" si="348"/>
        <v>ok</v>
      </c>
      <c r="AC1186" s="125" t="str">
        <f t="shared" si="349"/>
        <v>ok</v>
      </c>
    </row>
    <row r="1187" spans="1:29" x14ac:dyDescent="0.2">
      <c r="A1187" s="132">
        <f t="shared" si="351"/>
        <v>1179</v>
      </c>
      <c r="B1187" s="6"/>
      <c r="C1187" s="3"/>
      <c r="D1187" s="3"/>
      <c r="E1187" s="3"/>
      <c r="F1187" s="5"/>
      <c r="G1187" s="5"/>
      <c r="H1187" s="2">
        <v>0</v>
      </c>
      <c r="I1187" s="1">
        <v>0</v>
      </c>
      <c r="J1187" s="1">
        <v>0</v>
      </c>
      <c r="K1187" s="127">
        <f t="shared" si="334"/>
        <v>0</v>
      </c>
      <c r="L1187" s="127">
        <f t="shared" si="338"/>
        <v>0</v>
      </c>
      <c r="M1187" s="127">
        <f t="shared" si="335"/>
        <v>0</v>
      </c>
      <c r="N1187" s="127">
        <f t="shared" si="339"/>
        <v>0</v>
      </c>
      <c r="O1187" s="127">
        <f t="shared" si="340"/>
        <v>0</v>
      </c>
      <c r="P1187" s="127">
        <f t="shared" si="341"/>
        <v>0</v>
      </c>
      <c r="Q1187" s="127">
        <f t="shared" si="342"/>
        <v>0</v>
      </c>
      <c r="R1187" s="1">
        <v>0</v>
      </c>
      <c r="S1187" s="127">
        <f t="shared" si="343"/>
        <v>0</v>
      </c>
      <c r="T1187" s="127">
        <f t="shared" si="336"/>
        <v>0</v>
      </c>
      <c r="U1187" s="127">
        <f t="shared" si="344"/>
        <v>0</v>
      </c>
      <c r="W1187" s="127">
        <f t="shared" si="345"/>
        <v>0</v>
      </c>
      <c r="X1187" s="125">
        <f t="shared" si="350"/>
        <v>0</v>
      </c>
      <c r="Y1187" s="125" t="str">
        <f t="shared" si="337"/>
        <v>ok</v>
      </c>
      <c r="Z1187" s="125" t="str">
        <f t="shared" si="346"/>
        <v>ok</v>
      </c>
      <c r="AA1187" s="125" t="str">
        <f t="shared" si="347"/>
        <v>ok</v>
      </c>
      <c r="AB1187" s="125" t="str">
        <f t="shared" si="348"/>
        <v>ok</v>
      </c>
      <c r="AC1187" s="125" t="str">
        <f t="shared" si="349"/>
        <v>ok</v>
      </c>
    </row>
    <row r="1188" spans="1:29" x14ac:dyDescent="0.2">
      <c r="A1188" s="132">
        <f t="shared" si="351"/>
        <v>1180</v>
      </c>
      <c r="B1188" s="6"/>
      <c r="C1188" s="3"/>
      <c r="D1188" s="3"/>
      <c r="E1188" s="3"/>
      <c r="F1188" s="5"/>
      <c r="G1188" s="5"/>
      <c r="H1188" s="2">
        <v>0</v>
      </c>
      <c r="I1188" s="1">
        <v>0</v>
      </c>
      <c r="J1188" s="1">
        <v>0</v>
      </c>
      <c r="K1188" s="127">
        <f t="shared" si="334"/>
        <v>0</v>
      </c>
      <c r="L1188" s="127">
        <f t="shared" si="338"/>
        <v>0</v>
      </c>
      <c r="M1188" s="127">
        <f t="shared" si="335"/>
        <v>0</v>
      </c>
      <c r="N1188" s="127">
        <f t="shared" si="339"/>
        <v>0</v>
      </c>
      <c r="O1188" s="127">
        <f t="shared" si="340"/>
        <v>0</v>
      </c>
      <c r="P1188" s="127">
        <f t="shared" si="341"/>
        <v>0</v>
      </c>
      <c r="Q1188" s="127">
        <f t="shared" si="342"/>
        <v>0</v>
      </c>
      <c r="R1188" s="1">
        <v>0</v>
      </c>
      <c r="S1188" s="127">
        <f t="shared" si="343"/>
        <v>0</v>
      </c>
      <c r="T1188" s="127">
        <f t="shared" si="336"/>
        <v>0</v>
      </c>
      <c r="U1188" s="127">
        <f t="shared" si="344"/>
        <v>0</v>
      </c>
      <c r="W1188" s="127">
        <f t="shared" si="345"/>
        <v>0</v>
      </c>
      <c r="X1188" s="125">
        <f t="shared" si="350"/>
        <v>0</v>
      </c>
      <c r="Y1188" s="125" t="str">
        <f t="shared" si="337"/>
        <v>ok</v>
      </c>
      <c r="Z1188" s="125" t="str">
        <f t="shared" si="346"/>
        <v>ok</v>
      </c>
      <c r="AA1188" s="125" t="str">
        <f t="shared" si="347"/>
        <v>ok</v>
      </c>
      <c r="AB1188" s="125" t="str">
        <f t="shared" si="348"/>
        <v>ok</v>
      </c>
      <c r="AC1188" s="125" t="str">
        <f t="shared" si="349"/>
        <v>ok</v>
      </c>
    </row>
    <row r="1189" spans="1:29" x14ac:dyDescent="0.2">
      <c r="A1189" s="132">
        <f t="shared" si="351"/>
        <v>1181</v>
      </c>
      <c r="B1189" s="6"/>
      <c r="C1189" s="3"/>
      <c r="D1189" s="3"/>
      <c r="E1189" s="3"/>
      <c r="F1189" s="5"/>
      <c r="G1189" s="5"/>
      <c r="H1189" s="2">
        <v>0</v>
      </c>
      <c r="I1189" s="1">
        <v>0</v>
      </c>
      <c r="J1189" s="1">
        <v>0</v>
      </c>
      <c r="K1189" s="127">
        <f t="shared" si="334"/>
        <v>0</v>
      </c>
      <c r="L1189" s="127">
        <f t="shared" si="338"/>
        <v>0</v>
      </c>
      <c r="M1189" s="127">
        <f t="shared" si="335"/>
        <v>0</v>
      </c>
      <c r="N1189" s="127">
        <f t="shared" si="339"/>
        <v>0</v>
      </c>
      <c r="O1189" s="127">
        <f t="shared" si="340"/>
        <v>0</v>
      </c>
      <c r="P1189" s="127">
        <f t="shared" si="341"/>
        <v>0</v>
      </c>
      <c r="Q1189" s="127">
        <f t="shared" si="342"/>
        <v>0</v>
      </c>
      <c r="R1189" s="1">
        <v>0</v>
      </c>
      <c r="S1189" s="127">
        <f t="shared" si="343"/>
        <v>0</v>
      </c>
      <c r="T1189" s="127">
        <f t="shared" si="336"/>
        <v>0</v>
      </c>
      <c r="U1189" s="127">
        <f t="shared" si="344"/>
        <v>0</v>
      </c>
      <c r="W1189" s="127">
        <f t="shared" si="345"/>
        <v>0</v>
      </c>
      <c r="X1189" s="125">
        <f t="shared" si="350"/>
        <v>0</v>
      </c>
      <c r="Y1189" s="125" t="str">
        <f t="shared" si="337"/>
        <v>ok</v>
      </c>
      <c r="Z1189" s="125" t="str">
        <f t="shared" si="346"/>
        <v>ok</v>
      </c>
      <c r="AA1189" s="125" t="str">
        <f t="shared" si="347"/>
        <v>ok</v>
      </c>
      <c r="AB1189" s="125" t="str">
        <f t="shared" si="348"/>
        <v>ok</v>
      </c>
      <c r="AC1189" s="125" t="str">
        <f t="shared" si="349"/>
        <v>ok</v>
      </c>
    </row>
    <row r="1190" spans="1:29" x14ac:dyDescent="0.2">
      <c r="A1190" s="132">
        <f t="shared" si="351"/>
        <v>1182</v>
      </c>
      <c r="B1190" s="6"/>
      <c r="C1190" s="3"/>
      <c r="D1190" s="3"/>
      <c r="E1190" s="3"/>
      <c r="F1190" s="5"/>
      <c r="G1190" s="5"/>
      <c r="H1190" s="2">
        <v>0</v>
      </c>
      <c r="I1190" s="1">
        <v>0</v>
      </c>
      <c r="J1190" s="1">
        <v>0</v>
      </c>
      <c r="K1190" s="127">
        <f t="shared" si="334"/>
        <v>0</v>
      </c>
      <c r="L1190" s="127">
        <f t="shared" si="338"/>
        <v>0</v>
      </c>
      <c r="M1190" s="127">
        <f t="shared" si="335"/>
        <v>0</v>
      </c>
      <c r="N1190" s="127">
        <f t="shared" si="339"/>
        <v>0</v>
      </c>
      <c r="O1190" s="127">
        <f t="shared" si="340"/>
        <v>0</v>
      </c>
      <c r="P1190" s="127">
        <f t="shared" si="341"/>
        <v>0</v>
      </c>
      <c r="Q1190" s="127">
        <f t="shared" si="342"/>
        <v>0</v>
      </c>
      <c r="R1190" s="1">
        <v>0</v>
      </c>
      <c r="S1190" s="127">
        <f t="shared" si="343"/>
        <v>0</v>
      </c>
      <c r="T1190" s="127">
        <f t="shared" si="336"/>
        <v>0</v>
      </c>
      <c r="U1190" s="127">
        <f t="shared" si="344"/>
        <v>0</v>
      </c>
      <c r="W1190" s="127">
        <f t="shared" si="345"/>
        <v>0</v>
      </c>
      <c r="X1190" s="125">
        <f t="shared" si="350"/>
        <v>0</v>
      </c>
      <c r="Y1190" s="125" t="str">
        <f t="shared" si="337"/>
        <v>ok</v>
      </c>
      <c r="Z1190" s="125" t="str">
        <f t="shared" si="346"/>
        <v>ok</v>
      </c>
      <c r="AA1190" s="125" t="str">
        <f t="shared" si="347"/>
        <v>ok</v>
      </c>
      <c r="AB1190" s="125" t="str">
        <f t="shared" si="348"/>
        <v>ok</v>
      </c>
      <c r="AC1190" s="125" t="str">
        <f t="shared" si="349"/>
        <v>ok</v>
      </c>
    </row>
    <row r="1191" spans="1:29" x14ac:dyDescent="0.2">
      <c r="A1191" s="132">
        <f t="shared" si="351"/>
        <v>1183</v>
      </c>
      <c r="B1191" s="6"/>
      <c r="C1191" s="3"/>
      <c r="D1191" s="3"/>
      <c r="E1191" s="3"/>
      <c r="F1191" s="5"/>
      <c r="G1191" s="5"/>
      <c r="H1191" s="2">
        <v>0</v>
      </c>
      <c r="I1191" s="1">
        <v>0</v>
      </c>
      <c r="J1191" s="1">
        <v>0</v>
      </c>
      <c r="K1191" s="127">
        <f t="shared" si="334"/>
        <v>0</v>
      </c>
      <c r="L1191" s="127">
        <f t="shared" si="338"/>
        <v>0</v>
      </c>
      <c r="M1191" s="127">
        <f t="shared" si="335"/>
        <v>0</v>
      </c>
      <c r="N1191" s="127">
        <f t="shared" si="339"/>
        <v>0</v>
      </c>
      <c r="O1191" s="127">
        <f t="shared" si="340"/>
        <v>0</v>
      </c>
      <c r="P1191" s="127">
        <f t="shared" si="341"/>
        <v>0</v>
      </c>
      <c r="Q1191" s="127">
        <f t="shared" si="342"/>
        <v>0</v>
      </c>
      <c r="R1191" s="1">
        <v>0</v>
      </c>
      <c r="S1191" s="127">
        <f t="shared" si="343"/>
        <v>0</v>
      </c>
      <c r="T1191" s="127">
        <f t="shared" si="336"/>
        <v>0</v>
      </c>
      <c r="U1191" s="127">
        <f t="shared" si="344"/>
        <v>0</v>
      </c>
      <c r="W1191" s="127">
        <f t="shared" si="345"/>
        <v>0</v>
      </c>
      <c r="X1191" s="125">
        <f t="shared" si="350"/>
        <v>0</v>
      </c>
      <c r="Y1191" s="125" t="str">
        <f t="shared" si="337"/>
        <v>ok</v>
      </c>
      <c r="Z1191" s="125" t="str">
        <f t="shared" si="346"/>
        <v>ok</v>
      </c>
      <c r="AA1191" s="125" t="str">
        <f t="shared" si="347"/>
        <v>ok</v>
      </c>
      <c r="AB1191" s="125" t="str">
        <f t="shared" si="348"/>
        <v>ok</v>
      </c>
      <c r="AC1191" s="125" t="str">
        <f t="shared" si="349"/>
        <v>ok</v>
      </c>
    </row>
    <row r="1192" spans="1:29" x14ac:dyDescent="0.2">
      <c r="A1192" s="132">
        <f t="shared" si="351"/>
        <v>1184</v>
      </c>
      <c r="B1192" s="6"/>
      <c r="C1192" s="3"/>
      <c r="D1192" s="3"/>
      <c r="E1192" s="3"/>
      <c r="F1192" s="5"/>
      <c r="G1192" s="5"/>
      <c r="H1192" s="2">
        <v>0</v>
      </c>
      <c r="I1192" s="1">
        <v>0</v>
      </c>
      <c r="J1192" s="1">
        <v>0</v>
      </c>
      <c r="K1192" s="127">
        <f t="shared" si="334"/>
        <v>0</v>
      </c>
      <c r="L1192" s="127">
        <f t="shared" si="338"/>
        <v>0</v>
      </c>
      <c r="M1192" s="127">
        <f t="shared" si="335"/>
        <v>0</v>
      </c>
      <c r="N1192" s="127">
        <f t="shared" si="339"/>
        <v>0</v>
      </c>
      <c r="O1192" s="127">
        <f t="shared" si="340"/>
        <v>0</v>
      </c>
      <c r="P1192" s="127">
        <f t="shared" si="341"/>
        <v>0</v>
      </c>
      <c r="Q1192" s="127">
        <f t="shared" si="342"/>
        <v>0</v>
      </c>
      <c r="R1192" s="1">
        <v>0</v>
      </c>
      <c r="S1192" s="127">
        <f t="shared" si="343"/>
        <v>0</v>
      </c>
      <c r="T1192" s="127">
        <f t="shared" si="336"/>
        <v>0</v>
      </c>
      <c r="U1192" s="127">
        <f t="shared" si="344"/>
        <v>0</v>
      </c>
      <c r="W1192" s="127">
        <f t="shared" si="345"/>
        <v>0</v>
      </c>
      <c r="X1192" s="125">
        <f t="shared" si="350"/>
        <v>0</v>
      </c>
      <c r="Y1192" s="125" t="str">
        <f t="shared" si="337"/>
        <v>ok</v>
      </c>
      <c r="Z1192" s="125" t="str">
        <f t="shared" si="346"/>
        <v>ok</v>
      </c>
      <c r="AA1192" s="125" t="str">
        <f t="shared" si="347"/>
        <v>ok</v>
      </c>
      <c r="AB1192" s="125" t="str">
        <f t="shared" si="348"/>
        <v>ok</v>
      </c>
      <c r="AC1192" s="125" t="str">
        <f t="shared" si="349"/>
        <v>ok</v>
      </c>
    </row>
    <row r="1193" spans="1:29" x14ac:dyDescent="0.2">
      <c r="A1193" s="132">
        <f t="shared" si="351"/>
        <v>1185</v>
      </c>
      <c r="B1193" s="6"/>
      <c r="C1193" s="3"/>
      <c r="D1193" s="3"/>
      <c r="E1193" s="3"/>
      <c r="F1193" s="5"/>
      <c r="G1193" s="5"/>
      <c r="H1193" s="2">
        <v>0</v>
      </c>
      <c r="I1193" s="1">
        <v>0</v>
      </c>
      <c r="J1193" s="1">
        <v>0</v>
      </c>
      <c r="K1193" s="127">
        <f t="shared" si="334"/>
        <v>0</v>
      </c>
      <c r="L1193" s="127">
        <f t="shared" si="338"/>
        <v>0</v>
      </c>
      <c r="M1193" s="127">
        <f t="shared" si="335"/>
        <v>0</v>
      </c>
      <c r="N1193" s="127">
        <f t="shared" si="339"/>
        <v>0</v>
      </c>
      <c r="O1193" s="127">
        <f t="shared" si="340"/>
        <v>0</v>
      </c>
      <c r="P1193" s="127">
        <f t="shared" si="341"/>
        <v>0</v>
      </c>
      <c r="Q1193" s="127">
        <f t="shared" si="342"/>
        <v>0</v>
      </c>
      <c r="R1193" s="1">
        <v>0</v>
      </c>
      <c r="S1193" s="127">
        <f t="shared" si="343"/>
        <v>0</v>
      </c>
      <c r="T1193" s="127">
        <f t="shared" si="336"/>
        <v>0</v>
      </c>
      <c r="U1193" s="127">
        <f t="shared" si="344"/>
        <v>0</v>
      </c>
      <c r="W1193" s="127">
        <f t="shared" si="345"/>
        <v>0</v>
      </c>
      <c r="X1193" s="125">
        <f t="shared" si="350"/>
        <v>0</v>
      </c>
      <c r="Y1193" s="125" t="str">
        <f t="shared" si="337"/>
        <v>ok</v>
      </c>
      <c r="Z1193" s="125" t="str">
        <f t="shared" si="346"/>
        <v>ok</v>
      </c>
      <c r="AA1193" s="125" t="str">
        <f t="shared" si="347"/>
        <v>ok</v>
      </c>
      <c r="AB1193" s="125" t="str">
        <f t="shared" si="348"/>
        <v>ok</v>
      </c>
      <c r="AC1193" s="125" t="str">
        <f t="shared" si="349"/>
        <v>ok</v>
      </c>
    </row>
    <row r="1194" spans="1:29" x14ac:dyDescent="0.2">
      <c r="A1194" s="132">
        <f t="shared" si="351"/>
        <v>1186</v>
      </c>
      <c r="B1194" s="6"/>
      <c r="C1194" s="3"/>
      <c r="D1194" s="3"/>
      <c r="E1194" s="3"/>
      <c r="F1194" s="5"/>
      <c r="G1194" s="5"/>
      <c r="H1194" s="2">
        <v>0</v>
      </c>
      <c r="I1194" s="1">
        <v>0</v>
      </c>
      <c r="J1194" s="1">
        <v>0</v>
      </c>
      <c r="K1194" s="127">
        <f t="shared" si="334"/>
        <v>0</v>
      </c>
      <c r="L1194" s="127">
        <f t="shared" si="338"/>
        <v>0</v>
      </c>
      <c r="M1194" s="127">
        <f t="shared" si="335"/>
        <v>0</v>
      </c>
      <c r="N1194" s="127">
        <f t="shared" si="339"/>
        <v>0</v>
      </c>
      <c r="O1194" s="127">
        <f t="shared" si="340"/>
        <v>0</v>
      </c>
      <c r="P1194" s="127">
        <f t="shared" si="341"/>
        <v>0</v>
      </c>
      <c r="Q1194" s="127">
        <f t="shared" si="342"/>
        <v>0</v>
      </c>
      <c r="R1194" s="1">
        <v>0</v>
      </c>
      <c r="S1194" s="127">
        <f t="shared" si="343"/>
        <v>0</v>
      </c>
      <c r="T1194" s="127">
        <f t="shared" si="336"/>
        <v>0</v>
      </c>
      <c r="U1194" s="127">
        <f t="shared" si="344"/>
        <v>0</v>
      </c>
      <c r="W1194" s="127">
        <f t="shared" si="345"/>
        <v>0</v>
      </c>
      <c r="X1194" s="125">
        <f t="shared" si="350"/>
        <v>0</v>
      </c>
      <c r="Y1194" s="125" t="str">
        <f t="shared" si="337"/>
        <v>ok</v>
      </c>
      <c r="Z1194" s="125" t="str">
        <f t="shared" si="346"/>
        <v>ok</v>
      </c>
      <c r="AA1194" s="125" t="str">
        <f t="shared" si="347"/>
        <v>ok</v>
      </c>
      <c r="AB1194" s="125" t="str">
        <f t="shared" si="348"/>
        <v>ok</v>
      </c>
      <c r="AC1194" s="125" t="str">
        <f t="shared" si="349"/>
        <v>ok</v>
      </c>
    </row>
    <row r="1195" spans="1:29" x14ac:dyDescent="0.2">
      <c r="A1195" s="132">
        <f t="shared" si="351"/>
        <v>1187</v>
      </c>
      <c r="B1195" s="6"/>
      <c r="C1195" s="3"/>
      <c r="D1195" s="3"/>
      <c r="E1195" s="3"/>
      <c r="F1195" s="5"/>
      <c r="G1195" s="5"/>
      <c r="H1195" s="2">
        <v>0</v>
      </c>
      <c r="I1195" s="1">
        <v>0</v>
      </c>
      <c r="J1195" s="1">
        <v>0</v>
      </c>
      <c r="K1195" s="127">
        <f t="shared" si="334"/>
        <v>0</v>
      </c>
      <c r="L1195" s="127">
        <f t="shared" si="338"/>
        <v>0</v>
      </c>
      <c r="M1195" s="127">
        <f t="shared" si="335"/>
        <v>0</v>
      </c>
      <c r="N1195" s="127">
        <f t="shared" si="339"/>
        <v>0</v>
      </c>
      <c r="O1195" s="127">
        <f t="shared" si="340"/>
        <v>0</v>
      </c>
      <c r="P1195" s="127">
        <f t="shared" si="341"/>
        <v>0</v>
      </c>
      <c r="Q1195" s="127">
        <f t="shared" si="342"/>
        <v>0</v>
      </c>
      <c r="R1195" s="1">
        <v>0</v>
      </c>
      <c r="S1195" s="127">
        <f t="shared" si="343"/>
        <v>0</v>
      </c>
      <c r="T1195" s="127">
        <f t="shared" si="336"/>
        <v>0</v>
      </c>
      <c r="U1195" s="127">
        <f t="shared" si="344"/>
        <v>0</v>
      </c>
      <c r="W1195" s="127">
        <f t="shared" si="345"/>
        <v>0</v>
      </c>
      <c r="X1195" s="125">
        <f t="shared" si="350"/>
        <v>0</v>
      </c>
      <c r="Y1195" s="125" t="str">
        <f t="shared" si="337"/>
        <v>ok</v>
      </c>
      <c r="Z1195" s="125" t="str">
        <f t="shared" si="346"/>
        <v>ok</v>
      </c>
      <c r="AA1195" s="125" t="str">
        <f t="shared" si="347"/>
        <v>ok</v>
      </c>
      <c r="AB1195" s="125" t="str">
        <f t="shared" si="348"/>
        <v>ok</v>
      </c>
      <c r="AC1195" s="125" t="str">
        <f t="shared" si="349"/>
        <v>ok</v>
      </c>
    </row>
    <row r="1196" spans="1:29" x14ac:dyDescent="0.2">
      <c r="A1196" s="132">
        <f t="shared" si="351"/>
        <v>1188</v>
      </c>
      <c r="B1196" s="6"/>
      <c r="C1196" s="3"/>
      <c r="D1196" s="3"/>
      <c r="E1196" s="3"/>
      <c r="F1196" s="5"/>
      <c r="G1196" s="5"/>
      <c r="H1196" s="2">
        <v>0</v>
      </c>
      <c r="I1196" s="1">
        <v>0</v>
      </c>
      <c r="J1196" s="1">
        <v>0</v>
      </c>
      <c r="K1196" s="127">
        <f t="shared" si="334"/>
        <v>0</v>
      </c>
      <c r="L1196" s="127">
        <f t="shared" si="338"/>
        <v>0</v>
      </c>
      <c r="M1196" s="127">
        <f t="shared" si="335"/>
        <v>0</v>
      </c>
      <c r="N1196" s="127">
        <f t="shared" si="339"/>
        <v>0</v>
      </c>
      <c r="O1196" s="127">
        <f t="shared" si="340"/>
        <v>0</v>
      </c>
      <c r="P1196" s="127">
        <f t="shared" si="341"/>
        <v>0</v>
      </c>
      <c r="Q1196" s="127">
        <f t="shared" si="342"/>
        <v>0</v>
      </c>
      <c r="R1196" s="1">
        <v>0</v>
      </c>
      <c r="S1196" s="127">
        <f t="shared" si="343"/>
        <v>0</v>
      </c>
      <c r="T1196" s="127">
        <f t="shared" si="336"/>
        <v>0</v>
      </c>
      <c r="U1196" s="127">
        <f t="shared" si="344"/>
        <v>0</v>
      </c>
      <c r="W1196" s="127">
        <f t="shared" si="345"/>
        <v>0</v>
      </c>
      <c r="X1196" s="125">
        <f t="shared" si="350"/>
        <v>0</v>
      </c>
      <c r="Y1196" s="125" t="str">
        <f t="shared" si="337"/>
        <v>ok</v>
      </c>
      <c r="Z1196" s="125" t="str">
        <f t="shared" si="346"/>
        <v>ok</v>
      </c>
      <c r="AA1196" s="125" t="str">
        <f t="shared" si="347"/>
        <v>ok</v>
      </c>
      <c r="AB1196" s="125" t="str">
        <f t="shared" si="348"/>
        <v>ok</v>
      </c>
      <c r="AC1196" s="125" t="str">
        <f t="shared" si="349"/>
        <v>ok</v>
      </c>
    </row>
    <row r="1197" spans="1:29" x14ac:dyDescent="0.2">
      <c r="A1197" s="132">
        <f t="shared" si="351"/>
        <v>1189</v>
      </c>
      <c r="B1197" s="6"/>
      <c r="C1197" s="3"/>
      <c r="D1197" s="3"/>
      <c r="E1197" s="3"/>
      <c r="F1197" s="5"/>
      <c r="G1197" s="5"/>
      <c r="H1197" s="2">
        <v>0</v>
      </c>
      <c r="I1197" s="1">
        <v>0</v>
      </c>
      <c r="J1197" s="1">
        <v>0</v>
      </c>
      <c r="K1197" s="127">
        <f t="shared" si="334"/>
        <v>0</v>
      </c>
      <c r="L1197" s="127">
        <f t="shared" si="338"/>
        <v>0</v>
      </c>
      <c r="M1197" s="127">
        <f t="shared" si="335"/>
        <v>0</v>
      </c>
      <c r="N1197" s="127">
        <f t="shared" si="339"/>
        <v>0</v>
      </c>
      <c r="O1197" s="127">
        <f t="shared" si="340"/>
        <v>0</v>
      </c>
      <c r="P1197" s="127">
        <f t="shared" si="341"/>
        <v>0</v>
      </c>
      <c r="Q1197" s="127">
        <f t="shared" si="342"/>
        <v>0</v>
      </c>
      <c r="R1197" s="1">
        <v>0</v>
      </c>
      <c r="S1197" s="127">
        <f t="shared" si="343"/>
        <v>0</v>
      </c>
      <c r="T1197" s="127">
        <f t="shared" si="336"/>
        <v>0</v>
      </c>
      <c r="U1197" s="127">
        <f t="shared" si="344"/>
        <v>0</v>
      </c>
      <c r="W1197" s="127">
        <f t="shared" si="345"/>
        <v>0</v>
      </c>
      <c r="X1197" s="125">
        <f t="shared" si="350"/>
        <v>0</v>
      </c>
      <c r="Y1197" s="125" t="str">
        <f t="shared" si="337"/>
        <v>ok</v>
      </c>
      <c r="Z1197" s="125" t="str">
        <f t="shared" si="346"/>
        <v>ok</v>
      </c>
      <c r="AA1197" s="125" t="str">
        <f t="shared" si="347"/>
        <v>ok</v>
      </c>
      <c r="AB1197" s="125" t="str">
        <f t="shared" si="348"/>
        <v>ok</v>
      </c>
      <c r="AC1197" s="125" t="str">
        <f t="shared" si="349"/>
        <v>ok</v>
      </c>
    </row>
    <row r="1198" spans="1:29" x14ac:dyDescent="0.2">
      <c r="A1198" s="132">
        <f t="shared" si="351"/>
        <v>1190</v>
      </c>
      <c r="B1198" s="6"/>
      <c r="C1198" s="3"/>
      <c r="D1198" s="3"/>
      <c r="E1198" s="3"/>
      <c r="F1198" s="5"/>
      <c r="G1198" s="5"/>
      <c r="H1198" s="2">
        <v>0</v>
      </c>
      <c r="I1198" s="1">
        <v>0</v>
      </c>
      <c r="J1198" s="1">
        <v>0</v>
      </c>
      <c r="K1198" s="127">
        <f t="shared" si="334"/>
        <v>0</v>
      </c>
      <c r="L1198" s="127">
        <f t="shared" si="338"/>
        <v>0</v>
      </c>
      <c r="M1198" s="127">
        <f t="shared" si="335"/>
        <v>0</v>
      </c>
      <c r="N1198" s="127">
        <f t="shared" si="339"/>
        <v>0</v>
      </c>
      <c r="O1198" s="127">
        <f t="shared" si="340"/>
        <v>0</v>
      </c>
      <c r="P1198" s="127">
        <f t="shared" si="341"/>
        <v>0</v>
      </c>
      <c r="Q1198" s="127">
        <f t="shared" si="342"/>
        <v>0</v>
      </c>
      <c r="R1198" s="1">
        <v>0</v>
      </c>
      <c r="S1198" s="127">
        <f t="shared" si="343"/>
        <v>0</v>
      </c>
      <c r="T1198" s="127">
        <f t="shared" si="336"/>
        <v>0</v>
      </c>
      <c r="U1198" s="127">
        <f t="shared" si="344"/>
        <v>0</v>
      </c>
      <c r="W1198" s="127">
        <f t="shared" si="345"/>
        <v>0</v>
      </c>
      <c r="X1198" s="125">
        <f t="shared" si="350"/>
        <v>0</v>
      </c>
      <c r="Y1198" s="125" t="str">
        <f t="shared" si="337"/>
        <v>ok</v>
      </c>
      <c r="Z1198" s="125" t="str">
        <f t="shared" si="346"/>
        <v>ok</v>
      </c>
      <c r="AA1198" s="125" t="str">
        <f t="shared" si="347"/>
        <v>ok</v>
      </c>
      <c r="AB1198" s="125" t="str">
        <f t="shared" si="348"/>
        <v>ok</v>
      </c>
      <c r="AC1198" s="125" t="str">
        <f t="shared" si="349"/>
        <v>ok</v>
      </c>
    </row>
    <row r="1199" spans="1:29" x14ac:dyDescent="0.2">
      <c r="A1199" s="132">
        <f t="shared" si="351"/>
        <v>1191</v>
      </c>
      <c r="B1199" s="6"/>
      <c r="C1199" s="3"/>
      <c r="D1199" s="3"/>
      <c r="E1199" s="3"/>
      <c r="F1199" s="5"/>
      <c r="G1199" s="5"/>
      <c r="H1199" s="2">
        <v>0</v>
      </c>
      <c r="I1199" s="1">
        <v>0</v>
      </c>
      <c r="J1199" s="1">
        <v>0</v>
      </c>
      <c r="K1199" s="127">
        <f t="shared" si="334"/>
        <v>0</v>
      </c>
      <c r="L1199" s="127">
        <f t="shared" si="338"/>
        <v>0</v>
      </c>
      <c r="M1199" s="127">
        <f t="shared" si="335"/>
        <v>0</v>
      </c>
      <c r="N1199" s="127">
        <f t="shared" si="339"/>
        <v>0</v>
      </c>
      <c r="O1199" s="127">
        <f t="shared" si="340"/>
        <v>0</v>
      </c>
      <c r="P1199" s="127">
        <f t="shared" si="341"/>
        <v>0</v>
      </c>
      <c r="Q1199" s="127">
        <f t="shared" si="342"/>
        <v>0</v>
      </c>
      <c r="R1199" s="1">
        <v>0</v>
      </c>
      <c r="S1199" s="127">
        <f t="shared" si="343"/>
        <v>0</v>
      </c>
      <c r="T1199" s="127">
        <f t="shared" si="336"/>
        <v>0</v>
      </c>
      <c r="U1199" s="127">
        <f t="shared" si="344"/>
        <v>0</v>
      </c>
      <c r="W1199" s="127">
        <f t="shared" si="345"/>
        <v>0</v>
      </c>
      <c r="X1199" s="125">
        <f t="shared" si="350"/>
        <v>0</v>
      </c>
      <c r="Y1199" s="125" t="str">
        <f t="shared" si="337"/>
        <v>ok</v>
      </c>
      <c r="Z1199" s="125" t="str">
        <f t="shared" si="346"/>
        <v>ok</v>
      </c>
      <c r="AA1199" s="125" t="str">
        <f t="shared" si="347"/>
        <v>ok</v>
      </c>
      <c r="AB1199" s="125" t="str">
        <f t="shared" si="348"/>
        <v>ok</v>
      </c>
      <c r="AC1199" s="125" t="str">
        <f t="shared" si="349"/>
        <v>ok</v>
      </c>
    </row>
    <row r="1200" spans="1:29" x14ac:dyDescent="0.2">
      <c r="A1200" s="132">
        <f t="shared" si="351"/>
        <v>1192</v>
      </c>
      <c r="B1200" s="6"/>
      <c r="C1200" s="3"/>
      <c r="D1200" s="3"/>
      <c r="E1200" s="3"/>
      <c r="F1200" s="5"/>
      <c r="G1200" s="5"/>
      <c r="H1200" s="2">
        <v>0</v>
      </c>
      <c r="I1200" s="1">
        <v>0</v>
      </c>
      <c r="J1200" s="1">
        <v>0</v>
      </c>
      <c r="K1200" s="127">
        <f t="shared" si="334"/>
        <v>0</v>
      </c>
      <c r="L1200" s="127">
        <f t="shared" si="338"/>
        <v>0</v>
      </c>
      <c r="M1200" s="127">
        <f t="shared" si="335"/>
        <v>0</v>
      </c>
      <c r="N1200" s="127">
        <f t="shared" si="339"/>
        <v>0</v>
      </c>
      <c r="O1200" s="127">
        <f t="shared" si="340"/>
        <v>0</v>
      </c>
      <c r="P1200" s="127">
        <f t="shared" si="341"/>
        <v>0</v>
      </c>
      <c r="Q1200" s="127">
        <f t="shared" si="342"/>
        <v>0</v>
      </c>
      <c r="R1200" s="1">
        <v>0</v>
      </c>
      <c r="S1200" s="127">
        <f t="shared" si="343"/>
        <v>0</v>
      </c>
      <c r="T1200" s="127">
        <f t="shared" si="336"/>
        <v>0</v>
      </c>
      <c r="U1200" s="127">
        <f t="shared" si="344"/>
        <v>0</v>
      </c>
      <c r="W1200" s="127">
        <f t="shared" si="345"/>
        <v>0</v>
      </c>
      <c r="X1200" s="125">
        <f t="shared" si="350"/>
        <v>0</v>
      </c>
      <c r="Y1200" s="125" t="str">
        <f t="shared" si="337"/>
        <v>ok</v>
      </c>
      <c r="Z1200" s="125" t="str">
        <f t="shared" si="346"/>
        <v>ok</v>
      </c>
      <c r="AA1200" s="125" t="str">
        <f t="shared" si="347"/>
        <v>ok</v>
      </c>
      <c r="AB1200" s="125" t="str">
        <f t="shared" si="348"/>
        <v>ok</v>
      </c>
      <c r="AC1200" s="125" t="str">
        <f t="shared" si="349"/>
        <v>ok</v>
      </c>
    </row>
    <row r="1201" spans="1:29" x14ac:dyDescent="0.2">
      <c r="A1201" s="132">
        <f t="shared" si="351"/>
        <v>1193</v>
      </c>
      <c r="B1201" s="6"/>
      <c r="C1201" s="3"/>
      <c r="D1201" s="3"/>
      <c r="E1201" s="3"/>
      <c r="F1201" s="5"/>
      <c r="G1201" s="5"/>
      <c r="H1201" s="2">
        <v>0</v>
      </c>
      <c r="I1201" s="1">
        <v>0</v>
      </c>
      <c r="J1201" s="1">
        <v>0</v>
      </c>
      <c r="K1201" s="127">
        <f t="shared" si="334"/>
        <v>0</v>
      </c>
      <c r="L1201" s="127">
        <f t="shared" si="338"/>
        <v>0</v>
      </c>
      <c r="M1201" s="127">
        <f t="shared" si="335"/>
        <v>0</v>
      </c>
      <c r="N1201" s="127">
        <f t="shared" si="339"/>
        <v>0</v>
      </c>
      <c r="O1201" s="127">
        <f t="shared" si="340"/>
        <v>0</v>
      </c>
      <c r="P1201" s="127">
        <f t="shared" si="341"/>
        <v>0</v>
      </c>
      <c r="Q1201" s="127">
        <f t="shared" si="342"/>
        <v>0</v>
      </c>
      <c r="R1201" s="1">
        <v>0</v>
      </c>
      <c r="S1201" s="127">
        <f t="shared" si="343"/>
        <v>0</v>
      </c>
      <c r="T1201" s="127">
        <f t="shared" si="336"/>
        <v>0</v>
      </c>
      <c r="U1201" s="127">
        <f t="shared" si="344"/>
        <v>0</v>
      </c>
      <c r="W1201" s="127">
        <f t="shared" si="345"/>
        <v>0</v>
      </c>
      <c r="X1201" s="125">
        <f t="shared" si="350"/>
        <v>0</v>
      </c>
      <c r="Y1201" s="125" t="str">
        <f t="shared" si="337"/>
        <v>ok</v>
      </c>
      <c r="Z1201" s="125" t="str">
        <f t="shared" si="346"/>
        <v>ok</v>
      </c>
      <c r="AA1201" s="125" t="str">
        <f t="shared" si="347"/>
        <v>ok</v>
      </c>
      <c r="AB1201" s="125" t="str">
        <f t="shared" si="348"/>
        <v>ok</v>
      </c>
      <c r="AC1201" s="125" t="str">
        <f t="shared" si="349"/>
        <v>ok</v>
      </c>
    </row>
    <row r="1202" spans="1:29" x14ac:dyDescent="0.2">
      <c r="A1202" s="132">
        <f t="shared" si="351"/>
        <v>1194</v>
      </c>
      <c r="B1202" s="6"/>
      <c r="C1202" s="3"/>
      <c r="D1202" s="3"/>
      <c r="E1202" s="3"/>
      <c r="F1202" s="5"/>
      <c r="G1202" s="5"/>
      <c r="H1202" s="2">
        <v>0</v>
      </c>
      <c r="I1202" s="1">
        <v>0</v>
      </c>
      <c r="J1202" s="1">
        <v>0</v>
      </c>
      <c r="K1202" s="127">
        <f t="shared" si="334"/>
        <v>0</v>
      </c>
      <c r="L1202" s="127">
        <f t="shared" si="338"/>
        <v>0</v>
      </c>
      <c r="M1202" s="127">
        <f t="shared" si="335"/>
        <v>0</v>
      </c>
      <c r="N1202" s="127">
        <f t="shared" si="339"/>
        <v>0</v>
      </c>
      <c r="O1202" s="127">
        <f t="shared" si="340"/>
        <v>0</v>
      </c>
      <c r="P1202" s="127">
        <f t="shared" si="341"/>
        <v>0</v>
      </c>
      <c r="Q1202" s="127">
        <f t="shared" si="342"/>
        <v>0</v>
      </c>
      <c r="R1202" s="1">
        <v>0</v>
      </c>
      <c r="S1202" s="127">
        <f t="shared" si="343"/>
        <v>0</v>
      </c>
      <c r="T1202" s="127">
        <f t="shared" si="336"/>
        <v>0</v>
      </c>
      <c r="U1202" s="127">
        <f t="shared" si="344"/>
        <v>0</v>
      </c>
      <c r="W1202" s="127">
        <f t="shared" si="345"/>
        <v>0</v>
      </c>
      <c r="X1202" s="125">
        <f t="shared" si="350"/>
        <v>0</v>
      </c>
      <c r="Y1202" s="125" t="str">
        <f t="shared" si="337"/>
        <v>ok</v>
      </c>
      <c r="Z1202" s="125" t="str">
        <f t="shared" si="346"/>
        <v>ok</v>
      </c>
      <c r="AA1202" s="125" t="str">
        <f t="shared" si="347"/>
        <v>ok</v>
      </c>
      <c r="AB1202" s="125" t="str">
        <f t="shared" si="348"/>
        <v>ok</v>
      </c>
      <c r="AC1202" s="125" t="str">
        <f t="shared" si="349"/>
        <v>ok</v>
      </c>
    </row>
    <row r="1203" spans="1:29" x14ac:dyDescent="0.2">
      <c r="A1203" s="132">
        <f t="shared" si="351"/>
        <v>1195</v>
      </c>
      <c r="B1203" s="6"/>
      <c r="C1203" s="3"/>
      <c r="D1203" s="3"/>
      <c r="E1203" s="3"/>
      <c r="F1203" s="5"/>
      <c r="G1203" s="5"/>
      <c r="H1203" s="2">
        <v>0</v>
      </c>
      <c r="I1203" s="1">
        <v>0</v>
      </c>
      <c r="J1203" s="1">
        <v>0</v>
      </c>
      <c r="K1203" s="127">
        <f t="shared" si="334"/>
        <v>0</v>
      </c>
      <c r="L1203" s="127">
        <f t="shared" si="338"/>
        <v>0</v>
      </c>
      <c r="M1203" s="127">
        <f t="shared" si="335"/>
        <v>0</v>
      </c>
      <c r="N1203" s="127">
        <f t="shared" si="339"/>
        <v>0</v>
      </c>
      <c r="O1203" s="127">
        <f t="shared" si="340"/>
        <v>0</v>
      </c>
      <c r="P1203" s="127">
        <f t="shared" si="341"/>
        <v>0</v>
      </c>
      <c r="Q1203" s="127">
        <f t="shared" si="342"/>
        <v>0</v>
      </c>
      <c r="R1203" s="1">
        <v>0</v>
      </c>
      <c r="S1203" s="127">
        <f t="shared" si="343"/>
        <v>0</v>
      </c>
      <c r="T1203" s="127">
        <f t="shared" si="336"/>
        <v>0</v>
      </c>
      <c r="U1203" s="127">
        <f t="shared" si="344"/>
        <v>0</v>
      </c>
      <c r="W1203" s="127">
        <f t="shared" si="345"/>
        <v>0</v>
      </c>
      <c r="X1203" s="125">
        <f t="shared" si="350"/>
        <v>0</v>
      </c>
      <c r="Y1203" s="125" t="str">
        <f t="shared" si="337"/>
        <v>ok</v>
      </c>
      <c r="Z1203" s="125" t="str">
        <f t="shared" si="346"/>
        <v>ok</v>
      </c>
      <c r="AA1203" s="125" t="str">
        <f t="shared" si="347"/>
        <v>ok</v>
      </c>
      <c r="AB1203" s="125" t="str">
        <f t="shared" si="348"/>
        <v>ok</v>
      </c>
      <c r="AC1203" s="125" t="str">
        <f t="shared" si="349"/>
        <v>ok</v>
      </c>
    </row>
    <row r="1204" spans="1:29" x14ac:dyDescent="0.2">
      <c r="A1204" s="132">
        <f t="shared" si="351"/>
        <v>1196</v>
      </c>
      <c r="B1204" s="6"/>
      <c r="C1204" s="3"/>
      <c r="D1204" s="3"/>
      <c r="E1204" s="3"/>
      <c r="F1204" s="5"/>
      <c r="G1204" s="5"/>
      <c r="H1204" s="2">
        <v>0</v>
      </c>
      <c r="I1204" s="1">
        <v>0</v>
      </c>
      <c r="J1204" s="1">
        <v>0</v>
      </c>
      <c r="K1204" s="127">
        <f t="shared" si="334"/>
        <v>0</v>
      </c>
      <c r="L1204" s="127">
        <f t="shared" si="338"/>
        <v>0</v>
      </c>
      <c r="M1204" s="127">
        <f t="shared" si="335"/>
        <v>0</v>
      </c>
      <c r="N1204" s="127">
        <f t="shared" si="339"/>
        <v>0</v>
      </c>
      <c r="O1204" s="127">
        <f t="shared" si="340"/>
        <v>0</v>
      </c>
      <c r="P1204" s="127">
        <f t="shared" si="341"/>
        <v>0</v>
      </c>
      <c r="Q1204" s="127">
        <f t="shared" si="342"/>
        <v>0</v>
      </c>
      <c r="R1204" s="1">
        <v>0</v>
      </c>
      <c r="S1204" s="127">
        <f t="shared" si="343"/>
        <v>0</v>
      </c>
      <c r="T1204" s="127">
        <f t="shared" si="336"/>
        <v>0</v>
      </c>
      <c r="U1204" s="127">
        <f t="shared" si="344"/>
        <v>0</v>
      </c>
      <c r="W1204" s="127">
        <f t="shared" si="345"/>
        <v>0</v>
      </c>
      <c r="X1204" s="125">
        <f t="shared" si="350"/>
        <v>0</v>
      </c>
      <c r="Y1204" s="125" t="str">
        <f t="shared" si="337"/>
        <v>ok</v>
      </c>
      <c r="Z1204" s="125" t="str">
        <f t="shared" si="346"/>
        <v>ok</v>
      </c>
      <c r="AA1204" s="125" t="str">
        <f t="shared" si="347"/>
        <v>ok</v>
      </c>
      <c r="AB1204" s="125" t="str">
        <f t="shared" si="348"/>
        <v>ok</v>
      </c>
      <c r="AC1204" s="125" t="str">
        <f t="shared" si="349"/>
        <v>ok</v>
      </c>
    </row>
    <row r="1205" spans="1:29" x14ac:dyDescent="0.2">
      <c r="A1205" s="132">
        <f t="shared" si="351"/>
        <v>1197</v>
      </c>
      <c r="B1205" s="6"/>
      <c r="C1205" s="3"/>
      <c r="D1205" s="3"/>
      <c r="E1205" s="3"/>
      <c r="F1205" s="5"/>
      <c r="G1205" s="5"/>
      <c r="H1205" s="2">
        <v>0</v>
      </c>
      <c r="I1205" s="1">
        <v>0</v>
      </c>
      <c r="J1205" s="1">
        <v>0</v>
      </c>
      <c r="K1205" s="127">
        <f t="shared" si="334"/>
        <v>0</v>
      </c>
      <c r="L1205" s="127">
        <f t="shared" si="338"/>
        <v>0</v>
      </c>
      <c r="M1205" s="127">
        <f t="shared" si="335"/>
        <v>0</v>
      </c>
      <c r="N1205" s="127">
        <f t="shared" si="339"/>
        <v>0</v>
      </c>
      <c r="O1205" s="127">
        <f t="shared" si="340"/>
        <v>0</v>
      </c>
      <c r="P1205" s="127">
        <f t="shared" si="341"/>
        <v>0</v>
      </c>
      <c r="Q1205" s="127">
        <f t="shared" si="342"/>
        <v>0</v>
      </c>
      <c r="R1205" s="1">
        <v>0</v>
      </c>
      <c r="S1205" s="127">
        <f t="shared" si="343"/>
        <v>0</v>
      </c>
      <c r="T1205" s="127">
        <f t="shared" si="336"/>
        <v>0</v>
      </c>
      <c r="U1205" s="127">
        <f t="shared" si="344"/>
        <v>0</v>
      </c>
      <c r="W1205" s="127">
        <f t="shared" si="345"/>
        <v>0</v>
      </c>
      <c r="X1205" s="125">
        <f t="shared" si="350"/>
        <v>0</v>
      </c>
      <c r="Y1205" s="125" t="str">
        <f t="shared" si="337"/>
        <v>ok</v>
      </c>
      <c r="Z1205" s="125" t="str">
        <f t="shared" si="346"/>
        <v>ok</v>
      </c>
      <c r="AA1205" s="125" t="str">
        <f t="shared" si="347"/>
        <v>ok</v>
      </c>
      <c r="AB1205" s="125" t="str">
        <f t="shared" si="348"/>
        <v>ok</v>
      </c>
      <c r="AC1205" s="125" t="str">
        <f t="shared" si="349"/>
        <v>ok</v>
      </c>
    </row>
    <row r="1206" spans="1:29" x14ac:dyDescent="0.2">
      <c r="A1206" s="132">
        <f t="shared" si="351"/>
        <v>1198</v>
      </c>
      <c r="B1206" s="6"/>
      <c r="C1206" s="3"/>
      <c r="D1206" s="3"/>
      <c r="E1206" s="3"/>
      <c r="F1206" s="5"/>
      <c r="G1206" s="5"/>
      <c r="H1206" s="2">
        <v>0</v>
      </c>
      <c r="I1206" s="1">
        <v>0</v>
      </c>
      <c r="J1206" s="1">
        <v>0</v>
      </c>
      <c r="K1206" s="127">
        <f t="shared" si="334"/>
        <v>0</v>
      </c>
      <c r="L1206" s="127">
        <f t="shared" si="338"/>
        <v>0</v>
      </c>
      <c r="M1206" s="127">
        <f t="shared" si="335"/>
        <v>0</v>
      </c>
      <c r="N1206" s="127">
        <f t="shared" si="339"/>
        <v>0</v>
      </c>
      <c r="O1206" s="127">
        <f t="shared" si="340"/>
        <v>0</v>
      </c>
      <c r="P1206" s="127">
        <f t="shared" si="341"/>
        <v>0</v>
      </c>
      <c r="Q1206" s="127">
        <f t="shared" si="342"/>
        <v>0</v>
      </c>
      <c r="R1206" s="1">
        <v>0</v>
      </c>
      <c r="S1206" s="127">
        <f t="shared" si="343"/>
        <v>0</v>
      </c>
      <c r="T1206" s="127">
        <f t="shared" si="336"/>
        <v>0</v>
      </c>
      <c r="U1206" s="127">
        <f t="shared" si="344"/>
        <v>0</v>
      </c>
      <c r="W1206" s="127">
        <f t="shared" si="345"/>
        <v>0</v>
      </c>
      <c r="X1206" s="125">
        <f t="shared" si="350"/>
        <v>0</v>
      </c>
      <c r="Y1206" s="125" t="str">
        <f t="shared" si="337"/>
        <v>ok</v>
      </c>
      <c r="Z1206" s="125" t="str">
        <f t="shared" si="346"/>
        <v>ok</v>
      </c>
      <c r="AA1206" s="125" t="str">
        <f t="shared" si="347"/>
        <v>ok</v>
      </c>
      <c r="AB1206" s="125" t="str">
        <f t="shared" si="348"/>
        <v>ok</v>
      </c>
      <c r="AC1206" s="125" t="str">
        <f t="shared" si="349"/>
        <v>ok</v>
      </c>
    </row>
    <row r="1207" spans="1:29" x14ac:dyDescent="0.2">
      <c r="A1207" s="132">
        <f t="shared" si="351"/>
        <v>1199</v>
      </c>
      <c r="B1207" s="6"/>
      <c r="C1207" s="3"/>
      <c r="D1207" s="3"/>
      <c r="E1207" s="3"/>
      <c r="F1207" s="5"/>
      <c r="G1207" s="5"/>
      <c r="H1207" s="2">
        <v>0</v>
      </c>
      <c r="I1207" s="1">
        <v>0</v>
      </c>
      <c r="J1207" s="1">
        <v>0</v>
      </c>
      <c r="K1207" s="127">
        <f t="shared" si="334"/>
        <v>0</v>
      </c>
      <c r="L1207" s="127">
        <f t="shared" si="338"/>
        <v>0</v>
      </c>
      <c r="M1207" s="127">
        <f t="shared" si="335"/>
        <v>0</v>
      </c>
      <c r="N1207" s="127">
        <f t="shared" si="339"/>
        <v>0</v>
      </c>
      <c r="O1207" s="127">
        <f t="shared" si="340"/>
        <v>0</v>
      </c>
      <c r="P1207" s="127">
        <f t="shared" si="341"/>
        <v>0</v>
      </c>
      <c r="Q1207" s="127">
        <f t="shared" si="342"/>
        <v>0</v>
      </c>
      <c r="R1207" s="1">
        <v>0</v>
      </c>
      <c r="S1207" s="127">
        <f t="shared" si="343"/>
        <v>0</v>
      </c>
      <c r="T1207" s="127">
        <f t="shared" si="336"/>
        <v>0</v>
      </c>
      <c r="U1207" s="127">
        <f t="shared" si="344"/>
        <v>0</v>
      </c>
      <c r="W1207" s="127">
        <f t="shared" si="345"/>
        <v>0</v>
      </c>
      <c r="X1207" s="125">
        <f t="shared" si="350"/>
        <v>0</v>
      </c>
      <c r="Y1207" s="125" t="str">
        <f t="shared" si="337"/>
        <v>ok</v>
      </c>
      <c r="Z1207" s="125" t="str">
        <f t="shared" si="346"/>
        <v>ok</v>
      </c>
      <c r="AA1207" s="125" t="str">
        <f t="shared" si="347"/>
        <v>ok</v>
      </c>
      <c r="AB1207" s="125" t="str">
        <f t="shared" si="348"/>
        <v>ok</v>
      </c>
      <c r="AC1207" s="125" t="str">
        <f t="shared" si="349"/>
        <v>ok</v>
      </c>
    </row>
    <row r="1208" spans="1:29" x14ac:dyDescent="0.2">
      <c r="A1208" s="132">
        <f t="shared" si="351"/>
        <v>1200</v>
      </c>
      <c r="B1208" s="6"/>
      <c r="C1208" s="3"/>
      <c r="D1208" s="3"/>
      <c r="E1208" s="3"/>
      <c r="F1208" s="5"/>
      <c r="G1208" s="5"/>
      <c r="H1208" s="2">
        <v>0</v>
      </c>
      <c r="I1208" s="1">
        <v>0</v>
      </c>
      <c r="J1208" s="1">
        <v>0</v>
      </c>
      <c r="K1208" s="127">
        <f t="shared" si="334"/>
        <v>0</v>
      </c>
      <c r="L1208" s="127">
        <f t="shared" si="338"/>
        <v>0</v>
      </c>
      <c r="M1208" s="127">
        <f t="shared" si="335"/>
        <v>0</v>
      </c>
      <c r="N1208" s="127">
        <f t="shared" si="339"/>
        <v>0</v>
      </c>
      <c r="O1208" s="127">
        <f t="shared" si="340"/>
        <v>0</v>
      </c>
      <c r="P1208" s="127">
        <f t="shared" si="341"/>
        <v>0</v>
      </c>
      <c r="Q1208" s="127">
        <f t="shared" si="342"/>
        <v>0</v>
      </c>
      <c r="R1208" s="1">
        <v>0</v>
      </c>
      <c r="S1208" s="127">
        <f t="shared" si="343"/>
        <v>0</v>
      </c>
      <c r="T1208" s="127">
        <f t="shared" si="336"/>
        <v>0</v>
      </c>
      <c r="U1208" s="127">
        <f t="shared" si="344"/>
        <v>0</v>
      </c>
      <c r="W1208" s="127">
        <f t="shared" si="345"/>
        <v>0</v>
      </c>
      <c r="X1208" s="125">
        <f t="shared" si="350"/>
        <v>0</v>
      </c>
      <c r="Y1208" s="125" t="str">
        <f t="shared" si="337"/>
        <v>ok</v>
      </c>
      <c r="Z1208" s="125" t="str">
        <f t="shared" si="346"/>
        <v>ok</v>
      </c>
      <c r="AA1208" s="125" t="str">
        <f t="shared" si="347"/>
        <v>ok</v>
      </c>
      <c r="AB1208" s="125" t="str">
        <f t="shared" si="348"/>
        <v>ok</v>
      </c>
      <c r="AC1208" s="125" t="str">
        <f t="shared" si="349"/>
        <v>ok</v>
      </c>
    </row>
    <row r="1209" spans="1:29" x14ac:dyDescent="0.2">
      <c r="A1209" s="132">
        <f t="shared" si="351"/>
        <v>1201</v>
      </c>
      <c r="B1209" s="6"/>
      <c r="C1209" s="3"/>
      <c r="D1209" s="3"/>
      <c r="E1209" s="3"/>
      <c r="F1209" s="5"/>
      <c r="G1209" s="5"/>
      <c r="H1209" s="2">
        <v>0</v>
      </c>
      <c r="I1209" s="1">
        <v>0</v>
      </c>
      <c r="J1209" s="1">
        <v>0</v>
      </c>
      <c r="K1209" s="127">
        <f t="shared" si="334"/>
        <v>0</v>
      </c>
      <c r="L1209" s="127">
        <f t="shared" si="338"/>
        <v>0</v>
      </c>
      <c r="M1209" s="127">
        <f t="shared" si="335"/>
        <v>0</v>
      </c>
      <c r="N1209" s="127">
        <f t="shared" si="339"/>
        <v>0</v>
      </c>
      <c r="O1209" s="127">
        <f t="shared" si="340"/>
        <v>0</v>
      </c>
      <c r="P1209" s="127">
        <f t="shared" si="341"/>
        <v>0</v>
      </c>
      <c r="Q1209" s="127">
        <f t="shared" si="342"/>
        <v>0</v>
      </c>
      <c r="R1209" s="1">
        <v>0</v>
      </c>
      <c r="S1209" s="127">
        <f t="shared" si="343"/>
        <v>0</v>
      </c>
      <c r="T1209" s="127">
        <f t="shared" si="336"/>
        <v>0</v>
      </c>
      <c r="U1209" s="127">
        <f t="shared" si="344"/>
        <v>0</v>
      </c>
      <c r="W1209" s="127">
        <f t="shared" si="345"/>
        <v>0</v>
      </c>
      <c r="X1209" s="125">
        <f t="shared" si="350"/>
        <v>0</v>
      </c>
      <c r="Y1209" s="125" t="str">
        <f t="shared" si="337"/>
        <v>ok</v>
      </c>
      <c r="Z1209" s="125" t="str">
        <f t="shared" si="346"/>
        <v>ok</v>
      </c>
      <c r="AA1209" s="125" t="str">
        <f t="shared" si="347"/>
        <v>ok</v>
      </c>
      <c r="AB1209" s="125" t="str">
        <f t="shared" si="348"/>
        <v>ok</v>
      </c>
      <c r="AC1209" s="125" t="str">
        <f t="shared" si="349"/>
        <v>ok</v>
      </c>
    </row>
    <row r="1210" spans="1:29" x14ac:dyDescent="0.2">
      <c r="A1210" s="132">
        <f t="shared" si="351"/>
        <v>1202</v>
      </c>
      <c r="B1210" s="6"/>
      <c r="C1210" s="3"/>
      <c r="D1210" s="3"/>
      <c r="E1210" s="3"/>
      <c r="F1210" s="5"/>
      <c r="G1210" s="5"/>
      <c r="H1210" s="2">
        <v>0</v>
      </c>
      <c r="I1210" s="1">
        <v>0</v>
      </c>
      <c r="J1210" s="1">
        <v>0</v>
      </c>
      <c r="K1210" s="127">
        <f t="shared" si="334"/>
        <v>0</v>
      </c>
      <c r="L1210" s="127">
        <f t="shared" si="338"/>
        <v>0</v>
      </c>
      <c r="M1210" s="127">
        <f t="shared" si="335"/>
        <v>0</v>
      </c>
      <c r="N1210" s="127">
        <f t="shared" si="339"/>
        <v>0</v>
      </c>
      <c r="O1210" s="127">
        <f t="shared" si="340"/>
        <v>0</v>
      </c>
      <c r="P1210" s="127">
        <f t="shared" si="341"/>
        <v>0</v>
      </c>
      <c r="Q1210" s="127">
        <f t="shared" si="342"/>
        <v>0</v>
      </c>
      <c r="R1210" s="1">
        <v>0</v>
      </c>
      <c r="S1210" s="127">
        <f t="shared" si="343"/>
        <v>0</v>
      </c>
      <c r="T1210" s="127">
        <f t="shared" si="336"/>
        <v>0</v>
      </c>
      <c r="U1210" s="127">
        <f t="shared" si="344"/>
        <v>0</v>
      </c>
      <c r="W1210" s="127">
        <f t="shared" si="345"/>
        <v>0</v>
      </c>
      <c r="X1210" s="125">
        <f t="shared" si="350"/>
        <v>0</v>
      </c>
      <c r="Y1210" s="125" t="str">
        <f t="shared" si="337"/>
        <v>ok</v>
      </c>
      <c r="Z1210" s="125" t="str">
        <f t="shared" si="346"/>
        <v>ok</v>
      </c>
      <c r="AA1210" s="125" t="str">
        <f t="shared" si="347"/>
        <v>ok</v>
      </c>
      <c r="AB1210" s="125" t="str">
        <f t="shared" si="348"/>
        <v>ok</v>
      </c>
      <c r="AC1210" s="125" t="str">
        <f t="shared" si="349"/>
        <v>ok</v>
      </c>
    </row>
    <row r="1211" spans="1:29" x14ac:dyDescent="0.2">
      <c r="A1211" s="132">
        <f t="shared" si="351"/>
        <v>1203</v>
      </c>
      <c r="B1211" s="6"/>
      <c r="C1211" s="3"/>
      <c r="D1211" s="3"/>
      <c r="E1211" s="3"/>
      <c r="F1211" s="5"/>
      <c r="G1211" s="5"/>
      <c r="H1211" s="2">
        <v>0</v>
      </c>
      <c r="I1211" s="1">
        <v>0</v>
      </c>
      <c r="J1211" s="1">
        <v>0</v>
      </c>
      <c r="K1211" s="127">
        <f t="shared" si="334"/>
        <v>0</v>
      </c>
      <c r="L1211" s="127">
        <f t="shared" si="338"/>
        <v>0</v>
      </c>
      <c r="M1211" s="127">
        <f t="shared" si="335"/>
        <v>0</v>
      </c>
      <c r="N1211" s="127">
        <f t="shared" si="339"/>
        <v>0</v>
      </c>
      <c r="O1211" s="127">
        <f t="shared" si="340"/>
        <v>0</v>
      </c>
      <c r="P1211" s="127">
        <f t="shared" si="341"/>
        <v>0</v>
      </c>
      <c r="Q1211" s="127">
        <f t="shared" si="342"/>
        <v>0</v>
      </c>
      <c r="R1211" s="1">
        <v>0</v>
      </c>
      <c r="S1211" s="127">
        <f t="shared" si="343"/>
        <v>0</v>
      </c>
      <c r="T1211" s="127">
        <f t="shared" si="336"/>
        <v>0</v>
      </c>
      <c r="U1211" s="127">
        <f t="shared" si="344"/>
        <v>0</v>
      </c>
      <c r="W1211" s="127">
        <f t="shared" si="345"/>
        <v>0</v>
      </c>
      <c r="X1211" s="125">
        <f t="shared" si="350"/>
        <v>0</v>
      </c>
      <c r="Y1211" s="125" t="str">
        <f t="shared" si="337"/>
        <v>ok</v>
      </c>
      <c r="Z1211" s="125" t="str">
        <f t="shared" si="346"/>
        <v>ok</v>
      </c>
      <c r="AA1211" s="125" t="str">
        <f t="shared" si="347"/>
        <v>ok</v>
      </c>
      <c r="AB1211" s="125" t="str">
        <f t="shared" si="348"/>
        <v>ok</v>
      </c>
      <c r="AC1211" s="125" t="str">
        <f t="shared" si="349"/>
        <v>ok</v>
      </c>
    </row>
    <row r="1212" spans="1:29" x14ac:dyDescent="0.2">
      <c r="A1212" s="132">
        <f t="shared" si="351"/>
        <v>1204</v>
      </c>
      <c r="B1212" s="6"/>
      <c r="C1212" s="3"/>
      <c r="D1212" s="3"/>
      <c r="E1212" s="3"/>
      <c r="F1212" s="5"/>
      <c r="G1212" s="5"/>
      <c r="H1212" s="2">
        <v>0</v>
      </c>
      <c r="I1212" s="1">
        <v>0</v>
      </c>
      <c r="J1212" s="1">
        <v>0</v>
      </c>
      <c r="K1212" s="127">
        <f t="shared" si="334"/>
        <v>0</v>
      </c>
      <c r="L1212" s="127">
        <f t="shared" si="338"/>
        <v>0</v>
      </c>
      <c r="M1212" s="127">
        <f t="shared" si="335"/>
        <v>0</v>
      </c>
      <c r="N1212" s="127">
        <f t="shared" si="339"/>
        <v>0</v>
      </c>
      <c r="O1212" s="127">
        <f t="shared" si="340"/>
        <v>0</v>
      </c>
      <c r="P1212" s="127">
        <f t="shared" si="341"/>
        <v>0</v>
      </c>
      <c r="Q1212" s="127">
        <f t="shared" si="342"/>
        <v>0</v>
      </c>
      <c r="R1212" s="1">
        <v>0</v>
      </c>
      <c r="S1212" s="127">
        <f t="shared" si="343"/>
        <v>0</v>
      </c>
      <c r="T1212" s="127">
        <f t="shared" si="336"/>
        <v>0</v>
      </c>
      <c r="U1212" s="127">
        <f t="shared" si="344"/>
        <v>0</v>
      </c>
      <c r="W1212" s="127">
        <f t="shared" si="345"/>
        <v>0</v>
      </c>
      <c r="X1212" s="125">
        <f t="shared" si="350"/>
        <v>0</v>
      </c>
      <c r="Y1212" s="125" t="str">
        <f t="shared" si="337"/>
        <v>ok</v>
      </c>
      <c r="Z1212" s="125" t="str">
        <f t="shared" si="346"/>
        <v>ok</v>
      </c>
      <c r="AA1212" s="125" t="str">
        <f t="shared" si="347"/>
        <v>ok</v>
      </c>
      <c r="AB1212" s="125" t="str">
        <f t="shared" si="348"/>
        <v>ok</v>
      </c>
      <c r="AC1212" s="125" t="str">
        <f t="shared" si="349"/>
        <v>ok</v>
      </c>
    </row>
    <row r="1213" spans="1:29" x14ac:dyDescent="0.2">
      <c r="A1213" s="132">
        <f t="shared" si="351"/>
        <v>1205</v>
      </c>
      <c r="B1213" s="6"/>
      <c r="C1213" s="3"/>
      <c r="D1213" s="3"/>
      <c r="E1213" s="3"/>
      <c r="F1213" s="5"/>
      <c r="G1213" s="5"/>
      <c r="H1213" s="2">
        <v>0</v>
      </c>
      <c r="I1213" s="1">
        <v>0</v>
      </c>
      <c r="J1213" s="1">
        <v>0</v>
      </c>
      <c r="K1213" s="127">
        <f t="shared" si="334"/>
        <v>0</v>
      </c>
      <c r="L1213" s="127">
        <f t="shared" si="338"/>
        <v>0</v>
      </c>
      <c r="M1213" s="127">
        <f t="shared" si="335"/>
        <v>0</v>
      </c>
      <c r="N1213" s="127">
        <f t="shared" si="339"/>
        <v>0</v>
      </c>
      <c r="O1213" s="127">
        <f t="shared" si="340"/>
        <v>0</v>
      </c>
      <c r="P1213" s="127">
        <f t="shared" si="341"/>
        <v>0</v>
      </c>
      <c r="Q1213" s="127">
        <f t="shared" si="342"/>
        <v>0</v>
      </c>
      <c r="R1213" s="1">
        <v>0</v>
      </c>
      <c r="S1213" s="127">
        <f t="shared" si="343"/>
        <v>0</v>
      </c>
      <c r="T1213" s="127">
        <f t="shared" si="336"/>
        <v>0</v>
      </c>
      <c r="U1213" s="127">
        <f t="shared" si="344"/>
        <v>0</v>
      </c>
      <c r="W1213" s="127">
        <f t="shared" si="345"/>
        <v>0</v>
      </c>
      <c r="X1213" s="125">
        <f t="shared" si="350"/>
        <v>0</v>
      </c>
      <c r="Y1213" s="125" t="str">
        <f t="shared" si="337"/>
        <v>ok</v>
      </c>
      <c r="Z1213" s="125" t="str">
        <f t="shared" si="346"/>
        <v>ok</v>
      </c>
      <c r="AA1213" s="125" t="str">
        <f t="shared" si="347"/>
        <v>ok</v>
      </c>
      <c r="AB1213" s="125" t="str">
        <f t="shared" si="348"/>
        <v>ok</v>
      </c>
      <c r="AC1213" s="125" t="str">
        <f t="shared" si="349"/>
        <v>ok</v>
      </c>
    </row>
    <row r="1214" spans="1:29" x14ac:dyDescent="0.2">
      <c r="A1214" s="132">
        <f t="shared" si="351"/>
        <v>1206</v>
      </c>
      <c r="B1214" s="6"/>
      <c r="C1214" s="3"/>
      <c r="D1214" s="3"/>
      <c r="E1214" s="3"/>
      <c r="F1214" s="5"/>
      <c r="G1214" s="5"/>
      <c r="H1214" s="2">
        <v>0</v>
      </c>
      <c r="I1214" s="1">
        <v>0</v>
      </c>
      <c r="J1214" s="1">
        <v>0</v>
      </c>
      <c r="K1214" s="127">
        <f t="shared" si="334"/>
        <v>0</v>
      </c>
      <c r="L1214" s="127">
        <f t="shared" si="338"/>
        <v>0</v>
      </c>
      <c r="M1214" s="127">
        <f t="shared" si="335"/>
        <v>0</v>
      </c>
      <c r="N1214" s="127">
        <f t="shared" si="339"/>
        <v>0</v>
      </c>
      <c r="O1214" s="127">
        <f t="shared" si="340"/>
        <v>0</v>
      </c>
      <c r="P1214" s="127">
        <f t="shared" si="341"/>
        <v>0</v>
      </c>
      <c r="Q1214" s="127">
        <f t="shared" si="342"/>
        <v>0</v>
      </c>
      <c r="R1214" s="1">
        <v>0</v>
      </c>
      <c r="S1214" s="127">
        <f t="shared" si="343"/>
        <v>0</v>
      </c>
      <c r="T1214" s="127">
        <f t="shared" si="336"/>
        <v>0</v>
      </c>
      <c r="U1214" s="127">
        <f t="shared" si="344"/>
        <v>0</v>
      </c>
      <c r="W1214" s="127">
        <f t="shared" si="345"/>
        <v>0</v>
      </c>
      <c r="X1214" s="125">
        <f t="shared" si="350"/>
        <v>0</v>
      </c>
      <c r="Y1214" s="125" t="str">
        <f t="shared" si="337"/>
        <v>ok</v>
      </c>
      <c r="Z1214" s="125" t="str">
        <f t="shared" si="346"/>
        <v>ok</v>
      </c>
      <c r="AA1214" s="125" t="str">
        <f t="shared" si="347"/>
        <v>ok</v>
      </c>
      <c r="AB1214" s="125" t="str">
        <f t="shared" si="348"/>
        <v>ok</v>
      </c>
      <c r="AC1214" s="125" t="str">
        <f t="shared" si="349"/>
        <v>ok</v>
      </c>
    </row>
    <row r="1215" spans="1:29" x14ac:dyDescent="0.2">
      <c r="A1215" s="132">
        <f t="shared" si="351"/>
        <v>1207</v>
      </c>
      <c r="B1215" s="6"/>
      <c r="C1215" s="3"/>
      <c r="D1215" s="3"/>
      <c r="E1215" s="3"/>
      <c r="F1215" s="5"/>
      <c r="G1215" s="5"/>
      <c r="H1215" s="2">
        <v>0</v>
      </c>
      <c r="I1215" s="1">
        <v>0</v>
      </c>
      <c r="J1215" s="1">
        <v>0</v>
      </c>
      <c r="K1215" s="127">
        <f t="shared" si="334"/>
        <v>0</v>
      </c>
      <c r="L1215" s="127">
        <f t="shared" si="338"/>
        <v>0</v>
      </c>
      <c r="M1215" s="127">
        <f t="shared" si="335"/>
        <v>0</v>
      </c>
      <c r="N1215" s="127">
        <f t="shared" si="339"/>
        <v>0</v>
      </c>
      <c r="O1215" s="127">
        <f t="shared" si="340"/>
        <v>0</v>
      </c>
      <c r="P1215" s="127">
        <f t="shared" si="341"/>
        <v>0</v>
      </c>
      <c r="Q1215" s="127">
        <f t="shared" si="342"/>
        <v>0</v>
      </c>
      <c r="R1215" s="1">
        <v>0</v>
      </c>
      <c r="S1215" s="127">
        <f t="shared" si="343"/>
        <v>0</v>
      </c>
      <c r="T1215" s="127">
        <f t="shared" si="336"/>
        <v>0</v>
      </c>
      <c r="U1215" s="127">
        <f t="shared" si="344"/>
        <v>0</v>
      </c>
      <c r="W1215" s="127">
        <f t="shared" si="345"/>
        <v>0</v>
      </c>
      <c r="X1215" s="125">
        <f t="shared" si="350"/>
        <v>0</v>
      </c>
      <c r="Y1215" s="125" t="str">
        <f t="shared" si="337"/>
        <v>ok</v>
      </c>
      <c r="Z1215" s="125" t="str">
        <f t="shared" si="346"/>
        <v>ok</v>
      </c>
      <c r="AA1215" s="125" t="str">
        <f t="shared" si="347"/>
        <v>ok</v>
      </c>
      <c r="AB1215" s="125" t="str">
        <f t="shared" si="348"/>
        <v>ok</v>
      </c>
      <c r="AC1215" s="125" t="str">
        <f t="shared" si="349"/>
        <v>ok</v>
      </c>
    </row>
    <row r="1216" spans="1:29" x14ac:dyDescent="0.2">
      <c r="A1216" s="132">
        <f t="shared" si="351"/>
        <v>1208</v>
      </c>
      <c r="B1216" s="6"/>
      <c r="C1216" s="3"/>
      <c r="D1216" s="3"/>
      <c r="E1216" s="3"/>
      <c r="F1216" s="5"/>
      <c r="G1216" s="5"/>
      <c r="H1216" s="2">
        <v>0</v>
      </c>
      <c r="I1216" s="1">
        <v>0</v>
      </c>
      <c r="J1216" s="1">
        <v>0</v>
      </c>
      <c r="K1216" s="127">
        <f t="shared" si="334"/>
        <v>0</v>
      </c>
      <c r="L1216" s="127">
        <f t="shared" si="338"/>
        <v>0</v>
      </c>
      <c r="M1216" s="127">
        <f t="shared" si="335"/>
        <v>0</v>
      </c>
      <c r="N1216" s="127">
        <f t="shared" si="339"/>
        <v>0</v>
      </c>
      <c r="O1216" s="127">
        <f t="shared" si="340"/>
        <v>0</v>
      </c>
      <c r="P1216" s="127">
        <f t="shared" si="341"/>
        <v>0</v>
      </c>
      <c r="Q1216" s="127">
        <f t="shared" si="342"/>
        <v>0</v>
      </c>
      <c r="R1216" s="1">
        <v>0</v>
      </c>
      <c r="S1216" s="127">
        <f t="shared" si="343"/>
        <v>0</v>
      </c>
      <c r="T1216" s="127">
        <f t="shared" si="336"/>
        <v>0</v>
      </c>
      <c r="U1216" s="127">
        <f t="shared" si="344"/>
        <v>0</v>
      </c>
      <c r="W1216" s="127">
        <f t="shared" si="345"/>
        <v>0</v>
      </c>
      <c r="X1216" s="125">
        <f t="shared" si="350"/>
        <v>0</v>
      </c>
      <c r="Y1216" s="125" t="str">
        <f t="shared" si="337"/>
        <v>ok</v>
      </c>
      <c r="Z1216" s="125" t="str">
        <f t="shared" si="346"/>
        <v>ok</v>
      </c>
      <c r="AA1216" s="125" t="str">
        <f t="shared" si="347"/>
        <v>ok</v>
      </c>
      <c r="AB1216" s="125" t="str">
        <f t="shared" si="348"/>
        <v>ok</v>
      </c>
      <c r="AC1216" s="125" t="str">
        <f t="shared" si="349"/>
        <v>ok</v>
      </c>
    </row>
    <row r="1217" spans="1:29" x14ac:dyDescent="0.2">
      <c r="A1217" s="132">
        <f t="shared" si="351"/>
        <v>1209</v>
      </c>
      <c r="B1217" s="6"/>
      <c r="C1217" s="3"/>
      <c r="D1217" s="3"/>
      <c r="E1217" s="3"/>
      <c r="F1217" s="5"/>
      <c r="G1217" s="5"/>
      <c r="H1217" s="2">
        <v>0</v>
      </c>
      <c r="I1217" s="1">
        <v>0</v>
      </c>
      <c r="J1217" s="1">
        <v>0</v>
      </c>
      <c r="K1217" s="127">
        <f t="shared" si="334"/>
        <v>0</v>
      </c>
      <c r="L1217" s="127">
        <f t="shared" si="338"/>
        <v>0</v>
      </c>
      <c r="M1217" s="127">
        <f t="shared" si="335"/>
        <v>0</v>
      </c>
      <c r="N1217" s="127">
        <f t="shared" si="339"/>
        <v>0</v>
      </c>
      <c r="O1217" s="127">
        <f t="shared" si="340"/>
        <v>0</v>
      </c>
      <c r="P1217" s="127">
        <f t="shared" si="341"/>
        <v>0</v>
      </c>
      <c r="Q1217" s="127">
        <f t="shared" si="342"/>
        <v>0</v>
      </c>
      <c r="R1217" s="1">
        <v>0</v>
      </c>
      <c r="S1217" s="127">
        <f t="shared" si="343"/>
        <v>0</v>
      </c>
      <c r="T1217" s="127">
        <f t="shared" si="336"/>
        <v>0</v>
      </c>
      <c r="U1217" s="127">
        <f t="shared" si="344"/>
        <v>0</v>
      </c>
      <c r="W1217" s="127">
        <f t="shared" si="345"/>
        <v>0</v>
      </c>
      <c r="X1217" s="125">
        <f t="shared" si="350"/>
        <v>0</v>
      </c>
      <c r="Y1217" s="125" t="str">
        <f t="shared" si="337"/>
        <v>ok</v>
      </c>
      <c r="Z1217" s="125" t="str">
        <f t="shared" si="346"/>
        <v>ok</v>
      </c>
      <c r="AA1217" s="125" t="str">
        <f t="shared" si="347"/>
        <v>ok</v>
      </c>
      <c r="AB1217" s="125" t="str">
        <f t="shared" si="348"/>
        <v>ok</v>
      </c>
      <c r="AC1217" s="125" t="str">
        <f t="shared" si="349"/>
        <v>ok</v>
      </c>
    </row>
    <row r="1218" spans="1:29" x14ac:dyDescent="0.2">
      <c r="A1218" s="132">
        <f t="shared" si="351"/>
        <v>1210</v>
      </c>
      <c r="B1218" s="6"/>
      <c r="C1218" s="3"/>
      <c r="D1218" s="3"/>
      <c r="E1218" s="3"/>
      <c r="F1218" s="5"/>
      <c r="G1218" s="5"/>
      <c r="H1218" s="2">
        <v>0</v>
      </c>
      <c r="I1218" s="1">
        <v>0</v>
      </c>
      <c r="J1218" s="1">
        <v>0</v>
      </c>
      <c r="K1218" s="127">
        <f t="shared" si="334"/>
        <v>0</v>
      </c>
      <c r="L1218" s="127">
        <f t="shared" si="338"/>
        <v>0</v>
      </c>
      <c r="M1218" s="127">
        <f t="shared" si="335"/>
        <v>0</v>
      </c>
      <c r="N1218" s="127">
        <f t="shared" si="339"/>
        <v>0</v>
      </c>
      <c r="O1218" s="127">
        <f t="shared" si="340"/>
        <v>0</v>
      </c>
      <c r="P1218" s="127">
        <f t="shared" si="341"/>
        <v>0</v>
      </c>
      <c r="Q1218" s="127">
        <f t="shared" si="342"/>
        <v>0</v>
      </c>
      <c r="R1218" s="1">
        <v>0</v>
      </c>
      <c r="S1218" s="127">
        <f t="shared" si="343"/>
        <v>0</v>
      </c>
      <c r="T1218" s="127">
        <f t="shared" si="336"/>
        <v>0</v>
      </c>
      <c r="U1218" s="127">
        <f t="shared" si="344"/>
        <v>0</v>
      </c>
      <c r="W1218" s="127">
        <f t="shared" si="345"/>
        <v>0</v>
      </c>
      <c r="X1218" s="125">
        <f t="shared" si="350"/>
        <v>0</v>
      </c>
      <c r="Y1218" s="125" t="str">
        <f t="shared" si="337"/>
        <v>ok</v>
      </c>
      <c r="Z1218" s="125" t="str">
        <f t="shared" si="346"/>
        <v>ok</v>
      </c>
      <c r="AA1218" s="125" t="str">
        <f t="shared" si="347"/>
        <v>ok</v>
      </c>
      <c r="AB1218" s="125" t="str">
        <f t="shared" si="348"/>
        <v>ok</v>
      </c>
      <c r="AC1218" s="125" t="str">
        <f t="shared" si="349"/>
        <v>ok</v>
      </c>
    </row>
    <row r="1219" spans="1:29" x14ac:dyDescent="0.2">
      <c r="A1219" s="132">
        <f t="shared" si="351"/>
        <v>1211</v>
      </c>
      <c r="B1219" s="6"/>
      <c r="C1219" s="3"/>
      <c r="D1219" s="3"/>
      <c r="E1219" s="3"/>
      <c r="F1219" s="5"/>
      <c r="G1219" s="5"/>
      <c r="H1219" s="2">
        <v>0</v>
      </c>
      <c r="I1219" s="1">
        <v>0</v>
      </c>
      <c r="J1219" s="1">
        <v>0</v>
      </c>
      <c r="K1219" s="127">
        <f t="shared" si="334"/>
        <v>0</v>
      </c>
      <c r="L1219" s="127">
        <f t="shared" si="338"/>
        <v>0</v>
      </c>
      <c r="M1219" s="127">
        <f t="shared" si="335"/>
        <v>0</v>
      </c>
      <c r="N1219" s="127">
        <f t="shared" si="339"/>
        <v>0</v>
      </c>
      <c r="O1219" s="127">
        <f t="shared" si="340"/>
        <v>0</v>
      </c>
      <c r="P1219" s="127">
        <f t="shared" si="341"/>
        <v>0</v>
      </c>
      <c r="Q1219" s="127">
        <f t="shared" si="342"/>
        <v>0</v>
      </c>
      <c r="R1219" s="1">
        <v>0</v>
      </c>
      <c r="S1219" s="127">
        <f t="shared" si="343"/>
        <v>0</v>
      </c>
      <c r="T1219" s="127">
        <f t="shared" si="336"/>
        <v>0</v>
      </c>
      <c r="U1219" s="127">
        <f t="shared" si="344"/>
        <v>0</v>
      </c>
      <c r="W1219" s="127">
        <f t="shared" si="345"/>
        <v>0</v>
      </c>
      <c r="X1219" s="125">
        <f t="shared" si="350"/>
        <v>0</v>
      </c>
      <c r="Y1219" s="125" t="str">
        <f t="shared" si="337"/>
        <v>ok</v>
      </c>
      <c r="Z1219" s="125" t="str">
        <f t="shared" si="346"/>
        <v>ok</v>
      </c>
      <c r="AA1219" s="125" t="str">
        <f t="shared" si="347"/>
        <v>ok</v>
      </c>
      <c r="AB1219" s="125" t="str">
        <f t="shared" si="348"/>
        <v>ok</v>
      </c>
      <c r="AC1219" s="125" t="str">
        <f t="shared" si="349"/>
        <v>ok</v>
      </c>
    </row>
    <row r="1220" spans="1:29" x14ac:dyDescent="0.2">
      <c r="A1220" s="132">
        <f t="shared" si="351"/>
        <v>1212</v>
      </c>
      <c r="B1220" s="6"/>
      <c r="C1220" s="3"/>
      <c r="D1220" s="3"/>
      <c r="E1220" s="3"/>
      <c r="F1220" s="5"/>
      <c r="G1220" s="5"/>
      <c r="H1220" s="2">
        <v>0</v>
      </c>
      <c r="I1220" s="1">
        <v>0</v>
      </c>
      <c r="J1220" s="1">
        <v>0</v>
      </c>
      <c r="K1220" s="127">
        <f t="shared" si="334"/>
        <v>0</v>
      </c>
      <c r="L1220" s="127">
        <f t="shared" si="338"/>
        <v>0</v>
      </c>
      <c r="M1220" s="127">
        <f t="shared" si="335"/>
        <v>0</v>
      </c>
      <c r="N1220" s="127">
        <f t="shared" si="339"/>
        <v>0</v>
      </c>
      <c r="O1220" s="127">
        <f t="shared" si="340"/>
        <v>0</v>
      </c>
      <c r="P1220" s="127">
        <f t="shared" si="341"/>
        <v>0</v>
      </c>
      <c r="Q1220" s="127">
        <f t="shared" si="342"/>
        <v>0</v>
      </c>
      <c r="R1220" s="1">
        <v>0</v>
      </c>
      <c r="S1220" s="127">
        <f t="shared" si="343"/>
        <v>0</v>
      </c>
      <c r="T1220" s="127">
        <f t="shared" si="336"/>
        <v>0</v>
      </c>
      <c r="U1220" s="127">
        <f t="shared" si="344"/>
        <v>0</v>
      </c>
      <c r="W1220" s="127">
        <f t="shared" si="345"/>
        <v>0</v>
      </c>
      <c r="X1220" s="125">
        <f t="shared" si="350"/>
        <v>0</v>
      </c>
      <c r="Y1220" s="125" t="str">
        <f t="shared" si="337"/>
        <v>ok</v>
      </c>
      <c r="Z1220" s="125" t="str">
        <f t="shared" si="346"/>
        <v>ok</v>
      </c>
      <c r="AA1220" s="125" t="str">
        <f t="shared" si="347"/>
        <v>ok</v>
      </c>
      <c r="AB1220" s="125" t="str">
        <f t="shared" si="348"/>
        <v>ok</v>
      </c>
      <c r="AC1220" s="125" t="str">
        <f t="shared" si="349"/>
        <v>ok</v>
      </c>
    </row>
    <row r="1221" spans="1:29" x14ac:dyDescent="0.2">
      <c r="A1221" s="132">
        <f t="shared" si="351"/>
        <v>1213</v>
      </c>
      <c r="B1221" s="6"/>
      <c r="C1221" s="3"/>
      <c r="D1221" s="3"/>
      <c r="E1221" s="3"/>
      <c r="F1221" s="5"/>
      <c r="G1221" s="5"/>
      <c r="H1221" s="2">
        <v>0</v>
      </c>
      <c r="I1221" s="1">
        <v>0</v>
      </c>
      <c r="J1221" s="1">
        <v>0</v>
      </c>
      <c r="K1221" s="127">
        <f t="shared" si="334"/>
        <v>0</v>
      </c>
      <c r="L1221" s="127">
        <f t="shared" si="338"/>
        <v>0</v>
      </c>
      <c r="M1221" s="127">
        <f t="shared" si="335"/>
        <v>0</v>
      </c>
      <c r="N1221" s="127">
        <f t="shared" si="339"/>
        <v>0</v>
      </c>
      <c r="O1221" s="127">
        <f t="shared" si="340"/>
        <v>0</v>
      </c>
      <c r="P1221" s="127">
        <f t="shared" si="341"/>
        <v>0</v>
      </c>
      <c r="Q1221" s="127">
        <f t="shared" si="342"/>
        <v>0</v>
      </c>
      <c r="R1221" s="1">
        <v>0</v>
      </c>
      <c r="S1221" s="127">
        <f t="shared" si="343"/>
        <v>0</v>
      </c>
      <c r="T1221" s="127">
        <f t="shared" si="336"/>
        <v>0</v>
      </c>
      <c r="U1221" s="127">
        <f t="shared" si="344"/>
        <v>0</v>
      </c>
      <c r="W1221" s="127">
        <f t="shared" si="345"/>
        <v>0</v>
      </c>
      <c r="X1221" s="125">
        <f t="shared" si="350"/>
        <v>0</v>
      </c>
      <c r="Y1221" s="125" t="str">
        <f t="shared" si="337"/>
        <v>ok</v>
      </c>
      <c r="Z1221" s="125" t="str">
        <f t="shared" si="346"/>
        <v>ok</v>
      </c>
      <c r="AA1221" s="125" t="str">
        <f t="shared" si="347"/>
        <v>ok</v>
      </c>
      <c r="AB1221" s="125" t="str">
        <f t="shared" si="348"/>
        <v>ok</v>
      </c>
      <c r="AC1221" s="125" t="str">
        <f t="shared" si="349"/>
        <v>ok</v>
      </c>
    </row>
    <row r="1222" spans="1:29" x14ac:dyDescent="0.2">
      <c r="A1222" s="132">
        <f t="shared" si="351"/>
        <v>1214</v>
      </c>
      <c r="B1222" s="6"/>
      <c r="C1222" s="3"/>
      <c r="D1222" s="3"/>
      <c r="E1222" s="3"/>
      <c r="F1222" s="5"/>
      <c r="G1222" s="5"/>
      <c r="H1222" s="2">
        <v>0</v>
      </c>
      <c r="I1222" s="1">
        <v>0</v>
      </c>
      <c r="J1222" s="1">
        <v>0</v>
      </c>
      <c r="K1222" s="127">
        <f t="shared" si="334"/>
        <v>0</v>
      </c>
      <c r="L1222" s="127">
        <f t="shared" si="338"/>
        <v>0</v>
      </c>
      <c r="M1222" s="127">
        <f t="shared" si="335"/>
        <v>0</v>
      </c>
      <c r="N1222" s="127">
        <f t="shared" si="339"/>
        <v>0</v>
      </c>
      <c r="O1222" s="127">
        <f t="shared" si="340"/>
        <v>0</v>
      </c>
      <c r="P1222" s="127">
        <f t="shared" si="341"/>
        <v>0</v>
      </c>
      <c r="Q1222" s="127">
        <f t="shared" si="342"/>
        <v>0</v>
      </c>
      <c r="R1222" s="1">
        <v>0</v>
      </c>
      <c r="S1222" s="127">
        <f t="shared" si="343"/>
        <v>0</v>
      </c>
      <c r="T1222" s="127">
        <f t="shared" si="336"/>
        <v>0</v>
      </c>
      <c r="U1222" s="127">
        <f t="shared" si="344"/>
        <v>0</v>
      </c>
      <c r="W1222" s="127">
        <f t="shared" si="345"/>
        <v>0</v>
      </c>
      <c r="X1222" s="125">
        <f t="shared" si="350"/>
        <v>0</v>
      </c>
      <c r="Y1222" s="125" t="str">
        <f t="shared" si="337"/>
        <v>ok</v>
      </c>
      <c r="Z1222" s="125" t="str">
        <f t="shared" si="346"/>
        <v>ok</v>
      </c>
      <c r="AA1222" s="125" t="str">
        <f t="shared" si="347"/>
        <v>ok</v>
      </c>
      <c r="AB1222" s="125" t="str">
        <f t="shared" si="348"/>
        <v>ok</v>
      </c>
      <c r="AC1222" s="125" t="str">
        <f t="shared" si="349"/>
        <v>ok</v>
      </c>
    </row>
    <row r="1223" spans="1:29" x14ac:dyDescent="0.2">
      <c r="A1223" s="132">
        <f t="shared" si="351"/>
        <v>1215</v>
      </c>
      <c r="B1223" s="6"/>
      <c r="C1223" s="3"/>
      <c r="D1223" s="3"/>
      <c r="E1223" s="3"/>
      <c r="F1223" s="5"/>
      <c r="G1223" s="5"/>
      <c r="H1223" s="2">
        <v>0</v>
      </c>
      <c r="I1223" s="1">
        <v>0</v>
      </c>
      <c r="J1223" s="1">
        <v>0</v>
      </c>
      <c r="K1223" s="127">
        <f t="shared" si="334"/>
        <v>0</v>
      </c>
      <c r="L1223" s="127">
        <f t="shared" si="338"/>
        <v>0</v>
      </c>
      <c r="M1223" s="127">
        <f t="shared" si="335"/>
        <v>0</v>
      </c>
      <c r="N1223" s="127">
        <f t="shared" si="339"/>
        <v>0</v>
      </c>
      <c r="O1223" s="127">
        <f t="shared" si="340"/>
        <v>0</v>
      </c>
      <c r="P1223" s="127">
        <f t="shared" si="341"/>
        <v>0</v>
      </c>
      <c r="Q1223" s="127">
        <f t="shared" si="342"/>
        <v>0</v>
      </c>
      <c r="R1223" s="1">
        <v>0</v>
      </c>
      <c r="S1223" s="127">
        <f t="shared" si="343"/>
        <v>0</v>
      </c>
      <c r="T1223" s="127">
        <f t="shared" si="336"/>
        <v>0</v>
      </c>
      <c r="U1223" s="127">
        <f t="shared" si="344"/>
        <v>0</v>
      </c>
      <c r="W1223" s="127">
        <f t="shared" si="345"/>
        <v>0</v>
      </c>
      <c r="X1223" s="125">
        <f t="shared" si="350"/>
        <v>0</v>
      </c>
      <c r="Y1223" s="125" t="str">
        <f t="shared" si="337"/>
        <v>ok</v>
      </c>
      <c r="Z1223" s="125" t="str">
        <f t="shared" si="346"/>
        <v>ok</v>
      </c>
      <c r="AA1223" s="125" t="str">
        <f t="shared" si="347"/>
        <v>ok</v>
      </c>
      <c r="AB1223" s="125" t="str">
        <f t="shared" si="348"/>
        <v>ok</v>
      </c>
      <c r="AC1223" s="125" t="str">
        <f t="shared" si="349"/>
        <v>ok</v>
      </c>
    </row>
    <row r="1224" spans="1:29" x14ac:dyDescent="0.2">
      <c r="A1224" s="132">
        <f t="shared" si="351"/>
        <v>1216</v>
      </c>
      <c r="B1224" s="6"/>
      <c r="C1224" s="3"/>
      <c r="D1224" s="3"/>
      <c r="E1224" s="3"/>
      <c r="F1224" s="5"/>
      <c r="G1224" s="5"/>
      <c r="H1224" s="2">
        <v>0</v>
      </c>
      <c r="I1224" s="1">
        <v>0</v>
      </c>
      <c r="J1224" s="1">
        <v>0</v>
      </c>
      <c r="K1224" s="127">
        <f t="shared" si="334"/>
        <v>0</v>
      </c>
      <c r="L1224" s="127">
        <f t="shared" si="338"/>
        <v>0</v>
      </c>
      <c r="M1224" s="127">
        <f t="shared" si="335"/>
        <v>0</v>
      </c>
      <c r="N1224" s="127">
        <f t="shared" si="339"/>
        <v>0</v>
      </c>
      <c r="O1224" s="127">
        <f t="shared" si="340"/>
        <v>0</v>
      </c>
      <c r="P1224" s="127">
        <f t="shared" si="341"/>
        <v>0</v>
      </c>
      <c r="Q1224" s="127">
        <f t="shared" si="342"/>
        <v>0</v>
      </c>
      <c r="R1224" s="1">
        <v>0</v>
      </c>
      <c r="S1224" s="127">
        <f t="shared" si="343"/>
        <v>0</v>
      </c>
      <c r="T1224" s="127">
        <f t="shared" si="336"/>
        <v>0</v>
      </c>
      <c r="U1224" s="127">
        <f t="shared" si="344"/>
        <v>0</v>
      </c>
      <c r="W1224" s="127">
        <f t="shared" si="345"/>
        <v>0</v>
      </c>
      <c r="X1224" s="125">
        <f t="shared" si="350"/>
        <v>0</v>
      </c>
      <c r="Y1224" s="125" t="str">
        <f t="shared" si="337"/>
        <v>ok</v>
      </c>
      <c r="Z1224" s="125" t="str">
        <f t="shared" si="346"/>
        <v>ok</v>
      </c>
      <c r="AA1224" s="125" t="str">
        <f t="shared" si="347"/>
        <v>ok</v>
      </c>
      <c r="AB1224" s="125" t="str">
        <f t="shared" si="348"/>
        <v>ok</v>
      </c>
      <c r="AC1224" s="125" t="str">
        <f t="shared" si="349"/>
        <v>ok</v>
      </c>
    </row>
    <row r="1225" spans="1:29" x14ac:dyDescent="0.2">
      <c r="A1225" s="132">
        <f t="shared" si="351"/>
        <v>1217</v>
      </c>
      <c r="B1225" s="6"/>
      <c r="C1225" s="3"/>
      <c r="D1225" s="3"/>
      <c r="E1225" s="3"/>
      <c r="F1225" s="5"/>
      <c r="G1225" s="5"/>
      <c r="H1225" s="2">
        <v>0</v>
      </c>
      <c r="I1225" s="1">
        <v>0</v>
      </c>
      <c r="J1225" s="1">
        <v>0</v>
      </c>
      <c r="K1225" s="127">
        <f t="shared" ref="K1225:K1288" si="352">+H1225*I1225*$K$6</f>
        <v>0</v>
      </c>
      <c r="L1225" s="127">
        <f t="shared" si="338"/>
        <v>0</v>
      </c>
      <c r="M1225" s="127">
        <f t="shared" ref="M1225:M1288" si="353">+H1225*J1225*$M$6</f>
        <v>0</v>
      </c>
      <c r="N1225" s="127">
        <f t="shared" si="339"/>
        <v>0</v>
      </c>
      <c r="O1225" s="127">
        <f t="shared" si="340"/>
        <v>0</v>
      </c>
      <c r="P1225" s="127">
        <f t="shared" si="341"/>
        <v>0</v>
      </c>
      <c r="Q1225" s="127">
        <f t="shared" si="342"/>
        <v>0</v>
      </c>
      <c r="R1225" s="1">
        <v>0</v>
      </c>
      <c r="S1225" s="127">
        <f t="shared" si="343"/>
        <v>0</v>
      </c>
      <c r="T1225" s="127">
        <f t="shared" ref="T1225:T1288" si="354">K1225-N1225-P1225+R1225</f>
        <v>0</v>
      </c>
      <c r="U1225" s="127">
        <f t="shared" si="344"/>
        <v>0</v>
      </c>
      <c r="W1225" s="127">
        <f t="shared" si="345"/>
        <v>0</v>
      </c>
      <c r="X1225" s="125">
        <f t="shared" si="350"/>
        <v>0</v>
      </c>
      <c r="Y1225" s="125" t="str">
        <f t="shared" ref="Y1225:Y1288" si="355">IF(X1225&gt;=H1225,"ok","too many days")</f>
        <v>ok</v>
      </c>
      <c r="Z1225" s="125" t="str">
        <f t="shared" si="346"/>
        <v>ok</v>
      </c>
      <c r="AA1225" s="125" t="str">
        <f t="shared" si="347"/>
        <v>ok</v>
      </c>
      <c r="AB1225" s="125" t="str">
        <f t="shared" si="348"/>
        <v>ok</v>
      </c>
      <c r="AC1225" s="125" t="str">
        <f t="shared" si="349"/>
        <v>ok</v>
      </c>
    </row>
    <row r="1226" spans="1:29" x14ac:dyDescent="0.2">
      <c r="A1226" s="132">
        <f t="shared" si="351"/>
        <v>1218</v>
      </c>
      <c r="B1226" s="6"/>
      <c r="C1226" s="3"/>
      <c r="D1226" s="3"/>
      <c r="E1226" s="3"/>
      <c r="F1226" s="5"/>
      <c r="G1226" s="5"/>
      <c r="H1226" s="2">
        <v>0</v>
      </c>
      <c r="I1226" s="1">
        <v>0</v>
      </c>
      <c r="J1226" s="1">
        <v>0</v>
      </c>
      <c r="K1226" s="127">
        <f t="shared" si="352"/>
        <v>0</v>
      </c>
      <c r="L1226" s="127">
        <f t="shared" ref="L1226:L1289" si="356">+H1226*I1226*$L$6</f>
        <v>0</v>
      </c>
      <c r="M1226" s="127">
        <f t="shared" si="353"/>
        <v>0</v>
      </c>
      <c r="N1226" s="127">
        <f t="shared" ref="N1226:N1289" si="357">$N$6*H1226*I1226</f>
        <v>0</v>
      </c>
      <c r="O1226" s="127">
        <f t="shared" ref="O1226:O1289" si="358">$O$6*H1226*J1226</f>
        <v>0</v>
      </c>
      <c r="P1226" s="127">
        <f t="shared" ref="P1226:P1289" si="359">IF(F1226=1,+$H1226*$P$6*I1226,0)</f>
        <v>0</v>
      </c>
      <c r="Q1226" s="127">
        <f t="shared" ref="Q1226:Q1289" si="360">IF(F1226=1,+$H1226*$Q$6*J1226,0)</f>
        <v>0</v>
      </c>
      <c r="R1226" s="1">
        <v>0</v>
      </c>
      <c r="S1226" s="127">
        <f t="shared" ref="S1226:S1289" si="361">+K1226+L1226+M1226-N1226-O1226-P1226-Q1226+R1226</f>
        <v>0</v>
      </c>
      <c r="T1226" s="127">
        <f t="shared" si="354"/>
        <v>0</v>
      </c>
      <c r="U1226" s="127">
        <f t="shared" ref="U1226:U1289" si="362">L1226+M1226-O1226-Q1226</f>
        <v>0</v>
      </c>
      <c r="W1226" s="127">
        <f t="shared" ref="W1226:W1289" si="363">$W$6*I1226*H1226+R1226</f>
        <v>0</v>
      </c>
      <c r="X1226" s="125">
        <f t="shared" si="350"/>
        <v>0</v>
      </c>
      <c r="Y1226" s="125" t="str">
        <f t="shared" si="355"/>
        <v>ok</v>
      </c>
      <c r="Z1226" s="125" t="str">
        <f t="shared" ref="Z1226:Z1289" si="364">IF((I1226+J1226)&lt;=1,"ok","adjust FTE")</f>
        <v>ok</v>
      </c>
      <c r="AA1226" s="125" t="str">
        <f t="shared" ref="AA1226:AA1289" si="365">IF($H1226=0,"ok",IF(AND((I1226+J1226)&lt;=1,(I1226+J1226)&lt;&gt;0),"ok","adjust FTE"))</f>
        <v>ok</v>
      </c>
      <c r="AB1226" s="125" t="str">
        <f t="shared" ref="AB1226:AB1289" si="366">IF($H1226=0,"ok",IF((F1226+G1226)=1,"ok","adjust count"))</f>
        <v>ok</v>
      </c>
      <c r="AC1226" s="125" t="str">
        <f t="shared" ref="AC1226:AC1289" si="367">IF(AND(Y1226="ok",Z1226="ok",AA1226="ok",AB1226="ok"),"ok","false")</f>
        <v>ok</v>
      </c>
    </row>
    <row r="1227" spans="1:29" x14ac:dyDescent="0.2">
      <c r="A1227" s="132">
        <f t="shared" si="351"/>
        <v>1219</v>
      </c>
      <c r="B1227" s="6"/>
      <c r="C1227" s="3"/>
      <c r="D1227" s="3"/>
      <c r="E1227" s="3"/>
      <c r="F1227" s="5"/>
      <c r="G1227" s="5"/>
      <c r="H1227" s="2">
        <v>0</v>
      </c>
      <c r="I1227" s="1">
        <v>0</v>
      </c>
      <c r="J1227" s="1">
        <v>0</v>
      </c>
      <c r="K1227" s="127">
        <f t="shared" si="352"/>
        <v>0</v>
      </c>
      <c r="L1227" s="127">
        <f t="shared" si="356"/>
        <v>0</v>
      </c>
      <c r="M1227" s="127">
        <f t="shared" si="353"/>
        <v>0</v>
      </c>
      <c r="N1227" s="127">
        <f t="shared" si="357"/>
        <v>0</v>
      </c>
      <c r="O1227" s="127">
        <f t="shared" si="358"/>
        <v>0</v>
      </c>
      <c r="P1227" s="127">
        <f t="shared" si="359"/>
        <v>0</v>
      </c>
      <c r="Q1227" s="127">
        <f t="shared" si="360"/>
        <v>0</v>
      </c>
      <c r="R1227" s="1">
        <v>0</v>
      </c>
      <c r="S1227" s="127">
        <f t="shared" si="361"/>
        <v>0</v>
      </c>
      <c r="T1227" s="127">
        <f t="shared" si="354"/>
        <v>0</v>
      </c>
      <c r="U1227" s="127">
        <f t="shared" si="362"/>
        <v>0</v>
      </c>
      <c r="W1227" s="127">
        <f t="shared" si="363"/>
        <v>0</v>
      </c>
      <c r="X1227" s="125">
        <f t="shared" si="350"/>
        <v>0</v>
      </c>
      <c r="Y1227" s="125" t="str">
        <f t="shared" si="355"/>
        <v>ok</v>
      </c>
      <c r="Z1227" s="125" t="str">
        <f t="shared" si="364"/>
        <v>ok</v>
      </c>
      <c r="AA1227" s="125" t="str">
        <f t="shared" si="365"/>
        <v>ok</v>
      </c>
      <c r="AB1227" s="125" t="str">
        <f t="shared" si="366"/>
        <v>ok</v>
      </c>
      <c r="AC1227" s="125" t="str">
        <f t="shared" si="367"/>
        <v>ok</v>
      </c>
    </row>
    <row r="1228" spans="1:29" x14ac:dyDescent="0.2">
      <c r="A1228" s="132">
        <f t="shared" si="351"/>
        <v>1220</v>
      </c>
      <c r="B1228" s="6"/>
      <c r="C1228" s="3"/>
      <c r="D1228" s="3"/>
      <c r="E1228" s="3"/>
      <c r="F1228" s="5"/>
      <c r="G1228" s="5"/>
      <c r="H1228" s="2">
        <v>0</v>
      </c>
      <c r="I1228" s="1">
        <v>0</v>
      </c>
      <c r="J1228" s="1">
        <v>0</v>
      </c>
      <c r="K1228" s="127">
        <f t="shared" si="352"/>
        <v>0</v>
      </c>
      <c r="L1228" s="127">
        <f t="shared" si="356"/>
        <v>0</v>
      </c>
      <c r="M1228" s="127">
        <f t="shared" si="353"/>
        <v>0</v>
      </c>
      <c r="N1228" s="127">
        <f t="shared" si="357"/>
        <v>0</v>
      </c>
      <c r="O1228" s="127">
        <f t="shared" si="358"/>
        <v>0</v>
      </c>
      <c r="P1228" s="127">
        <f t="shared" si="359"/>
        <v>0</v>
      </c>
      <c r="Q1228" s="127">
        <f t="shared" si="360"/>
        <v>0</v>
      </c>
      <c r="R1228" s="1">
        <v>0</v>
      </c>
      <c r="S1228" s="127">
        <f t="shared" si="361"/>
        <v>0</v>
      </c>
      <c r="T1228" s="127">
        <f t="shared" si="354"/>
        <v>0</v>
      </c>
      <c r="U1228" s="127">
        <f t="shared" si="362"/>
        <v>0</v>
      </c>
      <c r="W1228" s="127">
        <f t="shared" si="363"/>
        <v>0</v>
      </c>
      <c r="X1228" s="125">
        <f t="shared" si="350"/>
        <v>0</v>
      </c>
      <c r="Y1228" s="125" t="str">
        <f t="shared" si="355"/>
        <v>ok</v>
      </c>
      <c r="Z1228" s="125" t="str">
        <f t="shared" si="364"/>
        <v>ok</v>
      </c>
      <c r="AA1228" s="125" t="str">
        <f t="shared" si="365"/>
        <v>ok</v>
      </c>
      <c r="AB1228" s="125" t="str">
        <f t="shared" si="366"/>
        <v>ok</v>
      </c>
      <c r="AC1228" s="125" t="str">
        <f t="shared" si="367"/>
        <v>ok</v>
      </c>
    </row>
    <row r="1229" spans="1:29" x14ac:dyDescent="0.2">
      <c r="A1229" s="132">
        <f t="shared" si="351"/>
        <v>1221</v>
      </c>
      <c r="B1229" s="6"/>
      <c r="C1229" s="3"/>
      <c r="D1229" s="3"/>
      <c r="E1229" s="3"/>
      <c r="F1229" s="5"/>
      <c r="G1229" s="5"/>
      <c r="H1229" s="2">
        <v>0</v>
      </c>
      <c r="I1229" s="1">
        <v>0</v>
      </c>
      <c r="J1229" s="1">
        <v>0</v>
      </c>
      <c r="K1229" s="127">
        <f t="shared" si="352"/>
        <v>0</v>
      </c>
      <c r="L1229" s="127">
        <f t="shared" si="356"/>
        <v>0</v>
      </c>
      <c r="M1229" s="127">
        <f t="shared" si="353"/>
        <v>0</v>
      </c>
      <c r="N1229" s="127">
        <f t="shared" si="357"/>
        <v>0</v>
      </c>
      <c r="O1229" s="127">
        <f t="shared" si="358"/>
        <v>0</v>
      </c>
      <c r="P1229" s="127">
        <f t="shared" si="359"/>
        <v>0</v>
      </c>
      <c r="Q1229" s="127">
        <f t="shared" si="360"/>
        <v>0</v>
      </c>
      <c r="R1229" s="1">
        <v>0</v>
      </c>
      <c r="S1229" s="127">
        <f t="shared" si="361"/>
        <v>0</v>
      </c>
      <c r="T1229" s="127">
        <f t="shared" si="354"/>
        <v>0</v>
      </c>
      <c r="U1229" s="127">
        <f t="shared" si="362"/>
        <v>0</v>
      </c>
      <c r="W1229" s="127">
        <f t="shared" si="363"/>
        <v>0</v>
      </c>
      <c r="X1229" s="125">
        <f t="shared" si="350"/>
        <v>0</v>
      </c>
      <c r="Y1229" s="125" t="str">
        <f t="shared" si="355"/>
        <v>ok</v>
      </c>
      <c r="Z1229" s="125" t="str">
        <f t="shared" si="364"/>
        <v>ok</v>
      </c>
      <c r="AA1229" s="125" t="str">
        <f t="shared" si="365"/>
        <v>ok</v>
      </c>
      <c r="AB1229" s="125" t="str">
        <f t="shared" si="366"/>
        <v>ok</v>
      </c>
      <c r="AC1229" s="125" t="str">
        <f t="shared" si="367"/>
        <v>ok</v>
      </c>
    </row>
    <row r="1230" spans="1:29" x14ac:dyDescent="0.2">
      <c r="A1230" s="132">
        <f t="shared" si="351"/>
        <v>1222</v>
      </c>
      <c r="B1230" s="6"/>
      <c r="C1230" s="3"/>
      <c r="D1230" s="3"/>
      <c r="E1230" s="3"/>
      <c r="F1230" s="5"/>
      <c r="G1230" s="5"/>
      <c r="H1230" s="2">
        <v>0</v>
      </c>
      <c r="I1230" s="1">
        <v>0</v>
      </c>
      <c r="J1230" s="1">
        <v>0</v>
      </c>
      <c r="K1230" s="127">
        <f t="shared" si="352"/>
        <v>0</v>
      </c>
      <c r="L1230" s="127">
        <f t="shared" si="356"/>
        <v>0</v>
      </c>
      <c r="M1230" s="127">
        <f t="shared" si="353"/>
        <v>0</v>
      </c>
      <c r="N1230" s="127">
        <f t="shared" si="357"/>
        <v>0</v>
      </c>
      <c r="O1230" s="127">
        <f t="shared" si="358"/>
        <v>0</v>
      </c>
      <c r="P1230" s="127">
        <f t="shared" si="359"/>
        <v>0</v>
      </c>
      <c r="Q1230" s="127">
        <f t="shared" si="360"/>
        <v>0</v>
      </c>
      <c r="R1230" s="1">
        <v>0</v>
      </c>
      <c r="S1230" s="127">
        <f t="shared" si="361"/>
        <v>0</v>
      </c>
      <c r="T1230" s="127">
        <f t="shared" si="354"/>
        <v>0</v>
      </c>
      <c r="U1230" s="127">
        <f t="shared" si="362"/>
        <v>0</v>
      </c>
      <c r="W1230" s="127">
        <f t="shared" si="363"/>
        <v>0</v>
      </c>
      <c r="X1230" s="125">
        <f t="shared" si="350"/>
        <v>0</v>
      </c>
      <c r="Y1230" s="125" t="str">
        <f t="shared" si="355"/>
        <v>ok</v>
      </c>
      <c r="Z1230" s="125" t="str">
        <f t="shared" si="364"/>
        <v>ok</v>
      </c>
      <c r="AA1230" s="125" t="str">
        <f t="shared" si="365"/>
        <v>ok</v>
      </c>
      <c r="AB1230" s="125" t="str">
        <f t="shared" si="366"/>
        <v>ok</v>
      </c>
      <c r="AC1230" s="125" t="str">
        <f t="shared" si="367"/>
        <v>ok</v>
      </c>
    </row>
    <row r="1231" spans="1:29" x14ac:dyDescent="0.2">
      <c r="A1231" s="132">
        <f t="shared" si="351"/>
        <v>1223</v>
      </c>
      <c r="B1231" s="6"/>
      <c r="C1231" s="3"/>
      <c r="D1231" s="3"/>
      <c r="E1231" s="3"/>
      <c r="F1231" s="5"/>
      <c r="G1231" s="5"/>
      <c r="H1231" s="2">
        <v>0</v>
      </c>
      <c r="I1231" s="1">
        <v>0</v>
      </c>
      <c r="J1231" s="1">
        <v>0</v>
      </c>
      <c r="K1231" s="127">
        <f t="shared" si="352"/>
        <v>0</v>
      </c>
      <c r="L1231" s="127">
        <f t="shared" si="356"/>
        <v>0</v>
      </c>
      <c r="M1231" s="127">
        <f t="shared" si="353"/>
        <v>0</v>
      </c>
      <c r="N1231" s="127">
        <f t="shared" si="357"/>
        <v>0</v>
      </c>
      <c r="O1231" s="127">
        <f t="shared" si="358"/>
        <v>0</v>
      </c>
      <c r="P1231" s="127">
        <f t="shared" si="359"/>
        <v>0</v>
      </c>
      <c r="Q1231" s="127">
        <f t="shared" si="360"/>
        <v>0</v>
      </c>
      <c r="R1231" s="1">
        <v>0</v>
      </c>
      <c r="S1231" s="127">
        <f t="shared" si="361"/>
        <v>0</v>
      </c>
      <c r="T1231" s="127">
        <f t="shared" si="354"/>
        <v>0</v>
      </c>
      <c r="U1231" s="127">
        <f t="shared" si="362"/>
        <v>0</v>
      </c>
      <c r="W1231" s="127">
        <f t="shared" si="363"/>
        <v>0</v>
      </c>
      <c r="X1231" s="125">
        <f t="shared" si="350"/>
        <v>0</v>
      </c>
      <c r="Y1231" s="125" t="str">
        <f t="shared" si="355"/>
        <v>ok</v>
      </c>
      <c r="Z1231" s="125" t="str">
        <f t="shared" si="364"/>
        <v>ok</v>
      </c>
      <c r="AA1231" s="125" t="str">
        <f t="shared" si="365"/>
        <v>ok</v>
      </c>
      <c r="AB1231" s="125" t="str">
        <f t="shared" si="366"/>
        <v>ok</v>
      </c>
      <c r="AC1231" s="125" t="str">
        <f t="shared" si="367"/>
        <v>ok</v>
      </c>
    </row>
    <row r="1232" spans="1:29" x14ac:dyDescent="0.2">
      <c r="A1232" s="132">
        <f t="shared" si="351"/>
        <v>1224</v>
      </c>
      <c r="B1232" s="6"/>
      <c r="C1232" s="3"/>
      <c r="D1232" s="3"/>
      <c r="E1232" s="3"/>
      <c r="F1232" s="5"/>
      <c r="G1232" s="5"/>
      <c r="H1232" s="2">
        <v>0</v>
      </c>
      <c r="I1232" s="1">
        <v>0</v>
      </c>
      <c r="J1232" s="1">
        <v>0</v>
      </c>
      <c r="K1232" s="127">
        <f t="shared" si="352"/>
        <v>0</v>
      </c>
      <c r="L1232" s="127">
        <f t="shared" si="356"/>
        <v>0</v>
      </c>
      <c r="M1232" s="127">
        <f t="shared" si="353"/>
        <v>0</v>
      </c>
      <c r="N1232" s="127">
        <f t="shared" si="357"/>
        <v>0</v>
      </c>
      <c r="O1232" s="127">
        <f t="shared" si="358"/>
        <v>0</v>
      </c>
      <c r="P1232" s="127">
        <f t="shared" si="359"/>
        <v>0</v>
      </c>
      <c r="Q1232" s="127">
        <f t="shared" si="360"/>
        <v>0</v>
      </c>
      <c r="R1232" s="1">
        <v>0</v>
      </c>
      <c r="S1232" s="127">
        <f t="shared" si="361"/>
        <v>0</v>
      </c>
      <c r="T1232" s="127">
        <f t="shared" si="354"/>
        <v>0</v>
      </c>
      <c r="U1232" s="127">
        <f t="shared" si="362"/>
        <v>0</v>
      </c>
      <c r="W1232" s="127">
        <f t="shared" si="363"/>
        <v>0</v>
      </c>
      <c r="X1232" s="125">
        <f t="shared" si="350"/>
        <v>0</v>
      </c>
      <c r="Y1232" s="125" t="str">
        <f t="shared" si="355"/>
        <v>ok</v>
      </c>
      <c r="Z1232" s="125" t="str">
        <f t="shared" si="364"/>
        <v>ok</v>
      </c>
      <c r="AA1232" s="125" t="str">
        <f t="shared" si="365"/>
        <v>ok</v>
      </c>
      <c r="AB1232" s="125" t="str">
        <f t="shared" si="366"/>
        <v>ok</v>
      </c>
      <c r="AC1232" s="125" t="str">
        <f t="shared" si="367"/>
        <v>ok</v>
      </c>
    </row>
    <row r="1233" spans="1:29" x14ac:dyDescent="0.2">
      <c r="A1233" s="132">
        <f t="shared" si="351"/>
        <v>1225</v>
      </c>
      <c r="B1233" s="6"/>
      <c r="C1233" s="3"/>
      <c r="D1233" s="3"/>
      <c r="E1233" s="3"/>
      <c r="F1233" s="5"/>
      <c r="G1233" s="5"/>
      <c r="H1233" s="2">
        <v>0</v>
      </c>
      <c r="I1233" s="1">
        <v>0</v>
      </c>
      <c r="J1233" s="1">
        <v>0</v>
      </c>
      <c r="K1233" s="127">
        <f t="shared" si="352"/>
        <v>0</v>
      </c>
      <c r="L1233" s="127">
        <f t="shared" si="356"/>
        <v>0</v>
      </c>
      <c r="M1233" s="127">
        <f t="shared" si="353"/>
        <v>0</v>
      </c>
      <c r="N1233" s="127">
        <f t="shared" si="357"/>
        <v>0</v>
      </c>
      <c r="O1233" s="127">
        <f t="shared" si="358"/>
        <v>0</v>
      </c>
      <c r="P1233" s="127">
        <f t="shared" si="359"/>
        <v>0</v>
      </c>
      <c r="Q1233" s="127">
        <f t="shared" si="360"/>
        <v>0</v>
      </c>
      <c r="R1233" s="1">
        <v>0</v>
      </c>
      <c r="S1233" s="127">
        <f t="shared" si="361"/>
        <v>0</v>
      </c>
      <c r="T1233" s="127">
        <f t="shared" si="354"/>
        <v>0</v>
      </c>
      <c r="U1233" s="127">
        <f t="shared" si="362"/>
        <v>0</v>
      </c>
      <c r="W1233" s="127">
        <f t="shared" si="363"/>
        <v>0</v>
      </c>
      <c r="X1233" s="125">
        <f t="shared" si="350"/>
        <v>0</v>
      </c>
      <c r="Y1233" s="125" t="str">
        <f t="shared" si="355"/>
        <v>ok</v>
      </c>
      <c r="Z1233" s="125" t="str">
        <f t="shared" si="364"/>
        <v>ok</v>
      </c>
      <c r="AA1233" s="125" t="str">
        <f t="shared" si="365"/>
        <v>ok</v>
      </c>
      <c r="AB1233" s="125" t="str">
        <f t="shared" si="366"/>
        <v>ok</v>
      </c>
      <c r="AC1233" s="125" t="str">
        <f t="shared" si="367"/>
        <v>ok</v>
      </c>
    </row>
    <row r="1234" spans="1:29" x14ac:dyDescent="0.2">
      <c r="A1234" s="132">
        <f t="shared" si="351"/>
        <v>1226</v>
      </c>
      <c r="B1234" s="6"/>
      <c r="C1234" s="3"/>
      <c r="D1234" s="3"/>
      <c r="E1234" s="3"/>
      <c r="F1234" s="5"/>
      <c r="G1234" s="5"/>
      <c r="H1234" s="2">
        <v>0</v>
      </c>
      <c r="I1234" s="1">
        <v>0</v>
      </c>
      <c r="J1234" s="1">
        <v>0</v>
      </c>
      <c r="K1234" s="127">
        <f t="shared" si="352"/>
        <v>0</v>
      </c>
      <c r="L1234" s="127">
        <f t="shared" si="356"/>
        <v>0</v>
      </c>
      <c r="M1234" s="127">
        <f t="shared" si="353"/>
        <v>0</v>
      </c>
      <c r="N1234" s="127">
        <f t="shared" si="357"/>
        <v>0</v>
      </c>
      <c r="O1234" s="127">
        <f t="shared" si="358"/>
        <v>0</v>
      </c>
      <c r="P1234" s="127">
        <f t="shared" si="359"/>
        <v>0</v>
      </c>
      <c r="Q1234" s="127">
        <f t="shared" si="360"/>
        <v>0</v>
      </c>
      <c r="R1234" s="1">
        <v>0</v>
      </c>
      <c r="S1234" s="127">
        <f t="shared" si="361"/>
        <v>0</v>
      </c>
      <c r="T1234" s="127">
        <f t="shared" si="354"/>
        <v>0</v>
      </c>
      <c r="U1234" s="127">
        <f t="shared" si="362"/>
        <v>0</v>
      </c>
      <c r="W1234" s="127">
        <f t="shared" si="363"/>
        <v>0</v>
      </c>
      <c r="X1234" s="125">
        <f t="shared" si="350"/>
        <v>0</v>
      </c>
      <c r="Y1234" s="125" t="str">
        <f t="shared" si="355"/>
        <v>ok</v>
      </c>
      <c r="Z1234" s="125" t="str">
        <f t="shared" si="364"/>
        <v>ok</v>
      </c>
      <c r="AA1234" s="125" t="str">
        <f t="shared" si="365"/>
        <v>ok</v>
      </c>
      <c r="AB1234" s="125" t="str">
        <f t="shared" si="366"/>
        <v>ok</v>
      </c>
      <c r="AC1234" s="125" t="str">
        <f t="shared" si="367"/>
        <v>ok</v>
      </c>
    </row>
    <row r="1235" spans="1:29" x14ac:dyDescent="0.2">
      <c r="A1235" s="132">
        <f t="shared" si="351"/>
        <v>1227</v>
      </c>
      <c r="B1235" s="6"/>
      <c r="C1235" s="3"/>
      <c r="D1235" s="3"/>
      <c r="E1235" s="3"/>
      <c r="F1235" s="5"/>
      <c r="G1235" s="5"/>
      <c r="H1235" s="2">
        <v>0</v>
      </c>
      <c r="I1235" s="1">
        <v>0</v>
      </c>
      <c r="J1235" s="1">
        <v>0</v>
      </c>
      <c r="K1235" s="127">
        <f t="shared" si="352"/>
        <v>0</v>
      </c>
      <c r="L1235" s="127">
        <f t="shared" si="356"/>
        <v>0</v>
      </c>
      <c r="M1235" s="127">
        <f t="shared" si="353"/>
        <v>0</v>
      </c>
      <c r="N1235" s="127">
        <f t="shared" si="357"/>
        <v>0</v>
      </c>
      <c r="O1235" s="127">
        <f t="shared" si="358"/>
        <v>0</v>
      </c>
      <c r="P1235" s="127">
        <f t="shared" si="359"/>
        <v>0</v>
      </c>
      <c r="Q1235" s="127">
        <f t="shared" si="360"/>
        <v>0</v>
      </c>
      <c r="R1235" s="1">
        <v>0</v>
      </c>
      <c r="S1235" s="127">
        <f t="shared" si="361"/>
        <v>0</v>
      </c>
      <c r="T1235" s="127">
        <f t="shared" si="354"/>
        <v>0</v>
      </c>
      <c r="U1235" s="127">
        <f t="shared" si="362"/>
        <v>0</v>
      </c>
      <c r="W1235" s="127">
        <f t="shared" si="363"/>
        <v>0</v>
      </c>
      <c r="X1235" s="125">
        <f t="shared" si="350"/>
        <v>0</v>
      </c>
      <c r="Y1235" s="125" t="str">
        <f t="shared" si="355"/>
        <v>ok</v>
      </c>
      <c r="Z1235" s="125" t="str">
        <f t="shared" si="364"/>
        <v>ok</v>
      </c>
      <c r="AA1235" s="125" t="str">
        <f t="shared" si="365"/>
        <v>ok</v>
      </c>
      <c r="AB1235" s="125" t="str">
        <f t="shared" si="366"/>
        <v>ok</v>
      </c>
      <c r="AC1235" s="125" t="str">
        <f t="shared" si="367"/>
        <v>ok</v>
      </c>
    </row>
    <row r="1236" spans="1:29" x14ac:dyDescent="0.2">
      <c r="A1236" s="132">
        <f t="shared" si="351"/>
        <v>1228</v>
      </c>
      <c r="B1236" s="6"/>
      <c r="C1236" s="3"/>
      <c r="D1236" s="3"/>
      <c r="E1236" s="3"/>
      <c r="F1236" s="5"/>
      <c r="G1236" s="5"/>
      <c r="H1236" s="2">
        <v>0</v>
      </c>
      <c r="I1236" s="1">
        <v>0</v>
      </c>
      <c r="J1236" s="1">
        <v>0</v>
      </c>
      <c r="K1236" s="127">
        <f t="shared" si="352"/>
        <v>0</v>
      </c>
      <c r="L1236" s="127">
        <f t="shared" si="356"/>
        <v>0</v>
      </c>
      <c r="M1236" s="127">
        <f t="shared" si="353"/>
        <v>0</v>
      </c>
      <c r="N1236" s="127">
        <f t="shared" si="357"/>
        <v>0</v>
      </c>
      <c r="O1236" s="127">
        <f t="shared" si="358"/>
        <v>0</v>
      </c>
      <c r="P1236" s="127">
        <f t="shared" si="359"/>
        <v>0</v>
      </c>
      <c r="Q1236" s="127">
        <f t="shared" si="360"/>
        <v>0</v>
      </c>
      <c r="R1236" s="1">
        <v>0</v>
      </c>
      <c r="S1236" s="127">
        <f t="shared" si="361"/>
        <v>0</v>
      </c>
      <c r="T1236" s="127">
        <f t="shared" si="354"/>
        <v>0</v>
      </c>
      <c r="U1236" s="127">
        <f t="shared" si="362"/>
        <v>0</v>
      </c>
      <c r="W1236" s="127">
        <f t="shared" si="363"/>
        <v>0</v>
      </c>
      <c r="X1236" s="125">
        <f t="shared" si="350"/>
        <v>0</v>
      </c>
      <c r="Y1236" s="125" t="str">
        <f t="shared" si="355"/>
        <v>ok</v>
      </c>
      <c r="Z1236" s="125" t="str">
        <f t="shared" si="364"/>
        <v>ok</v>
      </c>
      <c r="AA1236" s="125" t="str">
        <f t="shared" si="365"/>
        <v>ok</v>
      </c>
      <c r="AB1236" s="125" t="str">
        <f t="shared" si="366"/>
        <v>ok</v>
      </c>
      <c r="AC1236" s="125" t="str">
        <f t="shared" si="367"/>
        <v>ok</v>
      </c>
    </row>
    <row r="1237" spans="1:29" x14ac:dyDescent="0.2">
      <c r="A1237" s="132">
        <f t="shared" si="351"/>
        <v>1229</v>
      </c>
      <c r="B1237" s="6"/>
      <c r="C1237" s="3"/>
      <c r="D1237" s="3"/>
      <c r="E1237" s="3"/>
      <c r="F1237" s="5"/>
      <c r="G1237" s="5"/>
      <c r="H1237" s="2">
        <v>0</v>
      </c>
      <c r="I1237" s="1">
        <v>0</v>
      </c>
      <c r="J1237" s="1">
        <v>0</v>
      </c>
      <c r="K1237" s="127">
        <f t="shared" si="352"/>
        <v>0</v>
      </c>
      <c r="L1237" s="127">
        <f t="shared" si="356"/>
        <v>0</v>
      </c>
      <c r="M1237" s="127">
        <f t="shared" si="353"/>
        <v>0</v>
      </c>
      <c r="N1237" s="127">
        <f t="shared" si="357"/>
        <v>0</v>
      </c>
      <c r="O1237" s="127">
        <f t="shared" si="358"/>
        <v>0</v>
      </c>
      <c r="P1237" s="127">
        <f t="shared" si="359"/>
        <v>0</v>
      </c>
      <c r="Q1237" s="127">
        <f t="shared" si="360"/>
        <v>0</v>
      </c>
      <c r="R1237" s="1">
        <v>0</v>
      </c>
      <c r="S1237" s="127">
        <f t="shared" si="361"/>
        <v>0</v>
      </c>
      <c r="T1237" s="127">
        <f t="shared" si="354"/>
        <v>0</v>
      </c>
      <c r="U1237" s="127">
        <f t="shared" si="362"/>
        <v>0</v>
      </c>
      <c r="W1237" s="127">
        <f t="shared" si="363"/>
        <v>0</v>
      </c>
      <c r="X1237" s="125">
        <f t="shared" si="350"/>
        <v>0</v>
      </c>
      <c r="Y1237" s="125" t="str">
        <f t="shared" si="355"/>
        <v>ok</v>
      </c>
      <c r="Z1237" s="125" t="str">
        <f t="shared" si="364"/>
        <v>ok</v>
      </c>
      <c r="AA1237" s="125" t="str">
        <f t="shared" si="365"/>
        <v>ok</v>
      </c>
      <c r="AB1237" s="125" t="str">
        <f t="shared" si="366"/>
        <v>ok</v>
      </c>
      <c r="AC1237" s="125" t="str">
        <f t="shared" si="367"/>
        <v>ok</v>
      </c>
    </row>
    <row r="1238" spans="1:29" x14ac:dyDescent="0.2">
      <c r="A1238" s="132">
        <f t="shared" si="351"/>
        <v>1230</v>
      </c>
      <c r="B1238" s="6"/>
      <c r="C1238" s="3"/>
      <c r="D1238" s="3"/>
      <c r="E1238" s="3"/>
      <c r="F1238" s="5"/>
      <c r="G1238" s="5"/>
      <c r="H1238" s="2">
        <v>0</v>
      </c>
      <c r="I1238" s="1">
        <v>0</v>
      </c>
      <c r="J1238" s="1">
        <v>0</v>
      </c>
      <c r="K1238" s="127">
        <f t="shared" si="352"/>
        <v>0</v>
      </c>
      <c r="L1238" s="127">
        <f t="shared" si="356"/>
        <v>0</v>
      </c>
      <c r="M1238" s="127">
        <f t="shared" si="353"/>
        <v>0</v>
      </c>
      <c r="N1238" s="127">
        <f t="shared" si="357"/>
        <v>0</v>
      </c>
      <c r="O1238" s="127">
        <f t="shared" si="358"/>
        <v>0</v>
      </c>
      <c r="P1238" s="127">
        <f t="shared" si="359"/>
        <v>0</v>
      </c>
      <c r="Q1238" s="127">
        <f t="shared" si="360"/>
        <v>0</v>
      </c>
      <c r="R1238" s="1">
        <v>0</v>
      </c>
      <c r="S1238" s="127">
        <f t="shared" si="361"/>
        <v>0</v>
      </c>
      <c r="T1238" s="127">
        <f t="shared" si="354"/>
        <v>0</v>
      </c>
      <c r="U1238" s="127">
        <f t="shared" si="362"/>
        <v>0</v>
      </c>
      <c r="W1238" s="127">
        <f t="shared" si="363"/>
        <v>0</v>
      </c>
      <c r="X1238" s="125">
        <f t="shared" si="350"/>
        <v>0</v>
      </c>
      <c r="Y1238" s="125" t="str">
        <f t="shared" si="355"/>
        <v>ok</v>
      </c>
      <c r="Z1238" s="125" t="str">
        <f t="shared" si="364"/>
        <v>ok</v>
      </c>
      <c r="AA1238" s="125" t="str">
        <f t="shared" si="365"/>
        <v>ok</v>
      </c>
      <c r="AB1238" s="125" t="str">
        <f t="shared" si="366"/>
        <v>ok</v>
      </c>
      <c r="AC1238" s="125" t="str">
        <f t="shared" si="367"/>
        <v>ok</v>
      </c>
    </row>
    <row r="1239" spans="1:29" x14ac:dyDescent="0.2">
      <c r="A1239" s="132">
        <f t="shared" si="351"/>
        <v>1231</v>
      </c>
      <c r="B1239" s="6"/>
      <c r="C1239" s="3"/>
      <c r="D1239" s="3"/>
      <c r="E1239" s="3"/>
      <c r="F1239" s="5"/>
      <c r="G1239" s="5"/>
      <c r="H1239" s="2">
        <v>0</v>
      </c>
      <c r="I1239" s="1">
        <v>0</v>
      </c>
      <c r="J1239" s="1">
        <v>0</v>
      </c>
      <c r="K1239" s="127">
        <f t="shared" si="352"/>
        <v>0</v>
      </c>
      <c r="L1239" s="127">
        <f t="shared" si="356"/>
        <v>0</v>
      </c>
      <c r="M1239" s="127">
        <f t="shared" si="353"/>
        <v>0</v>
      </c>
      <c r="N1239" s="127">
        <f t="shared" si="357"/>
        <v>0</v>
      </c>
      <c r="O1239" s="127">
        <f t="shared" si="358"/>
        <v>0</v>
      </c>
      <c r="P1239" s="127">
        <f t="shared" si="359"/>
        <v>0</v>
      </c>
      <c r="Q1239" s="127">
        <f t="shared" si="360"/>
        <v>0</v>
      </c>
      <c r="R1239" s="1">
        <v>0</v>
      </c>
      <c r="S1239" s="127">
        <f t="shared" si="361"/>
        <v>0</v>
      </c>
      <c r="T1239" s="127">
        <f t="shared" si="354"/>
        <v>0</v>
      </c>
      <c r="U1239" s="127">
        <f t="shared" si="362"/>
        <v>0</v>
      </c>
      <c r="W1239" s="127">
        <f t="shared" si="363"/>
        <v>0</v>
      </c>
      <c r="X1239" s="125">
        <f t="shared" ref="X1239:X1302" si="368">NETWORKDAYS(D1239,E1239)</f>
        <v>0</v>
      </c>
      <c r="Y1239" s="125" t="str">
        <f t="shared" si="355"/>
        <v>ok</v>
      </c>
      <c r="Z1239" s="125" t="str">
        <f t="shared" si="364"/>
        <v>ok</v>
      </c>
      <c r="AA1239" s="125" t="str">
        <f t="shared" si="365"/>
        <v>ok</v>
      </c>
      <c r="AB1239" s="125" t="str">
        <f t="shared" si="366"/>
        <v>ok</v>
      </c>
      <c r="AC1239" s="125" t="str">
        <f t="shared" si="367"/>
        <v>ok</v>
      </c>
    </row>
    <row r="1240" spans="1:29" x14ac:dyDescent="0.2">
      <c r="A1240" s="132">
        <f t="shared" si="351"/>
        <v>1232</v>
      </c>
      <c r="B1240" s="6"/>
      <c r="C1240" s="3"/>
      <c r="D1240" s="3"/>
      <c r="E1240" s="3"/>
      <c r="F1240" s="5"/>
      <c r="G1240" s="5"/>
      <c r="H1240" s="2">
        <v>0</v>
      </c>
      <c r="I1240" s="1">
        <v>0</v>
      </c>
      <c r="J1240" s="1">
        <v>0</v>
      </c>
      <c r="K1240" s="127">
        <f t="shared" si="352"/>
        <v>0</v>
      </c>
      <c r="L1240" s="127">
        <f t="shared" si="356"/>
        <v>0</v>
      </c>
      <c r="M1240" s="127">
        <f t="shared" si="353"/>
        <v>0</v>
      </c>
      <c r="N1240" s="127">
        <f t="shared" si="357"/>
        <v>0</v>
      </c>
      <c r="O1240" s="127">
        <f t="shared" si="358"/>
        <v>0</v>
      </c>
      <c r="P1240" s="127">
        <f t="shared" si="359"/>
        <v>0</v>
      </c>
      <c r="Q1240" s="127">
        <f t="shared" si="360"/>
        <v>0</v>
      </c>
      <c r="R1240" s="1">
        <v>0</v>
      </c>
      <c r="S1240" s="127">
        <f t="shared" si="361"/>
        <v>0</v>
      </c>
      <c r="T1240" s="127">
        <f t="shared" si="354"/>
        <v>0</v>
      </c>
      <c r="U1240" s="127">
        <f t="shared" si="362"/>
        <v>0</v>
      </c>
      <c r="W1240" s="127">
        <f t="shared" si="363"/>
        <v>0</v>
      </c>
      <c r="X1240" s="125">
        <f t="shared" si="368"/>
        <v>0</v>
      </c>
      <c r="Y1240" s="125" t="str">
        <f t="shared" si="355"/>
        <v>ok</v>
      </c>
      <c r="Z1240" s="125" t="str">
        <f t="shared" si="364"/>
        <v>ok</v>
      </c>
      <c r="AA1240" s="125" t="str">
        <f t="shared" si="365"/>
        <v>ok</v>
      </c>
      <c r="AB1240" s="125" t="str">
        <f t="shared" si="366"/>
        <v>ok</v>
      </c>
      <c r="AC1240" s="125" t="str">
        <f t="shared" si="367"/>
        <v>ok</v>
      </c>
    </row>
    <row r="1241" spans="1:29" x14ac:dyDescent="0.2">
      <c r="A1241" s="132">
        <f t="shared" si="351"/>
        <v>1233</v>
      </c>
      <c r="B1241" s="6"/>
      <c r="C1241" s="3"/>
      <c r="D1241" s="3"/>
      <c r="E1241" s="3"/>
      <c r="F1241" s="5"/>
      <c r="G1241" s="5"/>
      <c r="H1241" s="2">
        <v>0</v>
      </c>
      <c r="I1241" s="1">
        <v>0</v>
      </c>
      <c r="J1241" s="1">
        <v>0</v>
      </c>
      <c r="K1241" s="127">
        <f t="shared" si="352"/>
        <v>0</v>
      </c>
      <c r="L1241" s="127">
        <f t="shared" si="356"/>
        <v>0</v>
      </c>
      <c r="M1241" s="127">
        <f t="shared" si="353"/>
        <v>0</v>
      </c>
      <c r="N1241" s="127">
        <f t="shared" si="357"/>
        <v>0</v>
      </c>
      <c r="O1241" s="127">
        <f t="shared" si="358"/>
        <v>0</v>
      </c>
      <c r="P1241" s="127">
        <f t="shared" si="359"/>
        <v>0</v>
      </c>
      <c r="Q1241" s="127">
        <f t="shared" si="360"/>
        <v>0</v>
      </c>
      <c r="R1241" s="1">
        <v>0</v>
      </c>
      <c r="S1241" s="127">
        <f t="shared" si="361"/>
        <v>0</v>
      </c>
      <c r="T1241" s="127">
        <f t="shared" si="354"/>
        <v>0</v>
      </c>
      <c r="U1241" s="127">
        <f t="shared" si="362"/>
        <v>0</v>
      </c>
      <c r="W1241" s="127">
        <f t="shared" si="363"/>
        <v>0</v>
      </c>
      <c r="X1241" s="125">
        <f t="shared" si="368"/>
        <v>0</v>
      </c>
      <c r="Y1241" s="125" t="str">
        <f t="shared" si="355"/>
        <v>ok</v>
      </c>
      <c r="Z1241" s="125" t="str">
        <f t="shared" si="364"/>
        <v>ok</v>
      </c>
      <c r="AA1241" s="125" t="str">
        <f t="shared" si="365"/>
        <v>ok</v>
      </c>
      <c r="AB1241" s="125" t="str">
        <f t="shared" si="366"/>
        <v>ok</v>
      </c>
      <c r="AC1241" s="125" t="str">
        <f t="shared" si="367"/>
        <v>ok</v>
      </c>
    </row>
    <row r="1242" spans="1:29" x14ac:dyDescent="0.2">
      <c r="A1242" s="132">
        <f t="shared" si="351"/>
        <v>1234</v>
      </c>
      <c r="B1242" s="6"/>
      <c r="C1242" s="3"/>
      <c r="D1242" s="3"/>
      <c r="E1242" s="3"/>
      <c r="F1242" s="5"/>
      <c r="G1242" s="5"/>
      <c r="H1242" s="2">
        <v>0</v>
      </c>
      <c r="I1242" s="1">
        <v>0</v>
      </c>
      <c r="J1242" s="1">
        <v>0</v>
      </c>
      <c r="K1242" s="127">
        <f t="shared" si="352"/>
        <v>0</v>
      </c>
      <c r="L1242" s="127">
        <f t="shared" si="356"/>
        <v>0</v>
      </c>
      <c r="M1242" s="127">
        <f t="shared" si="353"/>
        <v>0</v>
      </c>
      <c r="N1242" s="127">
        <f t="shared" si="357"/>
        <v>0</v>
      </c>
      <c r="O1242" s="127">
        <f t="shared" si="358"/>
        <v>0</v>
      </c>
      <c r="P1242" s="127">
        <f t="shared" si="359"/>
        <v>0</v>
      </c>
      <c r="Q1242" s="127">
        <f t="shared" si="360"/>
        <v>0</v>
      </c>
      <c r="R1242" s="1">
        <v>0</v>
      </c>
      <c r="S1242" s="127">
        <f t="shared" si="361"/>
        <v>0</v>
      </c>
      <c r="T1242" s="127">
        <f t="shared" si="354"/>
        <v>0</v>
      </c>
      <c r="U1242" s="127">
        <f t="shared" si="362"/>
        <v>0</v>
      </c>
      <c r="W1242" s="127">
        <f t="shared" si="363"/>
        <v>0</v>
      </c>
      <c r="X1242" s="125">
        <f t="shared" si="368"/>
        <v>0</v>
      </c>
      <c r="Y1242" s="125" t="str">
        <f t="shared" si="355"/>
        <v>ok</v>
      </c>
      <c r="Z1242" s="125" t="str">
        <f t="shared" si="364"/>
        <v>ok</v>
      </c>
      <c r="AA1242" s="125" t="str">
        <f t="shared" si="365"/>
        <v>ok</v>
      </c>
      <c r="AB1242" s="125" t="str">
        <f t="shared" si="366"/>
        <v>ok</v>
      </c>
      <c r="AC1242" s="125" t="str">
        <f t="shared" si="367"/>
        <v>ok</v>
      </c>
    </row>
    <row r="1243" spans="1:29" x14ac:dyDescent="0.2">
      <c r="A1243" s="132">
        <f t="shared" si="351"/>
        <v>1235</v>
      </c>
      <c r="B1243" s="6"/>
      <c r="C1243" s="3"/>
      <c r="D1243" s="3"/>
      <c r="E1243" s="3"/>
      <c r="F1243" s="5"/>
      <c r="G1243" s="5"/>
      <c r="H1243" s="2">
        <v>0</v>
      </c>
      <c r="I1243" s="1">
        <v>0</v>
      </c>
      <c r="J1243" s="1">
        <v>0</v>
      </c>
      <c r="K1243" s="127">
        <f t="shared" si="352"/>
        <v>0</v>
      </c>
      <c r="L1243" s="127">
        <f t="shared" si="356"/>
        <v>0</v>
      </c>
      <c r="M1243" s="127">
        <f t="shared" si="353"/>
        <v>0</v>
      </c>
      <c r="N1243" s="127">
        <f t="shared" si="357"/>
        <v>0</v>
      </c>
      <c r="O1243" s="127">
        <f t="shared" si="358"/>
        <v>0</v>
      </c>
      <c r="P1243" s="127">
        <f t="shared" si="359"/>
        <v>0</v>
      </c>
      <c r="Q1243" s="127">
        <f t="shared" si="360"/>
        <v>0</v>
      </c>
      <c r="R1243" s="1">
        <v>0</v>
      </c>
      <c r="S1243" s="127">
        <f t="shared" si="361"/>
        <v>0</v>
      </c>
      <c r="T1243" s="127">
        <f t="shared" si="354"/>
        <v>0</v>
      </c>
      <c r="U1243" s="127">
        <f t="shared" si="362"/>
        <v>0</v>
      </c>
      <c r="W1243" s="127">
        <f t="shared" si="363"/>
        <v>0</v>
      </c>
      <c r="X1243" s="125">
        <f t="shared" si="368"/>
        <v>0</v>
      </c>
      <c r="Y1243" s="125" t="str">
        <f t="shared" si="355"/>
        <v>ok</v>
      </c>
      <c r="Z1243" s="125" t="str">
        <f t="shared" si="364"/>
        <v>ok</v>
      </c>
      <c r="AA1243" s="125" t="str">
        <f t="shared" si="365"/>
        <v>ok</v>
      </c>
      <c r="AB1243" s="125" t="str">
        <f t="shared" si="366"/>
        <v>ok</v>
      </c>
      <c r="AC1243" s="125" t="str">
        <f t="shared" si="367"/>
        <v>ok</v>
      </c>
    </row>
    <row r="1244" spans="1:29" x14ac:dyDescent="0.2">
      <c r="A1244" s="132">
        <f t="shared" si="351"/>
        <v>1236</v>
      </c>
      <c r="B1244" s="6"/>
      <c r="C1244" s="3"/>
      <c r="D1244" s="3"/>
      <c r="E1244" s="3"/>
      <c r="F1244" s="5"/>
      <c r="G1244" s="5"/>
      <c r="H1244" s="2">
        <v>0</v>
      </c>
      <c r="I1244" s="1">
        <v>0</v>
      </c>
      <c r="J1244" s="1">
        <v>0</v>
      </c>
      <c r="K1244" s="127">
        <f t="shared" si="352"/>
        <v>0</v>
      </c>
      <c r="L1244" s="127">
        <f t="shared" si="356"/>
        <v>0</v>
      </c>
      <c r="M1244" s="127">
        <f t="shared" si="353"/>
        <v>0</v>
      </c>
      <c r="N1244" s="127">
        <f t="shared" si="357"/>
        <v>0</v>
      </c>
      <c r="O1244" s="127">
        <f t="shared" si="358"/>
        <v>0</v>
      </c>
      <c r="P1244" s="127">
        <f t="shared" si="359"/>
        <v>0</v>
      </c>
      <c r="Q1244" s="127">
        <f t="shared" si="360"/>
        <v>0</v>
      </c>
      <c r="R1244" s="1">
        <v>0</v>
      </c>
      <c r="S1244" s="127">
        <f t="shared" si="361"/>
        <v>0</v>
      </c>
      <c r="T1244" s="127">
        <f t="shared" si="354"/>
        <v>0</v>
      </c>
      <c r="U1244" s="127">
        <f t="shared" si="362"/>
        <v>0</v>
      </c>
      <c r="W1244" s="127">
        <f t="shared" si="363"/>
        <v>0</v>
      </c>
      <c r="X1244" s="125">
        <f t="shared" si="368"/>
        <v>0</v>
      </c>
      <c r="Y1244" s="125" t="str">
        <f t="shared" si="355"/>
        <v>ok</v>
      </c>
      <c r="Z1244" s="125" t="str">
        <f t="shared" si="364"/>
        <v>ok</v>
      </c>
      <c r="AA1244" s="125" t="str">
        <f t="shared" si="365"/>
        <v>ok</v>
      </c>
      <c r="AB1244" s="125" t="str">
        <f t="shared" si="366"/>
        <v>ok</v>
      </c>
      <c r="AC1244" s="125" t="str">
        <f t="shared" si="367"/>
        <v>ok</v>
      </c>
    </row>
    <row r="1245" spans="1:29" x14ac:dyDescent="0.2">
      <c r="A1245" s="132">
        <f t="shared" si="351"/>
        <v>1237</v>
      </c>
      <c r="B1245" s="6"/>
      <c r="C1245" s="3"/>
      <c r="D1245" s="3"/>
      <c r="E1245" s="3"/>
      <c r="F1245" s="5"/>
      <c r="G1245" s="5"/>
      <c r="H1245" s="2">
        <v>0</v>
      </c>
      <c r="I1245" s="1">
        <v>0</v>
      </c>
      <c r="J1245" s="1">
        <v>0</v>
      </c>
      <c r="K1245" s="127">
        <f t="shared" si="352"/>
        <v>0</v>
      </c>
      <c r="L1245" s="127">
        <f t="shared" si="356"/>
        <v>0</v>
      </c>
      <c r="M1245" s="127">
        <f t="shared" si="353"/>
        <v>0</v>
      </c>
      <c r="N1245" s="127">
        <f t="shared" si="357"/>
        <v>0</v>
      </c>
      <c r="O1245" s="127">
        <f t="shared" si="358"/>
        <v>0</v>
      </c>
      <c r="P1245" s="127">
        <f t="shared" si="359"/>
        <v>0</v>
      </c>
      <c r="Q1245" s="127">
        <f t="shared" si="360"/>
        <v>0</v>
      </c>
      <c r="R1245" s="1">
        <v>0</v>
      </c>
      <c r="S1245" s="127">
        <f t="shared" si="361"/>
        <v>0</v>
      </c>
      <c r="T1245" s="127">
        <f t="shared" si="354"/>
        <v>0</v>
      </c>
      <c r="U1245" s="127">
        <f t="shared" si="362"/>
        <v>0</v>
      </c>
      <c r="W1245" s="127">
        <f t="shared" si="363"/>
        <v>0</v>
      </c>
      <c r="X1245" s="125">
        <f t="shared" si="368"/>
        <v>0</v>
      </c>
      <c r="Y1245" s="125" t="str">
        <f t="shared" si="355"/>
        <v>ok</v>
      </c>
      <c r="Z1245" s="125" t="str">
        <f t="shared" si="364"/>
        <v>ok</v>
      </c>
      <c r="AA1245" s="125" t="str">
        <f t="shared" si="365"/>
        <v>ok</v>
      </c>
      <c r="AB1245" s="125" t="str">
        <f t="shared" si="366"/>
        <v>ok</v>
      </c>
      <c r="AC1245" s="125" t="str">
        <f t="shared" si="367"/>
        <v>ok</v>
      </c>
    </row>
    <row r="1246" spans="1:29" x14ac:dyDescent="0.2">
      <c r="A1246" s="132">
        <f t="shared" si="351"/>
        <v>1238</v>
      </c>
      <c r="B1246" s="6"/>
      <c r="C1246" s="3"/>
      <c r="D1246" s="3"/>
      <c r="E1246" s="3"/>
      <c r="F1246" s="5"/>
      <c r="G1246" s="5"/>
      <c r="H1246" s="2">
        <v>0</v>
      </c>
      <c r="I1246" s="1">
        <v>0</v>
      </c>
      <c r="J1246" s="1">
        <v>0</v>
      </c>
      <c r="K1246" s="127">
        <f t="shared" si="352"/>
        <v>0</v>
      </c>
      <c r="L1246" s="127">
        <f t="shared" si="356"/>
        <v>0</v>
      </c>
      <c r="M1246" s="127">
        <f t="shared" si="353"/>
        <v>0</v>
      </c>
      <c r="N1246" s="127">
        <f t="shared" si="357"/>
        <v>0</v>
      </c>
      <c r="O1246" s="127">
        <f t="shared" si="358"/>
        <v>0</v>
      </c>
      <c r="P1246" s="127">
        <f t="shared" si="359"/>
        <v>0</v>
      </c>
      <c r="Q1246" s="127">
        <f t="shared" si="360"/>
        <v>0</v>
      </c>
      <c r="R1246" s="1">
        <v>0</v>
      </c>
      <c r="S1246" s="127">
        <f t="shared" si="361"/>
        <v>0</v>
      </c>
      <c r="T1246" s="127">
        <f t="shared" si="354"/>
        <v>0</v>
      </c>
      <c r="U1246" s="127">
        <f t="shared" si="362"/>
        <v>0</v>
      </c>
      <c r="W1246" s="127">
        <f t="shared" si="363"/>
        <v>0</v>
      </c>
      <c r="X1246" s="125">
        <f t="shared" si="368"/>
        <v>0</v>
      </c>
      <c r="Y1246" s="125" t="str">
        <f t="shared" si="355"/>
        <v>ok</v>
      </c>
      <c r="Z1246" s="125" t="str">
        <f t="shared" si="364"/>
        <v>ok</v>
      </c>
      <c r="AA1246" s="125" t="str">
        <f t="shared" si="365"/>
        <v>ok</v>
      </c>
      <c r="AB1246" s="125" t="str">
        <f t="shared" si="366"/>
        <v>ok</v>
      </c>
      <c r="AC1246" s="125" t="str">
        <f t="shared" si="367"/>
        <v>ok</v>
      </c>
    </row>
    <row r="1247" spans="1:29" x14ac:dyDescent="0.2">
      <c r="A1247" s="132">
        <f t="shared" ref="A1247:A1310" si="369">+A1246+1</f>
        <v>1239</v>
      </c>
      <c r="B1247" s="6"/>
      <c r="C1247" s="3"/>
      <c r="D1247" s="3"/>
      <c r="E1247" s="3"/>
      <c r="F1247" s="5"/>
      <c r="G1247" s="5"/>
      <c r="H1247" s="2">
        <v>0</v>
      </c>
      <c r="I1247" s="1">
        <v>0</v>
      </c>
      <c r="J1247" s="1">
        <v>0</v>
      </c>
      <c r="K1247" s="127">
        <f t="shared" si="352"/>
        <v>0</v>
      </c>
      <c r="L1247" s="127">
        <f t="shared" si="356"/>
        <v>0</v>
      </c>
      <c r="M1247" s="127">
        <f t="shared" si="353"/>
        <v>0</v>
      </c>
      <c r="N1247" s="127">
        <f t="shared" si="357"/>
        <v>0</v>
      </c>
      <c r="O1247" s="127">
        <f t="shared" si="358"/>
        <v>0</v>
      </c>
      <c r="P1247" s="127">
        <f t="shared" si="359"/>
        <v>0</v>
      </c>
      <c r="Q1247" s="127">
        <f t="shared" si="360"/>
        <v>0</v>
      </c>
      <c r="R1247" s="1">
        <v>0</v>
      </c>
      <c r="S1247" s="127">
        <f t="shared" si="361"/>
        <v>0</v>
      </c>
      <c r="T1247" s="127">
        <f t="shared" si="354"/>
        <v>0</v>
      </c>
      <c r="U1247" s="127">
        <f t="shared" si="362"/>
        <v>0</v>
      </c>
      <c r="W1247" s="127">
        <f t="shared" si="363"/>
        <v>0</v>
      </c>
      <c r="X1247" s="125">
        <f t="shared" si="368"/>
        <v>0</v>
      </c>
      <c r="Y1247" s="125" t="str">
        <f t="shared" si="355"/>
        <v>ok</v>
      </c>
      <c r="Z1247" s="125" t="str">
        <f t="shared" si="364"/>
        <v>ok</v>
      </c>
      <c r="AA1247" s="125" t="str">
        <f t="shared" si="365"/>
        <v>ok</v>
      </c>
      <c r="AB1247" s="125" t="str">
        <f t="shared" si="366"/>
        <v>ok</v>
      </c>
      <c r="AC1247" s="125" t="str">
        <f t="shared" si="367"/>
        <v>ok</v>
      </c>
    </row>
    <row r="1248" spans="1:29" x14ac:dyDescent="0.2">
      <c r="A1248" s="132">
        <f t="shared" si="369"/>
        <v>1240</v>
      </c>
      <c r="B1248" s="6"/>
      <c r="C1248" s="3"/>
      <c r="D1248" s="3"/>
      <c r="E1248" s="3"/>
      <c r="F1248" s="5"/>
      <c r="G1248" s="5"/>
      <c r="H1248" s="2">
        <v>0</v>
      </c>
      <c r="I1248" s="1">
        <v>0</v>
      </c>
      <c r="J1248" s="1">
        <v>0</v>
      </c>
      <c r="K1248" s="127">
        <f t="shared" si="352"/>
        <v>0</v>
      </c>
      <c r="L1248" s="127">
        <f t="shared" si="356"/>
        <v>0</v>
      </c>
      <c r="M1248" s="127">
        <f t="shared" si="353"/>
        <v>0</v>
      </c>
      <c r="N1248" s="127">
        <f t="shared" si="357"/>
        <v>0</v>
      </c>
      <c r="O1248" s="127">
        <f t="shared" si="358"/>
        <v>0</v>
      </c>
      <c r="P1248" s="127">
        <f t="shared" si="359"/>
        <v>0</v>
      </c>
      <c r="Q1248" s="127">
        <f t="shared" si="360"/>
        <v>0</v>
      </c>
      <c r="R1248" s="1">
        <v>0</v>
      </c>
      <c r="S1248" s="127">
        <f t="shared" si="361"/>
        <v>0</v>
      </c>
      <c r="T1248" s="127">
        <f t="shared" si="354"/>
        <v>0</v>
      </c>
      <c r="U1248" s="127">
        <f t="shared" si="362"/>
        <v>0</v>
      </c>
      <c r="W1248" s="127">
        <f t="shared" si="363"/>
        <v>0</v>
      </c>
      <c r="X1248" s="125">
        <f t="shared" si="368"/>
        <v>0</v>
      </c>
      <c r="Y1248" s="125" t="str">
        <f t="shared" si="355"/>
        <v>ok</v>
      </c>
      <c r="Z1248" s="125" t="str">
        <f t="shared" si="364"/>
        <v>ok</v>
      </c>
      <c r="AA1248" s="125" t="str">
        <f t="shared" si="365"/>
        <v>ok</v>
      </c>
      <c r="AB1248" s="125" t="str">
        <f t="shared" si="366"/>
        <v>ok</v>
      </c>
      <c r="AC1248" s="125" t="str">
        <f t="shared" si="367"/>
        <v>ok</v>
      </c>
    </row>
    <row r="1249" spans="1:29" x14ac:dyDescent="0.2">
      <c r="A1249" s="132">
        <f t="shared" si="369"/>
        <v>1241</v>
      </c>
      <c r="B1249" s="6"/>
      <c r="C1249" s="3"/>
      <c r="D1249" s="3"/>
      <c r="E1249" s="3"/>
      <c r="F1249" s="5"/>
      <c r="G1249" s="5"/>
      <c r="H1249" s="2">
        <v>0</v>
      </c>
      <c r="I1249" s="1">
        <v>0</v>
      </c>
      <c r="J1249" s="1">
        <v>0</v>
      </c>
      <c r="K1249" s="127">
        <f t="shared" si="352"/>
        <v>0</v>
      </c>
      <c r="L1249" s="127">
        <f t="shared" si="356"/>
        <v>0</v>
      </c>
      <c r="M1249" s="127">
        <f t="shared" si="353"/>
        <v>0</v>
      </c>
      <c r="N1249" s="127">
        <f t="shared" si="357"/>
        <v>0</v>
      </c>
      <c r="O1249" s="127">
        <f t="shared" si="358"/>
        <v>0</v>
      </c>
      <c r="P1249" s="127">
        <f t="shared" si="359"/>
        <v>0</v>
      </c>
      <c r="Q1249" s="127">
        <f t="shared" si="360"/>
        <v>0</v>
      </c>
      <c r="R1249" s="1">
        <v>0</v>
      </c>
      <c r="S1249" s="127">
        <f t="shared" si="361"/>
        <v>0</v>
      </c>
      <c r="T1249" s="127">
        <f t="shared" si="354"/>
        <v>0</v>
      </c>
      <c r="U1249" s="127">
        <f t="shared" si="362"/>
        <v>0</v>
      </c>
      <c r="W1249" s="127">
        <f t="shared" si="363"/>
        <v>0</v>
      </c>
      <c r="X1249" s="125">
        <f t="shared" si="368"/>
        <v>0</v>
      </c>
      <c r="Y1249" s="125" t="str">
        <f t="shared" si="355"/>
        <v>ok</v>
      </c>
      <c r="Z1249" s="125" t="str">
        <f t="shared" si="364"/>
        <v>ok</v>
      </c>
      <c r="AA1249" s="125" t="str">
        <f t="shared" si="365"/>
        <v>ok</v>
      </c>
      <c r="AB1249" s="125" t="str">
        <f t="shared" si="366"/>
        <v>ok</v>
      </c>
      <c r="AC1249" s="125" t="str">
        <f t="shared" si="367"/>
        <v>ok</v>
      </c>
    </row>
    <row r="1250" spans="1:29" x14ac:dyDescent="0.2">
      <c r="A1250" s="132">
        <f t="shared" si="369"/>
        <v>1242</v>
      </c>
      <c r="B1250" s="6"/>
      <c r="C1250" s="3"/>
      <c r="D1250" s="3"/>
      <c r="E1250" s="3"/>
      <c r="F1250" s="5"/>
      <c r="G1250" s="5"/>
      <c r="H1250" s="2">
        <v>0</v>
      </c>
      <c r="I1250" s="1">
        <v>0</v>
      </c>
      <c r="J1250" s="1">
        <v>0</v>
      </c>
      <c r="K1250" s="127">
        <f t="shared" si="352"/>
        <v>0</v>
      </c>
      <c r="L1250" s="127">
        <f t="shared" si="356"/>
        <v>0</v>
      </c>
      <c r="M1250" s="127">
        <f t="shared" si="353"/>
        <v>0</v>
      </c>
      <c r="N1250" s="127">
        <f t="shared" si="357"/>
        <v>0</v>
      </c>
      <c r="O1250" s="127">
        <f t="shared" si="358"/>
        <v>0</v>
      </c>
      <c r="P1250" s="127">
        <f t="shared" si="359"/>
        <v>0</v>
      </c>
      <c r="Q1250" s="127">
        <f t="shared" si="360"/>
        <v>0</v>
      </c>
      <c r="R1250" s="1">
        <v>0</v>
      </c>
      <c r="S1250" s="127">
        <f t="shared" si="361"/>
        <v>0</v>
      </c>
      <c r="T1250" s="127">
        <f t="shared" si="354"/>
        <v>0</v>
      </c>
      <c r="U1250" s="127">
        <f t="shared" si="362"/>
        <v>0</v>
      </c>
      <c r="W1250" s="127">
        <f t="shared" si="363"/>
        <v>0</v>
      </c>
      <c r="X1250" s="125">
        <f t="shared" si="368"/>
        <v>0</v>
      </c>
      <c r="Y1250" s="125" t="str">
        <f t="shared" si="355"/>
        <v>ok</v>
      </c>
      <c r="Z1250" s="125" t="str">
        <f t="shared" si="364"/>
        <v>ok</v>
      </c>
      <c r="AA1250" s="125" t="str">
        <f t="shared" si="365"/>
        <v>ok</v>
      </c>
      <c r="AB1250" s="125" t="str">
        <f t="shared" si="366"/>
        <v>ok</v>
      </c>
      <c r="AC1250" s="125" t="str">
        <f t="shared" si="367"/>
        <v>ok</v>
      </c>
    </row>
    <row r="1251" spans="1:29" x14ac:dyDescent="0.2">
      <c r="A1251" s="132">
        <f t="shared" si="369"/>
        <v>1243</v>
      </c>
      <c r="B1251" s="6"/>
      <c r="C1251" s="3"/>
      <c r="D1251" s="3"/>
      <c r="E1251" s="3"/>
      <c r="F1251" s="5"/>
      <c r="G1251" s="5"/>
      <c r="H1251" s="2">
        <v>0</v>
      </c>
      <c r="I1251" s="1">
        <v>0</v>
      </c>
      <c r="J1251" s="1">
        <v>0</v>
      </c>
      <c r="K1251" s="127">
        <f t="shared" si="352"/>
        <v>0</v>
      </c>
      <c r="L1251" s="127">
        <f t="shared" si="356"/>
        <v>0</v>
      </c>
      <c r="M1251" s="127">
        <f t="shared" si="353"/>
        <v>0</v>
      </c>
      <c r="N1251" s="127">
        <f t="shared" si="357"/>
        <v>0</v>
      </c>
      <c r="O1251" s="127">
        <f t="shared" si="358"/>
        <v>0</v>
      </c>
      <c r="P1251" s="127">
        <f t="shared" si="359"/>
        <v>0</v>
      </c>
      <c r="Q1251" s="127">
        <f t="shared" si="360"/>
        <v>0</v>
      </c>
      <c r="R1251" s="1">
        <v>0</v>
      </c>
      <c r="S1251" s="127">
        <f t="shared" si="361"/>
        <v>0</v>
      </c>
      <c r="T1251" s="127">
        <f t="shared" si="354"/>
        <v>0</v>
      </c>
      <c r="U1251" s="127">
        <f t="shared" si="362"/>
        <v>0</v>
      </c>
      <c r="W1251" s="127">
        <f t="shared" si="363"/>
        <v>0</v>
      </c>
      <c r="X1251" s="125">
        <f t="shared" si="368"/>
        <v>0</v>
      </c>
      <c r="Y1251" s="125" t="str">
        <f t="shared" si="355"/>
        <v>ok</v>
      </c>
      <c r="Z1251" s="125" t="str">
        <f t="shared" si="364"/>
        <v>ok</v>
      </c>
      <c r="AA1251" s="125" t="str">
        <f t="shared" si="365"/>
        <v>ok</v>
      </c>
      <c r="AB1251" s="125" t="str">
        <f t="shared" si="366"/>
        <v>ok</v>
      </c>
      <c r="AC1251" s="125" t="str">
        <f t="shared" si="367"/>
        <v>ok</v>
      </c>
    </row>
    <row r="1252" spans="1:29" x14ac:dyDescent="0.2">
      <c r="A1252" s="132">
        <f t="shared" si="369"/>
        <v>1244</v>
      </c>
      <c r="B1252" s="6"/>
      <c r="C1252" s="3"/>
      <c r="D1252" s="3"/>
      <c r="E1252" s="3"/>
      <c r="F1252" s="5"/>
      <c r="G1252" s="5"/>
      <c r="H1252" s="2">
        <v>0</v>
      </c>
      <c r="I1252" s="1">
        <v>0</v>
      </c>
      <c r="J1252" s="1">
        <v>0</v>
      </c>
      <c r="K1252" s="127">
        <f t="shared" si="352"/>
        <v>0</v>
      </c>
      <c r="L1252" s="127">
        <f t="shared" si="356"/>
        <v>0</v>
      </c>
      <c r="M1252" s="127">
        <f t="shared" si="353"/>
        <v>0</v>
      </c>
      <c r="N1252" s="127">
        <f t="shared" si="357"/>
        <v>0</v>
      </c>
      <c r="O1252" s="127">
        <f t="shared" si="358"/>
        <v>0</v>
      </c>
      <c r="P1252" s="127">
        <f t="shared" si="359"/>
        <v>0</v>
      </c>
      <c r="Q1252" s="127">
        <f t="shared" si="360"/>
        <v>0</v>
      </c>
      <c r="R1252" s="1">
        <v>0</v>
      </c>
      <c r="S1252" s="127">
        <f t="shared" si="361"/>
        <v>0</v>
      </c>
      <c r="T1252" s="127">
        <f t="shared" si="354"/>
        <v>0</v>
      </c>
      <c r="U1252" s="127">
        <f t="shared" si="362"/>
        <v>0</v>
      </c>
      <c r="W1252" s="127">
        <f t="shared" si="363"/>
        <v>0</v>
      </c>
      <c r="X1252" s="125">
        <f t="shared" si="368"/>
        <v>0</v>
      </c>
      <c r="Y1252" s="125" t="str">
        <f t="shared" si="355"/>
        <v>ok</v>
      </c>
      <c r="Z1252" s="125" t="str">
        <f t="shared" si="364"/>
        <v>ok</v>
      </c>
      <c r="AA1252" s="125" t="str">
        <f t="shared" si="365"/>
        <v>ok</v>
      </c>
      <c r="AB1252" s="125" t="str">
        <f t="shared" si="366"/>
        <v>ok</v>
      </c>
      <c r="AC1252" s="125" t="str">
        <f t="shared" si="367"/>
        <v>ok</v>
      </c>
    </row>
    <row r="1253" spans="1:29" x14ac:dyDescent="0.2">
      <c r="A1253" s="132">
        <f t="shared" si="369"/>
        <v>1245</v>
      </c>
      <c r="B1253" s="6"/>
      <c r="C1253" s="3"/>
      <c r="D1253" s="3"/>
      <c r="E1253" s="3"/>
      <c r="F1253" s="5"/>
      <c r="G1253" s="5"/>
      <c r="H1253" s="2">
        <v>0</v>
      </c>
      <c r="I1253" s="1">
        <v>0</v>
      </c>
      <c r="J1253" s="1">
        <v>0</v>
      </c>
      <c r="K1253" s="127">
        <f t="shared" si="352"/>
        <v>0</v>
      </c>
      <c r="L1253" s="127">
        <f t="shared" si="356"/>
        <v>0</v>
      </c>
      <c r="M1253" s="127">
        <f t="shared" si="353"/>
        <v>0</v>
      </c>
      <c r="N1253" s="127">
        <f t="shared" si="357"/>
        <v>0</v>
      </c>
      <c r="O1253" s="127">
        <f t="shared" si="358"/>
        <v>0</v>
      </c>
      <c r="P1253" s="127">
        <f t="shared" si="359"/>
        <v>0</v>
      </c>
      <c r="Q1253" s="127">
        <f t="shared" si="360"/>
        <v>0</v>
      </c>
      <c r="R1253" s="1">
        <v>0</v>
      </c>
      <c r="S1253" s="127">
        <f t="shared" si="361"/>
        <v>0</v>
      </c>
      <c r="T1253" s="127">
        <f t="shared" si="354"/>
        <v>0</v>
      </c>
      <c r="U1253" s="127">
        <f t="shared" si="362"/>
        <v>0</v>
      </c>
      <c r="W1253" s="127">
        <f t="shared" si="363"/>
        <v>0</v>
      </c>
      <c r="X1253" s="125">
        <f t="shared" si="368"/>
        <v>0</v>
      </c>
      <c r="Y1253" s="125" t="str">
        <f t="shared" si="355"/>
        <v>ok</v>
      </c>
      <c r="Z1253" s="125" t="str">
        <f t="shared" si="364"/>
        <v>ok</v>
      </c>
      <c r="AA1253" s="125" t="str">
        <f t="shared" si="365"/>
        <v>ok</v>
      </c>
      <c r="AB1253" s="125" t="str">
        <f t="shared" si="366"/>
        <v>ok</v>
      </c>
      <c r="AC1253" s="125" t="str">
        <f t="shared" si="367"/>
        <v>ok</v>
      </c>
    </row>
    <row r="1254" spans="1:29" x14ac:dyDescent="0.2">
      <c r="A1254" s="132">
        <f t="shared" si="369"/>
        <v>1246</v>
      </c>
      <c r="B1254" s="6"/>
      <c r="C1254" s="3"/>
      <c r="D1254" s="3"/>
      <c r="E1254" s="3"/>
      <c r="F1254" s="5"/>
      <c r="G1254" s="5"/>
      <c r="H1254" s="2">
        <v>0</v>
      </c>
      <c r="I1254" s="1">
        <v>0</v>
      </c>
      <c r="J1254" s="1">
        <v>0</v>
      </c>
      <c r="K1254" s="127">
        <f t="shared" si="352"/>
        <v>0</v>
      </c>
      <c r="L1254" s="127">
        <f t="shared" si="356"/>
        <v>0</v>
      </c>
      <c r="M1254" s="127">
        <f t="shared" si="353"/>
        <v>0</v>
      </c>
      <c r="N1254" s="127">
        <f t="shared" si="357"/>
        <v>0</v>
      </c>
      <c r="O1254" s="127">
        <f t="shared" si="358"/>
        <v>0</v>
      </c>
      <c r="P1254" s="127">
        <f t="shared" si="359"/>
        <v>0</v>
      </c>
      <c r="Q1254" s="127">
        <f t="shared" si="360"/>
        <v>0</v>
      </c>
      <c r="R1254" s="1">
        <v>0</v>
      </c>
      <c r="S1254" s="127">
        <f t="shared" si="361"/>
        <v>0</v>
      </c>
      <c r="T1254" s="127">
        <f t="shared" si="354"/>
        <v>0</v>
      </c>
      <c r="U1254" s="127">
        <f t="shared" si="362"/>
        <v>0</v>
      </c>
      <c r="W1254" s="127">
        <f t="shared" si="363"/>
        <v>0</v>
      </c>
      <c r="X1254" s="125">
        <f t="shared" si="368"/>
        <v>0</v>
      </c>
      <c r="Y1254" s="125" t="str">
        <f t="shared" si="355"/>
        <v>ok</v>
      </c>
      <c r="Z1254" s="125" t="str">
        <f t="shared" si="364"/>
        <v>ok</v>
      </c>
      <c r="AA1254" s="125" t="str">
        <f t="shared" si="365"/>
        <v>ok</v>
      </c>
      <c r="AB1254" s="125" t="str">
        <f t="shared" si="366"/>
        <v>ok</v>
      </c>
      <c r="AC1254" s="125" t="str">
        <f t="shared" si="367"/>
        <v>ok</v>
      </c>
    </row>
    <row r="1255" spans="1:29" x14ac:dyDescent="0.2">
      <c r="A1255" s="132">
        <f t="shared" si="369"/>
        <v>1247</v>
      </c>
      <c r="B1255" s="6"/>
      <c r="C1255" s="3"/>
      <c r="D1255" s="3"/>
      <c r="E1255" s="3"/>
      <c r="F1255" s="5"/>
      <c r="G1255" s="5"/>
      <c r="H1255" s="2">
        <v>0</v>
      </c>
      <c r="I1255" s="1">
        <v>0</v>
      </c>
      <c r="J1255" s="1">
        <v>0</v>
      </c>
      <c r="K1255" s="127">
        <f t="shared" si="352"/>
        <v>0</v>
      </c>
      <c r="L1255" s="127">
        <f t="shared" si="356"/>
        <v>0</v>
      </c>
      <c r="M1255" s="127">
        <f t="shared" si="353"/>
        <v>0</v>
      </c>
      <c r="N1255" s="127">
        <f t="shared" si="357"/>
        <v>0</v>
      </c>
      <c r="O1255" s="127">
        <f t="shared" si="358"/>
        <v>0</v>
      </c>
      <c r="P1255" s="127">
        <f t="shared" si="359"/>
        <v>0</v>
      </c>
      <c r="Q1255" s="127">
        <f t="shared" si="360"/>
        <v>0</v>
      </c>
      <c r="R1255" s="1">
        <v>0</v>
      </c>
      <c r="S1255" s="127">
        <f t="shared" si="361"/>
        <v>0</v>
      </c>
      <c r="T1255" s="127">
        <f t="shared" si="354"/>
        <v>0</v>
      </c>
      <c r="U1255" s="127">
        <f t="shared" si="362"/>
        <v>0</v>
      </c>
      <c r="W1255" s="127">
        <f t="shared" si="363"/>
        <v>0</v>
      </c>
      <c r="X1255" s="125">
        <f t="shared" si="368"/>
        <v>0</v>
      </c>
      <c r="Y1255" s="125" t="str">
        <f t="shared" si="355"/>
        <v>ok</v>
      </c>
      <c r="Z1255" s="125" t="str">
        <f t="shared" si="364"/>
        <v>ok</v>
      </c>
      <c r="AA1255" s="125" t="str">
        <f t="shared" si="365"/>
        <v>ok</v>
      </c>
      <c r="AB1255" s="125" t="str">
        <f t="shared" si="366"/>
        <v>ok</v>
      </c>
      <c r="AC1255" s="125" t="str">
        <f t="shared" si="367"/>
        <v>ok</v>
      </c>
    </row>
    <row r="1256" spans="1:29" x14ac:dyDescent="0.2">
      <c r="A1256" s="132">
        <f t="shared" si="369"/>
        <v>1248</v>
      </c>
      <c r="B1256" s="6"/>
      <c r="C1256" s="3"/>
      <c r="D1256" s="3"/>
      <c r="E1256" s="3"/>
      <c r="F1256" s="5"/>
      <c r="G1256" s="5"/>
      <c r="H1256" s="2">
        <v>0</v>
      </c>
      <c r="I1256" s="1">
        <v>0</v>
      </c>
      <c r="J1256" s="1">
        <v>0</v>
      </c>
      <c r="K1256" s="127">
        <f t="shared" si="352"/>
        <v>0</v>
      </c>
      <c r="L1256" s="127">
        <f t="shared" si="356"/>
        <v>0</v>
      </c>
      <c r="M1256" s="127">
        <f t="shared" si="353"/>
        <v>0</v>
      </c>
      <c r="N1256" s="127">
        <f t="shared" si="357"/>
        <v>0</v>
      </c>
      <c r="O1256" s="127">
        <f t="shared" si="358"/>
        <v>0</v>
      </c>
      <c r="P1256" s="127">
        <f t="shared" si="359"/>
        <v>0</v>
      </c>
      <c r="Q1256" s="127">
        <f t="shared" si="360"/>
        <v>0</v>
      </c>
      <c r="R1256" s="1">
        <v>0</v>
      </c>
      <c r="S1256" s="127">
        <f t="shared" si="361"/>
        <v>0</v>
      </c>
      <c r="T1256" s="127">
        <f t="shared" si="354"/>
        <v>0</v>
      </c>
      <c r="U1256" s="127">
        <f t="shared" si="362"/>
        <v>0</v>
      </c>
      <c r="W1256" s="127">
        <f t="shared" si="363"/>
        <v>0</v>
      </c>
      <c r="X1256" s="125">
        <f t="shared" si="368"/>
        <v>0</v>
      </c>
      <c r="Y1256" s="125" t="str">
        <f t="shared" si="355"/>
        <v>ok</v>
      </c>
      <c r="Z1256" s="125" t="str">
        <f t="shared" si="364"/>
        <v>ok</v>
      </c>
      <c r="AA1256" s="125" t="str">
        <f t="shared" si="365"/>
        <v>ok</v>
      </c>
      <c r="AB1256" s="125" t="str">
        <f t="shared" si="366"/>
        <v>ok</v>
      </c>
      <c r="AC1256" s="125" t="str">
        <f t="shared" si="367"/>
        <v>ok</v>
      </c>
    </row>
    <row r="1257" spans="1:29" x14ac:dyDescent="0.2">
      <c r="A1257" s="132">
        <f t="shared" si="369"/>
        <v>1249</v>
      </c>
      <c r="B1257" s="6"/>
      <c r="C1257" s="3"/>
      <c r="D1257" s="3"/>
      <c r="E1257" s="3"/>
      <c r="F1257" s="5"/>
      <c r="G1257" s="5"/>
      <c r="H1257" s="2">
        <v>0</v>
      </c>
      <c r="I1257" s="1">
        <v>0</v>
      </c>
      <c r="J1257" s="1">
        <v>0</v>
      </c>
      <c r="K1257" s="127">
        <f t="shared" si="352"/>
        <v>0</v>
      </c>
      <c r="L1257" s="127">
        <f t="shared" si="356"/>
        <v>0</v>
      </c>
      <c r="M1257" s="127">
        <f t="shared" si="353"/>
        <v>0</v>
      </c>
      <c r="N1257" s="127">
        <f t="shared" si="357"/>
        <v>0</v>
      </c>
      <c r="O1257" s="127">
        <f t="shared" si="358"/>
        <v>0</v>
      </c>
      <c r="P1257" s="127">
        <f t="shared" si="359"/>
        <v>0</v>
      </c>
      <c r="Q1257" s="127">
        <f t="shared" si="360"/>
        <v>0</v>
      </c>
      <c r="R1257" s="1">
        <v>0</v>
      </c>
      <c r="S1257" s="127">
        <f t="shared" si="361"/>
        <v>0</v>
      </c>
      <c r="T1257" s="127">
        <f t="shared" si="354"/>
        <v>0</v>
      </c>
      <c r="U1257" s="127">
        <f t="shared" si="362"/>
        <v>0</v>
      </c>
      <c r="W1257" s="127">
        <f t="shared" si="363"/>
        <v>0</v>
      </c>
      <c r="X1257" s="125">
        <f t="shared" si="368"/>
        <v>0</v>
      </c>
      <c r="Y1257" s="125" t="str">
        <f t="shared" si="355"/>
        <v>ok</v>
      </c>
      <c r="Z1257" s="125" t="str">
        <f t="shared" si="364"/>
        <v>ok</v>
      </c>
      <c r="AA1257" s="125" t="str">
        <f t="shared" si="365"/>
        <v>ok</v>
      </c>
      <c r="AB1257" s="125" t="str">
        <f t="shared" si="366"/>
        <v>ok</v>
      </c>
      <c r="AC1257" s="125" t="str">
        <f t="shared" si="367"/>
        <v>ok</v>
      </c>
    </row>
    <row r="1258" spans="1:29" x14ac:dyDescent="0.2">
      <c r="A1258" s="132">
        <f t="shared" si="369"/>
        <v>1250</v>
      </c>
      <c r="B1258" s="6"/>
      <c r="C1258" s="3"/>
      <c r="D1258" s="3"/>
      <c r="E1258" s="3"/>
      <c r="F1258" s="5"/>
      <c r="G1258" s="5"/>
      <c r="H1258" s="2">
        <v>0</v>
      </c>
      <c r="I1258" s="1">
        <v>0</v>
      </c>
      <c r="J1258" s="1">
        <v>0</v>
      </c>
      <c r="K1258" s="127">
        <f t="shared" si="352"/>
        <v>0</v>
      </c>
      <c r="L1258" s="127">
        <f t="shared" si="356"/>
        <v>0</v>
      </c>
      <c r="M1258" s="127">
        <f t="shared" si="353"/>
        <v>0</v>
      </c>
      <c r="N1258" s="127">
        <f t="shared" si="357"/>
        <v>0</v>
      </c>
      <c r="O1258" s="127">
        <f t="shared" si="358"/>
        <v>0</v>
      </c>
      <c r="P1258" s="127">
        <f t="shared" si="359"/>
        <v>0</v>
      </c>
      <c r="Q1258" s="127">
        <f t="shared" si="360"/>
        <v>0</v>
      </c>
      <c r="R1258" s="1">
        <v>0</v>
      </c>
      <c r="S1258" s="127">
        <f t="shared" si="361"/>
        <v>0</v>
      </c>
      <c r="T1258" s="127">
        <f t="shared" si="354"/>
        <v>0</v>
      </c>
      <c r="U1258" s="127">
        <f t="shared" si="362"/>
        <v>0</v>
      </c>
      <c r="W1258" s="127">
        <f t="shared" si="363"/>
        <v>0</v>
      </c>
      <c r="X1258" s="125">
        <f t="shared" si="368"/>
        <v>0</v>
      </c>
      <c r="Y1258" s="125" t="str">
        <f t="shared" si="355"/>
        <v>ok</v>
      </c>
      <c r="Z1258" s="125" t="str">
        <f t="shared" si="364"/>
        <v>ok</v>
      </c>
      <c r="AA1258" s="125" t="str">
        <f t="shared" si="365"/>
        <v>ok</v>
      </c>
      <c r="AB1258" s="125" t="str">
        <f t="shared" si="366"/>
        <v>ok</v>
      </c>
      <c r="AC1258" s="125" t="str">
        <f t="shared" si="367"/>
        <v>ok</v>
      </c>
    </row>
    <row r="1259" spans="1:29" x14ac:dyDescent="0.2">
      <c r="A1259" s="132">
        <f t="shared" si="369"/>
        <v>1251</v>
      </c>
      <c r="B1259" s="6"/>
      <c r="C1259" s="3"/>
      <c r="D1259" s="3"/>
      <c r="E1259" s="3"/>
      <c r="F1259" s="5"/>
      <c r="G1259" s="5"/>
      <c r="H1259" s="2">
        <v>0</v>
      </c>
      <c r="I1259" s="1">
        <v>0</v>
      </c>
      <c r="J1259" s="1">
        <v>0</v>
      </c>
      <c r="K1259" s="127">
        <f t="shared" si="352"/>
        <v>0</v>
      </c>
      <c r="L1259" s="127">
        <f t="shared" si="356"/>
        <v>0</v>
      </c>
      <c r="M1259" s="127">
        <f t="shared" si="353"/>
        <v>0</v>
      </c>
      <c r="N1259" s="127">
        <f t="shared" si="357"/>
        <v>0</v>
      </c>
      <c r="O1259" s="127">
        <f t="shared" si="358"/>
        <v>0</v>
      </c>
      <c r="P1259" s="127">
        <f t="shared" si="359"/>
        <v>0</v>
      </c>
      <c r="Q1259" s="127">
        <f t="shared" si="360"/>
        <v>0</v>
      </c>
      <c r="R1259" s="1">
        <v>0</v>
      </c>
      <c r="S1259" s="127">
        <f t="shared" si="361"/>
        <v>0</v>
      </c>
      <c r="T1259" s="127">
        <f t="shared" si="354"/>
        <v>0</v>
      </c>
      <c r="U1259" s="127">
        <f t="shared" si="362"/>
        <v>0</v>
      </c>
      <c r="W1259" s="127">
        <f t="shared" si="363"/>
        <v>0</v>
      </c>
      <c r="X1259" s="125">
        <f t="shared" si="368"/>
        <v>0</v>
      </c>
      <c r="Y1259" s="125" t="str">
        <f t="shared" si="355"/>
        <v>ok</v>
      </c>
      <c r="Z1259" s="125" t="str">
        <f t="shared" si="364"/>
        <v>ok</v>
      </c>
      <c r="AA1259" s="125" t="str">
        <f t="shared" si="365"/>
        <v>ok</v>
      </c>
      <c r="AB1259" s="125" t="str">
        <f t="shared" si="366"/>
        <v>ok</v>
      </c>
      <c r="AC1259" s="125" t="str">
        <f t="shared" si="367"/>
        <v>ok</v>
      </c>
    </row>
    <row r="1260" spans="1:29" x14ac:dyDescent="0.2">
      <c r="A1260" s="132">
        <f t="shared" si="369"/>
        <v>1252</v>
      </c>
      <c r="B1260" s="6"/>
      <c r="C1260" s="3"/>
      <c r="D1260" s="3"/>
      <c r="E1260" s="3"/>
      <c r="F1260" s="5"/>
      <c r="G1260" s="5"/>
      <c r="H1260" s="2">
        <v>0</v>
      </c>
      <c r="I1260" s="1">
        <v>0</v>
      </c>
      <c r="J1260" s="1">
        <v>0</v>
      </c>
      <c r="K1260" s="127">
        <f t="shared" si="352"/>
        <v>0</v>
      </c>
      <c r="L1260" s="127">
        <f t="shared" si="356"/>
        <v>0</v>
      </c>
      <c r="M1260" s="127">
        <f t="shared" si="353"/>
        <v>0</v>
      </c>
      <c r="N1260" s="127">
        <f t="shared" si="357"/>
        <v>0</v>
      </c>
      <c r="O1260" s="127">
        <f t="shared" si="358"/>
        <v>0</v>
      </c>
      <c r="P1260" s="127">
        <f t="shared" si="359"/>
        <v>0</v>
      </c>
      <c r="Q1260" s="127">
        <f t="shared" si="360"/>
        <v>0</v>
      </c>
      <c r="R1260" s="1">
        <v>0</v>
      </c>
      <c r="S1260" s="127">
        <f t="shared" si="361"/>
        <v>0</v>
      </c>
      <c r="T1260" s="127">
        <f t="shared" si="354"/>
        <v>0</v>
      </c>
      <c r="U1260" s="127">
        <f t="shared" si="362"/>
        <v>0</v>
      </c>
      <c r="W1260" s="127">
        <f t="shared" si="363"/>
        <v>0</v>
      </c>
      <c r="X1260" s="125">
        <f t="shared" si="368"/>
        <v>0</v>
      </c>
      <c r="Y1260" s="125" t="str">
        <f t="shared" si="355"/>
        <v>ok</v>
      </c>
      <c r="Z1260" s="125" t="str">
        <f t="shared" si="364"/>
        <v>ok</v>
      </c>
      <c r="AA1260" s="125" t="str">
        <f t="shared" si="365"/>
        <v>ok</v>
      </c>
      <c r="AB1260" s="125" t="str">
        <f t="shared" si="366"/>
        <v>ok</v>
      </c>
      <c r="AC1260" s="125" t="str">
        <f t="shared" si="367"/>
        <v>ok</v>
      </c>
    </row>
    <row r="1261" spans="1:29" x14ac:dyDescent="0.2">
      <c r="A1261" s="132">
        <f t="shared" si="369"/>
        <v>1253</v>
      </c>
      <c r="B1261" s="6"/>
      <c r="C1261" s="3"/>
      <c r="D1261" s="3"/>
      <c r="E1261" s="3"/>
      <c r="F1261" s="5"/>
      <c r="G1261" s="5"/>
      <c r="H1261" s="2">
        <v>0</v>
      </c>
      <c r="I1261" s="1">
        <v>0</v>
      </c>
      <c r="J1261" s="1">
        <v>0</v>
      </c>
      <c r="K1261" s="127">
        <f t="shared" si="352"/>
        <v>0</v>
      </c>
      <c r="L1261" s="127">
        <f t="shared" si="356"/>
        <v>0</v>
      </c>
      <c r="M1261" s="127">
        <f t="shared" si="353"/>
        <v>0</v>
      </c>
      <c r="N1261" s="127">
        <f t="shared" si="357"/>
        <v>0</v>
      </c>
      <c r="O1261" s="127">
        <f t="shared" si="358"/>
        <v>0</v>
      </c>
      <c r="P1261" s="127">
        <f t="shared" si="359"/>
        <v>0</v>
      </c>
      <c r="Q1261" s="127">
        <f t="shared" si="360"/>
        <v>0</v>
      </c>
      <c r="R1261" s="1">
        <v>0</v>
      </c>
      <c r="S1261" s="127">
        <f t="shared" si="361"/>
        <v>0</v>
      </c>
      <c r="T1261" s="127">
        <f t="shared" si="354"/>
        <v>0</v>
      </c>
      <c r="U1261" s="127">
        <f t="shared" si="362"/>
        <v>0</v>
      </c>
      <c r="W1261" s="127">
        <f t="shared" si="363"/>
        <v>0</v>
      </c>
      <c r="X1261" s="125">
        <f t="shared" si="368"/>
        <v>0</v>
      </c>
      <c r="Y1261" s="125" t="str">
        <f t="shared" si="355"/>
        <v>ok</v>
      </c>
      <c r="Z1261" s="125" t="str">
        <f t="shared" si="364"/>
        <v>ok</v>
      </c>
      <c r="AA1261" s="125" t="str">
        <f t="shared" si="365"/>
        <v>ok</v>
      </c>
      <c r="AB1261" s="125" t="str">
        <f t="shared" si="366"/>
        <v>ok</v>
      </c>
      <c r="AC1261" s="125" t="str">
        <f t="shared" si="367"/>
        <v>ok</v>
      </c>
    </row>
    <row r="1262" spans="1:29" x14ac:dyDescent="0.2">
      <c r="A1262" s="132">
        <f t="shared" si="369"/>
        <v>1254</v>
      </c>
      <c r="B1262" s="6"/>
      <c r="C1262" s="3"/>
      <c r="D1262" s="3"/>
      <c r="E1262" s="3"/>
      <c r="F1262" s="5"/>
      <c r="G1262" s="5"/>
      <c r="H1262" s="2">
        <v>0</v>
      </c>
      <c r="I1262" s="1">
        <v>0</v>
      </c>
      <c r="J1262" s="1">
        <v>0</v>
      </c>
      <c r="K1262" s="127">
        <f t="shared" si="352"/>
        <v>0</v>
      </c>
      <c r="L1262" s="127">
        <f t="shared" si="356"/>
        <v>0</v>
      </c>
      <c r="M1262" s="127">
        <f t="shared" si="353"/>
        <v>0</v>
      </c>
      <c r="N1262" s="127">
        <f t="shared" si="357"/>
        <v>0</v>
      </c>
      <c r="O1262" s="127">
        <f t="shared" si="358"/>
        <v>0</v>
      </c>
      <c r="P1262" s="127">
        <f t="shared" si="359"/>
        <v>0</v>
      </c>
      <c r="Q1262" s="127">
        <f t="shared" si="360"/>
        <v>0</v>
      </c>
      <c r="R1262" s="1">
        <v>0</v>
      </c>
      <c r="S1262" s="127">
        <f t="shared" si="361"/>
        <v>0</v>
      </c>
      <c r="T1262" s="127">
        <f t="shared" si="354"/>
        <v>0</v>
      </c>
      <c r="U1262" s="127">
        <f t="shared" si="362"/>
        <v>0</v>
      </c>
      <c r="W1262" s="127">
        <f t="shared" si="363"/>
        <v>0</v>
      </c>
      <c r="X1262" s="125">
        <f t="shared" si="368"/>
        <v>0</v>
      </c>
      <c r="Y1262" s="125" t="str">
        <f t="shared" si="355"/>
        <v>ok</v>
      </c>
      <c r="Z1262" s="125" t="str">
        <f t="shared" si="364"/>
        <v>ok</v>
      </c>
      <c r="AA1262" s="125" t="str">
        <f t="shared" si="365"/>
        <v>ok</v>
      </c>
      <c r="AB1262" s="125" t="str">
        <f t="shared" si="366"/>
        <v>ok</v>
      </c>
      <c r="AC1262" s="125" t="str">
        <f t="shared" si="367"/>
        <v>ok</v>
      </c>
    </row>
    <row r="1263" spans="1:29" x14ac:dyDescent="0.2">
      <c r="A1263" s="132">
        <f t="shared" si="369"/>
        <v>1255</v>
      </c>
      <c r="B1263" s="6"/>
      <c r="C1263" s="3"/>
      <c r="D1263" s="3"/>
      <c r="E1263" s="3"/>
      <c r="F1263" s="5"/>
      <c r="G1263" s="5"/>
      <c r="H1263" s="2">
        <v>0</v>
      </c>
      <c r="I1263" s="1">
        <v>0</v>
      </c>
      <c r="J1263" s="1">
        <v>0</v>
      </c>
      <c r="K1263" s="127">
        <f t="shared" si="352"/>
        <v>0</v>
      </c>
      <c r="L1263" s="127">
        <f t="shared" si="356"/>
        <v>0</v>
      </c>
      <c r="M1263" s="127">
        <f t="shared" si="353"/>
        <v>0</v>
      </c>
      <c r="N1263" s="127">
        <f t="shared" si="357"/>
        <v>0</v>
      </c>
      <c r="O1263" s="127">
        <f t="shared" si="358"/>
        <v>0</v>
      </c>
      <c r="P1263" s="127">
        <f t="shared" si="359"/>
        <v>0</v>
      </c>
      <c r="Q1263" s="127">
        <f t="shared" si="360"/>
        <v>0</v>
      </c>
      <c r="R1263" s="1">
        <v>0</v>
      </c>
      <c r="S1263" s="127">
        <f t="shared" si="361"/>
        <v>0</v>
      </c>
      <c r="T1263" s="127">
        <f t="shared" si="354"/>
        <v>0</v>
      </c>
      <c r="U1263" s="127">
        <f t="shared" si="362"/>
        <v>0</v>
      </c>
      <c r="W1263" s="127">
        <f t="shared" si="363"/>
        <v>0</v>
      </c>
      <c r="X1263" s="125">
        <f t="shared" si="368"/>
        <v>0</v>
      </c>
      <c r="Y1263" s="125" t="str">
        <f t="shared" si="355"/>
        <v>ok</v>
      </c>
      <c r="Z1263" s="125" t="str">
        <f t="shared" si="364"/>
        <v>ok</v>
      </c>
      <c r="AA1263" s="125" t="str">
        <f t="shared" si="365"/>
        <v>ok</v>
      </c>
      <c r="AB1263" s="125" t="str">
        <f t="shared" si="366"/>
        <v>ok</v>
      </c>
      <c r="AC1263" s="125" t="str">
        <f t="shared" si="367"/>
        <v>ok</v>
      </c>
    </row>
    <row r="1264" spans="1:29" x14ac:dyDescent="0.2">
      <c r="A1264" s="132">
        <f t="shared" si="369"/>
        <v>1256</v>
      </c>
      <c r="B1264" s="6"/>
      <c r="C1264" s="3"/>
      <c r="D1264" s="3"/>
      <c r="E1264" s="3"/>
      <c r="F1264" s="5"/>
      <c r="G1264" s="5"/>
      <c r="H1264" s="2">
        <v>0</v>
      </c>
      <c r="I1264" s="1">
        <v>0</v>
      </c>
      <c r="J1264" s="1">
        <v>0</v>
      </c>
      <c r="K1264" s="127">
        <f t="shared" si="352"/>
        <v>0</v>
      </c>
      <c r="L1264" s="127">
        <f t="shared" si="356"/>
        <v>0</v>
      </c>
      <c r="M1264" s="127">
        <f t="shared" si="353"/>
        <v>0</v>
      </c>
      <c r="N1264" s="127">
        <f t="shared" si="357"/>
        <v>0</v>
      </c>
      <c r="O1264" s="127">
        <f t="shared" si="358"/>
        <v>0</v>
      </c>
      <c r="P1264" s="127">
        <f t="shared" si="359"/>
        <v>0</v>
      </c>
      <c r="Q1264" s="127">
        <f t="shared" si="360"/>
        <v>0</v>
      </c>
      <c r="R1264" s="1">
        <v>0</v>
      </c>
      <c r="S1264" s="127">
        <f t="shared" si="361"/>
        <v>0</v>
      </c>
      <c r="T1264" s="127">
        <f t="shared" si="354"/>
        <v>0</v>
      </c>
      <c r="U1264" s="127">
        <f t="shared" si="362"/>
        <v>0</v>
      </c>
      <c r="W1264" s="127">
        <f t="shared" si="363"/>
        <v>0</v>
      </c>
      <c r="X1264" s="125">
        <f t="shared" si="368"/>
        <v>0</v>
      </c>
      <c r="Y1264" s="125" t="str">
        <f t="shared" si="355"/>
        <v>ok</v>
      </c>
      <c r="Z1264" s="125" t="str">
        <f t="shared" si="364"/>
        <v>ok</v>
      </c>
      <c r="AA1264" s="125" t="str">
        <f t="shared" si="365"/>
        <v>ok</v>
      </c>
      <c r="AB1264" s="125" t="str">
        <f t="shared" si="366"/>
        <v>ok</v>
      </c>
      <c r="AC1264" s="125" t="str">
        <f t="shared" si="367"/>
        <v>ok</v>
      </c>
    </row>
    <row r="1265" spans="1:29" x14ac:dyDescent="0.2">
      <c r="A1265" s="132">
        <f t="shared" si="369"/>
        <v>1257</v>
      </c>
      <c r="B1265" s="6"/>
      <c r="C1265" s="3"/>
      <c r="D1265" s="3"/>
      <c r="E1265" s="3"/>
      <c r="F1265" s="5"/>
      <c r="G1265" s="5"/>
      <c r="H1265" s="2">
        <v>0</v>
      </c>
      <c r="I1265" s="1">
        <v>0</v>
      </c>
      <c r="J1265" s="1">
        <v>0</v>
      </c>
      <c r="K1265" s="127">
        <f t="shared" si="352"/>
        <v>0</v>
      </c>
      <c r="L1265" s="127">
        <f t="shared" si="356"/>
        <v>0</v>
      </c>
      <c r="M1265" s="127">
        <f t="shared" si="353"/>
        <v>0</v>
      </c>
      <c r="N1265" s="127">
        <f t="shared" si="357"/>
        <v>0</v>
      </c>
      <c r="O1265" s="127">
        <f t="shared" si="358"/>
        <v>0</v>
      </c>
      <c r="P1265" s="127">
        <f t="shared" si="359"/>
        <v>0</v>
      </c>
      <c r="Q1265" s="127">
        <f t="shared" si="360"/>
        <v>0</v>
      </c>
      <c r="R1265" s="1">
        <v>0</v>
      </c>
      <c r="S1265" s="127">
        <f t="shared" si="361"/>
        <v>0</v>
      </c>
      <c r="T1265" s="127">
        <f t="shared" si="354"/>
        <v>0</v>
      </c>
      <c r="U1265" s="127">
        <f t="shared" si="362"/>
        <v>0</v>
      </c>
      <c r="W1265" s="127">
        <f t="shared" si="363"/>
        <v>0</v>
      </c>
      <c r="X1265" s="125">
        <f t="shared" si="368"/>
        <v>0</v>
      </c>
      <c r="Y1265" s="125" t="str">
        <f t="shared" si="355"/>
        <v>ok</v>
      </c>
      <c r="Z1265" s="125" t="str">
        <f t="shared" si="364"/>
        <v>ok</v>
      </c>
      <c r="AA1265" s="125" t="str">
        <f t="shared" si="365"/>
        <v>ok</v>
      </c>
      <c r="AB1265" s="125" t="str">
        <f t="shared" si="366"/>
        <v>ok</v>
      </c>
      <c r="AC1265" s="125" t="str">
        <f t="shared" si="367"/>
        <v>ok</v>
      </c>
    </row>
    <row r="1266" spans="1:29" x14ac:dyDescent="0.2">
      <c r="A1266" s="132">
        <f t="shared" si="369"/>
        <v>1258</v>
      </c>
      <c r="B1266" s="6"/>
      <c r="C1266" s="3"/>
      <c r="D1266" s="3"/>
      <c r="E1266" s="3"/>
      <c r="F1266" s="5"/>
      <c r="G1266" s="5"/>
      <c r="H1266" s="2">
        <v>0</v>
      </c>
      <c r="I1266" s="1">
        <v>0</v>
      </c>
      <c r="J1266" s="1">
        <v>0</v>
      </c>
      <c r="K1266" s="127">
        <f t="shared" si="352"/>
        <v>0</v>
      </c>
      <c r="L1266" s="127">
        <f t="shared" si="356"/>
        <v>0</v>
      </c>
      <c r="M1266" s="127">
        <f t="shared" si="353"/>
        <v>0</v>
      </c>
      <c r="N1266" s="127">
        <f t="shared" si="357"/>
        <v>0</v>
      </c>
      <c r="O1266" s="127">
        <f t="shared" si="358"/>
        <v>0</v>
      </c>
      <c r="P1266" s="127">
        <f t="shared" si="359"/>
        <v>0</v>
      </c>
      <c r="Q1266" s="127">
        <f t="shared" si="360"/>
        <v>0</v>
      </c>
      <c r="R1266" s="1">
        <v>0</v>
      </c>
      <c r="S1266" s="127">
        <f t="shared" si="361"/>
        <v>0</v>
      </c>
      <c r="T1266" s="127">
        <f t="shared" si="354"/>
        <v>0</v>
      </c>
      <c r="U1266" s="127">
        <f t="shared" si="362"/>
        <v>0</v>
      </c>
      <c r="W1266" s="127">
        <f t="shared" si="363"/>
        <v>0</v>
      </c>
      <c r="X1266" s="125">
        <f t="shared" si="368"/>
        <v>0</v>
      </c>
      <c r="Y1266" s="125" t="str">
        <f t="shared" si="355"/>
        <v>ok</v>
      </c>
      <c r="Z1266" s="125" t="str">
        <f t="shared" si="364"/>
        <v>ok</v>
      </c>
      <c r="AA1266" s="125" t="str">
        <f t="shared" si="365"/>
        <v>ok</v>
      </c>
      <c r="AB1266" s="125" t="str">
        <f t="shared" si="366"/>
        <v>ok</v>
      </c>
      <c r="AC1266" s="125" t="str">
        <f t="shared" si="367"/>
        <v>ok</v>
      </c>
    </row>
    <row r="1267" spans="1:29" x14ac:dyDescent="0.2">
      <c r="A1267" s="132">
        <f t="shared" si="369"/>
        <v>1259</v>
      </c>
      <c r="B1267" s="6"/>
      <c r="C1267" s="3"/>
      <c r="D1267" s="3"/>
      <c r="E1267" s="3"/>
      <c r="F1267" s="5"/>
      <c r="G1267" s="5"/>
      <c r="H1267" s="2">
        <v>0</v>
      </c>
      <c r="I1267" s="1">
        <v>0</v>
      </c>
      <c r="J1267" s="1">
        <v>0</v>
      </c>
      <c r="K1267" s="127">
        <f t="shared" si="352"/>
        <v>0</v>
      </c>
      <c r="L1267" s="127">
        <f t="shared" si="356"/>
        <v>0</v>
      </c>
      <c r="M1267" s="127">
        <f t="shared" si="353"/>
        <v>0</v>
      </c>
      <c r="N1267" s="127">
        <f t="shared" si="357"/>
        <v>0</v>
      </c>
      <c r="O1267" s="127">
        <f t="shared" si="358"/>
        <v>0</v>
      </c>
      <c r="P1267" s="127">
        <f t="shared" si="359"/>
        <v>0</v>
      </c>
      <c r="Q1267" s="127">
        <f t="shared" si="360"/>
        <v>0</v>
      </c>
      <c r="R1267" s="1">
        <v>0</v>
      </c>
      <c r="S1267" s="127">
        <f t="shared" si="361"/>
        <v>0</v>
      </c>
      <c r="T1267" s="127">
        <f t="shared" si="354"/>
        <v>0</v>
      </c>
      <c r="U1267" s="127">
        <f t="shared" si="362"/>
        <v>0</v>
      </c>
      <c r="W1267" s="127">
        <f t="shared" si="363"/>
        <v>0</v>
      </c>
      <c r="X1267" s="125">
        <f t="shared" si="368"/>
        <v>0</v>
      </c>
      <c r="Y1267" s="125" t="str">
        <f t="shared" si="355"/>
        <v>ok</v>
      </c>
      <c r="Z1267" s="125" t="str">
        <f t="shared" si="364"/>
        <v>ok</v>
      </c>
      <c r="AA1267" s="125" t="str">
        <f t="shared" si="365"/>
        <v>ok</v>
      </c>
      <c r="AB1267" s="125" t="str">
        <f t="shared" si="366"/>
        <v>ok</v>
      </c>
      <c r="AC1267" s="125" t="str">
        <f t="shared" si="367"/>
        <v>ok</v>
      </c>
    </row>
    <row r="1268" spans="1:29" x14ac:dyDescent="0.2">
      <c r="A1268" s="132">
        <f t="shared" si="369"/>
        <v>1260</v>
      </c>
      <c r="B1268" s="6"/>
      <c r="C1268" s="3"/>
      <c r="D1268" s="3"/>
      <c r="E1268" s="3"/>
      <c r="F1268" s="5"/>
      <c r="G1268" s="5"/>
      <c r="H1268" s="2">
        <v>0</v>
      </c>
      <c r="I1268" s="1">
        <v>0</v>
      </c>
      <c r="J1268" s="1">
        <v>0</v>
      </c>
      <c r="K1268" s="127">
        <f t="shared" si="352"/>
        <v>0</v>
      </c>
      <c r="L1268" s="127">
        <f t="shared" si="356"/>
        <v>0</v>
      </c>
      <c r="M1268" s="127">
        <f t="shared" si="353"/>
        <v>0</v>
      </c>
      <c r="N1268" s="127">
        <f t="shared" si="357"/>
        <v>0</v>
      </c>
      <c r="O1268" s="127">
        <f t="shared" si="358"/>
        <v>0</v>
      </c>
      <c r="P1268" s="127">
        <f t="shared" si="359"/>
        <v>0</v>
      </c>
      <c r="Q1268" s="127">
        <f t="shared" si="360"/>
        <v>0</v>
      </c>
      <c r="R1268" s="1">
        <v>0</v>
      </c>
      <c r="S1268" s="127">
        <f t="shared" si="361"/>
        <v>0</v>
      </c>
      <c r="T1268" s="127">
        <f t="shared" si="354"/>
        <v>0</v>
      </c>
      <c r="U1268" s="127">
        <f t="shared" si="362"/>
        <v>0</v>
      </c>
      <c r="W1268" s="127">
        <f t="shared" si="363"/>
        <v>0</v>
      </c>
      <c r="X1268" s="125">
        <f t="shared" si="368"/>
        <v>0</v>
      </c>
      <c r="Y1268" s="125" t="str">
        <f t="shared" si="355"/>
        <v>ok</v>
      </c>
      <c r="Z1268" s="125" t="str">
        <f t="shared" si="364"/>
        <v>ok</v>
      </c>
      <c r="AA1268" s="125" t="str">
        <f t="shared" si="365"/>
        <v>ok</v>
      </c>
      <c r="AB1268" s="125" t="str">
        <f t="shared" si="366"/>
        <v>ok</v>
      </c>
      <c r="AC1268" s="125" t="str">
        <f t="shared" si="367"/>
        <v>ok</v>
      </c>
    </row>
    <row r="1269" spans="1:29" x14ac:dyDescent="0.2">
      <c r="A1269" s="132">
        <f t="shared" si="369"/>
        <v>1261</v>
      </c>
      <c r="B1269" s="6"/>
      <c r="C1269" s="3"/>
      <c r="D1269" s="3"/>
      <c r="E1269" s="3"/>
      <c r="F1269" s="5"/>
      <c r="G1269" s="5"/>
      <c r="H1269" s="2">
        <v>0</v>
      </c>
      <c r="I1269" s="1">
        <v>0</v>
      </c>
      <c r="J1269" s="1">
        <v>0</v>
      </c>
      <c r="K1269" s="127">
        <f t="shared" si="352"/>
        <v>0</v>
      </c>
      <c r="L1269" s="127">
        <f t="shared" si="356"/>
        <v>0</v>
      </c>
      <c r="M1269" s="127">
        <f t="shared" si="353"/>
        <v>0</v>
      </c>
      <c r="N1269" s="127">
        <f t="shared" si="357"/>
        <v>0</v>
      </c>
      <c r="O1269" s="127">
        <f t="shared" si="358"/>
        <v>0</v>
      </c>
      <c r="P1269" s="127">
        <f t="shared" si="359"/>
        <v>0</v>
      </c>
      <c r="Q1269" s="127">
        <f t="shared" si="360"/>
        <v>0</v>
      </c>
      <c r="R1269" s="1">
        <v>0</v>
      </c>
      <c r="S1269" s="127">
        <f t="shared" si="361"/>
        <v>0</v>
      </c>
      <c r="T1269" s="127">
        <f t="shared" si="354"/>
        <v>0</v>
      </c>
      <c r="U1269" s="127">
        <f t="shared" si="362"/>
        <v>0</v>
      </c>
      <c r="W1269" s="127">
        <f t="shared" si="363"/>
        <v>0</v>
      </c>
      <c r="X1269" s="125">
        <f t="shared" si="368"/>
        <v>0</v>
      </c>
      <c r="Y1269" s="125" t="str">
        <f t="shared" si="355"/>
        <v>ok</v>
      </c>
      <c r="Z1269" s="125" t="str">
        <f t="shared" si="364"/>
        <v>ok</v>
      </c>
      <c r="AA1269" s="125" t="str">
        <f t="shared" si="365"/>
        <v>ok</v>
      </c>
      <c r="AB1269" s="125" t="str">
        <f t="shared" si="366"/>
        <v>ok</v>
      </c>
      <c r="AC1269" s="125" t="str">
        <f t="shared" si="367"/>
        <v>ok</v>
      </c>
    </row>
    <row r="1270" spans="1:29" x14ac:dyDescent="0.2">
      <c r="A1270" s="132">
        <f t="shared" si="369"/>
        <v>1262</v>
      </c>
      <c r="B1270" s="6"/>
      <c r="C1270" s="3"/>
      <c r="D1270" s="3"/>
      <c r="E1270" s="3"/>
      <c r="F1270" s="5"/>
      <c r="G1270" s="5"/>
      <c r="H1270" s="2">
        <v>0</v>
      </c>
      <c r="I1270" s="1">
        <v>0</v>
      </c>
      <c r="J1270" s="1">
        <v>0</v>
      </c>
      <c r="K1270" s="127">
        <f t="shared" si="352"/>
        <v>0</v>
      </c>
      <c r="L1270" s="127">
        <f t="shared" si="356"/>
        <v>0</v>
      </c>
      <c r="M1270" s="127">
        <f t="shared" si="353"/>
        <v>0</v>
      </c>
      <c r="N1270" s="127">
        <f t="shared" si="357"/>
        <v>0</v>
      </c>
      <c r="O1270" s="127">
        <f t="shared" si="358"/>
        <v>0</v>
      </c>
      <c r="P1270" s="127">
        <f t="shared" si="359"/>
        <v>0</v>
      </c>
      <c r="Q1270" s="127">
        <f t="shared" si="360"/>
        <v>0</v>
      </c>
      <c r="R1270" s="1">
        <v>0</v>
      </c>
      <c r="S1270" s="127">
        <f t="shared" si="361"/>
        <v>0</v>
      </c>
      <c r="T1270" s="127">
        <f t="shared" si="354"/>
        <v>0</v>
      </c>
      <c r="U1270" s="127">
        <f t="shared" si="362"/>
        <v>0</v>
      </c>
      <c r="W1270" s="127">
        <f t="shared" si="363"/>
        <v>0</v>
      </c>
      <c r="X1270" s="125">
        <f t="shared" si="368"/>
        <v>0</v>
      </c>
      <c r="Y1270" s="125" t="str">
        <f t="shared" si="355"/>
        <v>ok</v>
      </c>
      <c r="Z1270" s="125" t="str">
        <f t="shared" si="364"/>
        <v>ok</v>
      </c>
      <c r="AA1270" s="125" t="str">
        <f t="shared" si="365"/>
        <v>ok</v>
      </c>
      <c r="AB1270" s="125" t="str">
        <f t="shared" si="366"/>
        <v>ok</v>
      </c>
      <c r="AC1270" s="125" t="str">
        <f t="shared" si="367"/>
        <v>ok</v>
      </c>
    </row>
    <row r="1271" spans="1:29" x14ac:dyDescent="0.2">
      <c r="A1271" s="132">
        <f t="shared" si="369"/>
        <v>1263</v>
      </c>
      <c r="B1271" s="6"/>
      <c r="C1271" s="3"/>
      <c r="D1271" s="3"/>
      <c r="E1271" s="3"/>
      <c r="F1271" s="5"/>
      <c r="G1271" s="5"/>
      <c r="H1271" s="2">
        <v>0</v>
      </c>
      <c r="I1271" s="1">
        <v>0</v>
      </c>
      <c r="J1271" s="1">
        <v>0</v>
      </c>
      <c r="K1271" s="127">
        <f t="shared" si="352"/>
        <v>0</v>
      </c>
      <c r="L1271" s="127">
        <f t="shared" si="356"/>
        <v>0</v>
      </c>
      <c r="M1271" s="127">
        <f t="shared" si="353"/>
        <v>0</v>
      </c>
      <c r="N1271" s="127">
        <f t="shared" si="357"/>
        <v>0</v>
      </c>
      <c r="O1271" s="127">
        <f t="shared" si="358"/>
        <v>0</v>
      </c>
      <c r="P1271" s="127">
        <f t="shared" si="359"/>
        <v>0</v>
      </c>
      <c r="Q1271" s="127">
        <f t="shared" si="360"/>
        <v>0</v>
      </c>
      <c r="R1271" s="1">
        <v>0</v>
      </c>
      <c r="S1271" s="127">
        <f t="shared" si="361"/>
        <v>0</v>
      </c>
      <c r="T1271" s="127">
        <f t="shared" si="354"/>
        <v>0</v>
      </c>
      <c r="U1271" s="127">
        <f t="shared" si="362"/>
        <v>0</v>
      </c>
      <c r="W1271" s="127">
        <f t="shared" si="363"/>
        <v>0</v>
      </c>
      <c r="X1271" s="125">
        <f t="shared" si="368"/>
        <v>0</v>
      </c>
      <c r="Y1271" s="125" t="str">
        <f t="shared" si="355"/>
        <v>ok</v>
      </c>
      <c r="Z1271" s="125" t="str">
        <f t="shared" si="364"/>
        <v>ok</v>
      </c>
      <c r="AA1271" s="125" t="str">
        <f t="shared" si="365"/>
        <v>ok</v>
      </c>
      <c r="AB1271" s="125" t="str">
        <f t="shared" si="366"/>
        <v>ok</v>
      </c>
      <c r="AC1271" s="125" t="str">
        <f t="shared" si="367"/>
        <v>ok</v>
      </c>
    </row>
    <row r="1272" spans="1:29" x14ac:dyDescent="0.2">
      <c r="A1272" s="132">
        <f t="shared" si="369"/>
        <v>1264</v>
      </c>
      <c r="B1272" s="6"/>
      <c r="C1272" s="3"/>
      <c r="D1272" s="3"/>
      <c r="E1272" s="3"/>
      <c r="F1272" s="5"/>
      <c r="G1272" s="5"/>
      <c r="H1272" s="2">
        <v>0</v>
      </c>
      <c r="I1272" s="1">
        <v>0</v>
      </c>
      <c r="J1272" s="1">
        <v>0</v>
      </c>
      <c r="K1272" s="127">
        <f t="shared" si="352"/>
        <v>0</v>
      </c>
      <c r="L1272" s="127">
        <f t="shared" si="356"/>
        <v>0</v>
      </c>
      <c r="M1272" s="127">
        <f t="shared" si="353"/>
        <v>0</v>
      </c>
      <c r="N1272" s="127">
        <f t="shared" si="357"/>
        <v>0</v>
      </c>
      <c r="O1272" s="127">
        <f t="shared" si="358"/>
        <v>0</v>
      </c>
      <c r="P1272" s="127">
        <f t="shared" si="359"/>
        <v>0</v>
      </c>
      <c r="Q1272" s="127">
        <f t="shared" si="360"/>
        <v>0</v>
      </c>
      <c r="R1272" s="1">
        <v>0</v>
      </c>
      <c r="S1272" s="127">
        <f t="shared" si="361"/>
        <v>0</v>
      </c>
      <c r="T1272" s="127">
        <f t="shared" si="354"/>
        <v>0</v>
      </c>
      <c r="U1272" s="127">
        <f t="shared" si="362"/>
        <v>0</v>
      </c>
      <c r="W1272" s="127">
        <f t="shared" si="363"/>
        <v>0</v>
      </c>
      <c r="X1272" s="125">
        <f t="shared" si="368"/>
        <v>0</v>
      </c>
      <c r="Y1272" s="125" t="str">
        <f t="shared" si="355"/>
        <v>ok</v>
      </c>
      <c r="Z1272" s="125" t="str">
        <f t="shared" si="364"/>
        <v>ok</v>
      </c>
      <c r="AA1272" s="125" t="str">
        <f t="shared" si="365"/>
        <v>ok</v>
      </c>
      <c r="AB1272" s="125" t="str">
        <f t="shared" si="366"/>
        <v>ok</v>
      </c>
      <c r="AC1272" s="125" t="str">
        <f t="shared" si="367"/>
        <v>ok</v>
      </c>
    </row>
    <row r="1273" spans="1:29" x14ac:dyDescent="0.2">
      <c r="A1273" s="132">
        <f t="shared" si="369"/>
        <v>1265</v>
      </c>
      <c r="B1273" s="6"/>
      <c r="C1273" s="3"/>
      <c r="D1273" s="3"/>
      <c r="E1273" s="3"/>
      <c r="F1273" s="5"/>
      <c r="G1273" s="5"/>
      <c r="H1273" s="2">
        <v>0</v>
      </c>
      <c r="I1273" s="1">
        <v>0</v>
      </c>
      <c r="J1273" s="1">
        <v>0</v>
      </c>
      <c r="K1273" s="127">
        <f t="shared" si="352"/>
        <v>0</v>
      </c>
      <c r="L1273" s="127">
        <f t="shared" si="356"/>
        <v>0</v>
      </c>
      <c r="M1273" s="127">
        <f t="shared" si="353"/>
        <v>0</v>
      </c>
      <c r="N1273" s="127">
        <f t="shared" si="357"/>
        <v>0</v>
      </c>
      <c r="O1273" s="127">
        <f t="shared" si="358"/>
        <v>0</v>
      </c>
      <c r="P1273" s="127">
        <f t="shared" si="359"/>
        <v>0</v>
      </c>
      <c r="Q1273" s="127">
        <f t="shared" si="360"/>
        <v>0</v>
      </c>
      <c r="R1273" s="1">
        <v>0</v>
      </c>
      <c r="S1273" s="127">
        <f t="shared" si="361"/>
        <v>0</v>
      </c>
      <c r="T1273" s="127">
        <f t="shared" si="354"/>
        <v>0</v>
      </c>
      <c r="U1273" s="127">
        <f t="shared" si="362"/>
        <v>0</v>
      </c>
      <c r="W1273" s="127">
        <f t="shared" si="363"/>
        <v>0</v>
      </c>
      <c r="X1273" s="125">
        <f t="shared" si="368"/>
        <v>0</v>
      </c>
      <c r="Y1273" s="125" t="str">
        <f t="shared" si="355"/>
        <v>ok</v>
      </c>
      <c r="Z1273" s="125" t="str">
        <f t="shared" si="364"/>
        <v>ok</v>
      </c>
      <c r="AA1273" s="125" t="str">
        <f t="shared" si="365"/>
        <v>ok</v>
      </c>
      <c r="AB1273" s="125" t="str">
        <f t="shared" si="366"/>
        <v>ok</v>
      </c>
      <c r="AC1273" s="125" t="str">
        <f t="shared" si="367"/>
        <v>ok</v>
      </c>
    </row>
    <row r="1274" spans="1:29" x14ac:dyDescent="0.2">
      <c r="A1274" s="132">
        <f t="shared" si="369"/>
        <v>1266</v>
      </c>
      <c r="B1274" s="6"/>
      <c r="C1274" s="3"/>
      <c r="D1274" s="3"/>
      <c r="E1274" s="3"/>
      <c r="F1274" s="5"/>
      <c r="G1274" s="5"/>
      <c r="H1274" s="2">
        <v>0</v>
      </c>
      <c r="I1274" s="1">
        <v>0</v>
      </c>
      <c r="J1274" s="1">
        <v>0</v>
      </c>
      <c r="K1274" s="127">
        <f t="shared" si="352"/>
        <v>0</v>
      </c>
      <c r="L1274" s="127">
        <f t="shared" si="356"/>
        <v>0</v>
      </c>
      <c r="M1274" s="127">
        <f t="shared" si="353"/>
        <v>0</v>
      </c>
      <c r="N1274" s="127">
        <f t="shared" si="357"/>
        <v>0</v>
      </c>
      <c r="O1274" s="127">
        <f t="shared" si="358"/>
        <v>0</v>
      </c>
      <c r="P1274" s="127">
        <f t="shared" si="359"/>
        <v>0</v>
      </c>
      <c r="Q1274" s="127">
        <f t="shared" si="360"/>
        <v>0</v>
      </c>
      <c r="R1274" s="1">
        <v>0</v>
      </c>
      <c r="S1274" s="127">
        <f t="shared" si="361"/>
        <v>0</v>
      </c>
      <c r="T1274" s="127">
        <f t="shared" si="354"/>
        <v>0</v>
      </c>
      <c r="U1274" s="127">
        <f t="shared" si="362"/>
        <v>0</v>
      </c>
      <c r="W1274" s="127">
        <f t="shared" si="363"/>
        <v>0</v>
      </c>
      <c r="X1274" s="125">
        <f t="shared" si="368"/>
        <v>0</v>
      </c>
      <c r="Y1274" s="125" t="str">
        <f t="shared" si="355"/>
        <v>ok</v>
      </c>
      <c r="Z1274" s="125" t="str">
        <f t="shared" si="364"/>
        <v>ok</v>
      </c>
      <c r="AA1274" s="125" t="str">
        <f t="shared" si="365"/>
        <v>ok</v>
      </c>
      <c r="AB1274" s="125" t="str">
        <f t="shared" si="366"/>
        <v>ok</v>
      </c>
      <c r="AC1274" s="125" t="str">
        <f t="shared" si="367"/>
        <v>ok</v>
      </c>
    </row>
    <row r="1275" spans="1:29" x14ac:dyDescent="0.2">
      <c r="A1275" s="132">
        <f t="shared" si="369"/>
        <v>1267</v>
      </c>
      <c r="B1275" s="6"/>
      <c r="C1275" s="3"/>
      <c r="D1275" s="3"/>
      <c r="E1275" s="3"/>
      <c r="F1275" s="5"/>
      <c r="G1275" s="5"/>
      <c r="H1275" s="2">
        <v>0</v>
      </c>
      <c r="I1275" s="1">
        <v>0</v>
      </c>
      <c r="J1275" s="1">
        <v>0</v>
      </c>
      <c r="K1275" s="127">
        <f t="shared" si="352"/>
        <v>0</v>
      </c>
      <c r="L1275" s="127">
        <f t="shared" si="356"/>
        <v>0</v>
      </c>
      <c r="M1275" s="127">
        <f t="shared" si="353"/>
        <v>0</v>
      </c>
      <c r="N1275" s="127">
        <f t="shared" si="357"/>
        <v>0</v>
      </c>
      <c r="O1275" s="127">
        <f t="shared" si="358"/>
        <v>0</v>
      </c>
      <c r="P1275" s="127">
        <f t="shared" si="359"/>
        <v>0</v>
      </c>
      <c r="Q1275" s="127">
        <f t="shared" si="360"/>
        <v>0</v>
      </c>
      <c r="R1275" s="1">
        <v>0</v>
      </c>
      <c r="S1275" s="127">
        <f t="shared" si="361"/>
        <v>0</v>
      </c>
      <c r="T1275" s="127">
        <f t="shared" si="354"/>
        <v>0</v>
      </c>
      <c r="U1275" s="127">
        <f t="shared" si="362"/>
        <v>0</v>
      </c>
      <c r="W1275" s="127">
        <f t="shared" si="363"/>
        <v>0</v>
      </c>
      <c r="X1275" s="125">
        <f t="shared" si="368"/>
        <v>0</v>
      </c>
      <c r="Y1275" s="125" t="str">
        <f t="shared" si="355"/>
        <v>ok</v>
      </c>
      <c r="Z1275" s="125" t="str">
        <f t="shared" si="364"/>
        <v>ok</v>
      </c>
      <c r="AA1275" s="125" t="str">
        <f t="shared" si="365"/>
        <v>ok</v>
      </c>
      <c r="AB1275" s="125" t="str">
        <f t="shared" si="366"/>
        <v>ok</v>
      </c>
      <c r="AC1275" s="125" t="str">
        <f t="shared" si="367"/>
        <v>ok</v>
      </c>
    </row>
    <row r="1276" spans="1:29" x14ac:dyDescent="0.2">
      <c r="A1276" s="132">
        <f t="shared" si="369"/>
        <v>1268</v>
      </c>
      <c r="B1276" s="6"/>
      <c r="C1276" s="3"/>
      <c r="D1276" s="3"/>
      <c r="E1276" s="3"/>
      <c r="F1276" s="5"/>
      <c r="G1276" s="5"/>
      <c r="H1276" s="2">
        <v>0</v>
      </c>
      <c r="I1276" s="1">
        <v>0</v>
      </c>
      <c r="J1276" s="1">
        <v>0</v>
      </c>
      <c r="K1276" s="127">
        <f t="shared" si="352"/>
        <v>0</v>
      </c>
      <c r="L1276" s="127">
        <f t="shared" si="356"/>
        <v>0</v>
      </c>
      <c r="M1276" s="127">
        <f t="shared" si="353"/>
        <v>0</v>
      </c>
      <c r="N1276" s="127">
        <f t="shared" si="357"/>
        <v>0</v>
      </c>
      <c r="O1276" s="127">
        <f t="shared" si="358"/>
        <v>0</v>
      </c>
      <c r="P1276" s="127">
        <f t="shared" si="359"/>
        <v>0</v>
      </c>
      <c r="Q1276" s="127">
        <f t="shared" si="360"/>
        <v>0</v>
      </c>
      <c r="R1276" s="1">
        <v>0</v>
      </c>
      <c r="S1276" s="127">
        <f t="shared" si="361"/>
        <v>0</v>
      </c>
      <c r="T1276" s="127">
        <f t="shared" si="354"/>
        <v>0</v>
      </c>
      <c r="U1276" s="127">
        <f t="shared" si="362"/>
        <v>0</v>
      </c>
      <c r="W1276" s="127">
        <f t="shared" si="363"/>
        <v>0</v>
      </c>
      <c r="X1276" s="125">
        <f t="shared" si="368"/>
        <v>0</v>
      </c>
      <c r="Y1276" s="125" t="str">
        <f t="shared" si="355"/>
        <v>ok</v>
      </c>
      <c r="Z1276" s="125" t="str">
        <f t="shared" si="364"/>
        <v>ok</v>
      </c>
      <c r="AA1276" s="125" t="str">
        <f t="shared" si="365"/>
        <v>ok</v>
      </c>
      <c r="AB1276" s="125" t="str">
        <f t="shared" si="366"/>
        <v>ok</v>
      </c>
      <c r="AC1276" s="125" t="str">
        <f t="shared" si="367"/>
        <v>ok</v>
      </c>
    </row>
    <row r="1277" spans="1:29" x14ac:dyDescent="0.2">
      <c r="A1277" s="132">
        <f t="shared" si="369"/>
        <v>1269</v>
      </c>
      <c r="B1277" s="6"/>
      <c r="C1277" s="3"/>
      <c r="D1277" s="3"/>
      <c r="E1277" s="3"/>
      <c r="F1277" s="5"/>
      <c r="G1277" s="5"/>
      <c r="H1277" s="2">
        <v>0</v>
      </c>
      <c r="I1277" s="1">
        <v>0</v>
      </c>
      <c r="J1277" s="1">
        <v>0</v>
      </c>
      <c r="K1277" s="127">
        <f t="shared" si="352"/>
        <v>0</v>
      </c>
      <c r="L1277" s="127">
        <f t="shared" si="356"/>
        <v>0</v>
      </c>
      <c r="M1277" s="127">
        <f t="shared" si="353"/>
        <v>0</v>
      </c>
      <c r="N1277" s="127">
        <f t="shared" si="357"/>
        <v>0</v>
      </c>
      <c r="O1277" s="127">
        <f t="shared" si="358"/>
        <v>0</v>
      </c>
      <c r="P1277" s="127">
        <f t="shared" si="359"/>
        <v>0</v>
      </c>
      <c r="Q1277" s="127">
        <f t="shared" si="360"/>
        <v>0</v>
      </c>
      <c r="R1277" s="1">
        <v>0</v>
      </c>
      <c r="S1277" s="127">
        <f t="shared" si="361"/>
        <v>0</v>
      </c>
      <c r="T1277" s="127">
        <f t="shared" si="354"/>
        <v>0</v>
      </c>
      <c r="U1277" s="127">
        <f t="shared" si="362"/>
        <v>0</v>
      </c>
      <c r="W1277" s="127">
        <f t="shared" si="363"/>
        <v>0</v>
      </c>
      <c r="X1277" s="125">
        <f t="shared" si="368"/>
        <v>0</v>
      </c>
      <c r="Y1277" s="125" t="str">
        <f t="shared" si="355"/>
        <v>ok</v>
      </c>
      <c r="Z1277" s="125" t="str">
        <f t="shared" si="364"/>
        <v>ok</v>
      </c>
      <c r="AA1277" s="125" t="str">
        <f t="shared" si="365"/>
        <v>ok</v>
      </c>
      <c r="AB1277" s="125" t="str">
        <f t="shared" si="366"/>
        <v>ok</v>
      </c>
      <c r="AC1277" s="125" t="str">
        <f t="shared" si="367"/>
        <v>ok</v>
      </c>
    </row>
    <row r="1278" spans="1:29" x14ac:dyDescent="0.2">
      <c r="A1278" s="132">
        <f t="shared" si="369"/>
        <v>1270</v>
      </c>
      <c r="B1278" s="6"/>
      <c r="C1278" s="3"/>
      <c r="D1278" s="3"/>
      <c r="E1278" s="3"/>
      <c r="F1278" s="5"/>
      <c r="G1278" s="5"/>
      <c r="H1278" s="2">
        <v>0</v>
      </c>
      <c r="I1278" s="1">
        <v>0</v>
      </c>
      <c r="J1278" s="1">
        <v>0</v>
      </c>
      <c r="K1278" s="127">
        <f t="shared" si="352"/>
        <v>0</v>
      </c>
      <c r="L1278" s="127">
        <f t="shared" si="356"/>
        <v>0</v>
      </c>
      <c r="M1278" s="127">
        <f t="shared" si="353"/>
        <v>0</v>
      </c>
      <c r="N1278" s="127">
        <f t="shared" si="357"/>
        <v>0</v>
      </c>
      <c r="O1278" s="127">
        <f t="shared" si="358"/>
        <v>0</v>
      </c>
      <c r="P1278" s="127">
        <f t="shared" si="359"/>
        <v>0</v>
      </c>
      <c r="Q1278" s="127">
        <f t="shared" si="360"/>
        <v>0</v>
      </c>
      <c r="R1278" s="1">
        <v>0</v>
      </c>
      <c r="S1278" s="127">
        <f t="shared" si="361"/>
        <v>0</v>
      </c>
      <c r="T1278" s="127">
        <f t="shared" si="354"/>
        <v>0</v>
      </c>
      <c r="U1278" s="127">
        <f t="shared" si="362"/>
        <v>0</v>
      </c>
      <c r="W1278" s="127">
        <f t="shared" si="363"/>
        <v>0</v>
      </c>
      <c r="X1278" s="125">
        <f t="shared" si="368"/>
        <v>0</v>
      </c>
      <c r="Y1278" s="125" t="str">
        <f t="shared" si="355"/>
        <v>ok</v>
      </c>
      <c r="Z1278" s="125" t="str">
        <f t="shared" si="364"/>
        <v>ok</v>
      </c>
      <c r="AA1278" s="125" t="str">
        <f t="shared" si="365"/>
        <v>ok</v>
      </c>
      <c r="AB1278" s="125" t="str">
        <f t="shared" si="366"/>
        <v>ok</v>
      </c>
      <c r="AC1278" s="125" t="str">
        <f t="shared" si="367"/>
        <v>ok</v>
      </c>
    </row>
    <row r="1279" spans="1:29" x14ac:dyDescent="0.2">
      <c r="A1279" s="132">
        <f t="shared" si="369"/>
        <v>1271</v>
      </c>
      <c r="B1279" s="6"/>
      <c r="C1279" s="3"/>
      <c r="D1279" s="3"/>
      <c r="E1279" s="3"/>
      <c r="F1279" s="5"/>
      <c r="G1279" s="5"/>
      <c r="H1279" s="2">
        <v>0</v>
      </c>
      <c r="I1279" s="1">
        <v>0</v>
      </c>
      <c r="J1279" s="1">
        <v>0</v>
      </c>
      <c r="K1279" s="127">
        <f t="shared" si="352"/>
        <v>0</v>
      </c>
      <c r="L1279" s="127">
        <f t="shared" si="356"/>
        <v>0</v>
      </c>
      <c r="M1279" s="127">
        <f t="shared" si="353"/>
        <v>0</v>
      </c>
      <c r="N1279" s="127">
        <f t="shared" si="357"/>
        <v>0</v>
      </c>
      <c r="O1279" s="127">
        <f t="shared" si="358"/>
        <v>0</v>
      </c>
      <c r="P1279" s="127">
        <f t="shared" si="359"/>
        <v>0</v>
      </c>
      <c r="Q1279" s="127">
        <f t="shared" si="360"/>
        <v>0</v>
      </c>
      <c r="R1279" s="1">
        <v>0</v>
      </c>
      <c r="S1279" s="127">
        <f t="shared" si="361"/>
        <v>0</v>
      </c>
      <c r="T1279" s="127">
        <f t="shared" si="354"/>
        <v>0</v>
      </c>
      <c r="U1279" s="127">
        <f t="shared" si="362"/>
        <v>0</v>
      </c>
      <c r="W1279" s="127">
        <f t="shared" si="363"/>
        <v>0</v>
      </c>
      <c r="X1279" s="125">
        <f t="shared" si="368"/>
        <v>0</v>
      </c>
      <c r="Y1279" s="125" t="str">
        <f t="shared" si="355"/>
        <v>ok</v>
      </c>
      <c r="Z1279" s="125" t="str">
        <f t="shared" si="364"/>
        <v>ok</v>
      </c>
      <c r="AA1279" s="125" t="str">
        <f t="shared" si="365"/>
        <v>ok</v>
      </c>
      <c r="AB1279" s="125" t="str">
        <f t="shared" si="366"/>
        <v>ok</v>
      </c>
      <c r="AC1279" s="125" t="str">
        <f t="shared" si="367"/>
        <v>ok</v>
      </c>
    </row>
    <row r="1280" spans="1:29" x14ac:dyDescent="0.2">
      <c r="A1280" s="132">
        <f t="shared" si="369"/>
        <v>1272</v>
      </c>
      <c r="B1280" s="6"/>
      <c r="C1280" s="3"/>
      <c r="D1280" s="3"/>
      <c r="E1280" s="3"/>
      <c r="F1280" s="5"/>
      <c r="G1280" s="5"/>
      <c r="H1280" s="2">
        <v>0</v>
      </c>
      <c r="I1280" s="1">
        <v>0</v>
      </c>
      <c r="J1280" s="1">
        <v>0</v>
      </c>
      <c r="K1280" s="127">
        <f t="shared" si="352"/>
        <v>0</v>
      </c>
      <c r="L1280" s="127">
        <f t="shared" si="356"/>
        <v>0</v>
      </c>
      <c r="M1280" s="127">
        <f t="shared" si="353"/>
        <v>0</v>
      </c>
      <c r="N1280" s="127">
        <f t="shared" si="357"/>
        <v>0</v>
      </c>
      <c r="O1280" s="127">
        <f t="shared" si="358"/>
        <v>0</v>
      </c>
      <c r="P1280" s="127">
        <f t="shared" si="359"/>
        <v>0</v>
      </c>
      <c r="Q1280" s="127">
        <f t="shared" si="360"/>
        <v>0</v>
      </c>
      <c r="R1280" s="1">
        <v>0</v>
      </c>
      <c r="S1280" s="127">
        <f t="shared" si="361"/>
        <v>0</v>
      </c>
      <c r="T1280" s="127">
        <f t="shared" si="354"/>
        <v>0</v>
      </c>
      <c r="U1280" s="127">
        <f t="shared" si="362"/>
        <v>0</v>
      </c>
      <c r="W1280" s="127">
        <f t="shared" si="363"/>
        <v>0</v>
      </c>
      <c r="X1280" s="125">
        <f t="shared" si="368"/>
        <v>0</v>
      </c>
      <c r="Y1280" s="125" t="str">
        <f t="shared" si="355"/>
        <v>ok</v>
      </c>
      <c r="Z1280" s="125" t="str">
        <f t="shared" si="364"/>
        <v>ok</v>
      </c>
      <c r="AA1280" s="125" t="str">
        <f t="shared" si="365"/>
        <v>ok</v>
      </c>
      <c r="AB1280" s="125" t="str">
        <f t="shared" si="366"/>
        <v>ok</v>
      </c>
      <c r="AC1280" s="125" t="str">
        <f t="shared" si="367"/>
        <v>ok</v>
      </c>
    </row>
    <row r="1281" spans="1:29" x14ac:dyDescent="0.2">
      <c r="A1281" s="132">
        <f t="shared" si="369"/>
        <v>1273</v>
      </c>
      <c r="B1281" s="6"/>
      <c r="C1281" s="3"/>
      <c r="D1281" s="3"/>
      <c r="E1281" s="3"/>
      <c r="F1281" s="5"/>
      <c r="G1281" s="5"/>
      <c r="H1281" s="2">
        <v>0</v>
      </c>
      <c r="I1281" s="1">
        <v>0</v>
      </c>
      <c r="J1281" s="1">
        <v>0</v>
      </c>
      <c r="K1281" s="127">
        <f t="shared" si="352"/>
        <v>0</v>
      </c>
      <c r="L1281" s="127">
        <f t="shared" si="356"/>
        <v>0</v>
      </c>
      <c r="M1281" s="127">
        <f t="shared" si="353"/>
        <v>0</v>
      </c>
      <c r="N1281" s="127">
        <f t="shared" si="357"/>
        <v>0</v>
      </c>
      <c r="O1281" s="127">
        <f t="shared" si="358"/>
        <v>0</v>
      </c>
      <c r="P1281" s="127">
        <f t="shared" si="359"/>
        <v>0</v>
      </c>
      <c r="Q1281" s="127">
        <f t="shared" si="360"/>
        <v>0</v>
      </c>
      <c r="R1281" s="1">
        <v>0</v>
      </c>
      <c r="S1281" s="127">
        <f t="shared" si="361"/>
        <v>0</v>
      </c>
      <c r="T1281" s="127">
        <f t="shared" si="354"/>
        <v>0</v>
      </c>
      <c r="U1281" s="127">
        <f t="shared" si="362"/>
        <v>0</v>
      </c>
      <c r="W1281" s="127">
        <f t="shared" si="363"/>
        <v>0</v>
      </c>
      <c r="X1281" s="125">
        <f t="shared" si="368"/>
        <v>0</v>
      </c>
      <c r="Y1281" s="125" t="str">
        <f t="shared" si="355"/>
        <v>ok</v>
      </c>
      <c r="Z1281" s="125" t="str">
        <f t="shared" si="364"/>
        <v>ok</v>
      </c>
      <c r="AA1281" s="125" t="str">
        <f t="shared" si="365"/>
        <v>ok</v>
      </c>
      <c r="AB1281" s="125" t="str">
        <f t="shared" si="366"/>
        <v>ok</v>
      </c>
      <c r="AC1281" s="125" t="str">
        <f t="shared" si="367"/>
        <v>ok</v>
      </c>
    </row>
    <row r="1282" spans="1:29" x14ac:dyDescent="0.2">
      <c r="A1282" s="132">
        <f t="shared" si="369"/>
        <v>1274</v>
      </c>
      <c r="B1282" s="6"/>
      <c r="C1282" s="3"/>
      <c r="D1282" s="3"/>
      <c r="E1282" s="3"/>
      <c r="F1282" s="5"/>
      <c r="G1282" s="5"/>
      <c r="H1282" s="2">
        <v>0</v>
      </c>
      <c r="I1282" s="1">
        <v>0</v>
      </c>
      <c r="J1282" s="1">
        <v>0</v>
      </c>
      <c r="K1282" s="127">
        <f t="shared" si="352"/>
        <v>0</v>
      </c>
      <c r="L1282" s="127">
        <f t="shared" si="356"/>
        <v>0</v>
      </c>
      <c r="M1282" s="127">
        <f t="shared" si="353"/>
        <v>0</v>
      </c>
      <c r="N1282" s="127">
        <f t="shared" si="357"/>
        <v>0</v>
      </c>
      <c r="O1282" s="127">
        <f t="shared" si="358"/>
        <v>0</v>
      </c>
      <c r="P1282" s="127">
        <f t="shared" si="359"/>
        <v>0</v>
      </c>
      <c r="Q1282" s="127">
        <f t="shared" si="360"/>
        <v>0</v>
      </c>
      <c r="R1282" s="1">
        <v>0</v>
      </c>
      <c r="S1282" s="127">
        <f t="shared" si="361"/>
        <v>0</v>
      </c>
      <c r="T1282" s="127">
        <f t="shared" si="354"/>
        <v>0</v>
      </c>
      <c r="U1282" s="127">
        <f t="shared" si="362"/>
        <v>0</v>
      </c>
      <c r="W1282" s="127">
        <f t="shared" si="363"/>
        <v>0</v>
      </c>
      <c r="X1282" s="125">
        <f t="shared" si="368"/>
        <v>0</v>
      </c>
      <c r="Y1282" s="125" t="str">
        <f t="shared" si="355"/>
        <v>ok</v>
      </c>
      <c r="Z1282" s="125" t="str">
        <f t="shared" si="364"/>
        <v>ok</v>
      </c>
      <c r="AA1282" s="125" t="str">
        <f t="shared" si="365"/>
        <v>ok</v>
      </c>
      <c r="AB1282" s="125" t="str">
        <f t="shared" si="366"/>
        <v>ok</v>
      </c>
      <c r="AC1282" s="125" t="str">
        <f t="shared" si="367"/>
        <v>ok</v>
      </c>
    </row>
    <row r="1283" spans="1:29" x14ac:dyDescent="0.2">
      <c r="A1283" s="132">
        <f t="shared" si="369"/>
        <v>1275</v>
      </c>
      <c r="B1283" s="6"/>
      <c r="C1283" s="3"/>
      <c r="D1283" s="3"/>
      <c r="E1283" s="3"/>
      <c r="F1283" s="5"/>
      <c r="G1283" s="5"/>
      <c r="H1283" s="2">
        <v>0</v>
      </c>
      <c r="I1283" s="1">
        <v>0</v>
      </c>
      <c r="J1283" s="1">
        <v>0</v>
      </c>
      <c r="K1283" s="127">
        <f t="shared" si="352"/>
        <v>0</v>
      </c>
      <c r="L1283" s="127">
        <f t="shared" si="356"/>
        <v>0</v>
      </c>
      <c r="M1283" s="127">
        <f t="shared" si="353"/>
        <v>0</v>
      </c>
      <c r="N1283" s="127">
        <f t="shared" si="357"/>
        <v>0</v>
      </c>
      <c r="O1283" s="127">
        <f t="shared" si="358"/>
        <v>0</v>
      </c>
      <c r="P1283" s="127">
        <f t="shared" si="359"/>
        <v>0</v>
      </c>
      <c r="Q1283" s="127">
        <f t="shared" si="360"/>
        <v>0</v>
      </c>
      <c r="R1283" s="1">
        <v>0</v>
      </c>
      <c r="S1283" s="127">
        <f t="shared" si="361"/>
        <v>0</v>
      </c>
      <c r="T1283" s="127">
        <f t="shared" si="354"/>
        <v>0</v>
      </c>
      <c r="U1283" s="127">
        <f t="shared" si="362"/>
        <v>0</v>
      </c>
      <c r="W1283" s="127">
        <f t="shared" si="363"/>
        <v>0</v>
      </c>
      <c r="X1283" s="125">
        <f t="shared" si="368"/>
        <v>0</v>
      </c>
      <c r="Y1283" s="125" t="str">
        <f t="shared" si="355"/>
        <v>ok</v>
      </c>
      <c r="Z1283" s="125" t="str">
        <f t="shared" si="364"/>
        <v>ok</v>
      </c>
      <c r="AA1283" s="125" t="str">
        <f t="shared" si="365"/>
        <v>ok</v>
      </c>
      <c r="AB1283" s="125" t="str">
        <f t="shared" si="366"/>
        <v>ok</v>
      </c>
      <c r="AC1283" s="125" t="str">
        <f t="shared" si="367"/>
        <v>ok</v>
      </c>
    </row>
    <row r="1284" spans="1:29" x14ac:dyDescent="0.2">
      <c r="A1284" s="132">
        <f t="shared" si="369"/>
        <v>1276</v>
      </c>
      <c r="B1284" s="6"/>
      <c r="C1284" s="3"/>
      <c r="D1284" s="3"/>
      <c r="E1284" s="3"/>
      <c r="F1284" s="5"/>
      <c r="G1284" s="5"/>
      <c r="H1284" s="2">
        <v>0</v>
      </c>
      <c r="I1284" s="1">
        <v>0</v>
      </c>
      <c r="J1284" s="1">
        <v>0</v>
      </c>
      <c r="K1284" s="127">
        <f t="shared" si="352"/>
        <v>0</v>
      </c>
      <c r="L1284" s="127">
        <f t="shared" si="356"/>
        <v>0</v>
      </c>
      <c r="M1284" s="127">
        <f t="shared" si="353"/>
        <v>0</v>
      </c>
      <c r="N1284" s="127">
        <f t="shared" si="357"/>
        <v>0</v>
      </c>
      <c r="O1284" s="127">
        <f t="shared" si="358"/>
        <v>0</v>
      </c>
      <c r="P1284" s="127">
        <f t="shared" si="359"/>
        <v>0</v>
      </c>
      <c r="Q1284" s="127">
        <f t="shared" si="360"/>
        <v>0</v>
      </c>
      <c r="R1284" s="1">
        <v>0</v>
      </c>
      <c r="S1284" s="127">
        <f t="shared" si="361"/>
        <v>0</v>
      </c>
      <c r="T1284" s="127">
        <f t="shared" si="354"/>
        <v>0</v>
      </c>
      <c r="U1284" s="127">
        <f t="shared" si="362"/>
        <v>0</v>
      </c>
      <c r="W1284" s="127">
        <f t="shared" si="363"/>
        <v>0</v>
      </c>
      <c r="X1284" s="125">
        <f t="shared" si="368"/>
        <v>0</v>
      </c>
      <c r="Y1284" s="125" t="str">
        <f t="shared" si="355"/>
        <v>ok</v>
      </c>
      <c r="Z1284" s="125" t="str">
        <f t="shared" si="364"/>
        <v>ok</v>
      </c>
      <c r="AA1284" s="125" t="str">
        <f t="shared" si="365"/>
        <v>ok</v>
      </c>
      <c r="AB1284" s="125" t="str">
        <f t="shared" si="366"/>
        <v>ok</v>
      </c>
      <c r="AC1284" s="125" t="str">
        <f t="shared" si="367"/>
        <v>ok</v>
      </c>
    </row>
    <row r="1285" spans="1:29" x14ac:dyDescent="0.2">
      <c r="A1285" s="132">
        <f t="shared" si="369"/>
        <v>1277</v>
      </c>
      <c r="B1285" s="6"/>
      <c r="C1285" s="3"/>
      <c r="D1285" s="3"/>
      <c r="E1285" s="3"/>
      <c r="F1285" s="5"/>
      <c r="G1285" s="5"/>
      <c r="H1285" s="2">
        <v>0</v>
      </c>
      <c r="I1285" s="1">
        <v>0</v>
      </c>
      <c r="J1285" s="1">
        <v>0</v>
      </c>
      <c r="K1285" s="127">
        <f t="shared" si="352"/>
        <v>0</v>
      </c>
      <c r="L1285" s="127">
        <f t="shared" si="356"/>
        <v>0</v>
      </c>
      <c r="M1285" s="127">
        <f t="shared" si="353"/>
        <v>0</v>
      </c>
      <c r="N1285" s="127">
        <f t="shared" si="357"/>
        <v>0</v>
      </c>
      <c r="O1285" s="127">
        <f t="shared" si="358"/>
        <v>0</v>
      </c>
      <c r="P1285" s="127">
        <f t="shared" si="359"/>
        <v>0</v>
      </c>
      <c r="Q1285" s="127">
        <f t="shared" si="360"/>
        <v>0</v>
      </c>
      <c r="R1285" s="1">
        <v>0</v>
      </c>
      <c r="S1285" s="127">
        <f t="shared" si="361"/>
        <v>0</v>
      </c>
      <c r="T1285" s="127">
        <f t="shared" si="354"/>
        <v>0</v>
      </c>
      <c r="U1285" s="127">
        <f t="shared" si="362"/>
        <v>0</v>
      </c>
      <c r="W1285" s="127">
        <f t="shared" si="363"/>
        <v>0</v>
      </c>
      <c r="X1285" s="125">
        <f t="shared" si="368"/>
        <v>0</v>
      </c>
      <c r="Y1285" s="125" t="str">
        <f t="shared" si="355"/>
        <v>ok</v>
      </c>
      <c r="Z1285" s="125" t="str">
        <f t="shared" si="364"/>
        <v>ok</v>
      </c>
      <c r="AA1285" s="125" t="str">
        <f t="shared" si="365"/>
        <v>ok</v>
      </c>
      <c r="AB1285" s="125" t="str">
        <f t="shared" si="366"/>
        <v>ok</v>
      </c>
      <c r="AC1285" s="125" t="str">
        <f t="shared" si="367"/>
        <v>ok</v>
      </c>
    </row>
    <row r="1286" spans="1:29" x14ac:dyDescent="0.2">
      <c r="A1286" s="132">
        <f t="shared" si="369"/>
        <v>1278</v>
      </c>
      <c r="B1286" s="6"/>
      <c r="C1286" s="3"/>
      <c r="D1286" s="3"/>
      <c r="E1286" s="3"/>
      <c r="F1286" s="5"/>
      <c r="G1286" s="5"/>
      <c r="H1286" s="2">
        <v>0</v>
      </c>
      <c r="I1286" s="1">
        <v>0</v>
      </c>
      <c r="J1286" s="1">
        <v>0</v>
      </c>
      <c r="K1286" s="127">
        <f t="shared" si="352"/>
        <v>0</v>
      </c>
      <c r="L1286" s="127">
        <f t="shared" si="356"/>
        <v>0</v>
      </c>
      <c r="M1286" s="127">
        <f t="shared" si="353"/>
        <v>0</v>
      </c>
      <c r="N1286" s="127">
        <f t="shared" si="357"/>
        <v>0</v>
      </c>
      <c r="O1286" s="127">
        <f t="shared" si="358"/>
        <v>0</v>
      </c>
      <c r="P1286" s="127">
        <f t="shared" si="359"/>
        <v>0</v>
      </c>
      <c r="Q1286" s="127">
        <f t="shared" si="360"/>
        <v>0</v>
      </c>
      <c r="R1286" s="1">
        <v>0</v>
      </c>
      <c r="S1286" s="127">
        <f t="shared" si="361"/>
        <v>0</v>
      </c>
      <c r="T1286" s="127">
        <f t="shared" si="354"/>
        <v>0</v>
      </c>
      <c r="U1286" s="127">
        <f t="shared" si="362"/>
        <v>0</v>
      </c>
      <c r="W1286" s="127">
        <f t="shared" si="363"/>
        <v>0</v>
      </c>
      <c r="X1286" s="125">
        <f t="shared" si="368"/>
        <v>0</v>
      </c>
      <c r="Y1286" s="125" t="str">
        <f t="shared" si="355"/>
        <v>ok</v>
      </c>
      <c r="Z1286" s="125" t="str">
        <f t="shared" si="364"/>
        <v>ok</v>
      </c>
      <c r="AA1286" s="125" t="str">
        <f t="shared" si="365"/>
        <v>ok</v>
      </c>
      <c r="AB1286" s="125" t="str">
        <f t="shared" si="366"/>
        <v>ok</v>
      </c>
      <c r="AC1286" s="125" t="str">
        <f t="shared" si="367"/>
        <v>ok</v>
      </c>
    </row>
    <row r="1287" spans="1:29" x14ac:dyDescent="0.2">
      <c r="A1287" s="132">
        <f t="shared" si="369"/>
        <v>1279</v>
      </c>
      <c r="B1287" s="6"/>
      <c r="C1287" s="3"/>
      <c r="D1287" s="3"/>
      <c r="E1287" s="3"/>
      <c r="F1287" s="5"/>
      <c r="G1287" s="5"/>
      <c r="H1287" s="2">
        <v>0</v>
      </c>
      <c r="I1287" s="1">
        <v>0</v>
      </c>
      <c r="J1287" s="1">
        <v>0</v>
      </c>
      <c r="K1287" s="127">
        <f t="shared" si="352"/>
        <v>0</v>
      </c>
      <c r="L1287" s="127">
        <f t="shared" si="356"/>
        <v>0</v>
      </c>
      <c r="M1287" s="127">
        <f t="shared" si="353"/>
        <v>0</v>
      </c>
      <c r="N1287" s="127">
        <f t="shared" si="357"/>
        <v>0</v>
      </c>
      <c r="O1287" s="127">
        <f t="shared" si="358"/>
        <v>0</v>
      </c>
      <c r="P1287" s="127">
        <f t="shared" si="359"/>
        <v>0</v>
      </c>
      <c r="Q1287" s="127">
        <f t="shared" si="360"/>
        <v>0</v>
      </c>
      <c r="R1287" s="1">
        <v>0</v>
      </c>
      <c r="S1287" s="127">
        <f t="shared" si="361"/>
        <v>0</v>
      </c>
      <c r="T1287" s="127">
        <f t="shared" si="354"/>
        <v>0</v>
      </c>
      <c r="U1287" s="127">
        <f t="shared" si="362"/>
        <v>0</v>
      </c>
      <c r="W1287" s="127">
        <f t="shared" si="363"/>
        <v>0</v>
      </c>
      <c r="X1287" s="125">
        <f t="shared" si="368"/>
        <v>0</v>
      </c>
      <c r="Y1287" s="125" t="str">
        <f t="shared" si="355"/>
        <v>ok</v>
      </c>
      <c r="Z1287" s="125" t="str">
        <f t="shared" si="364"/>
        <v>ok</v>
      </c>
      <c r="AA1287" s="125" t="str">
        <f t="shared" si="365"/>
        <v>ok</v>
      </c>
      <c r="AB1287" s="125" t="str">
        <f t="shared" si="366"/>
        <v>ok</v>
      </c>
      <c r="AC1287" s="125" t="str">
        <f t="shared" si="367"/>
        <v>ok</v>
      </c>
    </row>
    <row r="1288" spans="1:29" x14ac:dyDescent="0.2">
      <c r="A1288" s="132">
        <f t="shared" si="369"/>
        <v>1280</v>
      </c>
      <c r="B1288" s="6"/>
      <c r="C1288" s="3"/>
      <c r="D1288" s="3"/>
      <c r="E1288" s="3"/>
      <c r="F1288" s="5"/>
      <c r="G1288" s="5"/>
      <c r="H1288" s="2">
        <v>0</v>
      </c>
      <c r="I1288" s="1">
        <v>0</v>
      </c>
      <c r="J1288" s="1">
        <v>0</v>
      </c>
      <c r="K1288" s="127">
        <f t="shared" si="352"/>
        <v>0</v>
      </c>
      <c r="L1288" s="127">
        <f t="shared" si="356"/>
        <v>0</v>
      </c>
      <c r="M1288" s="127">
        <f t="shared" si="353"/>
        <v>0</v>
      </c>
      <c r="N1288" s="127">
        <f t="shared" si="357"/>
        <v>0</v>
      </c>
      <c r="O1288" s="127">
        <f t="shared" si="358"/>
        <v>0</v>
      </c>
      <c r="P1288" s="127">
        <f t="shared" si="359"/>
        <v>0</v>
      </c>
      <c r="Q1288" s="127">
        <f t="shared" si="360"/>
        <v>0</v>
      </c>
      <c r="R1288" s="1">
        <v>0</v>
      </c>
      <c r="S1288" s="127">
        <f t="shared" si="361"/>
        <v>0</v>
      </c>
      <c r="T1288" s="127">
        <f t="shared" si="354"/>
        <v>0</v>
      </c>
      <c r="U1288" s="127">
        <f t="shared" si="362"/>
        <v>0</v>
      </c>
      <c r="W1288" s="127">
        <f t="shared" si="363"/>
        <v>0</v>
      </c>
      <c r="X1288" s="125">
        <f t="shared" si="368"/>
        <v>0</v>
      </c>
      <c r="Y1288" s="125" t="str">
        <f t="shared" si="355"/>
        <v>ok</v>
      </c>
      <c r="Z1288" s="125" t="str">
        <f t="shared" si="364"/>
        <v>ok</v>
      </c>
      <c r="AA1288" s="125" t="str">
        <f t="shared" si="365"/>
        <v>ok</v>
      </c>
      <c r="AB1288" s="125" t="str">
        <f t="shared" si="366"/>
        <v>ok</v>
      </c>
      <c r="AC1288" s="125" t="str">
        <f t="shared" si="367"/>
        <v>ok</v>
      </c>
    </row>
    <row r="1289" spans="1:29" x14ac:dyDescent="0.2">
      <c r="A1289" s="132">
        <f t="shared" si="369"/>
        <v>1281</v>
      </c>
      <c r="B1289" s="6"/>
      <c r="C1289" s="3"/>
      <c r="D1289" s="3"/>
      <c r="E1289" s="3"/>
      <c r="F1289" s="5"/>
      <c r="G1289" s="5"/>
      <c r="H1289" s="2">
        <v>0</v>
      </c>
      <c r="I1289" s="1">
        <v>0</v>
      </c>
      <c r="J1289" s="1">
        <v>0</v>
      </c>
      <c r="K1289" s="127">
        <f t="shared" ref="K1289:K1352" si="370">+H1289*I1289*$K$6</f>
        <v>0</v>
      </c>
      <c r="L1289" s="127">
        <f t="shared" si="356"/>
        <v>0</v>
      </c>
      <c r="M1289" s="127">
        <f t="shared" ref="M1289:M1352" si="371">+H1289*J1289*$M$6</f>
        <v>0</v>
      </c>
      <c r="N1289" s="127">
        <f t="shared" si="357"/>
        <v>0</v>
      </c>
      <c r="O1289" s="127">
        <f t="shared" si="358"/>
        <v>0</v>
      </c>
      <c r="P1289" s="127">
        <f t="shared" si="359"/>
        <v>0</v>
      </c>
      <c r="Q1289" s="127">
        <f t="shared" si="360"/>
        <v>0</v>
      </c>
      <c r="R1289" s="1">
        <v>0</v>
      </c>
      <c r="S1289" s="127">
        <f t="shared" si="361"/>
        <v>0</v>
      </c>
      <c r="T1289" s="127">
        <f t="shared" ref="T1289:T1352" si="372">K1289-N1289-P1289+R1289</f>
        <v>0</v>
      </c>
      <c r="U1289" s="127">
        <f t="shared" si="362"/>
        <v>0</v>
      </c>
      <c r="W1289" s="127">
        <f t="shared" si="363"/>
        <v>0</v>
      </c>
      <c r="X1289" s="125">
        <f t="shared" si="368"/>
        <v>0</v>
      </c>
      <c r="Y1289" s="125" t="str">
        <f t="shared" ref="Y1289:Y1352" si="373">IF(X1289&gt;=H1289,"ok","too many days")</f>
        <v>ok</v>
      </c>
      <c r="Z1289" s="125" t="str">
        <f t="shared" si="364"/>
        <v>ok</v>
      </c>
      <c r="AA1289" s="125" t="str">
        <f t="shared" si="365"/>
        <v>ok</v>
      </c>
      <c r="AB1289" s="125" t="str">
        <f t="shared" si="366"/>
        <v>ok</v>
      </c>
      <c r="AC1289" s="125" t="str">
        <f t="shared" si="367"/>
        <v>ok</v>
      </c>
    </row>
    <row r="1290" spans="1:29" x14ac:dyDescent="0.2">
      <c r="A1290" s="132">
        <f t="shared" si="369"/>
        <v>1282</v>
      </c>
      <c r="B1290" s="6"/>
      <c r="C1290" s="3"/>
      <c r="D1290" s="3"/>
      <c r="E1290" s="3"/>
      <c r="F1290" s="5"/>
      <c r="G1290" s="5"/>
      <c r="H1290" s="2">
        <v>0</v>
      </c>
      <c r="I1290" s="1">
        <v>0</v>
      </c>
      <c r="J1290" s="1">
        <v>0</v>
      </c>
      <c r="K1290" s="127">
        <f t="shared" si="370"/>
        <v>0</v>
      </c>
      <c r="L1290" s="127">
        <f t="shared" ref="L1290:L1353" si="374">+H1290*I1290*$L$6</f>
        <v>0</v>
      </c>
      <c r="M1290" s="127">
        <f t="shared" si="371"/>
        <v>0</v>
      </c>
      <c r="N1290" s="127">
        <f t="shared" ref="N1290:N1353" si="375">$N$6*H1290*I1290</f>
        <v>0</v>
      </c>
      <c r="O1290" s="127">
        <f t="shared" ref="O1290:O1353" si="376">$O$6*H1290*J1290</f>
        <v>0</v>
      </c>
      <c r="P1290" s="127">
        <f t="shared" ref="P1290:P1353" si="377">IF(F1290=1,+$H1290*$P$6*I1290,0)</f>
        <v>0</v>
      </c>
      <c r="Q1290" s="127">
        <f t="shared" ref="Q1290:Q1353" si="378">IF(F1290=1,+$H1290*$Q$6*J1290,0)</f>
        <v>0</v>
      </c>
      <c r="R1290" s="1">
        <v>0</v>
      </c>
      <c r="S1290" s="127">
        <f t="shared" ref="S1290:S1353" si="379">+K1290+L1290+M1290-N1290-O1290-P1290-Q1290+R1290</f>
        <v>0</v>
      </c>
      <c r="T1290" s="127">
        <f t="shared" si="372"/>
        <v>0</v>
      </c>
      <c r="U1290" s="127">
        <f t="shared" ref="U1290:U1353" si="380">L1290+M1290-O1290-Q1290</f>
        <v>0</v>
      </c>
      <c r="W1290" s="127">
        <f t="shared" ref="W1290:W1353" si="381">$W$6*I1290*H1290+R1290</f>
        <v>0</v>
      </c>
      <c r="X1290" s="125">
        <f t="shared" si="368"/>
        <v>0</v>
      </c>
      <c r="Y1290" s="125" t="str">
        <f t="shared" si="373"/>
        <v>ok</v>
      </c>
      <c r="Z1290" s="125" t="str">
        <f t="shared" ref="Z1290:Z1353" si="382">IF((I1290+J1290)&lt;=1,"ok","adjust FTE")</f>
        <v>ok</v>
      </c>
      <c r="AA1290" s="125" t="str">
        <f t="shared" ref="AA1290:AA1353" si="383">IF($H1290=0,"ok",IF(AND((I1290+J1290)&lt;=1,(I1290+J1290)&lt;&gt;0),"ok","adjust FTE"))</f>
        <v>ok</v>
      </c>
      <c r="AB1290" s="125" t="str">
        <f t="shared" ref="AB1290:AB1353" si="384">IF($H1290=0,"ok",IF((F1290+G1290)=1,"ok","adjust count"))</f>
        <v>ok</v>
      </c>
      <c r="AC1290" s="125" t="str">
        <f t="shared" ref="AC1290:AC1353" si="385">IF(AND(Y1290="ok",Z1290="ok",AA1290="ok",AB1290="ok"),"ok","false")</f>
        <v>ok</v>
      </c>
    </row>
    <row r="1291" spans="1:29" x14ac:dyDescent="0.2">
      <c r="A1291" s="132">
        <f t="shared" si="369"/>
        <v>1283</v>
      </c>
      <c r="B1291" s="6"/>
      <c r="C1291" s="3"/>
      <c r="D1291" s="3"/>
      <c r="E1291" s="3"/>
      <c r="F1291" s="5"/>
      <c r="G1291" s="5"/>
      <c r="H1291" s="2">
        <v>0</v>
      </c>
      <c r="I1291" s="1">
        <v>0</v>
      </c>
      <c r="J1291" s="1">
        <v>0</v>
      </c>
      <c r="K1291" s="127">
        <f t="shared" si="370"/>
        <v>0</v>
      </c>
      <c r="L1291" s="127">
        <f t="shared" si="374"/>
        <v>0</v>
      </c>
      <c r="M1291" s="127">
        <f t="shared" si="371"/>
        <v>0</v>
      </c>
      <c r="N1291" s="127">
        <f t="shared" si="375"/>
        <v>0</v>
      </c>
      <c r="O1291" s="127">
        <f t="shared" si="376"/>
        <v>0</v>
      </c>
      <c r="P1291" s="127">
        <f t="shared" si="377"/>
        <v>0</v>
      </c>
      <c r="Q1291" s="127">
        <f t="shared" si="378"/>
        <v>0</v>
      </c>
      <c r="R1291" s="1">
        <v>0</v>
      </c>
      <c r="S1291" s="127">
        <f t="shared" si="379"/>
        <v>0</v>
      </c>
      <c r="T1291" s="127">
        <f t="shared" si="372"/>
        <v>0</v>
      </c>
      <c r="U1291" s="127">
        <f t="shared" si="380"/>
        <v>0</v>
      </c>
      <c r="W1291" s="127">
        <f t="shared" si="381"/>
        <v>0</v>
      </c>
      <c r="X1291" s="125">
        <f t="shared" si="368"/>
        <v>0</v>
      </c>
      <c r="Y1291" s="125" t="str">
        <f t="shared" si="373"/>
        <v>ok</v>
      </c>
      <c r="Z1291" s="125" t="str">
        <f t="shared" si="382"/>
        <v>ok</v>
      </c>
      <c r="AA1291" s="125" t="str">
        <f t="shared" si="383"/>
        <v>ok</v>
      </c>
      <c r="AB1291" s="125" t="str">
        <f t="shared" si="384"/>
        <v>ok</v>
      </c>
      <c r="AC1291" s="125" t="str">
        <f t="shared" si="385"/>
        <v>ok</v>
      </c>
    </row>
    <row r="1292" spans="1:29" x14ac:dyDescent="0.2">
      <c r="A1292" s="132">
        <f t="shared" si="369"/>
        <v>1284</v>
      </c>
      <c r="B1292" s="6"/>
      <c r="C1292" s="3"/>
      <c r="D1292" s="3"/>
      <c r="E1292" s="3"/>
      <c r="F1292" s="5"/>
      <c r="G1292" s="5"/>
      <c r="H1292" s="2">
        <v>0</v>
      </c>
      <c r="I1292" s="1">
        <v>0</v>
      </c>
      <c r="J1292" s="1">
        <v>0</v>
      </c>
      <c r="K1292" s="127">
        <f t="shared" si="370"/>
        <v>0</v>
      </c>
      <c r="L1292" s="127">
        <f t="shared" si="374"/>
        <v>0</v>
      </c>
      <c r="M1292" s="127">
        <f t="shared" si="371"/>
        <v>0</v>
      </c>
      <c r="N1292" s="127">
        <f t="shared" si="375"/>
        <v>0</v>
      </c>
      <c r="O1292" s="127">
        <f t="shared" si="376"/>
        <v>0</v>
      </c>
      <c r="P1292" s="127">
        <f t="shared" si="377"/>
        <v>0</v>
      </c>
      <c r="Q1292" s="127">
        <f t="shared" si="378"/>
        <v>0</v>
      </c>
      <c r="R1292" s="1">
        <v>0</v>
      </c>
      <c r="S1292" s="127">
        <f t="shared" si="379"/>
        <v>0</v>
      </c>
      <c r="T1292" s="127">
        <f t="shared" si="372"/>
        <v>0</v>
      </c>
      <c r="U1292" s="127">
        <f t="shared" si="380"/>
        <v>0</v>
      </c>
      <c r="W1292" s="127">
        <f t="shared" si="381"/>
        <v>0</v>
      </c>
      <c r="X1292" s="125">
        <f t="shared" si="368"/>
        <v>0</v>
      </c>
      <c r="Y1292" s="125" t="str">
        <f t="shared" si="373"/>
        <v>ok</v>
      </c>
      <c r="Z1292" s="125" t="str">
        <f t="shared" si="382"/>
        <v>ok</v>
      </c>
      <c r="AA1292" s="125" t="str">
        <f t="shared" si="383"/>
        <v>ok</v>
      </c>
      <c r="AB1292" s="125" t="str">
        <f t="shared" si="384"/>
        <v>ok</v>
      </c>
      <c r="AC1292" s="125" t="str">
        <f t="shared" si="385"/>
        <v>ok</v>
      </c>
    </row>
    <row r="1293" spans="1:29" x14ac:dyDescent="0.2">
      <c r="A1293" s="132">
        <f t="shared" si="369"/>
        <v>1285</v>
      </c>
      <c r="B1293" s="6"/>
      <c r="C1293" s="3"/>
      <c r="D1293" s="3"/>
      <c r="E1293" s="3"/>
      <c r="F1293" s="5"/>
      <c r="G1293" s="5"/>
      <c r="H1293" s="2">
        <v>0</v>
      </c>
      <c r="I1293" s="1">
        <v>0</v>
      </c>
      <c r="J1293" s="1">
        <v>0</v>
      </c>
      <c r="K1293" s="127">
        <f t="shared" si="370"/>
        <v>0</v>
      </c>
      <c r="L1293" s="127">
        <f t="shared" si="374"/>
        <v>0</v>
      </c>
      <c r="M1293" s="127">
        <f t="shared" si="371"/>
        <v>0</v>
      </c>
      <c r="N1293" s="127">
        <f t="shared" si="375"/>
        <v>0</v>
      </c>
      <c r="O1293" s="127">
        <f t="shared" si="376"/>
        <v>0</v>
      </c>
      <c r="P1293" s="127">
        <f t="shared" si="377"/>
        <v>0</v>
      </c>
      <c r="Q1293" s="127">
        <f t="shared" si="378"/>
        <v>0</v>
      </c>
      <c r="R1293" s="1">
        <v>0</v>
      </c>
      <c r="S1293" s="127">
        <f t="shared" si="379"/>
        <v>0</v>
      </c>
      <c r="T1293" s="127">
        <f t="shared" si="372"/>
        <v>0</v>
      </c>
      <c r="U1293" s="127">
        <f t="shared" si="380"/>
        <v>0</v>
      </c>
      <c r="W1293" s="127">
        <f t="shared" si="381"/>
        <v>0</v>
      </c>
      <c r="X1293" s="125">
        <f t="shared" si="368"/>
        <v>0</v>
      </c>
      <c r="Y1293" s="125" t="str">
        <f t="shared" si="373"/>
        <v>ok</v>
      </c>
      <c r="Z1293" s="125" t="str">
        <f t="shared" si="382"/>
        <v>ok</v>
      </c>
      <c r="AA1293" s="125" t="str">
        <f t="shared" si="383"/>
        <v>ok</v>
      </c>
      <c r="AB1293" s="125" t="str">
        <f t="shared" si="384"/>
        <v>ok</v>
      </c>
      <c r="AC1293" s="125" t="str">
        <f t="shared" si="385"/>
        <v>ok</v>
      </c>
    </row>
    <row r="1294" spans="1:29" x14ac:dyDescent="0.2">
      <c r="A1294" s="132">
        <f t="shared" si="369"/>
        <v>1286</v>
      </c>
      <c r="B1294" s="6"/>
      <c r="C1294" s="3"/>
      <c r="D1294" s="3"/>
      <c r="E1294" s="3"/>
      <c r="F1294" s="5"/>
      <c r="G1294" s="5"/>
      <c r="H1294" s="2">
        <v>0</v>
      </c>
      <c r="I1294" s="1">
        <v>0</v>
      </c>
      <c r="J1294" s="1">
        <v>0</v>
      </c>
      <c r="K1294" s="127">
        <f t="shared" si="370"/>
        <v>0</v>
      </c>
      <c r="L1294" s="127">
        <f t="shared" si="374"/>
        <v>0</v>
      </c>
      <c r="M1294" s="127">
        <f t="shared" si="371"/>
        <v>0</v>
      </c>
      <c r="N1294" s="127">
        <f t="shared" si="375"/>
        <v>0</v>
      </c>
      <c r="O1294" s="127">
        <f t="shared" si="376"/>
        <v>0</v>
      </c>
      <c r="P1294" s="127">
        <f t="shared" si="377"/>
        <v>0</v>
      </c>
      <c r="Q1294" s="127">
        <f t="shared" si="378"/>
        <v>0</v>
      </c>
      <c r="R1294" s="1">
        <v>0</v>
      </c>
      <c r="S1294" s="127">
        <f t="shared" si="379"/>
        <v>0</v>
      </c>
      <c r="T1294" s="127">
        <f t="shared" si="372"/>
        <v>0</v>
      </c>
      <c r="U1294" s="127">
        <f t="shared" si="380"/>
        <v>0</v>
      </c>
      <c r="W1294" s="127">
        <f t="shared" si="381"/>
        <v>0</v>
      </c>
      <c r="X1294" s="125">
        <f t="shared" si="368"/>
        <v>0</v>
      </c>
      <c r="Y1294" s="125" t="str">
        <f t="shared" si="373"/>
        <v>ok</v>
      </c>
      <c r="Z1294" s="125" t="str">
        <f t="shared" si="382"/>
        <v>ok</v>
      </c>
      <c r="AA1294" s="125" t="str">
        <f t="shared" si="383"/>
        <v>ok</v>
      </c>
      <c r="AB1294" s="125" t="str">
        <f t="shared" si="384"/>
        <v>ok</v>
      </c>
      <c r="AC1294" s="125" t="str">
        <f t="shared" si="385"/>
        <v>ok</v>
      </c>
    </row>
    <row r="1295" spans="1:29" x14ac:dyDescent="0.2">
      <c r="A1295" s="132">
        <f t="shared" si="369"/>
        <v>1287</v>
      </c>
      <c r="B1295" s="6"/>
      <c r="C1295" s="3"/>
      <c r="D1295" s="3"/>
      <c r="E1295" s="3"/>
      <c r="F1295" s="5"/>
      <c r="G1295" s="5"/>
      <c r="H1295" s="2">
        <v>0</v>
      </c>
      <c r="I1295" s="1">
        <v>0</v>
      </c>
      <c r="J1295" s="1">
        <v>0</v>
      </c>
      <c r="K1295" s="127">
        <f t="shared" si="370"/>
        <v>0</v>
      </c>
      <c r="L1295" s="127">
        <f t="shared" si="374"/>
        <v>0</v>
      </c>
      <c r="M1295" s="127">
        <f t="shared" si="371"/>
        <v>0</v>
      </c>
      <c r="N1295" s="127">
        <f t="shared" si="375"/>
        <v>0</v>
      </c>
      <c r="O1295" s="127">
        <f t="shared" si="376"/>
        <v>0</v>
      </c>
      <c r="P1295" s="127">
        <f t="shared" si="377"/>
        <v>0</v>
      </c>
      <c r="Q1295" s="127">
        <f t="shared" si="378"/>
        <v>0</v>
      </c>
      <c r="R1295" s="1">
        <v>0</v>
      </c>
      <c r="S1295" s="127">
        <f t="shared" si="379"/>
        <v>0</v>
      </c>
      <c r="T1295" s="127">
        <f t="shared" si="372"/>
        <v>0</v>
      </c>
      <c r="U1295" s="127">
        <f t="shared" si="380"/>
        <v>0</v>
      </c>
      <c r="W1295" s="127">
        <f t="shared" si="381"/>
        <v>0</v>
      </c>
      <c r="X1295" s="125">
        <f t="shared" si="368"/>
        <v>0</v>
      </c>
      <c r="Y1295" s="125" t="str">
        <f t="shared" si="373"/>
        <v>ok</v>
      </c>
      <c r="Z1295" s="125" t="str">
        <f t="shared" si="382"/>
        <v>ok</v>
      </c>
      <c r="AA1295" s="125" t="str">
        <f t="shared" si="383"/>
        <v>ok</v>
      </c>
      <c r="AB1295" s="125" t="str">
        <f t="shared" si="384"/>
        <v>ok</v>
      </c>
      <c r="AC1295" s="125" t="str">
        <f t="shared" si="385"/>
        <v>ok</v>
      </c>
    </row>
    <row r="1296" spans="1:29" x14ac:dyDescent="0.2">
      <c r="A1296" s="132">
        <f t="shared" si="369"/>
        <v>1288</v>
      </c>
      <c r="B1296" s="6"/>
      <c r="C1296" s="3"/>
      <c r="D1296" s="3"/>
      <c r="E1296" s="3"/>
      <c r="F1296" s="5"/>
      <c r="G1296" s="5"/>
      <c r="H1296" s="2">
        <v>0</v>
      </c>
      <c r="I1296" s="1">
        <v>0</v>
      </c>
      <c r="J1296" s="1">
        <v>0</v>
      </c>
      <c r="K1296" s="127">
        <f t="shared" si="370"/>
        <v>0</v>
      </c>
      <c r="L1296" s="127">
        <f t="shared" si="374"/>
        <v>0</v>
      </c>
      <c r="M1296" s="127">
        <f t="shared" si="371"/>
        <v>0</v>
      </c>
      <c r="N1296" s="127">
        <f t="shared" si="375"/>
        <v>0</v>
      </c>
      <c r="O1296" s="127">
        <f t="shared" si="376"/>
        <v>0</v>
      </c>
      <c r="P1296" s="127">
        <f t="shared" si="377"/>
        <v>0</v>
      </c>
      <c r="Q1296" s="127">
        <f t="shared" si="378"/>
        <v>0</v>
      </c>
      <c r="R1296" s="1">
        <v>0</v>
      </c>
      <c r="S1296" s="127">
        <f t="shared" si="379"/>
        <v>0</v>
      </c>
      <c r="T1296" s="127">
        <f t="shared" si="372"/>
        <v>0</v>
      </c>
      <c r="U1296" s="127">
        <f t="shared" si="380"/>
        <v>0</v>
      </c>
      <c r="W1296" s="127">
        <f t="shared" si="381"/>
        <v>0</v>
      </c>
      <c r="X1296" s="125">
        <f t="shared" si="368"/>
        <v>0</v>
      </c>
      <c r="Y1296" s="125" t="str">
        <f t="shared" si="373"/>
        <v>ok</v>
      </c>
      <c r="Z1296" s="125" t="str">
        <f t="shared" si="382"/>
        <v>ok</v>
      </c>
      <c r="AA1296" s="125" t="str">
        <f t="shared" si="383"/>
        <v>ok</v>
      </c>
      <c r="AB1296" s="125" t="str">
        <f t="shared" si="384"/>
        <v>ok</v>
      </c>
      <c r="AC1296" s="125" t="str">
        <f t="shared" si="385"/>
        <v>ok</v>
      </c>
    </row>
    <row r="1297" spans="1:29" x14ac:dyDescent="0.2">
      <c r="A1297" s="132">
        <f t="shared" si="369"/>
        <v>1289</v>
      </c>
      <c r="B1297" s="6"/>
      <c r="C1297" s="3"/>
      <c r="D1297" s="3"/>
      <c r="E1297" s="3"/>
      <c r="F1297" s="5"/>
      <c r="G1297" s="5"/>
      <c r="H1297" s="2">
        <v>0</v>
      </c>
      <c r="I1297" s="1">
        <v>0</v>
      </c>
      <c r="J1297" s="1">
        <v>0</v>
      </c>
      <c r="K1297" s="127">
        <f t="shared" si="370"/>
        <v>0</v>
      </c>
      <c r="L1297" s="127">
        <f t="shared" si="374"/>
        <v>0</v>
      </c>
      <c r="M1297" s="127">
        <f t="shared" si="371"/>
        <v>0</v>
      </c>
      <c r="N1297" s="127">
        <f t="shared" si="375"/>
        <v>0</v>
      </c>
      <c r="O1297" s="127">
        <f t="shared" si="376"/>
        <v>0</v>
      </c>
      <c r="P1297" s="127">
        <f t="shared" si="377"/>
        <v>0</v>
      </c>
      <c r="Q1297" s="127">
        <f t="shared" si="378"/>
        <v>0</v>
      </c>
      <c r="R1297" s="1">
        <v>0</v>
      </c>
      <c r="S1297" s="127">
        <f t="shared" si="379"/>
        <v>0</v>
      </c>
      <c r="T1297" s="127">
        <f t="shared" si="372"/>
        <v>0</v>
      </c>
      <c r="U1297" s="127">
        <f t="shared" si="380"/>
        <v>0</v>
      </c>
      <c r="W1297" s="127">
        <f t="shared" si="381"/>
        <v>0</v>
      </c>
      <c r="X1297" s="125">
        <f t="shared" si="368"/>
        <v>0</v>
      </c>
      <c r="Y1297" s="125" t="str">
        <f t="shared" si="373"/>
        <v>ok</v>
      </c>
      <c r="Z1297" s="125" t="str">
        <f t="shared" si="382"/>
        <v>ok</v>
      </c>
      <c r="AA1297" s="125" t="str">
        <f t="shared" si="383"/>
        <v>ok</v>
      </c>
      <c r="AB1297" s="125" t="str">
        <f t="shared" si="384"/>
        <v>ok</v>
      </c>
      <c r="AC1297" s="125" t="str">
        <f t="shared" si="385"/>
        <v>ok</v>
      </c>
    </row>
    <row r="1298" spans="1:29" x14ac:dyDescent="0.2">
      <c r="A1298" s="132">
        <f t="shared" si="369"/>
        <v>1290</v>
      </c>
      <c r="B1298" s="6"/>
      <c r="C1298" s="3"/>
      <c r="D1298" s="3"/>
      <c r="E1298" s="3"/>
      <c r="F1298" s="5"/>
      <c r="G1298" s="5"/>
      <c r="H1298" s="2">
        <v>0</v>
      </c>
      <c r="I1298" s="1">
        <v>0</v>
      </c>
      <c r="J1298" s="1">
        <v>0</v>
      </c>
      <c r="K1298" s="127">
        <f t="shared" si="370"/>
        <v>0</v>
      </c>
      <c r="L1298" s="127">
        <f t="shared" si="374"/>
        <v>0</v>
      </c>
      <c r="M1298" s="127">
        <f t="shared" si="371"/>
        <v>0</v>
      </c>
      <c r="N1298" s="127">
        <f t="shared" si="375"/>
        <v>0</v>
      </c>
      <c r="O1298" s="127">
        <f t="shared" si="376"/>
        <v>0</v>
      </c>
      <c r="P1298" s="127">
        <f t="shared" si="377"/>
        <v>0</v>
      </c>
      <c r="Q1298" s="127">
        <f t="shared" si="378"/>
        <v>0</v>
      </c>
      <c r="R1298" s="1">
        <v>0</v>
      </c>
      <c r="S1298" s="127">
        <f t="shared" si="379"/>
        <v>0</v>
      </c>
      <c r="T1298" s="127">
        <f t="shared" si="372"/>
        <v>0</v>
      </c>
      <c r="U1298" s="127">
        <f t="shared" si="380"/>
        <v>0</v>
      </c>
      <c r="W1298" s="127">
        <f t="shared" si="381"/>
        <v>0</v>
      </c>
      <c r="X1298" s="125">
        <f t="shared" si="368"/>
        <v>0</v>
      </c>
      <c r="Y1298" s="125" t="str">
        <f t="shared" si="373"/>
        <v>ok</v>
      </c>
      <c r="Z1298" s="125" t="str">
        <f t="shared" si="382"/>
        <v>ok</v>
      </c>
      <c r="AA1298" s="125" t="str">
        <f t="shared" si="383"/>
        <v>ok</v>
      </c>
      <c r="AB1298" s="125" t="str">
        <f t="shared" si="384"/>
        <v>ok</v>
      </c>
      <c r="AC1298" s="125" t="str">
        <f t="shared" si="385"/>
        <v>ok</v>
      </c>
    </row>
    <row r="1299" spans="1:29" x14ac:dyDescent="0.2">
      <c r="A1299" s="132">
        <f t="shared" si="369"/>
        <v>1291</v>
      </c>
      <c r="B1299" s="6"/>
      <c r="C1299" s="3"/>
      <c r="D1299" s="3"/>
      <c r="E1299" s="3"/>
      <c r="F1299" s="5"/>
      <c r="G1299" s="5"/>
      <c r="H1299" s="2">
        <v>0</v>
      </c>
      <c r="I1299" s="1">
        <v>0</v>
      </c>
      <c r="J1299" s="1">
        <v>0</v>
      </c>
      <c r="K1299" s="127">
        <f t="shared" si="370"/>
        <v>0</v>
      </c>
      <c r="L1299" s="127">
        <f t="shared" si="374"/>
        <v>0</v>
      </c>
      <c r="M1299" s="127">
        <f t="shared" si="371"/>
        <v>0</v>
      </c>
      <c r="N1299" s="127">
        <f t="shared" si="375"/>
        <v>0</v>
      </c>
      <c r="O1299" s="127">
        <f t="shared" si="376"/>
        <v>0</v>
      </c>
      <c r="P1299" s="127">
        <f t="shared" si="377"/>
        <v>0</v>
      </c>
      <c r="Q1299" s="127">
        <f t="shared" si="378"/>
        <v>0</v>
      </c>
      <c r="R1299" s="1">
        <v>0</v>
      </c>
      <c r="S1299" s="127">
        <f t="shared" si="379"/>
        <v>0</v>
      </c>
      <c r="T1299" s="127">
        <f t="shared" si="372"/>
        <v>0</v>
      </c>
      <c r="U1299" s="127">
        <f t="shared" si="380"/>
        <v>0</v>
      </c>
      <c r="W1299" s="127">
        <f t="shared" si="381"/>
        <v>0</v>
      </c>
      <c r="X1299" s="125">
        <f t="shared" si="368"/>
        <v>0</v>
      </c>
      <c r="Y1299" s="125" t="str">
        <f t="shared" si="373"/>
        <v>ok</v>
      </c>
      <c r="Z1299" s="125" t="str">
        <f t="shared" si="382"/>
        <v>ok</v>
      </c>
      <c r="AA1299" s="125" t="str">
        <f t="shared" si="383"/>
        <v>ok</v>
      </c>
      <c r="AB1299" s="125" t="str">
        <f t="shared" si="384"/>
        <v>ok</v>
      </c>
      <c r="AC1299" s="125" t="str">
        <f t="shared" si="385"/>
        <v>ok</v>
      </c>
    </row>
    <row r="1300" spans="1:29" x14ac:dyDescent="0.2">
      <c r="A1300" s="132">
        <f t="shared" si="369"/>
        <v>1292</v>
      </c>
      <c r="B1300" s="6"/>
      <c r="C1300" s="3"/>
      <c r="D1300" s="3"/>
      <c r="E1300" s="3"/>
      <c r="F1300" s="5"/>
      <c r="G1300" s="5"/>
      <c r="H1300" s="2">
        <v>0</v>
      </c>
      <c r="I1300" s="1">
        <v>0</v>
      </c>
      <c r="J1300" s="1">
        <v>0</v>
      </c>
      <c r="K1300" s="127">
        <f t="shared" si="370"/>
        <v>0</v>
      </c>
      <c r="L1300" s="127">
        <f t="shared" si="374"/>
        <v>0</v>
      </c>
      <c r="M1300" s="127">
        <f t="shared" si="371"/>
        <v>0</v>
      </c>
      <c r="N1300" s="127">
        <f t="shared" si="375"/>
        <v>0</v>
      </c>
      <c r="O1300" s="127">
        <f t="shared" si="376"/>
        <v>0</v>
      </c>
      <c r="P1300" s="127">
        <f t="shared" si="377"/>
        <v>0</v>
      </c>
      <c r="Q1300" s="127">
        <f t="shared" si="378"/>
        <v>0</v>
      </c>
      <c r="R1300" s="1">
        <v>0</v>
      </c>
      <c r="S1300" s="127">
        <f t="shared" si="379"/>
        <v>0</v>
      </c>
      <c r="T1300" s="127">
        <f t="shared" si="372"/>
        <v>0</v>
      </c>
      <c r="U1300" s="127">
        <f t="shared" si="380"/>
        <v>0</v>
      </c>
      <c r="W1300" s="127">
        <f t="shared" si="381"/>
        <v>0</v>
      </c>
      <c r="X1300" s="125">
        <f t="shared" si="368"/>
        <v>0</v>
      </c>
      <c r="Y1300" s="125" t="str">
        <f t="shared" si="373"/>
        <v>ok</v>
      </c>
      <c r="Z1300" s="125" t="str">
        <f t="shared" si="382"/>
        <v>ok</v>
      </c>
      <c r="AA1300" s="125" t="str">
        <f t="shared" si="383"/>
        <v>ok</v>
      </c>
      <c r="AB1300" s="125" t="str">
        <f t="shared" si="384"/>
        <v>ok</v>
      </c>
      <c r="AC1300" s="125" t="str">
        <f t="shared" si="385"/>
        <v>ok</v>
      </c>
    </row>
    <row r="1301" spans="1:29" x14ac:dyDescent="0.2">
      <c r="A1301" s="132">
        <f t="shared" si="369"/>
        <v>1293</v>
      </c>
      <c r="B1301" s="6"/>
      <c r="C1301" s="3"/>
      <c r="D1301" s="3"/>
      <c r="E1301" s="3"/>
      <c r="F1301" s="5"/>
      <c r="G1301" s="5"/>
      <c r="H1301" s="2">
        <v>0</v>
      </c>
      <c r="I1301" s="1">
        <v>0</v>
      </c>
      <c r="J1301" s="1">
        <v>0</v>
      </c>
      <c r="K1301" s="127">
        <f t="shared" si="370"/>
        <v>0</v>
      </c>
      <c r="L1301" s="127">
        <f t="shared" si="374"/>
        <v>0</v>
      </c>
      <c r="M1301" s="127">
        <f t="shared" si="371"/>
        <v>0</v>
      </c>
      <c r="N1301" s="127">
        <f t="shared" si="375"/>
        <v>0</v>
      </c>
      <c r="O1301" s="127">
        <f t="shared" si="376"/>
        <v>0</v>
      </c>
      <c r="P1301" s="127">
        <f t="shared" si="377"/>
        <v>0</v>
      </c>
      <c r="Q1301" s="127">
        <f t="shared" si="378"/>
        <v>0</v>
      </c>
      <c r="R1301" s="1">
        <v>0</v>
      </c>
      <c r="S1301" s="127">
        <f t="shared" si="379"/>
        <v>0</v>
      </c>
      <c r="T1301" s="127">
        <f t="shared" si="372"/>
        <v>0</v>
      </c>
      <c r="U1301" s="127">
        <f t="shared" si="380"/>
        <v>0</v>
      </c>
      <c r="W1301" s="127">
        <f t="shared" si="381"/>
        <v>0</v>
      </c>
      <c r="X1301" s="125">
        <f t="shared" si="368"/>
        <v>0</v>
      </c>
      <c r="Y1301" s="125" t="str">
        <f t="shared" si="373"/>
        <v>ok</v>
      </c>
      <c r="Z1301" s="125" t="str">
        <f t="shared" si="382"/>
        <v>ok</v>
      </c>
      <c r="AA1301" s="125" t="str">
        <f t="shared" si="383"/>
        <v>ok</v>
      </c>
      <c r="AB1301" s="125" t="str">
        <f t="shared" si="384"/>
        <v>ok</v>
      </c>
      <c r="AC1301" s="125" t="str">
        <f t="shared" si="385"/>
        <v>ok</v>
      </c>
    </row>
    <row r="1302" spans="1:29" x14ac:dyDescent="0.2">
      <c r="A1302" s="132">
        <f t="shared" si="369"/>
        <v>1294</v>
      </c>
      <c r="B1302" s="6"/>
      <c r="C1302" s="3"/>
      <c r="D1302" s="3"/>
      <c r="E1302" s="3"/>
      <c r="F1302" s="5"/>
      <c r="G1302" s="5"/>
      <c r="H1302" s="2">
        <v>0</v>
      </c>
      <c r="I1302" s="1">
        <v>0</v>
      </c>
      <c r="J1302" s="1">
        <v>0</v>
      </c>
      <c r="K1302" s="127">
        <f t="shared" si="370"/>
        <v>0</v>
      </c>
      <c r="L1302" s="127">
        <f t="shared" si="374"/>
        <v>0</v>
      </c>
      <c r="M1302" s="127">
        <f t="shared" si="371"/>
        <v>0</v>
      </c>
      <c r="N1302" s="127">
        <f t="shared" si="375"/>
        <v>0</v>
      </c>
      <c r="O1302" s="127">
        <f t="shared" si="376"/>
        <v>0</v>
      </c>
      <c r="P1302" s="127">
        <f t="shared" si="377"/>
        <v>0</v>
      </c>
      <c r="Q1302" s="127">
        <f t="shared" si="378"/>
        <v>0</v>
      </c>
      <c r="R1302" s="1">
        <v>0</v>
      </c>
      <c r="S1302" s="127">
        <f t="shared" si="379"/>
        <v>0</v>
      </c>
      <c r="T1302" s="127">
        <f t="shared" si="372"/>
        <v>0</v>
      </c>
      <c r="U1302" s="127">
        <f t="shared" si="380"/>
        <v>0</v>
      </c>
      <c r="W1302" s="127">
        <f t="shared" si="381"/>
        <v>0</v>
      </c>
      <c r="X1302" s="125">
        <f t="shared" si="368"/>
        <v>0</v>
      </c>
      <c r="Y1302" s="125" t="str">
        <f t="shared" si="373"/>
        <v>ok</v>
      </c>
      <c r="Z1302" s="125" t="str">
        <f t="shared" si="382"/>
        <v>ok</v>
      </c>
      <c r="AA1302" s="125" t="str">
        <f t="shared" si="383"/>
        <v>ok</v>
      </c>
      <c r="AB1302" s="125" t="str">
        <f t="shared" si="384"/>
        <v>ok</v>
      </c>
      <c r="AC1302" s="125" t="str">
        <f t="shared" si="385"/>
        <v>ok</v>
      </c>
    </row>
    <row r="1303" spans="1:29" x14ac:dyDescent="0.2">
      <c r="A1303" s="132">
        <f t="shared" si="369"/>
        <v>1295</v>
      </c>
      <c r="B1303" s="6"/>
      <c r="C1303" s="3"/>
      <c r="D1303" s="3"/>
      <c r="E1303" s="3"/>
      <c r="F1303" s="5"/>
      <c r="G1303" s="5"/>
      <c r="H1303" s="2">
        <v>0</v>
      </c>
      <c r="I1303" s="1">
        <v>0</v>
      </c>
      <c r="J1303" s="1">
        <v>0</v>
      </c>
      <c r="K1303" s="127">
        <f t="shared" si="370"/>
        <v>0</v>
      </c>
      <c r="L1303" s="127">
        <f t="shared" si="374"/>
        <v>0</v>
      </c>
      <c r="M1303" s="127">
        <f t="shared" si="371"/>
        <v>0</v>
      </c>
      <c r="N1303" s="127">
        <f t="shared" si="375"/>
        <v>0</v>
      </c>
      <c r="O1303" s="127">
        <f t="shared" si="376"/>
        <v>0</v>
      </c>
      <c r="P1303" s="127">
        <f t="shared" si="377"/>
        <v>0</v>
      </c>
      <c r="Q1303" s="127">
        <f t="shared" si="378"/>
        <v>0</v>
      </c>
      <c r="R1303" s="1">
        <v>0</v>
      </c>
      <c r="S1303" s="127">
        <f t="shared" si="379"/>
        <v>0</v>
      </c>
      <c r="T1303" s="127">
        <f t="shared" si="372"/>
        <v>0</v>
      </c>
      <c r="U1303" s="127">
        <f t="shared" si="380"/>
        <v>0</v>
      </c>
      <c r="W1303" s="127">
        <f t="shared" si="381"/>
        <v>0</v>
      </c>
      <c r="X1303" s="125">
        <f t="shared" ref="X1303:X1366" si="386">NETWORKDAYS(D1303,E1303)</f>
        <v>0</v>
      </c>
      <c r="Y1303" s="125" t="str">
        <f t="shared" si="373"/>
        <v>ok</v>
      </c>
      <c r="Z1303" s="125" t="str">
        <f t="shared" si="382"/>
        <v>ok</v>
      </c>
      <c r="AA1303" s="125" t="str">
        <f t="shared" si="383"/>
        <v>ok</v>
      </c>
      <c r="AB1303" s="125" t="str">
        <f t="shared" si="384"/>
        <v>ok</v>
      </c>
      <c r="AC1303" s="125" t="str">
        <f t="shared" si="385"/>
        <v>ok</v>
      </c>
    </row>
    <row r="1304" spans="1:29" x14ac:dyDescent="0.2">
      <c r="A1304" s="132">
        <f t="shared" si="369"/>
        <v>1296</v>
      </c>
      <c r="B1304" s="6"/>
      <c r="C1304" s="3"/>
      <c r="D1304" s="3"/>
      <c r="E1304" s="3"/>
      <c r="F1304" s="5"/>
      <c r="G1304" s="5"/>
      <c r="H1304" s="2">
        <v>0</v>
      </c>
      <c r="I1304" s="1">
        <v>0</v>
      </c>
      <c r="J1304" s="1">
        <v>0</v>
      </c>
      <c r="K1304" s="127">
        <f t="shared" si="370"/>
        <v>0</v>
      </c>
      <c r="L1304" s="127">
        <f t="shared" si="374"/>
        <v>0</v>
      </c>
      <c r="M1304" s="127">
        <f t="shared" si="371"/>
        <v>0</v>
      </c>
      <c r="N1304" s="127">
        <f t="shared" si="375"/>
        <v>0</v>
      </c>
      <c r="O1304" s="127">
        <f t="shared" si="376"/>
        <v>0</v>
      </c>
      <c r="P1304" s="127">
        <f t="shared" si="377"/>
        <v>0</v>
      </c>
      <c r="Q1304" s="127">
        <f t="shared" si="378"/>
        <v>0</v>
      </c>
      <c r="R1304" s="1">
        <v>0</v>
      </c>
      <c r="S1304" s="127">
        <f t="shared" si="379"/>
        <v>0</v>
      </c>
      <c r="T1304" s="127">
        <f t="shared" si="372"/>
        <v>0</v>
      </c>
      <c r="U1304" s="127">
        <f t="shared" si="380"/>
        <v>0</v>
      </c>
      <c r="W1304" s="127">
        <f t="shared" si="381"/>
        <v>0</v>
      </c>
      <c r="X1304" s="125">
        <f t="shared" si="386"/>
        <v>0</v>
      </c>
      <c r="Y1304" s="125" t="str">
        <f t="shared" si="373"/>
        <v>ok</v>
      </c>
      <c r="Z1304" s="125" t="str">
        <f t="shared" si="382"/>
        <v>ok</v>
      </c>
      <c r="AA1304" s="125" t="str">
        <f t="shared" si="383"/>
        <v>ok</v>
      </c>
      <c r="AB1304" s="125" t="str">
        <f t="shared" si="384"/>
        <v>ok</v>
      </c>
      <c r="AC1304" s="125" t="str">
        <f t="shared" si="385"/>
        <v>ok</v>
      </c>
    </row>
    <row r="1305" spans="1:29" x14ac:dyDescent="0.2">
      <c r="A1305" s="132">
        <f t="shared" si="369"/>
        <v>1297</v>
      </c>
      <c r="B1305" s="6"/>
      <c r="C1305" s="3"/>
      <c r="D1305" s="3"/>
      <c r="E1305" s="3"/>
      <c r="F1305" s="5"/>
      <c r="G1305" s="5"/>
      <c r="H1305" s="2">
        <v>0</v>
      </c>
      <c r="I1305" s="1">
        <v>0</v>
      </c>
      <c r="J1305" s="1">
        <v>0</v>
      </c>
      <c r="K1305" s="127">
        <f t="shared" si="370"/>
        <v>0</v>
      </c>
      <c r="L1305" s="127">
        <f t="shared" si="374"/>
        <v>0</v>
      </c>
      <c r="M1305" s="127">
        <f t="shared" si="371"/>
        <v>0</v>
      </c>
      <c r="N1305" s="127">
        <f t="shared" si="375"/>
        <v>0</v>
      </c>
      <c r="O1305" s="127">
        <f t="shared" si="376"/>
        <v>0</v>
      </c>
      <c r="P1305" s="127">
        <f t="shared" si="377"/>
        <v>0</v>
      </c>
      <c r="Q1305" s="127">
        <f t="shared" si="378"/>
        <v>0</v>
      </c>
      <c r="R1305" s="1">
        <v>0</v>
      </c>
      <c r="S1305" s="127">
        <f t="shared" si="379"/>
        <v>0</v>
      </c>
      <c r="T1305" s="127">
        <f t="shared" si="372"/>
        <v>0</v>
      </c>
      <c r="U1305" s="127">
        <f t="shared" si="380"/>
        <v>0</v>
      </c>
      <c r="W1305" s="127">
        <f t="shared" si="381"/>
        <v>0</v>
      </c>
      <c r="X1305" s="125">
        <f t="shared" si="386"/>
        <v>0</v>
      </c>
      <c r="Y1305" s="125" t="str">
        <f t="shared" si="373"/>
        <v>ok</v>
      </c>
      <c r="Z1305" s="125" t="str">
        <f t="shared" si="382"/>
        <v>ok</v>
      </c>
      <c r="AA1305" s="125" t="str">
        <f t="shared" si="383"/>
        <v>ok</v>
      </c>
      <c r="AB1305" s="125" t="str">
        <f t="shared" si="384"/>
        <v>ok</v>
      </c>
      <c r="AC1305" s="125" t="str">
        <f t="shared" si="385"/>
        <v>ok</v>
      </c>
    </row>
    <row r="1306" spans="1:29" x14ac:dyDescent="0.2">
      <c r="A1306" s="132">
        <f t="shared" si="369"/>
        <v>1298</v>
      </c>
      <c r="B1306" s="6"/>
      <c r="C1306" s="3"/>
      <c r="D1306" s="3"/>
      <c r="E1306" s="3"/>
      <c r="F1306" s="5"/>
      <c r="G1306" s="5"/>
      <c r="H1306" s="2">
        <v>0</v>
      </c>
      <c r="I1306" s="1">
        <v>0</v>
      </c>
      <c r="J1306" s="1">
        <v>0</v>
      </c>
      <c r="K1306" s="127">
        <f t="shared" si="370"/>
        <v>0</v>
      </c>
      <c r="L1306" s="127">
        <f t="shared" si="374"/>
        <v>0</v>
      </c>
      <c r="M1306" s="127">
        <f t="shared" si="371"/>
        <v>0</v>
      </c>
      <c r="N1306" s="127">
        <f t="shared" si="375"/>
        <v>0</v>
      </c>
      <c r="O1306" s="127">
        <f t="shared" si="376"/>
        <v>0</v>
      </c>
      <c r="P1306" s="127">
        <f t="shared" si="377"/>
        <v>0</v>
      </c>
      <c r="Q1306" s="127">
        <f t="shared" si="378"/>
        <v>0</v>
      </c>
      <c r="R1306" s="1">
        <v>0</v>
      </c>
      <c r="S1306" s="127">
        <f t="shared" si="379"/>
        <v>0</v>
      </c>
      <c r="T1306" s="127">
        <f t="shared" si="372"/>
        <v>0</v>
      </c>
      <c r="U1306" s="127">
        <f t="shared" si="380"/>
        <v>0</v>
      </c>
      <c r="W1306" s="127">
        <f t="shared" si="381"/>
        <v>0</v>
      </c>
      <c r="X1306" s="125">
        <f t="shared" si="386"/>
        <v>0</v>
      </c>
      <c r="Y1306" s="125" t="str">
        <f t="shared" si="373"/>
        <v>ok</v>
      </c>
      <c r="Z1306" s="125" t="str">
        <f t="shared" si="382"/>
        <v>ok</v>
      </c>
      <c r="AA1306" s="125" t="str">
        <f t="shared" si="383"/>
        <v>ok</v>
      </c>
      <c r="AB1306" s="125" t="str">
        <f t="shared" si="384"/>
        <v>ok</v>
      </c>
      <c r="AC1306" s="125" t="str">
        <f t="shared" si="385"/>
        <v>ok</v>
      </c>
    </row>
    <row r="1307" spans="1:29" x14ac:dyDescent="0.2">
      <c r="A1307" s="132">
        <f t="shared" si="369"/>
        <v>1299</v>
      </c>
      <c r="B1307" s="6"/>
      <c r="C1307" s="3"/>
      <c r="D1307" s="3"/>
      <c r="E1307" s="3"/>
      <c r="F1307" s="5"/>
      <c r="G1307" s="5"/>
      <c r="H1307" s="2">
        <v>0</v>
      </c>
      <c r="I1307" s="1">
        <v>0</v>
      </c>
      <c r="J1307" s="1">
        <v>0</v>
      </c>
      <c r="K1307" s="127">
        <f t="shared" si="370"/>
        <v>0</v>
      </c>
      <c r="L1307" s="127">
        <f t="shared" si="374"/>
        <v>0</v>
      </c>
      <c r="M1307" s="127">
        <f t="shared" si="371"/>
        <v>0</v>
      </c>
      <c r="N1307" s="127">
        <f t="shared" si="375"/>
        <v>0</v>
      </c>
      <c r="O1307" s="127">
        <f t="shared" si="376"/>
        <v>0</v>
      </c>
      <c r="P1307" s="127">
        <f t="shared" si="377"/>
        <v>0</v>
      </c>
      <c r="Q1307" s="127">
        <f t="shared" si="378"/>
        <v>0</v>
      </c>
      <c r="R1307" s="1">
        <v>0</v>
      </c>
      <c r="S1307" s="127">
        <f t="shared" si="379"/>
        <v>0</v>
      </c>
      <c r="T1307" s="127">
        <f t="shared" si="372"/>
        <v>0</v>
      </c>
      <c r="U1307" s="127">
        <f t="shared" si="380"/>
        <v>0</v>
      </c>
      <c r="W1307" s="127">
        <f t="shared" si="381"/>
        <v>0</v>
      </c>
      <c r="X1307" s="125">
        <f t="shared" si="386"/>
        <v>0</v>
      </c>
      <c r="Y1307" s="125" t="str">
        <f t="shared" si="373"/>
        <v>ok</v>
      </c>
      <c r="Z1307" s="125" t="str">
        <f t="shared" si="382"/>
        <v>ok</v>
      </c>
      <c r="AA1307" s="125" t="str">
        <f t="shared" si="383"/>
        <v>ok</v>
      </c>
      <c r="AB1307" s="125" t="str">
        <f t="shared" si="384"/>
        <v>ok</v>
      </c>
      <c r="AC1307" s="125" t="str">
        <f t="shared" si="385"/>
        <v>ok</v>
      </c>
    </row>
    <row r="1308" spans="1:29" x14ac:dyDescent="0.2">
      <c r="A1308" s="132">
        <f t="shared" si="369"/>
        <v>1300</v>
      </c>
      <c r="B1308" s="6"/>
      <c r="C1308" s="3"/>
      <c r="D1308" s="3"/>
      <c r="E1308" s="3"/>
      <c r="F1308" s="5"/>
      <c r="G1308" s="5"/>
      <c r="H1308" s="2">
        <v>0</v>
      </c>
      <c r="I1308" s="1">
        <v>0</v>
      </c>
      <c r="J1308" s="1">
        <v>0</v>
      </c>
      <c r="K1308" s="127">
        <f t="shared" si="370"/>
        <v>0</v>
      </c>
      <c r="L1308" s="127">
        <f t="shared" si="374"/>
        <v>0</v>
      </c>
      <c r="M1308" s="127">
        <f t="shared" si="371"/>
        <v>0</v>
      </c>
      <c r="N1308" s="127">
        <f t="shared" si="375"/>
        <v>0</v>
      </c>
      <c r="O1308" s="127">
        <f t="shared" si="376"/>
        <v>0</v>
      </c>
      <c r="P1308" s="127">
        <f t="shared" si="377"/>
        <v>0</v>
      </c>
      <c r="Q1308" s="127">
        <f t="shared" si="378"/>
        <v>0</v>
      </c>
      <c r="R1308" s="1">
        <v>0</v>
      </c>
      <c r="S1308" s="127">
        <f t="shared" si="379"/>
        <v>0</v>
      </c>
      <c r="T1308" s="127">
        <f t="shared" si="372"/>
        <v>0</v>
      </c>
      <c r="U1308" s="127">
        <f t="shared" si="380"/>
        <v>0</v>
      </c>
      <c r="W1308" s="127">
        <f t="shared" si="381"/>
        <v>0</v>
      </c>
      <c r="X1308" s="125">
        <f t="shared" si="386"/>
        <v>0</v>
      </c>
      <c r="Y1308" s="125" t="str">
        <f t="shared" si="373"/>
        <v>ok</v>
      </c>
      <c r="Z1308" s="125" t="str">
        <f t="shared" si="382"/>
        <v>ok</v>
      </c>
      <c r="AA1308" s="125" t="str">
        <f t="shared" si="383"/>
        <v>ok</v>
      </c>
      <c r="AB1308" s="125" t="str">
        <f t="shared" si="384"/>
        <v>ok</v>
      </c>
      <c r="AC1308" s="125" t="str">
        <f t="shared" si="385"/>
        <v>ok</v>
      </c>
    </row>
    <row r="1309" spans="1:29" x14ac:dyDescent="0.2">
      <c r="A1309" s="132">
        <f t="shared" si="369"/>
        <v>1301</v>
      </c>
      <c r="B1309" s="6"/>
      <c r="C1309" s="3"/>
      <c r="D1309" s="3"/>
      <c r="E1309" s="3"/>
      <c r="F1309" s="5"/>
      <c r="G1309" s="5"/>
      <c r="H1309" s="2">
        <v>0</v>
      </c>
      <c r="I1309" s="1">
        <v>0</v>
      </c>
      <c r="J1309" s="1">
        <v>0</v>
      </c>
      <c r="K1309" s="127">
        <f t="shared" si="370"/>
        <v>0</v>
      </c>
      <c r="L1309" s="127">
        <f t="shared" si="374"/>
        <v>0</v>
      </c>
      <c r="M1309" s="127">
        <f t="shared" si="371"/>
        <v>0</v>
      </c>
      <c r="N1309" s="127">
        <f t="shared" si="375"/>
        <v>0</v>
      </c>
      <c r="O1309" s="127">
        <f t="shared" si="376"/>
        <v>0</v>
      </c>
      <c r="P1309" s="127">
        <f t="shared" si="377"/>
        <v>0</v>
      </c>
      <c r="Q1309" s="127">
        <f t="shared" si="378"/>
        <v>0</v>
      </c>
      <c r="R1309" s="1">
        <v>0</v>
      </c>
      <c r="S1309" s="127">
        <f t="shared" si="379"/>
        <v>0</v>
      </c>
      <c r="T1309" s="127">
        <f t="shared" si="372"/>
        <v>0</v>
      </c>
      <c r="U1309" s="127">
        <f t="shared" si="380"/>
        <v>0</v>
      </c>
      <c r="W1309" s="127">
        <f t="shared" si="381"/>
        <v>0</v>
      </c>
      <c r="X1309" s="125">
        <f t="shared" si="386"/>
        <v>0</v>
      </c>
      <c r="Y1309" s="125" t="str">
        <f t="shared" si="373"/>
        <v>ok</v>
      </c>
      <c r="Z1309" s="125" t="str">
        <f t="shared" si="382"/>
        <v>ok</v>
      </c>
      <c r="AA1309" s="125" t="str">
        <f t="shared" si="383"/>
        <v>ok</v>
      </c>
      <c r="AB1309" s="125" t="str">
        <f t="shared" si="384"/>
        <v>ok</v>
      </c>
      <c r="AC1309" s="125" t="str">
        <f t="shared" si="385"/>
        <v>ok</v>
      </c>
    </row>
    <row r="1310" spans="1:29" x14ac:dyDescent="0.2">
      <c r="A1310" s="132">
        <f t="shared" si="369"/>
        <v>1302</v>
      </c>
      <c r="B1310" s="6"/>
      <c r="C1310" s="3"/>
      <c r="D1310" s="3"/>
      <c r="E1310" s="3"/>
      <c r="F1310" s="5"/>
      <c r="G1310" s="5"/>
      <c r="H1310" s="2">
        <v>0</v>
      </c>
      <c r="I1310" s="1">
        <v>0</v>
      </c>
      <c r="J1310" s="1">
        <v>0</v>
      </c>
      <c r="K1310" s="127">
        <f t="shared" si="370"/>
        <v>0</v>
      </c>
      <c r="L1310" s="127">
        <f t="shared" si="374"/>
        <v>0</v>
      </c>
      <c r="M1310" s="127">
        <f t="shared" si="371"/>
        <v>0</v>
      </c>
      <c r="N1310" s="127">
        <f t="shared" si="375"/>
        <v>0</v>
      </c>
      <c r="O1310" s="127">
        <f t="shared" si="376"/>
        <v>0</v>
      </c>
      <c r="P1310" s="127">
        <f t="shared" si="377"/>
        <v>0</v>
      </c>
      <c r="Q1310" s="127">
        <f t="shared" si="378"/>
        <v>0</v>
      </c>
      <c r="R1310" s="1">
        <v>0</v>
      </c>
      <c r="S1310" s="127">
        <f t="shared" si="379"/>
        <v>0</v>
      </c>
      <c r="T1310" s="127">
        <f t="shared" si="372"/>
        <v>0</v>
      </c>
      <c r="U1310" s="127">
        <f t="shared" si="380"/>
        <v>0</v>
      </c>
      <c r="W1310" s="127">
        <f t="shared" si="381"/>
        <v>0</v>
      </c>
      <c r="X1310" s="125">
        <f t="shared" si="386"/>
        <v>0</v>
      </c>
      <c r="Y1310" s="125" t="str">
        <f t="shared" si="373"/>
        <v>ok</v>
      </c>
      <c r="Z1310" s="125" t="str">
        <f t="shared" si="382"/>
        <v>ok</v>
      </c>
      <c r="AA1310" s="125" t="str">
        <f t="shared" si="383"/>
        <v>ok</v>
      </c>
      <c r="AB1310" s="125" t="str">
        <f t="shared" si="384"/>
        <v>ok</v>
      </c>
      <c r="AC1310" s="125" t="str">
        <f t="shared" si="385"/>
        <v>ok</v>
      </c>
    </row>
    <row r="1311" spans="1:29" x14ac:dyDescent="0.2">
      <c r="A1311" s="132">
        <f t="shared" ref="A1311:A1374" si="387">+A1310+1</f>
        <v>1303</v>
      </c>
      <c r="B1311" s="6"/>
      <c r="C1311" s="3"/>
      <c r="D1311" s="3"/>
      <c r="E1311" s="3"/>
      <c r="F1311" s="5"/>
      <c r="G1311" s="5"/>
      <c r="H1311" s="2">
        <v>0</v>
      </c>
      <c r="I1311" s="1">
        <v>0</v>
      </c>
      <c r="J1311" s="1">
        <v>0</v>
      </c>
      <c r="K1311" s="127">
        <f t="shared" si="370"/>
        <v>0</v>
      </c>
      <c r="L1311" s="127">
        <f t="shared" si="374"/>
        <v>0</v>
      </c>
      <c r="M1311" s="127">
        <f t="shared" si="371"/>
        <v>0</v>
      </c>
      <c r="N1311" s="127">
        <f t="shared" si="375"/>
        <v>0</v>
      </c>
      <c r="O1311" s="127">
        <f t="shared" si="376"/>
        <v>0</v>
      </c>
      <c r="P1311" s="127">
        <f t="shared" si="377"/>
        <v>0</v>
      </c>
      <c r="Q1311" s="127">
        <f t="shared" si="378"/>
        <v>0</v>
      </c>
      <c r="R1311" s="1">
        <v>0</v>
      </c>
      <c r="S1311" s="127">
        <f t="shared" si="379"/>
        <v>0</v>
      </c>
      <c r="T1311" s="127">
        <f t="shared" si="372"/>
        <v>0</v>
      </c>
      <c r="U1311" s="127">
        <f t="shared" si="380"/>
        <v>0</v>
      </c>
      <c r="W1311" s="127">
        <f t="shared" si="381"/>
        <v>0</v>
      </c>
      <c r="X1311" s="125">
        <f t="shared" si="386"/>
        <v>0</v>
      </c>
      <c r="Y1311" s="125" t="str">
        <f t="shared" si="373"/>
        <v>ok</v>
      </c>
      <c r="Z1311" s="125" t="str">
        <f t="shared" si="382"/>
        <v>ok</v>
      </c>
      <c r="AA1311" s="125" t="str">
        <f t="shared" si="383"/>
        <v>ok</v>
      </c>
      <c r="AB1311" s="125" t="str">
        <f t="shared" si="384"/>
        <v>ok</v>
      </c>
      <c r="AC1311" s="125" t="str">
        <f t="shared" si="385"/>
        <v>ok</v>
      </c>
    </row>
    <row r="1312" spans="1:29" x14ac:dyDescent="0.2">
      <c r="A1312" s="132">
        <f t="shared" si="387"/>
        <v>1304</v>
      </c>
      <c r="B1312" s="6"/>
      <c r="C1312" s="3"/>
      <c r="D1312" s="3"/>
      <c r="E1312" s="3"/>
      <c r="F1312" s="5"/>
      <c r="G1312" s="5"/>
      <c r="H1312" s="2">
        <v>0</v>
      </c>
      <c r="I1312" s="1">
        <v>0</v>
      </c>
      <c r="J1312" s="1">
        <v>0</v>
      </c>
      <c r="K1312" s="127">
        <f t="shared" si="370"/>
        <v>0</v>
      </c>
      <c r="L1312" s="127">
        <f t="shared" si="374"/>
        <v>0</v>
      </c>
      <c r="M1312" s="127">
        <f t="shared" si="371"/>
        <v>0</v>
      </c>
      <c r="N1312" s="127">
        <f t="shared" si="375"/>
        <v>0</v>
      </c>
      <c r="O1312" s="127">
        <f t="shared" si="376"/>
        <v>0</v>
      </c>
      <c r="P1312" s="127">
        <f t="shared" si="377"/>
        <v>0</v>
      </c>
      <c r="Q1312" s="127">
        <f t="shared" si="378"/>
        <v>0</v>
      </c>
      <c r="R1312" s="1">
        <v>0</v>
      </c>
      <c r="S1312" s="127">
        <f t="shared" si="379"/>
        <v>0</v>
      </c>
      <c r="T1312" s="127">
        <f t="shared" si="372"/>
        <v>0</v>
      </c>
      <c r="U1312" s="127">
        <f t="shared" si="380"/>
        <v>0</v>
      </c>
      <c r="W1312" s="127">
        <f t="shared" si="381"/>
        <v>0</v>
      </c>
      <c r="X1312" s="125">
        <f t="shared" si="386"/>
        <v>0</v>
      </c>
      <c r="Y1312" s="125" t="str">
        <f t="shared" si="373"/>
        <v>ok</v>
      </c>
      <c r="Z1312" s="125" t="str">
        <f t="shared" si="382"/>
        <v>ok</v>
      </c>
      <c r="AA1312" s="125" t="str">
        <f t="shared" si="383"/>
        <v>ok</v>
      </c>
      <c r="AB1312" s="125" t="str">
        <f t="shared" si="384"/>
        <v>ok</v>
      </c>
      <c r="AC1312" s="125" t="str">
        <f t="shared" si="385"/>
        <v>ok</v>
      </c>
    </row>
    <row r="1313" spans="1:29" x14ac:dyDescent="0.2">
      <c r="A1313" s="132">
        <f t="shared" si="387"/>
        <v>1305</v>
      </c>
      <c r="B1313" s="6"/>
      <c r="C1313" s="3"/>
      <c r="D1313" s="3"/>
      <c r="E1313" s="3"/>
      <c r="F1313" s="5"/>
      <c r="G1313" s="5"/>
      <c r="H1313" s="2">
        <v>0</v>
      </c>
      <c r="I1313" s="1">
        <v>0</v>
      </c>
      <c r="J1313" s="1">
        <v>0</v>
      </c>
      <c r="K1313" s="127">
        <f t="shared" si="370"/>
        <v>0</v>
      </c>
      <c r="L1313" s="127">
        <f t="shared" si="374"/>
        <v>0</v>
      </c>
      <c r="M1313" s="127">
        <f t="shared" si="371"/>
        <v>0</v>
      </c>
      <c r="N1313" s="127">
        <f t="shared" si="375"/>
        <v>0</v>
      </c>
      <c r="O1313" s="127">
        <f t="shared" si="376"/>
        <v>0</v>
      </c>
      <c r="P1313" s="127">
        <f t="shared" si="377"/>
        <v>0</v>
      </c>
      <c r="Q1313" s="127">
        <f t="shared" si="378"/>
        <v>0</v>
      </c>
      <c r="R1313" s="1">
        <v>0</v>
      </c>
      <c r="S1313" s="127">
        <f t="shared" si="379"/>
        <v>0</v>
      </c>
      <c r="T1313" s="127">
        <f t="shared" si="372"/>
        <v>0</v>
      </c>
      <c r="U1313" s="127">
        <f t="shared" si="380"/>
        <v>0</v>
      </c>
      <c r="W1313" s="127">
        <f t="shared" si="381"/>
        <v>0</v>
      </c>
      <c r="X1313" s="125">
        <f t="shared" si="386"/>
        <v>0</v>
      </c>
      <c r="Y1313" s="125" t="str">
        <f t="shared" si="373"/>
        <v>ok</v>
      </c>
      <c r="Z1313" s="125" t="str">
        <f t="shared" si="382"/>
        <v>ok</v>
      </c>
      <c r="AA1313" s="125" t="str">
        <f t="shared" si="383"/>
        <v>ok</v>
      </c>
      <c r="AB1313" s="125" t="str">
        <f t="shared" si="384"/>
        <v>ok</v>
      </c>
      <c r="AC1313" s="125" t="str">
        <f t="shared" si="385"/>
        <v>ok</v>
      </c>
    </row>
    <row r="1314" spans="1:29" x14ac:dyDescent="0.2">
      <c r="A1314" s="132">
        <f t="shared" si="387"/>
        <v>1306</v>
      </c>
      <c r="B1314" s="6"/>
      <c r="C1314" s="3"/>
      <c r="D1314" s="3"/>
      <c r="E1314" s="3"/>
      <c r="F1314" s="5"/>
      <c r="G1314" s="5"/>
      <c r="H1314" s="2">
        <v>0</v>
      </c>
      <c r="I1314" s="1">
        <v>0</v>
      </c>
      <c r="J1314" s="1">
        <v>0</v>
      </c>
      <c r="K1314" s="127">
        <f t="shared" si="370"/>
        <v>0</v>
      </c>
      <c r="L1314" s="127">
        <f t="shared" si="374"/>
        <v>0</v>
      </c>
      <c r="M1314" s="127">
        <f t="shared" si="371"/>
        <v>0</v>
      </c>
      <c r="N1314" s="127">
        <f t="shared" si="375"/>
        <v>0</v>
      </c>
      <c r="O1314" s="127">
        <f t="shared" si="376"/>
        <v>0</v>
      </c>
      <c r="P1314" s="127">
        <f t="shared" si="377"/>
        <v>0</v>
      </c>
      <c r="Q1314" s="127">
        <f t="shared" si="378"/>
        <v>0</v>
      </c>
      <c r="R1314" s="1">
        <v>0</v>
      </c>
      <c r="S1314" s="127">
        <f t="shared" si="379"/>
        <v>0</v>
      </c>
      <c r="T1314" s="127">
        <f t="shared" si="372"/>
        <v>0</v>
      </c>
      <c r="U1314" s="127">
        <f t="shared" si="380"/>
        <v>0</v>
      </c>
      <c r="W1314" s="127">
        <f t="shared" si="381"/>
        <v>0</v>
      </c>
      <c r="X1314" s="125">
        <f t="shared" si="386"/>
        <v>0</v>
      </c>
      <c r="Y1314" s="125" t="str">
        <f t="shared" si="373"/>
        <v>ok</v>
      </c>
      <c r="Z1314" s="125" t="str">
        <f t="shared" si="382"/>
        <v>ok</v>
      </c>
      <c r="AA1314" s="125" t="str">
        <f t="shared" si="383"/>
        <v>ok</v>
      </c>
      <c r="AB1314" s="125" t="str">
        <f t="shared" si="384"/>
        <v>ok</v>
      </c>
      <c r="AC1314" s="125" t="str">
        <f t="shared" si="385"/>
        <v>ok</v>
      </c>
    </row>
    <row r="1315" spans="1:29" x14ac:dyDescent="0.2">
      <c r="A1315" s="132">
        <f t="shared" si="387"/>
        <v>1307</v>
      </c>
      <c r="B1315" s="6"/>
      <c r="C1315" s="3"/>
      <c r="D1315" s="3"/>
      <c r="E1315" s="3"/>
      <c r="F1315" s="5"/>
      <c r="G1315" s="5"/>
      <c r="H1315" s="2">
        <v>0</v>
      </c>
      <c r="I1315" s="1">
        <v>0</v>
      </c>
      <c r="J1315" s="1">
        <v>0</v>
      </c>
      <c r="K1315" s="127">
        <f t="shared" si="370"/>
        <v>0</v>
      </c>
      <c r="L1315" s="127">
        <f t="shared" si="374"/>
        <v>0</v>
      </c>
      <c r="M1315" s="127">
        <f t="shared" si="371"/>
        <v>0</v>
      </c>
      <c r="N1315" s="127">
        <f t="shared" si="375"/>
        <v>0</v>
      </c>
      <c r="O1315" s="127">
        <f t="shared" si="376"/>
        <v>0</v>
      </c>
      <c r="P1315" s="127">
        <f t="shared" si="377"/>
        <v>0</v>
      </c>
      <c r="Q1315" s="127">
        <f t="shared" si="378"/>
        <v>0</v>
      </c>
      <c r="R1315" s="1">
        <v>0</v>
      </c>
      <c r="S1315" s="127">
        <f t="shared" si="379"/>
        <v>0</v>
      </c>
      <c r="T1315" s="127">
        <f t="shared" si="372"/>
        <v>0</v>
      </c>
      <c r="U1315" s="127">
        <f t="shared" si="380"/>
        <v>0</v>
      </c>
      <c r="W1315" s="127">
        <f t="shared" si="381"/>
        <v>0</v>
      </c>
      <c r="X1315" s="125">
        <f t="shared" si="386"/>
        <v>0</v>
      </c>
      <c r="Y1315" s="125" t="str">
        <f t="shared" si="373"/>
        <v>ok</v>
      </c>
      <c r="Z1315" s="125" t="str">
        <f t="shared" si="382"/>
        <v>ok</v>
      </c>
      <c r="AA1315" s="125" t="str">
        <f t="shared" si="383"/>
        <v>ok</v>
      </c>
      <c r="AB1315" s="125" t="str">
        <f t="shared" si="384"/>
        <v>ok</v>
      </c>
      <c r="AC1315" s="125" t="str">
        <f t="shared" si="385"/>
        <v>ok</v>
      </c>
    </row>
    <row r="1316" spans="1:29" x14ac:dyDescent="0.2">
      <c r="A1316" s="132">
        <f t="shared" si="387"/>
        <v>1308</v>
      </c>
      <c r="B1316" s="6"/>
      <c r="C1316" s="3"/>
      <c r="D1316" s="3"/>
      <c r="E1316" s="3"/>
      <c r="F1316" s="5"/>
      <c r="G1316" s="5"/>
      <c r="H1316" s="2">
        <v>0</v>
      </c>
      <c r="I1316" s="1">
        <v>0</v>
      </c>
      <c r="J1316" s="1">
        <v>0</v>
      </c>
      <c r="K1316" s="127">
        <f t="shared" si="370"/>
        <v>0</v>
      </c>
      <c r="L1316" s="127">
        <f t="shared" si="374"/>
        <v>0</v>
      </c>
      <c r="M1316" s="127">
        <f t="shared" si="371"/>
        <v>0</v>
      </c>
      <c r="N1316" s="127">
        <f t="shared" si="375"/>
        <v>0</v>
      </c>
      <c r="O1316" s="127">
        <f t="shared" si="376"/>
        <v>0</v>
      </c>
      <c r="P1316" s="127">
        <f t="shared" si="377"/>
        <v>0</v>
      </c>
      <c r="Q1316" s="127">
        <f t="shared" si="378"/>
        <v>0</v>
      </c>
      <c r="R1316" s="1">
        <v>0</v>
      </c>
      <c r="S1316" s="127">
        <f t="shared" si="379"/>
        <v>0</v>
      </c>
      <c r="T1316" s="127">
        <f t="shared" si="372"/>
        <v>0</v>
      </c>
      <c r="U1316" s="127">
        <f t="shared" si="380"/>
        <v>0</v>
      </c>
      <c r="W1316" s="127">
        <f t="shared" si="381"/>
        <v>0</v>
      </c>
      <c r="X1316" s="125">
        <f t="shared" si="386"/>
        <v>0</v>
      </c>
      <c r="Y1316" s="125" t="str">
        <f t="shared" si="373"/>
        <v>ok</v>
      </c>
      <c r="Z1316" s="125" t="str">
        <f t="shared" si="382"/>
        <v>ok</v>
      </c>
      <c r="AA1316" s="125" t="str">
        <f t="shared" si="383"/>
        <v>ok</v>
      </c>
      <c r="AB1316" s="125" t="str">
        <f t="shared" si="384"/>
        <v>ok</v>
      </c>
      <c r="AC1316" s="125" t="str">
        <f t="shared" si="385"/>
        <v>ok</v>
      </c>
    </row>
    <row r="1317" spans="1:29" x14ac:dyDescent="0.2">
      <c r="A1317" s="132">
        <f t="shared" si="387"/>
        <v>1309</v>
      </c>
      <c r="B1317" s="6"/>
      <c r="C1317" s="3"/>
      <c r="D1317" s="3"/>
      <c r="E1317" s="3"/>
      <c r="F1317" s="5"/>
      <c r="G1317" s="5"/>
      <c r="H1317" s="2">
        <v>0</v>
      </c>
      <c r="I1317" s="1">
        <v>0</v>
      </c>
      <c r="J1317" s="1">
        <v>0</v>
      </c>
      <c r="K1317" s="127">
        <f t="shared" si="370"/>
        <v>0</v>
      </c>
      <c r="L1317" s="127">
        <f t="shared" si="374"/>
        <v>0</v>
      </c>
      <c r="M1317" s="127">
        <f t="shared" si="371"/>
        <v>0</v>
      </c>
      <c r="N1317" s="127">
        <f t="shared" si="375"/>
        <v>0</v>
      </c>
      <c r="O1317" s="127">
        <f t="shared" si="376"/>
        <v>0</v>
      </c>
      <c r="P1317" s="127">
        <f t="shared" si="377"/>
        <v>0</v>
      </c>
      <c r="Q1317" s="127">
        <f t="shared" si="378"/>
        <v>0</v>
      </c>
      <c r="R1317" s="1">
        <v>0</v>
      </c>
      <c r="S1317" s="127">
        <f t="shared" si="379"/>
        <v>0</v>
      </c>
      <c r="T1317" s="127">
        <f t="shared" si="372"/>
        <v>0</v>
      </c>
      <c r="U1317" s="127">
        <f t="shared" si="380"/>
        <v>0</v>
      </c>
      <c r="W1317" s="127">
        <f t="shared" si="381"/>
        <v>0</v>
      </c>
      <c r="X1317" s="125">
        <f t="shared" si="386"/>
        <v>0</v>
      </c>
      <c r="Y1317" s="125" t="str">
        <f t="shared" si="373"/>
        <v>ok</v>
      </c>
      <c r="Z1317" s="125" t="str">
        <f t="shared" si="382"/>
        <v>ok</v>
      </c>
      <c r="AA1317" s="125" t="str">
        <f t="shared" si="383"/>
        <v>ok</v>
      </c>
      <c r="AB1317" s="125" t="str">
        <f t="shared" si="384"/>
        <v>ok</v>
      </c>
      <c r="AC1317" s="125" t="str">
        <f t="shared" si="385"/>
        <v>ok</v>
      </c>
    </row>
    <row r="1318" spans="1:29" x14ac:dyDescent="0.2">
      <c r="A1318" s="132">
        <f t="shared" si="387"/>
        <v>1310</v>
      </c>
      <c r="B1318" s="6"/>
      <c r="C1318" s="3"/>
      <c r="D1318" s="3"/>
      <c r="E1318" s="3"/>
      <c r="F1318" s="5"/>
      <c r="G1318" s="5"/>
      <c r="H1318" s="2">
        <v>0</v>
      </c>
      <c r="I1318" s="1">
        <v>0</v>
      </c>
      <c r="J1318" s="1">
        <v>0</v>
      </c>
      <c r="K1318" s="127">
        <f t="shared" si="370"/>
        <v>0</v>
      </c>
      <c r="L1318" s="127">
        <f t="shared" si="374"/>
        <v>0</v>
      </c>
      <c r="M1318" s="127">
        <f t="shared" si="371"/>
        <v>0</v>
      </c>
      <c r="N1318" s="127">
        <f t="shared" si="375"/>
        <v>0</v>
      </c>
      <c r="O1318" s="127">
        <f t="shared" si="376"/>
        <v>0</v>
      </c>
      <c r="P1318" s="127">
        <f t="shared" si="377"/>
        <v>0</v>
      </c>
      <c r="Q1318" s="127">
        <f t="shared" si="378"/>
        <v>0</v>
      </c>
      <c r="R1318" s="1">
        <v>0</v>
      </c>
      <c r="S1318" s="127">
        <f t="shared" si="379"/>
        <v>0</v>
      </c>
      <c r="T1318" s="127">
        <f t="shared" si="372"/>
        <v>0</v>
      </c>
      <c r="U1318" s="127">
        <f t="shared" si="380"/>
        <v>0</v>
      </c>
      <c r="W1318" s="127">
        <f t="shared" si="381"/>
        <v>0</v>
      </c>
      <c r="X1318" s="125">
        <f t="shared" si="386"/>
        <v>0</v>
      </c>
      <c r="Y1318" s="125" t="str">
        <f t="shared" si="373"/>
        <v>ok</v>
      </c>
      <c r="Z1318" s="125" t="str">
        <f t="shared" si="382"/>
        <v>ok</v>
      </c>
      <c r="AA1318" s="125" t="str">
        <f t="shared" si="383"/>
        <v>ok</v>
      </c>
      <c r="AB1318" s="125" t="str">
        <f t="shared" si="384"/>
        <v>ok</v>
      </c>
      <c r="AC1318" s="125" t="str">
        <f t="shared" si="385"/>
        <v>ok</v>
      </c>
    </row>
    <row r="1319" spans="1:29" x14ac:dyDescent="0.2">
      <c r="A1319" s="132">
        <f t="shared" si="387"/>
        <v>1311</v>
      </c>
      <c r="B1319" s="6"/>
      <c r="C1319" s="3"/>
      <c r="D1319" s="3"/>
      <c r="E1319" s="3"/>
      <c r="F1319" s="5"/>
      <c r="G1319" s="5"/>
      <c r="H1319" s="2">
        <v>0</v>
      </c>
      <c r="I1319" s="1">
        <v>0</v>
      </c>
      <c r="J1319" s="1">
        <v>0</v>
      </c>
      <c r="K1319" s="127">
        <f t="shared" si="370"/>
        <v>0</v>
      </c>
      <c r="L1319" s="127">
        <f t="shared" si="374"/>
        <v>0</v>
      </c>
      <c r="M1319" s="127">
        <f t="shared" si="371"/>
        <v>0</v>
      </c>
      <c r="N1319" s="127">
        <f t="shared" si="375"/>
        <v>0</v>
      </c>
      <c r="O1319" s="127">
        <f t="shared" si="376"/>
        <v>0</v>
      </c>
      <c r="P1319" s="127">
        <f t="shared" si="377"/>
        <v>0</v>
      </c>
      <c r="Q1319" s="127">
        <f t="shared" si="378"/>
        <v>0</v>
      </c>
      <c r="R1319" s="1">
        <v>0</v>
      </c>
      <c r="S1319" s="127">
        <f t="shared" si="379"/>
        <v>0</v>
      </c>
      <c r="T1319" s="127">
        <f t="shared" si="372"/>
        <v>0</v>
      </c>
      <c r="U1319" s="127">
        <f t="shared" si="380"/>
        <v>0</v>
      </c>
      <c r="W1319" s="127">
        <f t="shared" si="381"/>
        <v>0</v>
      </c>
      <c r="X1319" s="125">
        <f t="shared" si="386"/>
        <v>0</v>
      </c>
      <c r="Y1319" s="125" t="str">
        <f t="shared" si="373"/>
        <v>ok</v>
      </c>
      <c r="Z1319" s="125" t="str">
        <f t="shared" si="382"/>
        <v>ok</v>
      </c>
      <c r="AA1319" s="125" t="str">
        <f t="shared" si="383"/>
        <v>ok</v>
      </c>
      <c r="AB1319" s="125" t="str">
        <f t="shared" si="384"/>
        <v>ok</v>
      </c>
      <c r="AC1319" s="125" t="str">
        <f t="shared" si="385"/>
        <v>ok</v>
      </c>
    </row>
    <row r="1320" spans="1:29" x14ac:dyDescent="0.2">
      <c r="A1320" s="132">
        <f t="shared" si="387"/>
        <v>1312</v>
      </c>
      <c r="B1320" s="6"/>
      <c r="C1320" s="3"/>
      <c r="D1320" s="3"/>
      <c r="E1320" s="3"/>
      <c r="F1320" s="5"/>
      <c r="G1320" s="5"/>
      <c r="H1320" s="2">
        <v>0</v>
      </c>
      <c r="I1320" s="1">
        <v>0</v>
      </c>
      <c r="J1320" s="1">
        <v>0</v>
      </c>
      <c r="K1320" s="127">
        <f t="shared" si="370"/>
        <v>0</v>
      </c>
      <c r="L1320" s="127">
        <f t="shared" si="374"/>
        <v>0</v>
      </c>
      <c r="M1320" s="127">
        <f t="shared" si="371"/>
        <v>0</v>
      </c>
      <c r="N1320" s="127">
        <f t="shared" si="375"/>
        <v>0</v>
      </c>
      <c r="O1320" s="127">
        <f t="shared" si="376"/>
        <v>0</v>
      </c>
      <c r="P1320" s="127">
        <f t="shared" si="377"/>
        <v>0</v>
      </c>
      <c r="Q1320" s="127">
        <f t="shared" si="378"/>
        <v>0</v>
      </c>
      <c r="R1320" s="1">
        <v>0</v>
      </c>
      <c r="S1320" s="127">
        <f t="shared" si="379"/>
        <v>0</v>
      </c>
      <c r="T1320" s="127">
        <f t="shared" si="372"/>
        <v>0</v>
      </c>
      <c r="U1320" s="127">
        <f t="shared" si="380"/>
        <v>0</v>
      </c>
      <c r="W1320" s="127">
        <f t="shared" si="381"/>
        <v>0</v>
      </c>
      <c r="X1320" s="125">
        <f t="shared" si="386"/>
        <v>0</v>
      </c>
      <c r="Y1320" s="125" t="str">
        <f t="shared" si="373"/>
        <v>ok</v>
      </c>
      <c r="Z1320" s="125" t="str">
        <f t="shared" si="382"/>
        <v>ok</v>
      </c>
      <c r="AA1320" s="125" t="str">
        <f t="shared" si="383"/>
        <v>ok</v>
      </c>
      <c r="AB1320" s="125" t="str">
        <f t="shared" si="384"/>
        <v>ok</v>
      </c>
      <c r="AC1320" s="125" t="str">
        <f t="shared" si="385"/>
        <v>ok</v>
      </c>
    </row>
    <row r="1321" spans="1:29" x14ac:dyDescent="0.2">
      <c r="A1321" s="132">
        <f t="shared" si="387"/>
        <v>1313</v>
      </c>
      <c r="B1321" s="6"/>
      <c r="C1321" s="3"/>
      <c r="D1321" s="3"/>
      <c r="E1321" s="3"/>
      <c r="F1321" s="5"/>
      <c r="G1321" s="5"/>
      <c r="H1321" s="2">
        <v>0</v>
      </c>
      <c r="I1321" s="1">
        <v>0</v>
      </c>
      <c r="J1321" s="1">
        <v>0</v>
      </c>
      <c r="K1321" s="127">
        <f t="shared" si="370"/>
        <v>0</v>
      </c>
      <c r="L1321" s="127">
        <f t="shared" si="374"/>
        <v>0</v>
      </c>
      <c r="M1321" s="127">
        <f t="shared" si="371"/>
        <v>0</v>
      </c>
      <c r="N1321" s="127">
        <f t="shared" si="375"/>
        <v>0</v>
      </c>
      <c r="O1321" s="127">
        <f t="shared" si="376"/>
        <v>0</v>
      </c>
      <c r="P1321" s="127">
        <f t="shared" si="377"/>
        <v>0</v>
      </c>
      <c r="Q1321" s="127">
        <f t="shared" si="378"/>
        <v>0</v>
      </c>
      <c r="R1321" s="1">
        <v>0</v>
      </c>
      <c r="S1321" s="127">
        <f t="shared" si="379"/>
        <v>0</v>
      </c>
      <c r="T1321" s="127">
        <f t="shared" si="372"/>
        <v>0</v>
      </c>
      <c r="U1321" s="127">
        <f t="shared" si="380"/>
        <v>0</v>
      </c>
      <c r="W1321" s="127">
        <f t="shared" si="381"/>
        <v>0</v>
      </c>
      <c r="X1321" s="125">
        <f t="shared" si="386"/>
        <v>0</v>
      </c>
      <c r="Y1321" s="125" t="str">
        <f t="shared" si="373"/>
        <v>ok</v>
      </c>
      <c r="Z1321" s="125" t="str">
        <f t="shared" si="382"/>
        <v>ok</v>
      </c>
      <c r="AA1321" s="125" t="str">
        <f t="shared" si="383"/>
        <v>ok</v>
      </c>
      <c r="AB1321" s="125" t="str">
        <f t="shared" si="384"/>
        <v>ok</v>
      </c>
      <c r="AC1321" s="125" t="str">
        <f t="shared" si="385"/>
        <v>ok</v>
      </c>
    </row>
    <row r="1322" spans="1:29" x14ac:dyDescent="0.2">
      <c r="A1322" s="132">
        <f t="shared" si="387"/>
        <v>1314</v>
      </c>
      <c r="B1322" s="6"/>
      <c r="C1322" s="3"/>
      <c r="D1322" s="3"/>
      <c r="E1322" s="3"/>
      <c r="F1322" s="5"/>
      <c r="G1322" s="5"/>
      <c r="H1322" s="2">
        <v>0</v>
      </c>
      <c r="I1322" s="1">
        <v>0</v>
      </c>
      <c r="J1322" s="1">
        <v>0</v>
      </c>
      <c r="K1322" s="127">
        <f t="shared" si="370"/>
        <v>0</v>
      </c>
      <c r="L1322" s="127">
        <f t="shared" si="374"/>
        <v>0</v>
      </c>
      <c r="M1322" s="127">
        <f t="shared" si="371"/>
        <v>0</v>
      </c>
      <c r="N1322" s="127">
        <f t="shared" si="375"/>
        <v>0</v>
      </c>
      <c r="O1322" s="127">
        <f t="shared" si="376"/>
        <v>0</v>
      </c>
      <c r="P1322" s="127">
        <f t="shared" si="377"/>
        <v>0</v>
      </c>
      <c r="Q1322" s="127">
        <f t="shared" si="378"/>
        <v>0</v>
      </c>
      <c r="R1322" s="1">
        <v>0</v>
      </c>
      <c r="S1322" s="127">
        <f t="shared" si="379"/>
        <v>0</v>
      </c>
      <c r="T1322" s="127">
        <f t="shared" si="372"/>
        <v>0</v>
      </c>
      <c r="U1322" s="127">
        <f t="shared" si="380"/>
        <v>0</v>
      </c>
      <c r="W1322" s="127">
        <f t="shared" si="381"/>
        <v>0</v>
      </c>
      <c r="X1322" s="125">
        <f t="shared" si="386"/>
        <v>0</v>
      </c>
      <c r="Y1322" s="125" t="str">
        <f t="shared" si="373"/>
        <v>ok</v>
      </c>
      <c r="Z1322" s="125" t="str">
        <f t="shared" si="382"/>
        <v>ok</v>
      </c>
      <c r="AA1322" s="125" t="str">
        <f t="shared" si="383"/>
        <v>ok</v>
      </c>
      <c r="AB1322" s="125" t="str">
        <f t="shared" si="384"/>
        <v>ok</v>
      </c>
      <c r="AC1322" s="125" t="str">
        <f t="shared" si="385"/>
        <v>ok</v>
      </c>
    </row>
    <row r="1323" spans="1:29" x14ac:dyDescent="0.2">
      <c r="A1323" s="132">
        <f t="shared" si="387"/>
        <v>1315</v>
      </c>
      <c r="B1323" s="6"/>
      <c r="C1323" s="3"/>
      <c r="D1323" s="3"/>
      <c r="E1323" s="3"/>
      <c r="F1323" s="5"/>
      <c r="G1323" s="5"/>
      <c r="H1323" s="2">
        <v>0</v>
      </c>
      <c r="I1323" s="1">
        <v>0</v>
      </c>
      <c r="J1323" s="1">
        <v>0</v>
      </c>
      <c r="K1323" s="127">
        <f t="shared" si="370"/>
        <v>0</v>
      </c>
      <c r="L1323" s="127">
        <f t="shared" si="374"/>
        <v>0</v>
      </c>
      <c r="M1323" s="127">
        <f t="shared" si="371"/>
        <v>0</v>
      </c>
      <c r="N1323" s="127">
        <f t="shared" si="375"/>
        <v>0</v>
      </c>
      <c r="O1323" s="127">
        <f t="shared" si="376"/>
        <v>0</v>
      </c>
      <c r="P1323" s="127">
        <f t="shared" si="377"/>
        <v>0</v>
      </c>
      <c r="Q1323" s="127">
        <f t="shared" si="378"/>
        <v>0</v>
      </c>
      <c r="R1323" s="1">
        <v>0</v>
      </c>
      <c r="S1323" s="127">
        <f t="shared" si="379"/>
        <v>0</v>
      </c>
      <c r="T1323" s="127">
        <f t="shared" si="372"/>
        <v>0</v>
      </c>
      <c r="U1323" s="127">
        <f t="shared" si="380"/>
        <v>0</v>
      </c>
      <c r="W1323" s="127">
        <f t="shared" si="381"/>
        <v>0</v>
      </c>
      <c r="X1323" s="125">
        <f t="shared" si="386"/>
        <v>0</v>
      </c>
      <c r="Y1323" s="125" t="str">
        <f t="shared" si="373"/>
        <v>ok</v>
      </c>
      <c r="Z1323" s="125" t="str">
        <f t="shared" si="382"/>
        <v>ok</v>
      </c>
      <c r="AA1323" s="125" t="str">
        <f t="shared" si="383"/>
        <v>ok</v>
      </c>
      <c r="AB1323" s="125" t="str">
        <f t="shared" si="384"/>
        <v>ok</v>
      </c>
      <c r="AC1323" s="125" t="str">
        <f t="shared" si="385"/>
        <v>ok</v>
      </c>
    </row>
    <row r="1324" spans="1:29" x14ac:dyDescent="0.2">
      <c r="A1324" s="132">
        <f t="shared" si="387"/>
        <v>1316</v>
      </c>
      <c r="B1324" s="6"/>
      <c r="C1324" s="3"/>
      <c r="D1324" s="3"/>
      <c r="E1324" s="3"/>
      <c r="F1324" s="5"/>
      <c r="G1324" s="5"/>
      <c r="H1324" s="2">
        <v>0</v>
      </c>
      <c r="I1324" s="1">
        <v>0</v>
      </c>
      <c r="J1324" s="1">
        <v>0</v>
      </c>
      <c r="K1324" s="127">
        <f t="shared" si="370"/>
        <v>0</v>
      </c>
      <c r="L1324" s="127">
        <f t="shared" si="374"/>
        <v>0</v>
      </c>
      <c r="M1324" s="127">
        <f t="shared" si="371"/>
        <v>0</v>
      </c>
      <c r="N1324" s="127">
        <f t="shared" si="375"/>
        <v>0</v>
      </c>
      <c r="O1324" s="127">
        <f t="shared" si="376"/>
        <v>0</v>
      </c>
      <c r="P1324" s="127">
        <f t="shared" si="377"/>
        <v>0</v>
      </c>
      <c r="Q1324" s="127">
        <f t="shared" si="378"/>
        <v>0</v>
      </c>
      <c r="R1324" s="1">
        <v>0</v>
      </c>
      <c r="S1324" s="127">
        <f t="shared" si="379"/>
        <v>0</v>
      </c>
      <c r="T1324" s="127">
        <f t="shared" si="372"/>
        <v>0</v>
      </c>
      <c r="U1324" s="127">
        <f t="shared" si="380"/>
        <v>0</v>
      </c>
      <c r="W1324" s="127">
        <f t="shared" si="381"/>
        <v>0</v>
      </c>
      <c r="X1324" s="125">
        <f t="shared" si="386"/>
        <v>0</v>
      </c>
      <c r="Y1324" s="125" t="str">
        <f t="shared" si="373"/>
        <v>ok</v>
      </c>
      <c r="Z1324" s="125" t="str">
        <f t="shared" si="382"/>
        <v>ok</v>
      </c>
      <c r="AA1324" s="125" t="str">
        <f t="shared" si="383"/>
        <v>ok</v>
      </c>
      <c r="AB1324" s="125" t="str">
        <f t="shared" si="384"/>
        <v>ok</v>
      </c>
      <c r="AC1324" s="125" t="str">
        <f t="shared" si="385"/>
        <v>ok</v>
      </c>
    </row>
    <row r="1325" spans="1:29" x14ac:dyDescent="0.2">
      <c r="A1325" s="132">
        <f t="shared" si="387"/>
        <v>1317</v>
      </c>
      <c r="B1325" s="6"/>
      <c r="C1325" s="3"/>
      <c r="D1325" s="3"/>
      <c r="E1325" s="3"/>
      <c r="F1325" s="5"/>
      <c r="G1325" s="5"/>
      <c r="H1325" s="2">
        <v>0</v>
      </c>
      <c r="I1325" s="1">
        <v>0</v>
      </c>
      <c r="J1325" s="1">
        <v>0</v>
      </c>
      <c r="K1325" s="127">
        <f t="shared" si="370"/>
        <v>0</v>
      </c>
      <c r="L1325" s="127">
        <f t="shared" si="374"/>
        <v>0</v>
      </c>
      <c r="M1325" s="127">
        <f t="shared" si="371"/>
        <v>0</v>
      </c>
      <c r="N1325" s="127">
        <f t="shared" si="375"/>
        <v>0</v>
      </c>
      <c r="O1325" s="127">
        <f t="shared" si="376"/>
        <v>0</v>
      </c>
      <c r="P1325" s="127">
        <f t="shared" si="377"/>
        <v>0</v>
      </c>
      <c r="Q1325" s="127">
        <f t="shared" si="378"/>
        <v>0</v>
      </c>
      <c r="R1325" s="1">
        <v>0</v>
      </c>
      <c r="S1325" s="127">
        <f t="shared" si="379"/>
        <v>0</v>
      </c>
      <c r="T1325" s="127">
        <f t="shared" si="372"/>
        <v>0</v>
      </c>
      <c r="U1325" s="127">
        <f t="shared" si="380"/>
        <v>0</v>
      </c>
      <c r="W1325" s="127">
        <f t="shared" si="381"/>
        <v>0</v>
      </c>
      <c r="X1325" s="125">
        <f t="shared" si="386"/>
        <v>0</v>
      </c>
      <c r="Y1325" s="125" t="str">
        <f t="shared" si="373"/>
        <v>ok</v>
      </c>
      <c r="Z1325" s="125" t="str">
        <f t="shared" si="382"/>
        <v>ok</v>
      </c>
      <c r="AA1325" s="125" t="str">
        <f t="shared" si="383"/>
        <v>ok</v>
      </c>
      <c r="AB1325" s="125" t="str">
        <f t="shared" si="384"/>
        <v>ok</v>
      </c>
      <c r="AC1325" s="125" t="str">
        <f t="shared" si="385"/>
        <v>ok</v>
      </c>
    </row>
    <row r="1326" spans="1:29" x14ac:dyDescent="0.2">
      <c r="A1326" s="132">
        <f t="shared" si="387"/>
        <v>1318</v>
      </c>
      <c r="B1326" s="6"/>
      <c r="C1326" s="3"/>
      <c r="D1326" s="3"/>
      <c r="E1326" s="3"/>
      <c r="F1326" s="5"/>
      <c r="G1326" s="5"/>
      <c r="H1326" s="2">
        <v>0</v>
      </c>
      <c r="I1326" s="1">
        <v>0</v>
      </c>
      <c r="J1326" s="1">
        <v>0</v>
      </c>
      <c r="K1326" s="127">
        <f t="shared" si="370"/>
        <v>0</v>
      </c>
      <c r="L1326" s="127">
        <f t="shared" si="374"/>
        <v>0</v>
      </c>
      <c r="M1326" s="127">
        <f t="shared" si="371"/>
        <v>0</v>
      </c>
      <c r="N1326" s="127">
        <f t="shared" si="375"/>
        <v>0</v>
      </c>
      <c r="O1326" s="127">
        <f t="shared" si="376"/>
        <v>0</v>
      </c>
      <c r="P1326" s="127">
        <f t="shared" si="377"/>
        <v>0</v>
      </c>
      <c r="Q1326" s="127">
        <f t="shared" si="378"/>
        <v>0</v>
      </c>
      <c r="R1326" s="1">
        <v>0</v>
      </c>
      <c r="S1326" s="127">
        <f t="shared" si="379"/>
        <v>0</v>
      </c>
      <c r="T1326" s="127">
        <f t="shared" si="372"/>
        <v>0</v>
      </c>
      <c r="U1326" s="127">
        <f t="shared" si="380"/>
        <v>0</v>
      </c>
      <c r="W1326" s="127">
        <f t="shared" si="381"/>
        <v>0</v>
      </c>
      <c r="X1326" s="125">
        <f t="shared" si="386"/>
        <v>0</v>
      </c>
      <c r="Y1326" s="125" t="str">
        <f t="shared" si="373"/>
        <v>ok</v>
      </c>
      <c r="Z1326" s="125" t="str">
        <f t="shared" si="382"/>
        <v>ok</v>
      </c>
      <c r="AA1326" s="125" t="str">
        <f t="shared" si="383"/>
        <v>ok</v>
      </c>
      <c r="AB1326" s="125" t="str">
        <f t="shared" si="384"/>
        <v>ok</v>
      </c>
      <c r="AC1326" s="125" t="str">
        <f t="shared" si="385"/>
        <v>ok</v>
      </c>
    </row>
    <row r="1327" spans="1:29" x14ac:dyDescent="0.2">
      <c r="A1327" s="132">
        <f t="shared" si="387"/>
        <v>1319</v>
      </c>
      <c r="B1327" s="6"/>
      <c r="C1327" s="3"/>
      <c r="D1327" s="3"/>
      <c r="E1327" s="3"/>
      <c r="F1327" s="5"/>
      <c r="G1327" s="5"/>
      <c r="H1327" s="2">
        <v>0</v>
      </c>
      <c r="I1327" s="1">
        <v>0</v>
      </c>
      <c r="J1327" s="1">
        <v>0</v>
      </c>
      <c r="K1327" s="127">
        <f t="shared" si="370"/>
        <v>0</v>
      </c>
      <c r="L1327" s="127">
        <f t="shared" si="374"/>
        <v>0</v>
      </c>
      <c r="M1327" s="127">
        <f t="shared" si="371"/>
        <v>0</v>
      </c>
      <c r="N1327" s="127">
        <f t="shared" si="375"/>
        <v>0</v>
      </c>
      <c r="O1327" s="127">
        <f t="shared" si="376"/>
        <v>0</v>
      </c>
      <c r="P1327" s="127">
        <f t="shared" si="377"/>
        <v>0</v>
      </c>
      <c r="Q1327" s="127">
        <f t="shared" si="378"/>
        <v>0</v>
      </c>
      <c r="R1327" s="1">
        <v>0</v>
      </c>
      <c r="S1327" s="127">
        <f t="shared" si="379"/>
        <v>0</v>
      </c>
      <c r="T1327" s="127">
        <f t="shared" si="372"/>
        <v>0</v>
      </c>
      <c r="U1327" s="127">
        <f t="shared" si="380"/>
        <v>0</v>
      </c>
      <c r="W1327" s="127">
        <f t="shared" si="381"/>
        <v>0</v>
      </c>
      <c r="X1327" s="125">
        <f t="shared" si="386"/>
        <v>0</v>
      </c>
      <c r="Y1327" s="125" t="str">
        <f t="shared" si="373"/>
        <v>ok</v>
      </c>
      <c r="Z1327" s="125" t="str">
        <f t="shared" si="382"/>
        <v>ok</v>
      </c>
      <c r="AA1327" s="125" t="str">
        <f t="shared" si="383"/>
        <v>ok</v>
      </c>
      <c r="AB1327" s="125" t="str">
        <f t="shared" si="384"/>
        <v>ok</v>
      </c>
      <c r="AC1327" s="125" t="str">
        <f t="shared" si="385"/>
        <v>ok</v>
      </c>
    </row>
    <row r="1328" spans="1:29" x14ac:dyDescent="0.2">
      <c r="A1328" s="132">
        <f t="shared" si="387"/>
        <v>1320</v>
      </c>
      <c r="B1328" s="6"/>
      <c r="C1328" s="3"/>
      <c r="D1328" s="3"/>
      <c r="E1328" s="3"/>
      <c r="F1328" s="5"/>
      <c r="G1328" s="5"/>
      <c r="H1328" s="2">
        <v>0</v>
      </c>
      <c r="I1328" s="1">
        <v>0</v>
      </c>
      <c r="J1328" s="1">
        <v>0</v>
      </c>
      <c r="K1328" s="127">
        <f t="shared" si="370"/>
        <v>0</v>
      </c>
      <c r="L1328" s="127">
        <f t="shared" si="374"/>
        <v>0</v>
      </c>
      <c r="M1328" s="127">
        <f t="shared" si="371"/>
        <v>0</v>
      </c>
      <c r="N1328" s="127">
        <f t="shared" si="375"/>
        <v>0</v>
      </c>
      <c r="O1328" s="127">
        <f t="shared" si="376"/>
        <v>0</v>
      </c>
      <c r="P1328" s="127">
        <f t="shared" si="377"/>
        <v>0</v>
      </c>
      <c r="Q1328" s="127">
        <f t="shared" si="378"/>
        <v>0</v>
      </c>
      <c r="R1328" s="1">
        <v>0</v>
      </c>
      <c r="S1328" s="127">
        <f t="shared" si="379"/>
        <v>0</v>
      </c>
      <c r="T1328" s="127">
        <f t="shared" si="372"/>
        <v>0</v>
      </c>
      <c r="U1328" s="127">
        <f t="shared" si="380"/>
        <v>0</v>
      </c>
      <c r="W1328" s="127">
        <f t="shared" si="381"/>
        <v>0</v>
      </c>
      <c r="X1328" s="125">
        <f t="shared" si="386"/>
        <v>0</v>
      </c>
      <c r="Y1328" s="125" t="str">
        <f t="shared" si="373"/>
        <v>ok</v>
      </c>
      <c r="Z1328" s="125" t="str">
        <f t="shared" si="382"/>
        <v>ok</v>
      </c>
      <c r="AA1328" s="125" t="str">
        <f t="shared" si="383"/>
        <v>ok</v>
      </c>
      <c r="AB1328" s="125" t="str">
        <f t="shared" si="384"/>
        <v>ok</v>
      </c>
      <c r="AC1328" s="125" t="str">
        <f t="shared" si="385"/>
        <v>ok</v>
      </c>
    </row>
    <row r="1329" spans="1:29" x14ac:dyDescent="0.2">
      <c r="A1329" s="132">
        <f t="shared" si="387"/>
        <v>1321</v>
      </c>
      <c r="B1329" s="6"/>
      <c r="C1329" s="3"/>
      <c r="D1329" s="3"/>
      <c r="E1329" s="3"/>
      <c r="F1329" s="5"/>
      <c r="G1329" s="5"/>
      <c r="H1329" s="2">
        <v>0</v>
      </c>
      <c r="I1329" s="1">
        <v>0</v>
      </c>
      <c r="J1329" s="1">
        <v>0</v>
      </c>
      <c r="K1329" s="127">
        <f t="shared" si="370"/>
        <v>0</v>
      </c>
      <c r="L1329" s="127">
        <f t="shared" si="374"/>
        <v>0</v>
      </c>
      <c r="M1329" s="127">
        <f t="shared" si="371"/>
        <v>0</v>
      </c>
      <c r="N1329" s="127">
        <f t="shared" si="375"/>
        <v>0</v>
      </c>
      <c r="O1329" s="127">
        <f t="shared" si="376"/>
        <v>0</v>
      </c>
      <c r="P1329" s="127">
        <f t="shared" si="377"/>
        <v>0</v>
      </c>
      <c r="Q1329" s="127">
        <f t="shared" si="378"/>
        <v>0</v>
      </c>
      <c r="R1329" s="1">
        <v>0</v>
      </c>
      <c r="S1329" s="127">
        <f t="shared" si="379"/>
        <v>0</v>
      </c>
      <c r="T1329" s="127">
        <f t="shared" si="372"/>
        <v>0</v>
      </c>
      <c r="U1329" s="127">
        <f t="shared" si="380"/>
        <v>0</v>
      </c>
      <c r="W1329" s="127">
        <f t="shared" si="381"/>
        <v>0</v>
      </c>
      <c r="X1329" s="125">
        <f t="shared" si="386"/>
        <v>0</v>
      </c>
      <c r="Y1329" s="125" t="str">
        <f t="shared" si="373"/>
        <v>ok</v>
      </c>
      <c r="Z1329" s="125" t="str">
        <f t="shared" si="382"/>
        <v>ok</v>
      </c>
      <c r="AA1329" s="125" t="str">
        <f t="shared" si="383"/>
        <v>ok</v>
      </c>
      <c r="AB1329" s="125" t="str">
        <f t="shared" si="384"/>
        <v>ok</v>
      </c>
      <c r="AC1329" s="125" t="str">
        <f t="shared" si="385"/>
        <v>ok</v>
      </c>
    </row>
    <row r="1330" spans="1:29" x14ac:dyDescent="0.2">
      <c r="A1330" s="132">
        <f t="shared" si="387"/>
        <v>1322</v>
      </c>
      <c r="B1330" s="6"/>
      <c r="C1330" s="3"/>
      <c r="D1330" s="3"/>
      <c r="E1330" s="3"/>
      <c r="F1330" s="5"/>
      <c r="G1330" s="5"/>
      <c r="H1330" s="2">
        <v>0</v>
      </c>
      <c r="I1330" s="1">
        <v>0</v>
      </c>
      <c r="J1330" s="1">
        <v>0</v>
      </c>
      <c r="K1330" s="127">
        <f t="shared" si="370"/>
        <v>0</v>
      </c>
      <c r="L1330" s="127">
        <f t="shared" si="374"/>
        <v>0</v>
      </c>
      <c r="M1330" s="127">
        <f t="shared" si="371"/>
        <v>0</v>
      </c>
      <c r="N1330" s="127">
        <f t="shared" si="375"/>
        <v>0</v>
      </c>
      <c r="O1330" s="127">
        <f t="shared" si="376"/>
        <v>0</v>
      </c>
      <c r="P1330" s="127">
        <f t="shared" si="377"/>
        <v>0</v>
      </c>
      <c r="Q1330" s="127">
        <f t="shared" si="378"/>
        <v>0</v>
      </c>
      <c r="R1330" s="1">
        <v>0</v>
      </c>
      <c r="S1330" s="127">
        <f t="shared" si="379"/>
        <v>0</v>
      </c>
      <c r="T1330" s="127">
        <f t="shared" si="372"/>
        <v>0</v>
      </c>
      <c r="U1330" s="127">
        <f t="shared" si="380"/>
        <v>0</v>
      </c>
      <c r="W1330" s="127">
        <f t="shared" si="381"/>
        <v>0</v>
      </c>
      <c r="X1330" s="125">
        <f t="shared" si="386"/>
        <v>0</v>
      </c>
      <c r="Y1330" s="125" t="str">
        <f t="shared" si="373"/>
        <v>ok</v>
      </c>
      <c r="Z1330" s="125" t="str">
        <f t="shared" si="382"/>
        <v>ok</v>
      </c>
      <c r="AA1330" s="125" t="str">
        <f t="shared" si="383"/>
        <v>ok</v>
      </c>
      <c r="AB1330" s="125" t="str">
        <f t="shared" si="384"/>
        <v>ok</v>
      </c>
      <c r="AC1330" s="125" t="str">
        <f t="shared" si="385"/>
        <v>ok</v>
      </c>
    </row>
    <row r="1331" spans="1:29" x14ac:dyDescent="0.2">
      <c r="A1331" s="132">
        <f t="shared" si="387"/>
        <v>1323</v>
      </c>
      <c r="B1331" s="6"/>
      <c r="C1331" s="3"/>
      <c r="D1331" s="3"/>
      <c r="E1331" s="3"/>
      <c r="F1331" s="5"/>
      <c r="G1331" s="5"/>
      <c r="H1331" s="2">
        <v>0</v>
      </c>
      <c r="I1331" s="1">
        <v>0</v>
      </c>
      <c r="J1331" s="1">
        <v>0</v>
      </c>
      <c r="K1331" s="127">
        <f t="shared" si="370"/>
        <v>0</v>
      </c>
      <c r="L1331" s="127">
        <f t="shared" si="374"/>
        <v>0</v>
      </c>
      <c r="M1331" s="127">
        <f t="shared" si="371"/>
        <v>0</v>
      </c>
      <c r="N1331" s="127">
        <f t="shared" si="375"/>
        <v>0</v>
      </c>
      <c r="O1331" s="127">
        <f t="shared" si="376"/>
        <v>0</v>
      </c>
      <c r="P1331" s="127">
        <f t="shared" si="377"/>
        <v>0</v>
      </c>
      <c r="Q1331" s="127">
        <f t="shared" si="378"/>
        <v>0</v>
      </c>
      <c r="R1331" s="1">
        <v>0</v>
      </c>
      <c r="S1331" s="127">
        <f t="shared" si="379"/>
        <v>0</v>
      </c>
      <c r="T1331" s="127">
        <f t="shared" si="372"/>
        <v>0</v>
      </c>
      <c r="U1331" s="127">
        <f t="shared" si="380"/>
        <v>0</v>
      </c>
      <c r="W1331" s="127">
        <f t="shared" si="381"/>
        <v>0</v>
      </c>
      <c r="X1331" s="125">
        <f t="shared" si="386"/>
        <v>0</v>
      </c>
      <c r="Y1331" s="125" t="str">
        <f t="shared" si="373"/>
        <v>ok</v>
      </c>
      <c r="Z1331" s="125" t="str">
        <f t="shared" si="382"/>
        <v>ok</v>
      </c>
      <c r="AA1331" s="125" t="str">
        <f t="shared" si="383"/>
        <v>ok</v>
      </c>
      <c r="AB1331" s="125" t="str">
        <f t="shared" si="384"/>
        <v>ok</v>
      </c>
      <c r="AC1331" s="125" t="str">
        <f t="shared" si="385"/>
        <v>ok</v>
      </c>
    </row>
    <row r="1332" spans="1:29" x14ac:dyDescent="0.2">
      <c r="A1332" s="132">
        <f t="shared" si="387"/>
        <v>1324</v>
      </c>
      <c r="B1332" s="6"/>
      <c r="C1332" s="3"/>
      <c r="D1332" s="3"/>
      <c r="E1332" s="3"/>
      <c r="F1332" s="5"/>
      <c r="G1332" s="5"/>
      <c r="H1332" s="2">
        <v>0</v>
      </c>
      <c r="I1332" s="1">
        <v>0</v>
      </c>
      <c r="J1332" s="1">
        <v>0</v>
      </c>
      <c r="K1332" s="127">
        <f t="shared" si="370"/>
        <v>0</v>
      </c>
      <c r="L1332" s="127">
        <f t="shared" si="374"/>
        <v>0</v>
      </c>
      <c r="M1332" s="127">
        <f t="shared" si="371"/>
        <v>0</v>
      </c>
      <c r="N1332" s="127">
        <f t="shared" si="375"/>
        <v>0</v>
      </c>
      <c r="O1332" s="127">
        <f t="shared" si="376"/>
        <v>0</v>
      </c>
      <c r="P1332" s="127">
        <f t="shared" si="377"/>
        <v>0</v>
      </c>
      <c r="Q1332" s="127">
        <f t="shared" si="378"/>
        <v>0</v>
      </c>
      <c r="R1332" s="1">
        <v>0</v>
      </c>
      <c r="S1332" s="127">
        <f t="shared" si="379"/>
        <v>0</v>
      </c>
      <c r="T1332" s="127">
        <f t="shared" si="372"/>
        <v>0</v>
      </c>
      <c r="U1332" s="127">
        <f t="shared" si="380"/>
        <v>0</v>
      </c>
      <c r="W1332" s="127">
        <f t="shared" si="381"/>
        <v>0</v>
      </c>
      <c r="X1332" s="125">
        <f t="shared" si="386"/>
        <v>0</v>
      </c>
      <c r="Y1332" s="125" t="str">
        <f t="shared" si="373"/>
        <v>ok</v>
      </c>
      <c r="Z1332" s="125" t="str">
        <f t="shared" si="382"/>
        <v>ok</v>
      </c>
      <c r="AA1332" s="125" t="str">
        <f t="shared" si="383"/>
        <v>ok</v>
      </c>
      <c r="AB1332" s="125" t="str">
        <f t="shared" si="384"/>
        <v>ok</v>
      </c>
      <c r="AC1332" s="125" t="str">
        <f t="shared" si="385"/>
        <v>ok</v>
      </c>
    </row>
    <row r="1333" spans="1:29" x14ac:dyDescent="0.2">
      <c r="A1333" s="132">
        <f t="shared" si="387"/>
        <v>1325</v>
      </c>
      <c r="B1333" s="6"/>
      <c r="C1333" s="3"/>
      <c r="D1333" s="3"/>
      <c r="E1333" s="3"/>
      <c r="F1333" s="5"/>
      <c r="G1333" s="5"/>
      <c r="H1333" s="2">
        <v>0</v>
      </c>
      <c r="I1333" s="1">
        <v>0</v>
      </c>
      <c r="J1333" s="1">
        <v>0</v>
      </c>
      <c r="K1333" s="127">
        <f t="shared" si="370"/>
        <v>0</v>
      </c>
      <c r="L1333" s="127">
        <f t="shared" si="374"/>
        <v>0</v>
      </c>
      <c r="M1333" s="127">
        <f t="shared" si="371"/>
        <v>0</v>
      </c>
      <c r="N1333" s="127">
        <f t="shared" si="375"/>
        <v>0</v>
      </c>
      <c r="O1333" s="127">
        <f t="shared" si="376"/>
        <v>0</v>
      </c>
      <c r="P1333" s="127">
        <f t="shared" si="377"/>
        <v>0</v>
      </c>
      <c r="Q1333" s="127">
        <f t="shared" si="378"/>
        <v>0</v>
      </c>
      <c r="R1333" s="1">
        <v>0</v>
      </c>
      <c r="S1333" s="127">
        <f t="shared" si="379"/>
        <v>0</v>
      </c>
      <c r="T1333" s="127">
        <f t="shared" si="372"/>
        <v>0</v>
      </c>
      <c r="U1333" s="127">
        <f t="shared" si="380"/>
        <v>0</v>
      </c>
      <c r="W1333" s="127">
        <f t="shared" si="381"/>
        <v>0</v>
      </c>
      <c r="X1333" s="125">
        <f t="shared" si="386"/>
        <v>0</v>
      </c>
      <c r="Y1333" s="125" t="str">
        <f t="shared" si="373"/>
        <v>ok</v>
      </c>
      <c r="Z1333" s="125" t="str">
        <f t="shared" si="382"/>
        <v>ok</v>
      </c>
      <c r="AA1333" s="125" t="str">
        <f t="shared" si="383"/>
        <v>ok</v>
      </c>
      <c r="AB1333" s="125" t="str">
        <f t="shared" si="384"/>
        <v>ok</v>
      </c>
      <c r="AC1333" s="125" t="str">
        <f t="shared" si="385"/>
        <v>ok</v>
      </c>
    </row>
    <row r="1334" spans="1:29" x14ac:dyDescent="0.2">
      <c r="A1334" s="132">
        <f t="shared" si="387"/>
        <v>1326</v>
      </c>
      <c r="B1334" s="6"/>
      <c r="C1334" s="3"/>
      <c r="D1334" s="3"/>
      <c r="E1334" s="3"/>
      <c r="F1334" s="5"/>
      <c r="G1334" s="5"/>
      <c r="H1334" s="2">
        <v>0</v>
      </c>
      <c r="I1334" s="1">
        <v>0</v>
      </c>
      <c r="J1334" s="1">
        <v>0</v>
      </c>
      <c r="K1334" s="127">
        <f t="shared" si="370"/>
        <v>0</v>
      </c>
      <c r="L1334" s="127">
        <f t="shared" si="374"/>
        <v>0</v>
      </c>
      <c r="M1334" s="127">
        <f t="shared" si="371"/>
        <v>0</v>
      </c>
      <c r="N1334" s="127">
        <f t="shared" si="375"/>
        <v>0</v>
      </c>
      <c r="O1334" s="127">
        <f t="shared" si="376"/>
        <v>0</v>
      </c>
      <c r="P1334" s="127">
        <f t="shared" si="377"/>
        <v>0</v>
      </c>
      <c r="Q1334" s="127">
        <f t="shared" si="378"/>
        <v>0</v>
      </c>
      <c r="R1334" s="1">
        <v>0</v>
      </c>
      <c r="S1334" s="127">
        <f t="shared" si="379"/>
        <v>0</v>
      </c>
      <c r="T1334" s="127">
        <f t="shared" si="372"/>
        <v>0</v>
      </c>
      <c r="U1334" s="127">
        <f t="shared" si="380"/>
        <v>0</v>
      </c>
      <c r="W1334" s="127">
        <f t="shared" si="381"/>
        <v>0</v>
      </c>
      <c r="X1334" s="125">
        <f t="shared" si="386"/>
        <v>0</v>
      </c>
      <c r="Y1334" s="125" t="str">
        <f t="shared" si="373"/>
        <v>ok</v>
      </c>
      <c r="Z1334" s="125" t="str">
        <f t="shared" si="382"/>
        <v>ok</v>
      </c>
      <c r="AA1334" s="125" t="str">
        <f t="shared" si="383"/>
        <v>ok</v>
      </c>
      <c r="AB1334" s="125" t="str">
        <f t="shared" si="384"/>
        <v>ok</v>
      </c>
      <c r="AC1334" s="125" t="str">
        <f t="shared" si="385"/>
        <v>ok</v>
      </c>
    </row>
    <row r="1335" spans="1:29" x14ac:dyDescent="0.2">
      <c r="A1335" s="132">
        <f t="shared" si="387"/>
        <v>1327</v>
      </c>
      <c r="B1335" s="6"/>
      <c r="C1335" s="3"/>
      <c r="D1335" s="3"/>
      <c r="E1335" s="3"/>
      <c r="F1335" s="5"/>
      <c r="G1335" s="5"/>
      <c r="H1335" s="2">
        <v>0</v>
      </c>
      <c r="I1335" s="1">
        <v>0</v>
      </c>
      <c r="J1335" s="1">
        <v>0</v>
      </c>
      <c r="K1335" s="127">
        <f t="shared" si="370"/>
        <v>0</v>
      </c>
      <c r="L1335" s="127">
        <f t="shared" si="374"/>
        <v>0</v>
      </c>
      <c r="M1335" s="127">
        <f t="shared" si="371"/>
        <v>0</v>
      </c>
      <c r="N1335" s="127">
        <f t="shared" si="375"/>
        <v>0</v>
      </c>
      <c r="O1335" s="127">
        <f t="shared" si="376"/>
        <v>0</v>
      </c>
      <c r="P1335" s="127">
        <f t="shared" si="377"/>
        <v>0</v>
      </c>
      <c r="Q1335" s="127">
        <f t="shared" si="378"/>
        <v>0</v>
      </c>
      <c r="R1335" s="1">
        <v>0</v>
      </c>
      <c r="S1335" s="127">
        <f t="shared" si="379"/>
        <v>0</v>
      </c>
      <c r="T1335" s="127">
        <f t="shared" si="372"/>
        <v>0</v>
      </c>
      <c r="U1335" s="127">
        <f t="shared" si="380"/>
        <v>0</v>
      </c>
      <c r="W1335" s="127">
        <f t="shared" si="381"/>
        <v>0</v>
      </c>
      <c r="X1335" s="125">
        <f t="shared" si="386"/>
        <v>0</v>
      </c>
      <c r="Y1335" s="125" t="str">
        <f t="shared" si="373"/>
        <v>ok</v>
      </c>
      <c r="Z1335" s="125" t="str">
        <f t="shared" si="382"/>
        <v>ok</v>
      </c>
      <c r="AA1335" s="125" t="str">
        <f t="shared" si="383"/>
        <v>ok</v>
      </c>
      <c r="AB1335" s="125" t="str">
        <f t="shared" si="384"/>
        <v>ok</v>
      </c>
      <c r="AC1335" s="125" t="str">
        <f t="shared" si="385"/>
        <v>ok</v>
      </c>
    </row>
    <row r="1336" spans="1:29" x14ac:dyDescent="0.2">
      <c r="A1336" s="132">
        <f t="shared" si="387"/>
        <v>1328</v>
      </c>
      <c r="B1336" s="6"/>
      <c r="C1336" s="3"/>
      <c r="D1336" s="3"/>
      <c r="E1336" s="3"/>
      <c r="F1336" s="5"/>
      <c r="G1336" s="5"/>
      <c r="H1336" s="2">
        <v>0</v>
      </c>
      <c r="I1336" s="1">
        <v>0</v>
      </c>
      <c r="J1336" s="1">
        <v>0</v>
      </c>
      <c r="K1336" s="127">
        <f t="shared" si="370"/>
        <v>0</v>
      </c>
      <c r="L1336" s="127">
        <f t="shared" si="374"/>
        <v>0</v>
      </c>
      <c r="M1336" s="127">
        <f t="shared" si="371"/>
        <v>0</v>
      </c>
      <c r="N1336" s="127">
        <f t="shared" si="375"/>
        <v>0</v>
      </c>
      <c r="O1336" s="127">
        <f t="shared" si="376"/>
        <v>0</v>
      </c>
      <c r="P1336" s="127">
        <f t="shared" si="377"/>
        <v>0</v>
      </c>
      <c r="Q1336" s="127">
        <f t="shared" si="378"/>
        <v>0</v>
      </c>
      <c r="R1336" s="1">
        <v>0</v>
      </c>
      <c r="S1336" s="127">
        <f t="shared" si="379"/>
        <v>0</v>
      </c>
      <c r="T1336" s="127">
        <f t="shared" si="372"/>
        <v>0</v>
      </c>
      <c r="U1336" s="127">
        <f t="shared" si="380"/>
        <v>0</v>
      </c>
      <c r="W1336" s="127">
        <f t="shared" si="381"/>
        <v>0</v>
      </c>
      <c r="X1336" s="125">
        <f t="shared" si="386"/>
        <v>0</v>
      </c>
      <c r="Y1336" s="125" t="str">
        <f t="shared" si="373"/>
        <v>ok</v>
      </c>
      <c r="Z1336" s="125" t="str">
        <f t="shared" si="382"/>
        <v>ok</v>
      </c>
      <c r="AA1336" s="125" t="str">
        <f t="shared" si="383"/>
        <v>ok</v>
      </c>
      <c r="AB1336" s="125" t="str">
        <f t="shared" si="384"/>
        <v>ok</v>
      </c>
      <c r="AC1336" s="125" t="str">
        <f t="shared" si="385"/>
        <v>ok</v>
      </c>
    </row>
    <row r="1337" spans="1:29" x14ac:dyDescent="0.2">
      <c r="A1337" s="132">
        <f t="shared" si="387"/>
        <v>1329</v>
      </c>
      <c r="B1337" s="6"/>
      <c r="C1337" s="3"/>
      <c r="D1337" s="3"/>
      <c r="E1337" s="3"/>
      <c r="F1337" s="5"/>
      <c r="G1337" s="5"/>
      <c r="H1337" s="2">
        <v>0</v>
      </c>
      <c r="I1337" s="1">
        <v>0</v>
      </c>
      <c r="J1337" s="1">
        <v>0</v>
      </c>
      <c r="K1337" s="127">
        <f t="shared" si="370"/>
        <v>0</v>
      </c>
      <c r="L1337" s="127">
        <f t="shared" si="374"/>
        <v>0</v>
      </c>
      <c r="M1337" s="127">
        <f t="shared" si="371"/>
        <v>0</v>
      </c>
      <c r="N1337" s="127">
        <f t="shared" si="375"/>
        <v>0</v>
      </c>
      <c r="O1337" s="127">
        <f t="shared" si="376"/>
        <v>0</v>
      </c>
      <c r="P1337" s="127">
        <f t="shared" si="377"/>
        <v>0</v>
      </c>
      <c r="Q1337" s="127">
        <f t="shared" si="378"/>
        <v>0</v>
      </c>
      <c r="R1337" s="1">
        <v>0</v>
      </c>
      <c r="S1337" s="127">
        <f t="shared" si="379"/>
        <v>0</v>
      </c>
      <c r="T1337" s="127">
        <f t="shared" si="372"/>
        <v>0</v>
      </c>
      <c r="U1337" s="127">
        <f t="shared" si="380"/>
        <v>0</v>
      </c>
      <c r="W1337" s="127">
        <f t="shared" si="381"/>
        <v>0</v>
      </c>
      <c r="X1337" s="125">
        <f t="shared" si="386"/>
        <v>0</v>
      </c>
      <c r="Y1337" s="125" t="str">
        <f t="shared" si="373"/>
        <v>ok</v>
      </c>
      <c r="Z1337" s="125" t="str">
        <f t="shared" si="382"/>
        <v>ok</v>
      </c>
      <c r="AA1337" s="125" t="str">
        <f t="shared" si="383"/>
        <v>ok</v>
      </c>
      <c r="AB1337" s="125" t="str">
        <f t="shared" si="384"/>
        <v>ok</v>
      </c>
      <c r="AC1337" s="125" t="str">
        <f t="shared" si="385"/>
        <v>ok</v>
      </c>
    </row>
    <row r="1338" spans="1:29" x14ac:dyDescent="0.2">
      <c r="A1338" s="132">
        <f t="shared" si="387"/>
        <v>1330</v>
      </c>
      <c r="B1338" s="6"/>
      <c r="C1338" s="3"/>
      <c r="D1338" s="3"/>
      <c r="E1338" s="3"/>
      <c r="F1338" s="5"/>
      <c r="G1338" s="5"/>
      <c r="H1338" s="2">
        <v>0</v>
      </c>
      <c r="I1338" s="1">
        <v>0</v>
      </c>
      <c r="J1338" s="1">
        <v>0</v>
      </c>
      <c r="K1338" s="127">
        <f t="shared" si="370"/>
        <v>0</v>
      </c>
      <c r="L1338" s="127">
        <f t="shared" si="374"/>
        <v>0</v>
      </c>
      <c r="M1338" s="127">
        <f t="shared" si="371"/>
        <v>0</v>
      </c>
      <c r="N1338" s="127">
        <f t="shared" si="375"/>
        <v>0</v>
      </c>
      <c r="O1338" s="127">
        <f t="shared" si="376"/>
        <v>0</v>
      </c>
      <c r="P1338" s="127">
        <f t="shared" si="377"/>
        <v>0</v>
      </c>
      <c r="Q1338" s="127">
        <f t="shared" si="378"/>
        <v>0</v>
      </c>
      <c r="R1338" s="1">
        <v>0</v>
      </c>
      <c r="S1338" s="127">
        <f t="shared" si="379"/>
        <v>0</v>
      </c>
      <c r="T1338" s="127">
        <f t="shared" si="372"/>
        <v>0</v>
      </c>
      <c r="U1338" s="127">
        <f t="shared" si="380"/>
        <v>0</v>
      </c>
      <c r="W1338" s="127">
        <f t="shared" si="381"/>
        <v>0</v>
      </c>
      <c r="X1338" s="125">
        <f t="shared" si="386"/>
        <v>0</v>
      </c>
      <c r="Y1338" s="125" t="str">
        <f t="shared" si="373"/>
        <v>ok</v>
      </c>
      <c r="Z1338" s="125" t="str">
        <f t="shared" si="382"/>
        <v>ok</v>
      </c>
      <c r="AA1338" s="125" t="str">
        <f t="shared" si="383"/>
        <v>ok</v>
      </c>
      <c r="AB1338" s="125" t="str">
        <f t="shared" si="384"/>
        <v>ok</v>
      </c>
      <c r="AC1338" s="125" t="str">
        <f t="shared" si="385"/>
        <v>ok</v>
      </c>
    </row>
    <row r="1339" spans="1:29" x14ac:dyDescent="0.2">
      <c r="A1339" s="132">
        <f t="shared" si="387"/>
        <v>1331</v>
      </c>
      <c r="B1339" s="6"/>
      <c r="C1339" s="3"/>
      <c r="D1339" s="3"/>
      <c r="E1339" s="3"/>
      <c r="F1339" s="5"/>
      <c r="G1339" s="5"/>
      <c r="H1339" s="2">
        <v>0</v>
      </c>
      <c r="I1339" s="1">
        <v>0</v>
      </c>
      <c r="J1339" s="1">
        <v>0</v>
      </c>
      <c r="K1339" s="127">
        <f t="shared" si="370"/>
        <v>0</v>
      </c>
      <c r="L1339" s="127">
        <f t="shared" si="374"/>
        <v>0</v>
      </c>
      <c r="M1339" s="127">
        <f t="shared" si="371"/>
        <v>0</v>
      </c>
      <c r="N1339" s="127">
        <f t="shared" si="375"/>
        <v>0</v>
      </c>
      <c r="O1339" s="127">
        <f t="shared" si="376"/>
        <v>0</v>
      </c>
      <c r="P1339" s="127">
        <f t="shared" si="377"/>
        <v>0</v>
      </c>
      <c r="Q1339" s="127">
        <f t="shared" si="378"/>
        <v>0</v>
      </c>
      <c r="R1339" s="1">
        <v>0</v>
      </c>
      <c r="S1339" s="127">
        <f t="shared" si="379"/>
        <v>0</v>
      </c>
      <c r="T1339" s="127">
        <f t="shared" si="372"/>
        <v>0</v>
      </c>
      <c r="U1339" s="127">
        <f t="shared" si="380"/>
        <v>0</v>
      </c>
      <c r="W1339" s="127">
        <f t="shared" si="381"/>
        <v>0</v>
      </c>
      <c r="X1339" s="125">
        <f t="shared" si="386"/>
        <v>0</v>
      </c>
      <c r="Y1339" s="125" t="str">
        <f t="shared" si="373"/>
        <v>ok</v>
      </c>
      <c r="Z1339" s="125" t="str">
        <f t="shared" si="382"/>
        <v>ok</v>
      </c>
      <c r="AA1339" s="125" t="str">
        <f t="shared" si="383"/>
        <v>ok</v>
      </c>
      <c r="AB1339" s="125" t="str">
        <f t="shared" si="384"/>
        <v>ok</v>
      </c>
      <c r="AC1339" s="125" t="str">
        <f t="shared" si="385"/>
        <v>ok</v>
      </c>
    </row>
    <row r="1340" spans="1:29" x14ac:dyDescent="0.2">
      <c r="A1340" s="132">
        <f t="shared" si="387"/>
        <v>1332</v>
      </c>
      <c r="B1340" s="6"/>
      <c r="C1340" s="3"/>
      <c r="D1340" s="3"/>
      <c r="E1340" s="3"/>
      <c r="F1340" s="5"/>
      <c r="G1340" s="5"/>
      <c r="H1340" s="2">
        <v>0</v>
      </c>
      <c r="I1340" s="1">
        <v>0</v>
      </c>
      <c r="J1340" s="1">
        <v>0</v>
      </c>
      <c r="K1340" s="127">
        <f t="shared" si="370"/>
        <v>0</v>
      </c>
      <c r="L1340" s="127">
        <f t="shared" si="374"/>
        <v>0</v>
      </c>
      <c r="M1340" s="127">
        <f t="shared" si="371"/>
        <v>0</v>
      </c>
      <c r="N1340" s="127">
        <f t="shared" si="375"/>
        <v>0</v>
      </c>
      <c r="O1340" s="127">
        <f t="shared" si="376"/>
        <v>0</v>
      </c>
      <c r="P1340" s="127">
        <f t="shared" si="377"/>
        <v>0</v>
      </c>
      <c r="Q1340" s="127">
        <f t="shared" si="378"/>
        <v>0</v>
      </c>
      <c r="R1340" s="1">
        <v>0</v>
      </c>
      <c r="S1340" s="127">
        <f t="shared" si="379"/>
        <v>0</v>
      </c>
      <c r="T1340" s="127">
        <f t="shared" si="372"/>
        <v>0</v>
      </c>
      <c r="U1340" s="127">
        <f t="shared" si="380"/>
        <v>0</v>
      </c>
      <c r="W1340" s="127">
        <f t="shared" si="381"/>
        <v>0</v>
      </c>
      <c r="X1340" s="125">
        <f t="shared" si="386"/>
        <v>0</v>
      </c>
      <c r="Y1340" s="125" t="str">
        <f t="shared" si="373"/>
        <v>ok</v>
      </c>
      <c r="Z1340" s="125" t="str">
        <f t="shared" si="382"/>
        <v>ok</v>
      </c>
      <c r="AA1340" s="125" t="str">
        <f t="shared" si="383"/>
        <v>ok</v>
      </c>
      <c r="AB1340" s="125" t="str">
        <f t="shared" si="384"/>
        <v>ok</v>
      </c>
      <c r="AC1340" s="125" t="str">
        <f t="shared" si="385"/>
        <v>ok</v>
      </c>
    </row>
    <row r="1341" spans="1:29" x14ac:dyDescent="0.2">
      <c r="A1341" s="132">
        <f t="shared" si="387"/>
        <v>1333</v>
      </c>
      <c r="B1341" s="6"/>
      <c r="C1341" s="3"/>
      <c r="D1341" s="3"/>
      <c r="E1341" s="3"/>
      <c r="F1341" s="5"/>
      <c r="G1341" s="5"/>
      <c r="H1341" s="2">
        <v>0</v>
      </c>
      <c r="I1341" s="1">
        <v>0</v>
      </c>
      <c r="J1341" s="1">
        <v>0</v>
      </c>
      <c r="K1341" s="127">
        <f t="shared" si="370"/>
        <v>0</v>
      </c>
      <c r="L1341" s="127">
        <f t="shared" si="374"/>
        <v>0</v>
      </c>
      <c r="M1341" s="127">
        <f t="shared" si="371"/>
        <v>0</v>
      </c>
      <c r="N1341" s="127">
        <f t="shared" si="375"/>
        <v>0</v>
      </c>
      <c r="O1341" s="127">
        <f t="shared" si="376"/>
        <v>0</v>
      </c>
      <c r="P1341" s="127">
        <f t="shared" si="377"/>
        <v>0</v>
      </c>
      <c r="Q1341" s="127">
        <f t="shared" si="378"/>
        <v>0</v>
      </c>
      <c r="R1341" s="1">
        <v>0</v>
      </c>
      <c r="S1341" s="127">
        <f t="shared" si="379"/>
        <v>0</v>
      </c>
      <c r="T1341" s="127">
        <f t="shared" si="372"/>
        <v>0</v>
      </c>
      <c r="U1341" s="127">
        <f t="shared" si="380"/>
        <v>0</v>
      </c>
      <c r="W1341" s="127">
        <f t="shared" si="381"/>
        <v>0</v>
      </c>
      <c r="X1341" s="125">
        <f t="shared" si="386"/>
        <v>0</v>
      </c>
      <c r="Y1341" s="125" t="str">
        <f t="shared" si="373"/>
        <v>ok</v>
      </c>
      <c r="Z1341" s="125" t="str">
        <f t="shared" si="382"/>
        <v>ok</v>
      </c>
      <c r="AA1341" s="125" t="str">
        <f t="shared" si="383"/>
        <v>ok</v>
      </c>
      <c r="AB1341" s="125" t="str">
        <f t="shared" si="384"/>
        <v>ok</v>
      </c>
      <c r="AC1341" s="125" t="str">
        <f t="shared" si="385"/>
        <v>ok</v>
      </c>
    </row>
    <row r="1342" spans="1:29" x14ac:dyDescent="0.2">
      <c r="A1342" s="132">
        <f t="shared" si="387"/>
        <v>1334</v>
      </c>
      <c r="B1342" s="6"/>
      <c r="C1342" s="3"/>
      <c r="D1342" s="3"/>
      <c r="E1342" s="3"/>
      <c r="F1342" s="5"/>
      <c r="G1342" s="5"/>
      <c r="H1342" s="2">
        <v>0</v>
      </c>
      <c r="I1342" s="1">
        <v>0</v>
      </c>
      <c r="J1342" s="1">
        <v>0</v>
      </c>
      <c r="K1342" s="127">
        <f t="shared" si="370"/>
        <v>0</v>
      </c>
      <c r="L1342" s="127">
        <f t="shared" si="374"/>
        <v>0</v>
      </c>
      <c r="M1342" s="127">
        <f t="shared" si="371"/>
        <v>0</v>
      </c>
      <c r="N1342" s="127">
        <f t="shared" si="375"/>
        <v>0</v>
      </c>
      <c r="O1342" s="127">
        <f t="shared" si="376"/>
        <v>0</v>
      </c>
      <c r="P1342" s="127">
        <f t="shared" si="377"/>
        <v>0</v>
      </c>
      <c r="Q1342" s="127">
        <f t="shared" si="378"/>
        <v>0</v>
      </c>
      <c r="R1342" s="1">
        <v>0</v>
      </c>
      <c r="S1342" s="127">
        <f t="shared" si="379"/>
        <v>0</v>
      </c>
      <c r="T1342" s="127">
        <f t="shared" si="372"/>
        <v>0</v>
      </c>
      <c r="U1342" s="127">
        <f t="shared" si="380"/>
        <v>0</v>
      </c>
      <c r="W1342" s="127">
        <f t="shared" si="381"/>
        <v>0</v>
      </c>
      <c r="X1342" s="125">
        <f t="shared" si="386"/>
        <v>0</v>
      </c>
      <c r="Y1342" s="125" t="str">
        <f t="shared" si="373"/>
        <v>ok</v>
      </c>
      <c r="Z1342" s="125" t="str">
        <f t="shared" si="382"/>
        <v>ok</v>
      </c>
      <c r="AA1342" s="125" t="str">
        <f t="shared" si="383"/>
        <v>ok</v>
      </c>
      <c r="AB1342" s="125" t="str">
        <f t="shared" si="384"/>
        <v>ok</v>
      </c>
      <c r="AC1342" s="125" t="str">
        <f t="shared" si="385"/>
        <v>ok</v>
      </c>
    </row>
    <row r="1343" spans="1:29" x14ac:dyDescent="0.2">
      <c r="A1343" s="132">
        <f t="shared" si="387"/>
        <v>1335</v>
      </c>
      <c r="B1343" s="6"/>
      <c r="C1343" s="3"/>
      <c r="D1343" s="3"/>
      <c r="E1343" s="3"/>
      <c r="F1343" s="5"/>
      <c r="G1343" s="5"/>
      <c r="H1343" s="2">
        <v>0</v>
      </c>
      <c r="I1343" s="1">
        <v>0</v>
      </c>
      <c r="J1343" s="1">
        <v>0</v>
      </c>
      <c r="K1343" s="127">
        <f t="shared" si="370"/>
        <v>0</v>
      </c>
      <c r="L1343" s="127">
        <f t="shared" si="374"/>
        <v>0</v>
      </c>
      <c r="M1343" s="127">
        <f t="shared" si="371"/>
        <v>0</v>
      </c>
      <c r="N1343" s="127">
        <f t="shared" si="375"/>
        <v>0</v>
      </c>
      <c r="O1343" s="127">
        <f t="shared" si="376"/>
        <v>0</v>
      </c>
      <c r="P1343" s="127">
        <f t="shared" si="377"/>
        <v>0</v>
      </c>
      <c r="Q1343" s="127">
        <f t="shared" si="378"/>
        <v>0</v>
      </c>
      <c r="R1343" s="1">
        <v>0</v>
      </c>
      <c r="S1343" s="127">
        <f t="shared" si="379"/>
        <v>0</v>
      </c>
      <c r="T1343" s="127">
        <f t="shared" si="372"/>
        <v>0</v>
      </c>
      <c r="U1343" s="127">
        <f t="shared" si="380"/>
        <v>0</v>
      </c>
      <c r="W1343" s="127">
        <f t="shared" si="381"/>
        <v>0</v>
      </c>
      <c r="X1343" s="125">
        <f t="shared" si="386"/>
        <v>0</v>
      </c>
      <c r="Y1343" s="125" t="str">
        <f t="shared" si="373"/>
        <v>ok</v>
      </c>
      <c r="Z1343" s="125" t="str">
        <f t="shared" si="382"/>
        <v>ok</v>
      </c>
      <c r="AA1343" s="125" t="str">
        <f t="shared" si="383"/>
        <v>ok</v>
      </c>
      <c r="AB1343" s="125" t="str">
        <f t="shared" si="384"/>
        <v>ok</v>
      </c>
      <c r="AC1343" s="125" t="str">
        <f t="shared" si="385"/>
        <v>ok</v>
      </c>
    </row>
    <row r="1344" spans="1:29" x14ac:dyDescent="0.2">
      <c r="A1344" s="132">
        <f t="shared" si="387"/>
        <v>1336</v>
      </c>
      <c r="B1344" s="6"/>
      <c r="C1344" s="3"/>
      <c r="D1344" s="3"/>
      <c r="E1344" s="3"/>
      <c r="F1344" s="5"/>
      <c r="G1344" s="5"/>
      <c r="H1344" s="2">
        <v>0</v>
      </c>
      <c r="I1344" s="1">
        <v>0</v>
      </c>
      <c r="J1344" s="1">
        <v>0</v>
      </c>
      <c r="K1344" s="127">
        <f t="shared" si="370"/>
        <v>0</v>
      </c>
      <c r="L1344" s="127">
        <f t="shared" si="374"/>
        <v>0</v>
      </c>
      <c r="M1344" s="127">
        <f t="shared" si="371"/>
        <v>0</v>
      </c>
      <c r="N1344" s="127">
        <f t="shared" si="375"/>
        <v>0</v>
      </c>
      <c r="O1344" s="127">
        <f t="shared" si="376"/>
        <v>0</v>
      </c>
      <c r="P1344" s="127">
        <f t="shared" si="377"/>
        <v>0</v>
      </c>
      <c r="Q1344" s="127">
        <f t="shared" si="378"/>
        <v>0</v>
      </c>
      <c r="R1344" s="1">
        <v>0</v>
      </c>
      <c r="S1344" s="127">
        <f t="shared" si="379"/>
        <v>0</v>
      </c>
      <c r="T1344" s="127">
        <f t="shared" si="372"/>
        <v>0</v>
      </c>
      <c r="U1344" s="127">
        <f t="shared" si="380"/>
        <v>0</v>
      </c>
      <c r="W1344" s="127">
        <f t="shared" si="381"/>
        <v>0</v>
      </c>
      <c r="X1344" s="125">
        <f t="shared" si="386"/>
        <v>0</v>
      </c>
      <c r="Y1344" s="125" t="str">
        <f t="shared" si="373"/>
        <v>ok</v>
      </c>
      <c r="Z1344" s="125" t="str">
        <f t="shared" si="382"/>
        <v>ok</v>
      </c>
      <c r="AA1344" s="125" t="str">
        <f t="shared" si="383"/>
        <v>ok</v>
      </c>
      <c r="AB1344" s="125" t="str">
        <f t="shared" si="384"/>
        <v>ok</v>
      </c>
      <c r="AC1344" s="125" t="str">
        <f t="shared" si="385"/>
        <v>ok</v>
      </c>
    </row>
    <row r="1345" spans="1:29" x14ac:dyDescent="0.2">
      <c r="A1345" s="132">
        <f t="shared" si="387"/>
        <v>1337</v>
      </c>
      <c r="B1345" s="6"/>
      <c r="C1345" s="3"/>
      <c r="D1345" s="3"/>
      <c r="E1345" s="3"/>
      <c r="F1345" s="5"/>
      <c r="G1345" s="5"/>
      <c r="H1345" s="2">
        <v>0</v>
      </c>
      <c r="I1345" s="1">
        <v>0</v>
      </c>
      <c r="J1345" s="1">
        <v>0</v>
      </c>
      <c r="K1345" s="127">
        <f t="shared" si="370"/>
        <v>0</v>
      </c>
      <c r="L1345" s="127">
        <f t="shared" si="374"/>
        <v>0</v>
      </c>
      <c r="M1345" s="127">
        <f t="shared" si="371"/>
        <v>0</v>
      </c>
      <c r="N1345" s="127">
        <f t="shared" si="375"/>
        <v>0</v>
      </c>
      <c r="O1345" s="127">
        <f t="shared" si="376"/>
        <v>0</v>
      </c>
      <c r="P1345" s="127">
        <f t="shared" si="377"/>
        <v>0</v>
      </c>
      <c r="Q1345" s="127">
        <f t="shared" si="378"/>
        <v>0</v>
      </c>
      <c r="R1345" s="1">
        <v>0</v>
      </c>
      <c r="S1345" s="127">
        <f t="shared" si="379"/>
        <v>0</v>
      </c>
      <c r="T1345" s="127">
        <f t="shared" si="372"/>
        <v>0</v>
      </c>
      <c r="U1345" s="127">
        <f t="shared" si="380"/>
        <v>0</v>
      </c>
      <c r="W1345" s="127">
        <f t="shared" si="381"/>
        <v>0</v>
      </c>
      <c r="X1345" s="125">
        <f t="shared" si="386"/>
        <v>0</v>
      </c>
      <c r="Y1345" s="125" t="str">
        <f t="shared" si="373"/>
        <v>ok</v>
      </c>
      <c r="Z1345" s="125" t="str">
        <f t="shared" si="382"/>
        <v>ok</v>
      </c>
      <c r="AA1345" s="125" t="str">
        <f t="shared" si="383"/>
        <v>ok</v>
      </c>
      <c r="AB1345" s="125" t="str">
        <f t="shared" si="384"/>
        <v>ok</v>
      </c>
      <c r="AC1345" s="125" t="str">
        <f t="shared" si="385"/>
        <v>ok</v>
      </c>
    </row>
    <row r="1346" spans="1:29" x14ac:dyDescent="0.2">
      <c r="A1346" s="132">
        <f t="shared" si="387"/>
        <v>1338</v>
      </c>
      <c r="B1346" s="6"/>
      <c r="C1346" s="3"/>
      <c r="D1346" s="3"/>
      <c r="E1346" s="3"/>
      <c r="F1346" s="5"/>
      <c r="G1346" s="5"/>
      <c r="H1346" s="2">
        <v>0</v>
      </c>
      <c r="I1346" s="1">
        <v>0</v>
      </c>
      <c r="J1346" s="1">
        <v>0</v>
      </c>
      <c r="K1346" s="127">
        <f t="shared" si="370"/>
        <v>0</v>
      </c>
      <c r="L1346" s="127">
        <f t="shared" si="374"/>
        <v>0</v>
      </c>
      <c r="M1346" s="127">
        <f t="shared" si="371"/>
        <v>0</v>
      </c>
      <c r="N1346" s="127">
        <f t="shared" si="375"/>
        <v>0</v>
      </c>
      <c r="O1346" s="127">
        <f t="shared" si="376"/>
        <v>0</v>
      </c>
      <c r="P1346" s="127">
        <f t="shared" si="377"/>
        <v>0</v>
      </c>
      <c r="Q1346" s="127">
        <f t="shared" si="378"/>
        <v>0</v>
      </c>
      <c r="R1346" s="1">
        <v>0</v>
      </c>
      <c r="S1346" s="127">
        <f t="shared" si="379"/>
        <v>0</v>
      </c>
      <c r="T1346" s="127">
        <f t="shared" si="372"/>
        <v>0</v>
      </c>
      <c r="U1346" s="127">
        <f t="shared" si="380"/>
        <v>0</v>
      </c>
      <c r="W1346" s="127">
        <f t="shared" si="381"/>
        <v>0</v>
      </c>
      <c r="X1346" s="125">
        <f t="shared" si="386"/>
        <v>0</v>
      </c>
      <c r="Y1346" s="125" t="str">
        <f t="shared" si="373"/>
        <v>ok</v>
      </c>
      <c r="Z1346" s="125" t="str">
        <f t="shared" si="382"/>
        <v>ok</v>
      </c>
      <c r="AA1346" s="125" t="str">
        <f t="shared" si="383"/>
        <v>ok</v>
      </c>
      <c r="AB1346" s="125" t="str">
        <f t="shared" si="384"/>
        <v>ok</v>
      </c>
      <c r="AC1346" s="125" t="str">
        <f t="shared" si="385"/>
        <v>ok</v>
      </c>
    </row>
    <row r="1347" spans="1:29" x14ac:dyDescent="0.2">
      <c r="A1347" s="132">
        <f t="shared" si="387"/>
        <v>1339</v>
      </c>
      <c r="B1347" s="6"/>
      <c r="C1347" s="3"/>
      <c r="D1347" s="3"/>
      <c r="E1347" s="3"/>
      <c r="F1347" s="5"/>
      <c r="G1347" s="5"/>
      <c r="H1347" s="2">
        <v>0</v>
      </c>
      <c r="I1347" s="1">
        <v>0</v>
      </c>
      <c r="J1347" s="1">
        <v>0</v>
      </c>
      <c r="K1347" s="127">
        <f t="shared" si="370"/>
        <v>0</v>
      </c>
      <c r="L1347" s="127">
        <f t="shared" si="374"/>
        <v>0</v>
      </c>
      <c r="M1347" s="127">
        <f t="shared" si="371"/>
        <v>0</v>
      </c>
      <c r="N1347" s="127">
        <f t="shared" si="375"/>
        <v>0</v>
      </c>
      <c r="O1347" s="127">
        <f t="shared" si="376"/>
        <v>0</v>
      </c>
      <c r="P1347" s="127">
        <f t="shared" si="377"/>
        <v>0</v>
      </c>
      <c r="Q1347" s="127">
        <f t="shared" si="378"/>
        <v>0</v>
      </c>
      <c r="R1347" s="1">
        <v>0</v>
      </c>
      <c r="S1347" s="127">
        <f t="shared" si="379"/>
        <v>0</v>
      </c>
      <c r="T1347" s="127">
        <f t="shared" si="372"/>
        <v>0</v>
      </c>
      <c r="U1347" s="127">
        <f t="shared" si="380"/>
        <v>0</v>
      </c>
      <c r="W1347" s="127">
        <f t="shared" si="381"/>
        <v>0</v>
      </c>
      <c r="X1347" s="125">
        <f t="shared" si="386"/>
        <v>0</v>
      </c>
      <c r="Y1347" s="125" t="str">
        <f t="shared" si="373"/>
        <v>ok</v>
      </c>
      <c r="Z1347" s="125" t="str">
        <f t="shared" si="382"/>
        <v>ok</v>
      </c>
      <c r="AA1347" s="125" t="str">
        <f t="shared" si="383"/>
        <v>ok</v>
      </c>
      <c r="AB1347" s="125" t="str">
        <f t="shared" si="384"/>
        <v>ok</v>
      </c>
      <c r="AC1347" s="125" t="str">
        <f t="shared" si="385"/>
        <v>ok</v>
      </c>
    </row>
    <row r="1348" spans="1:29" x14ac:dyDescent="0.2">
      <c r="A1348" s="132">
        <f t="shared" si="387"/>
        <v>1340</v>
      </c>
      <c r="B1348" s="6"/>
      <c r="C1348" s="3"/>
      <c r="D1348" s="3"/>
      <c r="E1348" s="3"/>
      <c r="F1348" s="5"/>
      <c r="G1348" s="5"/>
      <c r="H1348" s="2">
        <v>0</v>
      </c>
      <c r="I1348" s="1">
        <v>0</v>
      </c>
      <c r="J1348" s="1">
        <v>0</v>
      </c>
      <c r="K1348" s="127">
        <f t="shared" si="370"/>
        <v>0</v>
      </c>
      <c r="L1348" s="127">
        <f t="shared" si="374"/>
        <v>0</v>
      </c>
      <c r="M1348" s="127">
        <f t="shared" si="371"/>
        <v>0</v>
      </c>
      <c r="N1348" s="127">
        <f t="shared" si="375"/>
        <v>0</v>
      </c>
      <c r="O1348" s="127">
        <f t="shared" si="376"/>
        <v>0</v>
      </c>
      <c r="P1348" s="127">
        <f t="shared" si="377"/>
        <v>0</v>
      </c>
      <c r="Q1348" s="127">
        <f t="shared" si="378"/>
        <v>0</v>
      </c>
      <c r="R1348" s="1">
        <v>0</v>
      </c>
      <c r="S1348" s="127">
        <f t="shared" si="379"/>
        <v>0</v>
      </c>
      <c r="T1348" s="127">
        <f t="shared" si="372"/>
        <v>0</v>
      </c>
      <c r="U1348" s="127">
        <f t="shared" si="380"/>
        <v>0</v>
      </c>
      <c r="W1348" s="127">
        <f t="shared" si="381"/>
        <v>0</v>
      </c>
      <c r="X1348" s="125">
        <f t="shared" si="386"/>
        <v>0</v>
      </c>
      <c r="Y1348" s="125" t="str">
        <f t="shared" si="373"/>
        <v>ok</v>
      </c>
      <c r="Z1348" s="125" t="str">
        <f t="shared" si="382"/>
        <v>ok</v>
      </c>
      <c r="AA1348" s="125" t="str">
        <f t="shared" si="383"/>
        <v>ok</v>
      </c>
      <c r="AB1348" s="125" t="str">
        <f t="shared" si="384"/>
        <v>ok</v>
      </c>
      <c r="AC1348" s="125" t="str">
        <f t="shared" si="385"/>
        <v>ok</v>
      </c>
    </row>
    <row r="1349" spans="1:29" x14ac:dyDescent="0.2">
      <c r="A1349" s="132">
        <f t="shared" si="387"/>
        <v>1341</v>
      </c>
      <c r="B1349" s="6"/>
      <c r="C1349" s="3"/>
      <c r="D1349" s="3"/>
      <c r="E1349" s="3"/>
      <c r="F1349" s="5"/>
      <c r="G1349" s="5"/>
      <c r="H1349" s="2">
        <v>0</v>
      </c>
      <c r="I1349" s="1">
        <v>0</v>
      </c>
      <c r="J1349" s="1">
        <v>0</v>
      </c>
      <c r="K1349" s="127">
        <f t="shared" si="370"/>
        <v>0</v>
      </c>
      <c r="L1349" s="127">
        <f t="shared" si="374"/>
        <v>0</v>
      </c>
      <c r="M1349" s="127">
        <f t="shared" si="371"/>
        <v>0</v>
      </c>
      <c r="N1349" s="127">
        <f t="shared" si="375"/>
        <v>0</v>
      </c>
      <c r="O1349" s="127">
        <f t="shared" si="376"/>
        <v>0</v>
      </c>
      <c r="P1349" s="127">
        <f t="shared" si="377"/>
        <v>0</v>
      </c>
      <c r="Q1349" s="127">
        <f t="shared" si="378"/>
        <v>0</v>
      </c>
      <c r="R1349" s="1">
        <v>0</v>
      </c>
      <c r="S1349" s="127">
        <f t="shared" si="379"/>
        <v>0</v>
      </c>
      <c r="T1349" s="127">
        <f t="shared" si="372"/>
        <v>0</v>
      </c>
      <c r="U1349" s="127">
        <f t="shared" si="380"/>
        <v>0</v>
      </c>
      <c r="W1349" s="127">
        <f t="shared" si="381"/>
        <v>0</v>
      </c>
      <c r="X1349" s="125">
        <f t="shared" si="386"/>
        <v>0</v>
      </c>
      <c r="Y1349" s="125" t="str">
        <f t="shared" si="373"/>
        <v>ok</v>
      </c>
      <c r="Z1349" s="125" t="str">
        <f t="shared" si="382"/>
        <v>ok</v>
      </c>
      <c r="AA1349" s="125" t="str">
        <f t="shared" si="383"/>
        <v>ok</v>
      </c>
      <c r="AB1349" s="125" t="str">
        <f t="shared" si="384"/>
        <v>ok</v>
      </c>
      <c r="AC1349" s="125" t="str">
        <f t="shared" si="385"/>
        <v>ok</v>
      </c>
    </row>
    <row r="1350" spans="1:29" x14ac:dyDescent="0.2">
      <c r="A1350" s="132">
        <f t="shared" si="387"/>
        <v>1342</v>
      </c>
      <c r="B1350" s="6"/>
      <c r="C1350" s="3"/>
      <c r="D1350" s="3"/>
      <c r="E1350" s="3"/>
      <c r="F1350" s="5"/>
      <c r="G1350" s="5"/>
      <c r="H1350" s="2">
        <v>0</v>
      </c>
      <c r="I1350" s="1">
        <v>0</v>
      </c>
      <c r="J1350" s="1">
        <v>0</v>
      </c>
      <c r="K1350" s="127">
        <f t="shared" si="370"/>
        <v>0</v>
      </c>
      <c r="L1350" s="127">
        <f t="shared" si="374"/>
        <v>0</v>
      </c>
      <c r="M1350" s="127">
        <f t="shared" si="371"/>
        <v>0</v>
      </c>
      <c r="N1350" s="127">
        <f t="shared" si="375"/>
        <v>0</v>
      </c>
      <c r="O1350" s="127">
        <f t="shared" si="376"/>
        <v>0</v>
      </c>
      <c r="P1350" s="127">
        <f t="shared" si="377"/>
        <v>0</v>
      </c>
      <c r="Q1350" s="127">
        <f t="shared" si="378"/>
        <v>0</v>
      </c>
      <c r="R1350" s="1">
        <v>0</v>
      </c>
      <c r="S1350" s="127">
        <f t="shared" si="379"/>
        <v>0</v>
      </c>
      <c r="T1350" s="127">
        <f t="shared" si="372"/>
        <v>0</v>
      </c>
      <c r="U1350" s="127">
        <f t="shared" si="380"/>
        <v>0</v>
      </c>
      <c r="W1350" s="127">
        <f t="shared" si="381"/>
        <v>0</v>
      </c>
      <c r="X1350" s="125">
        <f t="shared" si="386"/>
        <v>0</v>
      </c>
      <c r="Y1350" s="125" t="str">
        <f t="shared" si="373"/>
        <v>ok</v>
      </c>
      <c r="Z1350" s="125" t="str">
        <f t="shared" si="382"/>
        <v>ok</v>
      </c>
      <c r="AA1350" s="125" t="str">
        <f t="shared" si="383"/>
        <v>ok</v>
      </c>
      <c r="AB1350" s="125" t="str">
        <f t="shared" si="384"/>
        <v>ok</v>
      </c>
      <c r="AC1350" s="125" t="str">
        <f t="shared" si="385"/>
        <v>ok</v>
      </c>
    </row>
    <row r="1351" spans="1:29" x14ac:dyDescent="0.2">
      <c r="A1351" s="132">
        <f t="shared" si="387"/>
        <v>1343</v>
      </c>
      <c r="B1351" s="6"/>
      <c r="C1351" s="3"/>
      <c r="D1351" s="3"/>
      <c r="E1351" s="3"/>
      <c r="F1351" s="5"/>
      <c r="G1351" s="5"/>
      <c r="H1351" s="2">
        <v>0</v>
      </c>
      <c r="I1351" s="1">
        <v>0</v>
      </c>
      <c r="J1351" s="1">
        <v>0</v>
      </c>
      <c r="K1351" s="127">
        <f t="shared" si="370"/>
        <v>0</v>
      </c>
      <c r="L1351" s="127">
        <f t="shared" si="374"/>
        <v>0</v>
      </c>
      <c r="M1351" s="127">
        <f t="shared" si="371"/>
        <v>0</v>
      </c>
      <c r="N1351" s="127">
        <f t="shared" si="375"/>
        <v>0</v>
      </c>
      <c r="O1351" s="127">
        <f t="shared" si="376"/>
        <v>0</v>
      </c>
      <c r="P1351" s="127">
        <f t="shared" si="377"/>
        <v>0</v>
      </c>
      <c r="Q1351" s="127">
        <f t="shared" si="378"/>
        <v>0</v>
      </c>
      <c r="R1351" s="1">
        <v>0</v>
      </c>
      <c r="S1351" s="127">
        <f t="shared" si="379"/>
        <v>0</v>
      </c>
      <c r="T1351" s="127">
        <f t="shared" si="372"/>
        <v>0</v>
      </c>
      <c r="U1351" s="127">
        <f t="shared" si="380"/>
        <v>0</v>
      </c>
      <c r="W1351" s="127">
        <f t="shared" si="381"/>
        <v>0</v>
      </c>
      <c r="X1351" s="125">
        <f t="shared" si="386"/>
        <v>0</v>
      </c>
      <c r="Y1351" s="125" t="str">
        <f t="shared" si="373"/>
        <v>ok</v>
      </c>
      <c r="Z1351" s="125" t="str">
        <f t="shared" si="382"/>
        <v>ok</v>
      </c>
      <c r="AA1351" s="125" t="str">
        <f t="shared" si="383"/>
        <v>ok</v>
      </c>
      <c r="AB1351" s="125" t="str">
        <f t="shared" si="384"/>
        <v>ok</v>
      </c>
      <c r="AC1351" s="125" t="str">
        <f t="shared" si="385"/>
        <v>ok</v>
      </c>
    </row>
    <row r="1352" spans="1:29" x14ac:dyDescent="0.2">
      <c r="A1352" s="132">
        <f t="shared" si="387"/>
        <v>1344</v>
      </c>
      <c r="B1352" s="6"/>
      <c r="C1352" s="3"/>
      <c r="D1352" s="3"/>
      <c r="E1352" s="3"/>
      <c r="F1352" s="5"/>
      <c r="G1352" s="5"/>
      <c r="H1352" s="2">
        <v>0</v>
      </c>
      <c r="I1352" s="1">
        <v>0</v>
      </c>
      <c r="J1352" s="1">
        <v>0</v>
      </c>
      <c r="K1352" s="127">
        <f t="shared" si="370"/>
        <v>0</v>
      </c>
      <c r="L1352" s="127">
        <f t="shared" si="374"/>
        <v>0</v>
      </c>
      <c r="M1352" s="127">
        <f t="shared" si="371"/>
        <v>0</v>
      </c>
      <c r="N1352" s="127">
        <f t="shared" si="375"/>
        <v>0</v>
      </c>
      <c r="O1352" s="127">
        <f t="shared" si="376"/>
        <v>0</v>
      </c>
      <c r="P1352" s="127">
        <f t="shared" si="377"/>
        <v>0</v>
      </c>
      <c r="Q1352" s="127">
        <f t="shared" si="378"/>
        <v>0</v>
      </c>
      <c r="R1352" s="1">
        <v>0</v>
      </c>
      <c r="S1352" s="127">
        <f t="shared" si="379"/>
        <v>0</v>
      </c>
      <c r="T1352" s="127">
        <f t="shared" si="372"/>
        <v>0</v>
      </c>
      <c r="U1352" s="127">
        <f t="shared" si="380"/>
        <v>0</v>
      </c>
      <c r="W1352" s="127">
        <f t="shared" si="381"/>
        <v>0</v>
      </c>
      <c r="X1352" s="125">
        <f t="shared" si="386"/>
        <v>0</v>
      </c>
      <c r="Y1352" s="125" t="str">
        <f t="shared" si="373"/>
        <v>ok</v>
      </c>
      <c r="Z1352" s="125" t="str">
        <f t="shared" si="382"/>
        <v>ok</v>
      </c>
      <c r="AA1352" s="125" t="str">
        <f t="shared" si="383"/>
        <v>ok</v>
      </c>
      <c r="AB1352" s="125" t="str">
        <f t="shared" si="384"/>
        <v>ok</v>
      </c>
      <c r="AC1352" s="125" t="str">
        <f t="shared" si="385"/>
        <v>ok</v>
      </c>
    </row>
    <row r="1353" spans="1:29" x14ac:dyDescent="0.2">
      <c r="A1353" s="132">
        <f t="shared" si="387"/>
        <v>1345</v>
      </c>
      <c r="B1353" s="6"/>
      <c r="C1353" s="3"/>
      <c r="D1353" s="3"/>
      <c r="E1353" s="3"/>
      <c r="F1353" s="5"/>
      <c r="G1353" s="5"/>
      <c r="H1353" s="2">
        <v>0</v>
      </c>
      <c r="I1353" s="1">
        <v>0</v>
      </c>
      <c r="J1353" s="1">
        <v>0</v>
      </c>
      <c r="K1353" s="127">
        <f t="shared" ref="K1353:K1416" si="388">+H1353*I1353*$K$6</f>
        <v>0</v>
      </c>
      <c r="L1353" s="127">
        <f t="shared" si="374"/>
        <v>0</v>
      </c>
      <c r="M1353" s="127">
        <f t="shared" ref="M1353:M1416" si="389">+H1353*J1353*$M$6</f>
        <v>0</v>
      </c>
      <c r="N1353" s="127">
        <f t="shared" si="375"/>
        <v>0</v>
      </c>
      <c r="O1353" s="127">
        <f t="shared" si="376"/>
        <v>0</v>
      </c>
      <c r="P1353" s="127">
        <f t="shared" si="377"/>
        <v>0</v>
      </c>
      <c r="Q1353" s="127">
        <f t="shared" si="378"/>
        <v>0</v>
      </c>
      <c r="R1353" s="1">
        <v>0</v>
      </c>
      <c r="S1353" s="127">
        <f t="shared" si="379"/>
        <v>0</v>
      </c>
      <c r="T1353" s="127">
        <f t="shared" ref="T1353:T1416" si="390">K1353-N1353-P1353+R1353</f>
        <v>0</v>
      </c>
      <c r="U1353" s="127">
        <f t="shared" si="380"/>
        <v>0</v>
      </c>
      <c r="W1353" s="127">
        <f t="shared" si="381"/>
        <v>0</v>
      </c>
      <c r="X1353" s="125">
        <f t="shared" si="386"/>
        <v>0</v>
      </c>
      <c r="Y1353" s="125" t="str">
        <f t="shared" ref="Y1353:Y1416" si="391">IF(X1353&gt;=H1353,"ok","too many days")</f>
        <v>ok</v>
      </c>
      <c r="Z1353" s="125" t="str">
        <f t="shared" si="382"/>
        <v>ok</v>
      </c>
      <c r="AA1353" s="125" t="str">
        <f t="shared" si="383"/>
        <v>ok</v>
      </c>
      <c r="AB1353" s="125" t="str">
        <f t="shared" si="384"/>
        <v>ok</v>
      </c>
      <c r="AC1353" s="125" t="str">
        <f t="shared" si="385"/>
        <v>ok</v>
      </c>
    </row>
    <row r="1354" spans="1:29" x14ac:dyDescent="0.2">
      <c r="A1354" s="132">
        <f t="shared" si="387"/>
        <v>1346</v>
      </c>
      <c r="B1354" s="6"/>
      <c r="C1354" s="3"/>
      <c r="D1354" s="3"/>
      <c r="E1354" s="3"/>
      <c r="F1354" s="5"/>
      <c r="G1354" s="5"/>
      <c r="H1354" s="2">
        <v>0</v>
      </c>
      <c r="I1354" s="1">
        <v>0</v>
      </c>
      <c r="J1354" s="1">
        <v>0</v>
      </c>
      <c r="K1354" s="127">
        <f t="shared" si="388"/>
        <v>0</v>
      </c>
      <c r="L1354" s="127">
        <f t="shared" ref="L1354:L1417" si="392">+H1354*I1354*$L$6</f>
        <v>0</v>
      </c>
      <c r="M1354" s="127">
        <f t="shared" si="389"/>
        <v>0</v>
      </c>
      <c r="N1354" s="127">
        <f t="shared" ref="N1354:N1417" si="393">$N$6*H1354*I1354</f>
        <v>0</v>
      </c>
      <c r="O1354" s="127">
        <f t="shared" ref="O1354:O1417" si="394">$O$6*H1354*J1354</f>
        <v>0</v>
      </c>
      <c r="P1354" s="127">
        <f t="shared" ref="P1354:P1417" si="395">IF(F1354=1,+$H1354*$P$6*I1354,0)</f>
        <v>0</v>
      </c>
      <c r="Q1354" s="127">
        <f t="shared" ref="Q1354:Q1417" si="396">IF(F1354=1,+$H1354*$Q$6*J1354,0)</f>
        <v>0</v>
      </c>
      <c r="R1354" s="1">
        <v>0</v>
      </c>
      <c r="S1354" s="127">
        <f t="shared" ref="S1354:S1417" si="397">+K1354+L1354+M1354-N1354-O1354-P1354-Q1354+R1354</f>
        <v>0</v>
      </c>
      <c r="T1354" s="127">
        <f t="shared" si="390"/>
        <v>0</v>
      </c>
      <c r="U1354" s="127">
        <f t="shared" ref="U1354:U1417" si="398">L1354+M1354-O1354-Q1354</f>
        <v>0</v>
      </c>
      <c r="W1354" s="127">
        <f t="shared" ref="W1354:W1417" si="399">$W$6*I1354*H1354+R1354</f>
        <v>0</v>
      </c>
      <c r="X1354" s="125">
        <f t="shared" si="386"/>
        <v>0</v>
      </c>
      <c r="Y1354" s="125" t="str">
        <f t="shared" si="391"/>
        <v>ok</v>
      </c>
      <c r="Z1354" s="125" t="str">
        <f t="shared" ref="Z1354:Z1417" si="400">IF((I1354+J1354)&lt;=1,"ok","adjust FTE")</f>
        <v>ok</v>
      </c>
      <c r="AA1354" s="125" t="str">
        <f t="shared" ref="AA1354:AA1417" si="401">IF($H1354=0,"ok",IF(AND((I1354+J1354)&lt;=1,(I1354+J1354)&lt;&gt;0),"ok","adjust FTE"))</f>
        <v>ok</v>
      </c>
      <c r="AB1354" s="125" t="str">
        <f t="shared" ref="AB1354:AB1417" si="402">IF($H1354=0,"ok",IF((F1354+G1354)=1,"ok","adjust count"))</f>
        <v>ok</v>
      </c>
      <c r="AC1354" s="125" t="str">
        <f t="shared" ref="AC1354:AC1417" si="403">IF(AND(Y1354="ok",Z1354="ok",AA1354="ok",AB1354="ok"),"ok","false")</f>
        <v>ok</v>
      </c>
    </row>
    <row r="1355" spans="1:29" x14ac:dyDescent="0.2">
      <c r="A1355" s="132">
        <f t="shared" si="387"/>
        <v>1347</v>
      </c>
      <c r="B1355" s="6"/>
      <c r="C1355" s="3"/>
      <c r="D1355" s="3"/>
      <c r="E1355" s="3"/>
      <c r="F1355" s="5"/>
      <c r="G1355" s="5"/>
      <c r="H1355" s="2">
        <v>0</v>
      </c>
      <c r="I1355" s="1">
        <v>0</v>
      </c>
      <c r="J1355" s="1">
        <v>0</v>
      </c>
      <c r="K1355" s="127">
        <f t="shared" si="388"/>
        <v>0</v>
      </c>
      <c r="L1355" s="127">
        <f t="shared" si="392"/>
        <v>0</v>
      </c>
      <c r="M1355" s="127">
        <f t="shared" si="389"/>
        <v>0</v>
      </c>
      <c r="N1355" s="127">
        <f t="shared" si="393"/>
        <v>0</v>
      </c>
      <c r="O1355" s="127">
        <f t="shared" si="394"/>
        <v>0</v>
      </c>
      <c r="P1355" s="127">
        <f t="shared" si="395"/>
        <v>0</v>
      </c>
      <c r="Q1355" s="127">
        <f t="shared" si="396"/>
        <v>0</v>
      </c>
      <c r="R1355" s="1">
        <v>0</v>
      </c>
      <c r="S1355" s="127">
        <f t="shared" si="397"/>
        <v>0</v>
      </c>
      <c r="T1355" s="127">
        <f t="shared" si="390"/>
        <v>0</v>
      </c>
      <c r="U1355" s="127">
        <f t="shared" si="398"/>
        <v>0</v>
      </c>
      <c r="W1355" s="127">
        <f t="shared" si="399"/>
        <v>0</v>
      </c>
      <c r="X1355" s="125">
        <f t="shared" si="386"/>
        <v>0</v>
      </c>
      <c r="Y1355" s="125" t="str">
        <f t="shared" si="391"/>
        <v>ok</v>
      </c>
      <c r="Z1355" s="125" t="str">
        <f t="shared" si="400"/>
        <v>ok</v>
      </c>
      <c r="AA1355" s="125" t="str">
        <f t="shared" si="401"/>
        <v>ok</v>
      </c>
      <c r="AB1355" s="125" t="str">
        <f t="shared" si="402"/>
        <v>ok</v>
      </c>
      <c r="AC1355" s="125" t="str">
        <f t="shared" si="403"/>
        <v>ok</v>
      </c>
    </row>
    <row r="1356" spans="1:29" x14ac:dyDescent="0.2">
      <c r="A1356" s="132">
        <f t="shared" si="387"/>
        <v>1348</v>
      </c>
      <c r="B1356" s="6"/>
      <c r="C1356" s="3"/>
      <c r="D1356" s="3"/>
      <c r="E1356" s="3"/>
      <c r="F1356" s="5"/>
      <c r="G1356" s="5"/>
      <c r="H1356" s="2">
        <v>0</v>
      </c>
      <c r="I1356" s="1">
        <v>0</v>
      </c>
      <c r="J1356" s="1">
        <v>0</v>
      </c>
      <c r="K1356" s="127">
        <f t="shared" si="388"/>
        <v>0</v>
      </c>
      <c r="L1356" s="127">
        <f t="shared" si="392"/>
        <v>0</v>
      </c>
      <c r="M1356" s="127">
        <f t="shared" si="389"/>
        <v>0</v>
      </c>
      <c r="N1356" s="127">
        <f t="shared" si="393"/>
        <v>0</v>
      </c>
      <c r="O1356" s="127">
        <f t="shared" si="394"/>
        <v>0</v>
      </c>
      <c r="P1356" s="127">
        <f t="shared" si="395"/>
        <v>0</v>
      </c>
      <c r="Q1356" s="127">
        <f t="shared" si="396"/>
        <v>0</v>
      </c>
      <c r="R1356" s="1">
        <v>0</v>
      </c>
      <c r="S1356" s="127">
        <f t="shared" si="397"/>
        <v>0</v>
      </c>
      <c r="T1356" s="127">
        <f t="shared" si="390"/>
        <v>0</v>
      </c>
      <c r="U1356" s="127">
        <f t="shared" si="398"/>
        <v>0</v>
      </c>
      <c r="W1356" s="127">
        <f t="shared" si="399"/>
        <v>0</v>
      </c>
      <c r="X1356" s="125">
        <f t="shared" si="386"/>
        <v>0</v>
      </c>
      <c r="Y1356" s="125" t="str">
        <f t="shared" si="391"/>
        <v>ok</v>
      </c>
      <c r="Z1356" s="125" t="str">
        <f t="shared" si="400"/>
        <v>ok</v>
      </c>
      <c r="AA1356" s="125" t="str">
        <f t="shared" si="401"/>
        <v>ok</v>
      </c>
      <c r="AB1356" s="125" t="str">
        <f t="shared" si="402"/>
        <v>ok</v>
      </c>
      <c r="AC1356" s="125" t="str">
        <f t="shared" si="403"/>
        <v>ok</v>
      </c>
    </row>
    <row r="1357" spans="1:29" x14ac:dyDescent="0.2">
      <c r="A1357" s="132">
        <f t="shared" si="387"/>
        <v>1349</v>
      </c>
      <c r="B1357" s="6"/>
      <c r="C1357" s="3"/>
      <c r="D1357" s="3"/>
      <c r="E1357" s="3"/>
      <c r="F1357" s="5"/>
      <c r="G1357" s="5"/>
      <c r="H1357" s="2">
        <v>0</v>
      </c>
      <c r="I1357" s="1">
        <v>0</v>
      </c>
      <c r="J1357" s="1">
        <v>0</v>
      </c>
      <c r="K1357" s="127">
        <f t="shared" si="388"/>
        <v>0</v>
      </c>
      <c r="L1357" s="127">
        <f t="shared" si="392"/>
        <v>0</v>
      </c>
      <c r="M1357" s="127">
        <f t="shared" si="389"/>
        <v>0</v>
      </c>
      <c r="N1357" s="127">
        <f t="shared" si="393"/>
        <v>0</v>
      </c>
      <c r="O1357" s="127">
        <f t="shared" si="394"/>
        <v>0</v>
      </c>
      <c r="P1357" s="127">
        <f t="shared" si="395"/>
        <v>0</v>
      </c>
      <c r="Q1357" s="127">
        <f t="shared" si="396"/>
        <v>0</v>
      </c>
      <c r="R1357" s="1">
        <v>0</v>
      </c>
      <c r="S1357" s="127">
        <f t="shared" si="397"/>
        <v>0</v>
      </c>
      <c r="T1357" s="127">
        <f t="shared" si="390"/>
        <v>0</v>
      </c>
      <c r="U1357" s="127">
        <f t="shared" si="398"/>
        <v>0</v>
      </c>
      <c r="W1357" s="127">
        <f t="shared" si="399"/>
        <v>0</v>
      </c>
      <c r="X1357" s="125">
        <f t="shared" si="386"/>
        <v>0</v>
      </c>
      <c r="Y1357" s="125" t="str">
        <f t="shared" si="391"/>
        <v>ok</v>
      </c>
      <c r="Z1357" s="125" t="str">
        <f t="shared" si="400"/>
        <v>ok</v>
      </c>
      <c r="AA1357" s="125" t="str">
        <f t="shared" si="401"/>
        <v>ok</v>
      </c>
      <c r="AB1357" s="125" t="str">
        <f t="shared" si="402"/>
        <v>ok</v>
      </c>
      <c r="AC1357" s="125" t="str">
        <f t="shared" si="403"/>
        <v>ok</v>
      </c>
    </row>
    <row r="1358" spans="1:29" x14ac:dyDescent="0.2">
      <c r="A1358" s="132">
        <f t="shared" si="387"/>
        <v>1350</v>
      </c>
      <c r="B1358" s="6"/>
      <c r="C1358" s="3"/>
      <c r="D1358" s="3"/>
      <c r="E1358" s="3"/>
      <c r="F1358" s="5"/>
      <c r="G1358" s="5"/>
      <c r="H1358" s="2">
        <v>0</v>
      </c>
      <c r="I1358" s="1">
        <v>0</v>
      </c>
      <c r="J1358" s="1">
        <v>0</v>
      </c>
      <c r="K1358" s="127">
        <f t="shared" si="388"/>
        <v>0</v>
      </c>
      <c r="L1358" s="127">
        <f t="shared" si="392"/>
        <v>0</v>
      </c>
      <c r="M1358" s="127">
        <f t="shared" si="389"/>
        <v>0</v>
      </c>
      <c r="N1358" s="127">
        <f t="shared" si="393"/>
        <v>0</v>
      </c>
      <c r="O1358" s="127">
        <f t="shared" si="394"/>
        <v>0</v>
      </c>
      <c r="P1358" s="127">
        <f t="shared" si="395"/>
        <v>0</v>
      </c>
      <c r="Q1358" s="127">
        <f t="shared" si="396"/>
        <v>0</v>
      </c>
      <c r="R1358" s="1">
        <v>0</v>
      </c>
      <c r="S1358" s="127">
        <f t="shared" si="397"/>
        <v>0</v>
      </c>
      <c r="T1358" s="127">
        <f t="shared" si="390"/>
        <v>0</v>
      </c>
      <c r="U1358" s="127">
        <f t="shared" si="398"/>
        <v>0</v>
      </c>
      <c r="W1358" s="127">
        <f t="shared" si="399"/>
        <v>0</v>
      </c>
      <c r="X1358" s="125">
        <f t="shared" si="386"/>
        <v>0</v>
      </c>
      <c r="Y1358" s="125" t="str">
        <f t="shared" si="391"/>
        <v>ok</v>
      </c>
      <c r="Z1358" s="125" t="str">
        <f t="shared" si="400"/>
        <v>ok</v>
      </c>
      <c r="AA1358" s="125" t="str">
        <f t="shared" si="401"/>
        <v>ok</v>
      </c>
      <c r="AB1358" s="125" t="str">
        <f t="shared" si="402"/>
        <v>ok</v>
      </c>
      <c r="AC1358" s="125" t="str">
        <f t="shared" si="403"/>
        <v>ok</v>
      </c>
    </row>
    <row r="1359" spans="1:29" x14ac:dyDescent="0.2">
      <c r="A1359" s="132">
        <f t="shared" si="387"/>
        <v>1351</v>
      </c>
      <c r="B1359" s="6"/>
      <c r="C1359" s="3"/>
      <c r="D1359" s="3"/>
      <c r="E1359" s="3"/>
      <c r="F1359" s="5"/>
      <c r="G1359" s="5"/>
      <c r="H1359" s="2">
        <v>0</v>
      </c>
      <c r="I1359" s="1">
        <v>0</v>
      </c>
      <c r="J1359" s="1">
        <v>0</v>
      </c>
      <c r="K1359" s="127">
        <f t="shared" si="388"/>
        <v>0</v>
      </c>
      <c r="L1359" s="127">
        <f t="shared" si="392"/>
        <v>0</v>
      </c>
      <c r="M1359" s="127">
        <f t="shared" si="389"/>
        <v>0</v>
      </c>
      <c r="N1359" s="127">
        <f t="shared" si="393"/>
        <v>0</v>
      </c>
      <c r="O1359" s="127">
        <f t="shared" si="394"/>
        <v>0</v>
      </c>
      <c r="P1359" s="127">
        <f t="shared" si="395"/>
        <v>0</v>
      </c>
      <c r="Q1359" s="127">
        <f t="shared" si="396"/>
        <v>0</v>
      </c>
      <c r="R1359" s="1">
        <v>0</v>
      </c>
      <c r="S1359" s="127">
        <f t="shared" si="397"/>
        <v>0</v>
      </c>
      <c r="T1359" s="127">
        <f t="shared" si="390"/>
        <v>0</v>
      </c>
      <c r="U1359" s="127">
        <f t="shared" si="398"/>
        <v>0</v>
      </c>
      <c r="W1359" s="127">
        <f t="shared" si="399"/>
        <v>0</v>
      </c>
      <c r="X1359" s="125">
        <f t="shared" si="386"/>
        <v>0</v>
      </c>
      <c r="Y1359" s="125" t="str">
        <f t="shared" si="391"/>
        <v>ok</v>
      </c>
      <c r="Z1359" s="125" t="str">
        <f t="shared" si="400"/>
        <v>ok</v>
      </c>
      <c r="AA1359" s="125" t="str">
        <f t="shared" si="401"/>
        <v>ok</v>
      </c>
      <c r="AB1359" s="125" t="str">
        <f t="shared" si="402"/>
        <v>ok</v>
      </c>
      <c r="AC1359" s="125" t="str">
        <f t="shared" si="403"/>
        <v>ok</v>
      </c>
    </row>
    <row r="1360" spans="1:29" x14ac:dyDescent="0.2">
      <c r="A1360" s="132">
        <f t="shared" si="387"/>
        <v>1352</v>
      </c>
      <c r="B1360" s="6"/>
      <c r="C1360" s="3"/>
      <c r="D1360" s="3"/>
      <c r="E1360" s="3"/>
      <c r="F1360" s="5"/>
      <c r="G1360" s="5"/>
      <c r="H1360" s="2">
        <v>0</v>
      </c>
      <c r="I1360" s="1">
        <v>0</v>
      </c>
      <c r="J1360" s="1">
        <v>0</v>
      </c>
      <c r="K1360" s="127">
        <f t="shared" si="388"/>
        <v>0</v>
      </c>
      <c r="L1360" s="127">
        <f t="shared" si="392"/>
        <v>0</v>
      </c>
      <c r="M1360" s="127">
        <f t="shared" si="389"/>
        <v>0</v>
      </c>
      <c r="N1360" s="127">
        <f t="shared" si="393"/>
        <v>0</v>
      </c>
      <c r="O1360" s="127">
        <f t="shared" si="394"/>
        <v>0</v>
      </c>
      <c r="P1360" s="127">
        <f t="shared" si="395"/>
        <v>0</v>
      </c>
      <c r="Q1360" s="127">
        <f t="shared" si="396"/>
        <v>0</v>
      </c>
      <c r="R1360" s="1">
        <v>0</v>
      </c>
      <c r="S1360" s="127">
        <f t="shared" si="397"/>
        <v>0</v>
      </c>
      <c r="T1360" s="127">
        <f t="shared" si="390"/>
        <v>0</v>
      </c>
      <c r="U1360" s="127">
        <f t="shared" si="398"/>
        <v>0</v>
      </c>
      <c r="W1360" s="127">
        <f t="shared" si="399"/>
        <v>0</v>
      </c>
      <c r="X1360" s="125">
        <f t="shared" si="386"/>
        <v>0</v>
      </c>
      <c r="Y1360" s="125" t="str">
        <f t="shared" si="391"/>
        <v>ok</v>
      </c>
      <c r="Z1360" s="125" t="str">
        <f t="shared" si="400"/>
        <v>ok</v>
      </c>
      <c r="AA1360" s="125" t="str">
        <f t="shared" si="401"/>
        <v>ok</v>
      </c>
      <c r="AB1360" s="125" t="str">
        <f t="shared" si="402"/>
        <v>ok</v>
      </c>
      <c r="AC1360" s="125" t="str">
        <f t="shared" si="403"/>
        <v>ok</v>
      </c>
    </row>
    <row r="1361" spans="1:29" x14ac:dyDescent="0.2">
      <c r="A1361" s="132">
        <f t="shared" si="387"/>
        <v>1353</v>
      </c>
      <c r="B1361" s="6"/>
      <c r="C1361" s="3"/>
      <c r="D1361" s="3"/>
      <c r="E1361" s="3"/>
      <c r="F1361" s="5"/>
      <c r="G1361" s="5"/>
      <c r="H1361" s="2">
        <v>0</v>
      </c>
      <c r="I1361" s="1">
        <v>0</v>
      </c>
      <c r="J1361" s="1">
        <v>0</v>
      </c>
      <c r="K1361" s="127">
        <f t="shared" si="388"/>
        <v>0</v>
      </c>
      <c r="L1361" s="127">
        <f t="shared" si="392"/>
        <v>0</v>
      </c>
      <c r="M1361" s="127">
        <f t="shared" si="389"/>
        <v>0</v>
      </c>
      <c r="N1361" s="127">
        <f t="shared" si="393"/>
        <v>0</v>
      </c>
      <c r="O1361" s="127">
        <f t="shared" si="394"/>
        <v>0</v>
      </c>
      <c r="P1361" s="127">
        <f t="shared" si="395"/>
        <v>0</v>
      </c>
      <c r="Q1361" s="127">
        <f t="shared" si="396"/>
        <v>0</v>
      </c>
      <c r="R1361" s="1">
        <v>0</v>
      </c>
      <c r="S1361" s="127">
        <f t="shared" si="397"/>
        <v>0</v>
      </c>
      <c r="T1361" s="127">
        <f t="shared" si="390"/>
        <v>0</v>
      </c>
      <c r="U1361" s="127">
        <f t="shared" si="398"/>
        <v>0</v>
      </c>
      <c r="W1361" s="127">
        <f t="shared" si="399"/>
        <v>0</v>
      </c>
      <c r="X1361" s="125">
        <f t="shared" si="386"/>
        <v>0</v>
      </c>
      <c r="Y1361" s="125" t="str">
        <f t="shared" si="391"/>
        <v>ok</v>
      </c>
      <c r="Z1361" s="125" t="str">
        <f t="shared" si="400"/>
        <v>ok</v>
      </c>
      <c r="AA1361" s="125" t="str">
        <f t="shared" si="401"/>
        <v>ok</v>
      </c>
      <c r="AB1361" s="125" t="str">
        <f t="shared" si="402"/>
        <v>ok</v>
      </c>
      <c r="AC1361" s="125" t="str">
        <f t="shared" si="403"/>
        <v>ok</v>
      </c>
    </row>
    <row r="1362" spans="1:29" x14ac:dyDescent="0.2">
      <c r="A1362" s="132">
        <f t="shared" si="387"/>
        <v>1354</v>
      </c>
      <c r="B1362" s="6"/>
      <c r="C1362" s="3"/>
      <c r="D1362" s="3"/>
      <c r="E1362" s="3"/>
      <c r="F1362" s="5"/>
      <c r="G1362" s="5"/>
      <c r="H1362" s="2">
        <v>0</v>
      </c>
      <c r="I1362" s="1">
        <v>0</v>
      </c>
      <c r="J1362" s="1">
        <v>0</v>
      </c>
      <c r="K1362" s="127">
        <f t="shared" si="388"/>
        <v>0</v>
      </c>
      <c r="L1362" s="127">
        <f t="shared" si="392"/>
        <v>0</v>
      </c>
      <c r="M1362" s="127">
        <f t="shared" si="389"/>
        <v>0</v>
      </c>
      <c r="N1362" s="127">
        <f t="shared" si="393"/>
        <v>0</v>
      </c>
      <c r="O1362" s="127">
        <f t="shared" si="394"/>
        <v>0</v>
      </c>
      <c r="P1362" s="127">
        <f t="shared" si="395"/>
        <v>0</v>
      </c>
      <c r="Q1362" s="127">
        <f t="shared" si="396"/>
        <v>0</v>
      </c>
      <c r="R1362" s="1">
        <v>0</v>
      </c>
      <c r="S1362" s="127">
        <f t="shared" si="397"/>
        <v>0</v>
      </c>
      <c r="T1362" s="127">
        <f t="shared" si="390"/>
        <v>0</v>
      </c>
      <c r="U1362" s="127">
        <f t="shared" si="398"/>
        <v>0</v>
      </c>
      <c r="W1362" s="127">
        <f t="shared" si="399"/>
        <v>0</v>
      </c>
      <c r="X1362" s="125">
        <f t="shared" si="386"/>
        <v>0</v>
      </c>
      <c r="Y1362" s="125" t="str">
        <f t="shared" si="391"/>
        <v>ok</v>
      </c>
      <c r="Z1362" s="125" t="str">
        <f t="shared" si="400"/>
        <v>ok</v>
      </c>
      <c r="AA1362" s="125" t="str">
        <f t="shared" si="401"/>
        <v>ok</v>
      </c>
      <c r="AB1362" s="125" t="str">
        <f t="shared" si="402"/>
        <v>ok</v>
      </c>
      <c r="AC1362" s="125" t="str">
        <f t="shared" si="403"/>
        <v>ok</v>
      </c>
    </row>
    <row r="1363" spans="1:29" x14ac:dyDescent="0.2">
      <c r="A1363" s="132">
        <f t="shared" si="387"/>
        <v>1355</v>
      </c>
      <c r="B1363" s="6"/>
      <c r="C1363" s="3"/>
      <c r="D1363" s="3"/>
      <c r="E1363" s="3"/>
      <c r="F1363" s="5"/>
      <c r="G1363" s="5"/>
      <c r="H1363" s="2">
        <v>0</v>
      </c>
      <c r="I1363" s="1">
        <v>0</v>
      </c>
      <c r="J1363" s="1">
        <v>0</v>
      </c>
      <c r="K1363" s="127">
        <f t="shared" si="388"/>
        <v>0</v>
      </c>
      <c r="L1363" s="127">
        <f t="shared" si="392"/>
        <v>0</v>
      </c>
      <c r="M1363" s="127">
        <f t="shared" si="389"/>
        <v>0</v>
      </c>
      <c r="N1363" s="127">
        <f t="shared" si="393"/>
        <v>0</v>
      </c>
      <c r="O1363" s="127">
        <f t="shared" si="394"/>
        <v>0</v>
      </c>
      <c r="P1363" s="127">
        <f t="shared" si="395"/>
        <v>0</v>
      </c>
      <c r="Q1363" s="127">
        <f t="shared" si="396"/>
        <v>0</v>
      </c>
      <c r="R1363" s="1">
        <v>0</v>
      </c>
      <c r="S1363" s="127">
        <f t="shared" si="397"/>
        <v>0</v>
      </c>
      <c r="T1363" s="127">
        <f t="shared" si="390"/>
        <v>0</v>
      </c>
      <c r="U1363" s="127">
        <f t="shared" si="398"/>
        <v>0</v>
      </c>
      <c r="W1363" s="127">
        <f t="shared" si="399"/>
        <v>0</v>
      </c>
      <c r="X1363" s="125">
        <f t="shared" si="386"/>
        <v>0</v>
      </c>
      <c r="Y1363" s="125" t="str">
        <f t="shared" si="391"/>
        <v>ok</v>
      </c>
      <c r="Z1363" s="125" t="str">
        <f t="shared" si="400"/>
        <v>ok</v>
      </c>
      <c r="AA1363" s="125" t="str">
        <f t="shared" si="401"/>
        <v>ok</v>
      </c>
      <c r="AB1363" s="125" t="str">
        <f t="shared" si="402"/>
        <v>ok</v>
      </c>
      <c r="AC1363" s="125" t="str">
        <f t="shared" si="403"/>
        <v>ok</v>
      </c>
    </row>
    <row r="1364" spans="1:29" x14ac:dyDescent="0.2">
      <c r="A1364" s="132">
        <f t="shared" si="387"/>
        <v>1356</v>
      </c>
      <c r="B1364" s="6"/>
      <c r="C1364" s="3"/>
      <c r="D1364" s="3"/>
      <c r="E1364" s="3"/>
      <c r="F1364" s="5"/>
      <c r="G1364" s="5"/>
      <c r="H1364" s="2">
        <v>0</v>
      </c>
      <c r="I1364" s="1">
        <v>0</v>
      </c>
      <c r="J1364" s="1">
        <v>0</v>
      </c>
      <c r="K1364" s="127">
        <f t="shared" si="388"/>
        <v>0</v>
      </c>
      <c r="L1364" s="127">
        <f t="shared" si="392"/>
        <v>0</v>
      </c>
      <c r="M1364" s="127">
        <f t="shared" si="389"/>
        <v>0</v>
      </c>
      <c r="N1364" s="127">
        <f t="shared" si="393"/>
        <v>0</v>
      </c>
      <c r="O1364" s="127">
        <f t="shared" si="394"/>
        <v>0</v>
      </c>
      <c r="P1364" s="127">
        <f t="shared" si="395"/>
        <v>0</v>
      </c>
      <c r="Q1364" s="127">
        <f t="shared" si="396"/>
        <v>0</v>
      </c>
      <c r="R1364" s="1">
        <v>0</v>
      </c>
      <c r="S1364" s="127">
        <f t="shared" si="397"/>
        <v>0</v>
      </c>
      <c r="T1364" s="127">
        <f t="shared" si="390"/>
        <v>0</v>
      </c>
      <c r="U1364" s="127">
        <f t="shared" si="398"/>
        <v>0</v>
      </c>
      <c r="W1364" s="127">
        <f t="shared" si="399"/>
        <v>0</v>
      </c>
      <c r="X1364" s="125">
        <f t="shared" si="386"/>
        <v>0</v>
      </c>
      <c r="Y1364" s="125" t="str">
        <f t="shared" si="391"/>
        <v>ok</v>
      </c>
      <c r="Z1364" s="125" t="str">
        <f t="shared" si="400"/>
        <v>ok</v>
      </c>
      <c r="AA1364" s="125" t="str">
        <f t="shared" si="401"/>
        <v>ok</v>
      </c>
      <c r="AB1364" s="125" t="str">
        <f t="shared" si="402"/>
        <v>ok</v>
      </c>
      <c r="AC1364" s="125" t="str">
        <f t="shared" si="403"/>
        <v>ok</v>
      </c>
    </row>
    <row r="1365" spans="1:29" x14ac:dyDescent="0.2">
      <c r="A1365" s="132">
        <f t="shared" si="387"/>
        <v>1357</v>
      </c>
      <c r="B1365" s="6"/>
      <c r="C1365" s="3"/>
      <c r="D1365" s="3"/>
      <c r="E1365" s="3"/>
      <c r="F1365" s="5"/>
      <c r="G1365" s="5"/>
      <c r="H1365" s="2">
        <v>0</v>
      </c>
      <c r="I1365" s="1">
        <v>0</v>
      </c>
      <c r="J1365" s="1">
        <v>0</v>
      </c>
      <c r="K1365" s="127">
        <f t="shared" si="388"/>
        <v>0</v>
      </c>
      <c r="L1365" s="127">
        <f t="shared" si="392"/>
        <v>0</v>
      </c>
      <c r="M1365" s="127">
        <f t="shared" si="389"/>
        <v>0</v>
      </c>
      <c r="N1365" s="127">
        <f t="shared" si="393"/>
        <v>0</v>
      </c>
      <c r="O1365" s="127">
        <f t="shared" si="394"/>
        <v>0</v>
      </c>
      <c r="P1365" s="127">
        <f t="shared" si="395"/>
        <v>0</v>
      </c>
      <c r="Q1365" s="127">
        <f t="shared" si="396"/>
        <v>0</v>
      </c>
      <c r="R1365" s="1">
        <v>0</v>
      </c>
      <c r="S1365" s="127">
        <f t="shared" si="397"/>
        <v>0</v>
      </c>
      <c r="T1365" s="127">
        <f t="shared" si="390"/>
        <v>0</v>
      </c>
      <c r="U1365" s="127">
        <f t="shared" si="398"/>
        <v>0</v>
      </c>
      <c r="W1365" s="127">
        <f t="shared" si="399"/>
        <v>0</v>
      </c>
      <c r="X1365" s="125">
        <f t="shared" si="386"/>
        <v>0</v>
      </c>
      <c r="Y1365" s="125" t="str">
        <f t="shared" si="391"/>
        <v>ok</v>
      </c>
      <c r="Z1365" s="125" t="str">
        <f t="shared" si="400"/>
        <v>ok</v>
      </c>
      <c r="AA1365" s="125" t="str">
        <f t="shared" si="401"/>
        <v>ok</v>
      </c>
      <c r="AB1365" s="125" t="str">
        <f t="shared" si="402"/>
        <v>ok</v>
      </c>
      <c r="AC1365" s="125" t="str">
        <f t="shared" si="403"/>
        <v>ok</v>
      </c>
    </row>
    <row r="1366" spans="1:29" x14ac:dyDescent="0.2">
      <c r="A1366" s="132">
        <f t="shared" si="387"/>
        <v>1358</v>
      </c>
      <c r="B1366" s="6"/>
      <c r="C1366" s="3"/>
      <c r="D1366" s="3"/>
      <c r="E1366" s="3"/>
      <c r="F1366" s="5"/>
      <c r="G1366" s="5"/>
      <c r="H1366" s="2">
        <v>0</v>
      </c>
      <c r="I1366" s="1">
        <v>0</v>
      </c>
      <c r="J1366" s="1">
        <v>0</v>
      </c>
      <c r="K1366" s="127">
        <f t="shared" si="388"/>
        <v>0</v>
      </c>
      <c r="L1366" s="127">
        <f t="shared" si="392"/>
        <v>0</v>
      </c>
      <c r="M1366" s="127">
        <f t="shared" si="389"/>
        <v>0</v>
      </c>
      <c r="N1366" s="127">
        <f t="shared" si="393"/>
        <v>0</v>
      </c>
      <c r="O1366" s="127">
        <f t="shared" si="394"/>
        <v>0</v>
      </c>
      <c r="P1366" s="127">
        <f t="shared" si="395"/>
        <v>0</v>
      </c>
      <c r="Q1366" s="127">
        <f t="shared" si="396"/>
        <v>0</v>
      </c>
      <c r="R1366" s="1">
        <v>0</v>
      </c>
      <c r="S1366" s="127">
        <f t="shared" si="397"/>
        <v>0</v>
      </c>
      <c r="T1366" s="127">
        <f t="shared" si="390"/>
        <v>0</v>
      </c>
      <c r="U1366" s="127">
        <f t="shared" si="398"/>
        <v>0</v>
      </c>
      <c r="W1366" s="127">
        <f t="shared" si="399"/>
        <v>0</v>
      </c>
      <c r="X1366" s="125">
        <f t="shared" si="386"/>
        <v>0</v>
      </c>
      <c r="Y1366" s="125" t="str">
        <f t="shared" si="391"/>
        <v>ok</v>
      </c>
      <c r="Z1366" s="125" t="str">
        <f t="shared" si="400"/>
        <v>ok</v>
      </c>
      <c r="AA1366" s="125" t="str">
        <f t="shared" si="401"/>
        <v>ok</v>
      </c>
      <c r="AB1366" s="125" t="str">
        <f t="shared" si="402"/>
        <v>ok</v>
      </c>
      <c r="AC1366" s="125" t="str">
        <f t="shared" si="403"/>
        <v>ok</v>
      </c>
    </row>
    <row r="1367" spans="1:29" x14ac:dyDescent="0.2">
      <c r="A1367" s="132">
        <f t="shared" si="387"/>
        <v>1359</v>
      </c>
      <c r="B1367" s="6"/>
      <c r="C1367" s="3"/>
      <c r="D1367" s="3"/>
      <c r="E1367" s="3"/>
      <c r="F1367" s="5"/>
      <c r="G1367" s="5"/>
      <c r="H1367" s="2">
        <v>0</v>
      </c>
      <c r="I1367" s="1">
        <v>0</v>
      </c>
      <c r="J1367" s="1">
        <v>0</v>
      </c>
      <c r="K1367" s="127">
        <f t="shared" si="388"/>
        <v>0</v>
      </c>
      <c r="L1367" s="127">
        <f t="shared" si="392"/>
        <v>0</v>
      </c>
      <c r="M1367" s="127">
        <f t="shared" si="389"/>
        <v>0</v>
      </c>
      <c r="N1367" s="127">
        <f t="shared" si="393"/>
        <v>0</v>
      </c>
      <c r="O1367" s="127">
        <f t="shared" si="394"/>
        <v>0</v>
      </c>
      <c r="P1367" s="127">
        <f t="shared" si="395"/>
        <v>0</v>
      </c>
      <c r="Q1367" s="127">
        <f t="shared" si="396"/>
        <v>0</v>
      </c>
      <c r="R1367" s="1">
        <v>0</v>
      </c>
      <c r="S1367" s="127">
        <f t="shared" si="397"/>
        <v>0</v>
      </c>
      <c r="T1367" s="127">
        <f t="shared" si="390"/>
        <v>0</v>
      </c>
      <c r="U1367" s="127">
        <f t="shared" si="398"/>
        <v>0</v>
      </c>
      <c r="W1367" s="127">
        <f t="shared" si="399"/>
        <v>0</v>
      </c>
      <c r="X1367" s="125">
        <f t="shared" ref="X1367:X1430" si="404">NETWORKDAYS(D1367,E1367)</f>
        <v>0</v>
      </c>
      <c r="Y1367" s="125" t="str">
        <f t="shared" si="391"/>
        <v>ok</v>
      </c>
      <c r="Z1367" s="125" t="str">
        <f t="shared" si="400"/>
        <v>ok</v>
      </c>
      <c r="AA1367" s="125" t="str">
        <f t="shared" si="401"/>
        <v>ok</v>
      </c>
      <c r="AB1367" s="125" t="str">
        <f t="shared" si="402"/>
        <v>ok</v>
      </c>
      <c r="AC1367" s="125" t="str">
        <f t="shared" si="403"/>
        <v>ok</v>
      </c>
    </row>
    <row r="1368" spans="1:29" x14ac:dyDescent="0.2">
      <c r="A1368" s="132">
        <f t="shared" si="387"/>
        <v>1360</v>
      </c>
      <c r="B1368" s="6"/>
      <c r="C1368" s="3"/>
      <c r="D1368" s="3"/>
      <c r="E1368" s="3"/>
      <c r="F1368" s="5"/>
      <c r="G1368" s="5"/>
      <c r="H1368" s="2">
        <v>0</v>
      </c>
      <c r="I1368" s="1">
        <v>0</v>
      </c>
      <c r="J1368" s="1">
        <v>0</v>
      </c>
      <c r="K1368" s="127">
        <f t="shared" si="388"/>
        <v>0</v>
      </c>
      <c r="L1368" s="127">
        <f t="shared" si="392"/>
        <v>0</v>
      </c>
      <c r="M1368" s="127">
        <f t="shared" si="389"/>
        <v>0</v>
      </c>
      <c r="N1368" s="127">
        <f t="shared" si="393"/>
        <v>0</v>
      </c>
      <c r="O1368" s="127">
        <f t="shared" si="394"/>
        <v>0</v>
      </c>
      <c r="P1368" s="127">
        <f t="shared" si="395"/>
        <v>0</v>
      </c>
      <c r="Q1368" s="127">
        <f t="shared" si="396"/>
        <v>0</v>
      </c>
      <c r="R1368" s="1">
        <v>0</v>
      </c>
      <c r="S1368" s="127">
        <f t="shared" si="397"/>
        <v>0</v>
      </c>
      <c r="T1368" s="127">
        <f t="shared" si="390"/>
        <v>0</v>
      </c>
      <c r="U1368" s="127">
        <f t="shared" si="398"/>
        <v>0</v>
      </c>
      <c r="W1368" s="127">
        <f t="shared" si="399"/>
        <v>0</v>
      </c>
      <c r="X1368" s="125">
        <f t="shared" si="404"/>
        <v>0</v>
      </c>
      <c r="Y1368" s="125" t="str">
        <f t="shared" si="391"/>
        <v>ok</v>
      </c>
      <c r="Z1368" s="125" t="str">
        <f t="shared" si="400"/>
        <v>ok</v>
      </c>
      <c r="AA1368" s="125" t="str">
        <f t="shared" si="401"/>
        <v>ok</v>
      </c>
      <c r="AB1368" s="125" t="str">
        <f t="shared" si="402"/>
        <v>ok</v>
      </c>
      <c r="AC1368" s="125" t="str">
        <f t="shared" si="403"/>
        <v>ok</v>
      </c>
    </row>
    <row r="1369" spans="1:29" x14ac:dyDescent="0.2">
      <c r="A1369" s="132">
        <f t="shared" si="387"/>
        <v>1361</v>
      </c>
      <c r="B1369" s="6"/>
      <c r="C1369" s="3"/>
      <c r="D1369" s="3"/>
      <c r="E1369" s="3"/>
      <c r="F1369" s="5"/>
      <c r="G1369" s="5"/>
      <c r="H1369" s="2">
        <v>0</v>
      </c>
      <c r="I1369" s="1">
        <v>0</v>
      </c>
      <c r="J1369" s="1">
        <v>0</v>
      </c>
      <c r="K1369" s="127">
        <f t="shared" si="388"/>
        <v>0</v>
      </c>
      <c r="L1369" s="127">
        <f t="shared" si="392"/>
        <v>0</v>
      </c>
      <c r="M1369" s="127">
        <f t="shared" si="389"/>
        <v>0</v>
      </c>
      <c r="N1369" s="127">
        <f t="shared" si="393"/>
        <v>0</v>
      </c>
      <c r="O1369" s="127">
        <f t="shared" si="394"/>
        <v>0</v>
      </c>
      <c r="P1369" s="127">
        <f t="shared" si="395"/>
        <v>0</v>
      </c>
      <c r="Q1369" s="127">
        <f t="shared" si="396"/>
        <v>0</v>
      </c>
      <c r="R1369" s="1">
        <v>0</v>
      </c>
      <c r="S1369" s="127">
        <f t="shared" si="397"/>
        <v>0</v>
      </c>
      <c r="T1369" s="127">
        <f t="shared" si="390"/>
        <v>0</v>
      </c>
      <c r="U1369" s="127">
        <f t="shared" si="398"/>
        <v>0</v>
      </c>
      <c r="W1369" s="127">
        <f t="shared" si="399"/>
        <v>0</v>
      </c>
      <c r="X1369" s="125">
        <f t="shared" si="404"/>
        <v>0</v>
      </c>
      <c r="Y1369" s="125" t="str">
        <f t="shared" si="391"/>
        <v>ok</v>
      </c>
      <c r="Z1369" s="125" t="str">
        <f t="shared" si="400"/>
        <v>ok</v>
      </c>
      <c r="AA1369" s="125" t="str">
        <f t="shared" si="401"/>
        <v>ok</v>
      </c>
      <c r="AB1369" s="125" t="str">
        <f t="shared" si="402"/>
        <v>ok</v>
      </c>
      <c r="AC1369" s="125" t="str">
        <f t="shared" si="403"/>
        <v>ok</v>
      </c>
    </row>
    <row r="1370" spans="1:29" x14ac:dyDescent="0.2">
      <c r="A1370" s="132">
        <f t="shared" si="387"/>
        <v>1362</v>
      </c>
      <c r="B1370" s="6"/>
      <c r="C1370" s="3"/>
      <c r="D1370" s="3"/>
      <c r="E1370" s="3"/>
      <c r="F1370" s="5"/>
      <c r="G1370" s="5"/>
      <c r="H1370" s="2">
        <v>0</v>
      </c>
      <c r="I1370" s="1">
        <v>0</v>
      </c>
      <c r="J1370" s="1">
        <v>0</v>
      </c>
      <c r="K1370" s="127">
        <f t="shared" si="388"/>
        <v>0</v>
      </c>
      <c r="L1370" s="127">
        <f t="shared" si="392"/>
        <v>0</v>
      </c>
      <c r="M1370" s="127">
        <f t="shared" si="389"/>
        <v>0</v>
      </c>
      <c r="N1370" s="127">
        <f t="shared" si="393"/>
        <v>0</v>
      </c>
      <c r="O1370" s="127">
        <f t="shared" si="394"/>
        <v>0</v>
      </c>
      <c r="P1370" s="127">
        <f t="shared" si="395"/>
        <v>0</v>
      </c>
      <c r="Q1370" s="127">
        <f t="shared" si="396"/>
        <v>0</v>
      </c>
      <c r="R1370" s="1">
        <v>0</v>
      </c>
      <c r="S1370" s="127">
        <f t="shared" si="397"/>
        <v>0</v>
      </c>
      <c r="T1370" s="127">
        <f t="shared" si="390"/>
        <v>0</v>
      </c>
      <c r="U1370" s="127">
        <f t="shared" si="398"/>
        <v>0</v>
      </c>
      <c r="W1370" s="127">
        <f t="shared" si="399"/>
        <v>0</v>
      </c>
      <c r="X1370" s="125">
        <f t="shared" si="404"/>
        <v>0</v>
      </c>
      <c r="Y1370" s="125" t="str">
        <f t="shared" si="391"/>
        <v>ok</v>
      </c>
      <c r="Z1370" s="125" t="str">
        <f t="shared" si="400"/>
        <v>ok</v>
      </c>
      <c r="AA1370" s="125" t="str">
        <f t="shared" si="401"/>
        <v>ok</v>
      </c>
      <c r="AB1370" s="125" t="str">
        <f t="shared" si="402"/>
        <v>ok</v>
      </c>
      <c r="AC1370" s="125" t="str">
        <f t="shared" si="403"/>
        <v>ok</v>
      </c>
    </row>
    <row r="1371" spans="1:29" x14ac:dyDescent="0.2">
      <c r="A1371" s="132">
        <f t="shared" si="387"/>
        <v>1363</v>
      </c>
      <c r="B1371" s="6"/>
      <c r="C1371" s="3"/>
      <c r="D1371" s="3"/>
      <c r="E1371" s="3"/>
      <c r="F1371" s="5"/>
      <c r="G1371" s="5"/>
      <c r="H1371" s="2">
        <v>0</v>
      </c>
      <c r="I1371" s="1">
        <v>0</v>
      </c>
      <c r="J1371" s="1">
        <v>0</v>
      </c>
      <c r="K1371" s="127">
        <f t="shared" si="388"/>
        <v>0</v>
      </c>
      <c r="L1371" s="127">
        <f t="shared" si="392"/>
        <v>0</v>
      </c>
      <c r="M1371" s="127">
        <f t="shared" si="389"/>
        <v>0</v>
      </c>
      <c r="N1371" s="127">
        <f t="shared" si="393"/>
        <v>0</v>
      </c>
      <c r="O1371" s="127">
        <f t="shared" si="394"/>
        <v>0</v>
      </c>
      <c r="P1371" s="127">
        <f t="shared" si="395"/>
        <v>0</v>
      </c>
      <c r="Q1371" s="127">
        <f t="shared" si="396"/>
        <v>0</v>
      </c>
      <c r="R1371" s="1">
        <v>0</v>
      </c>
      <c r="S1371" s="127">
        <f t="shared" si="397"/>
        <v>0</v>
      </c>
      <c r="T1371" s="127">
        <f t="shared" si="390"/>
        <v>0</v>
      </c>
      <c r="U1371" s="127">
        <f t="shared" si="398"/>
        <v>0</v>
      </c>
      <c r="W1371" s="127">
        <f t="shared" si="399"/>
        <v>0</v>
      </c>
      <c r="X1371" s="125">
        <f t="shared" si="404"/>
        <v>0</v>
      </c>
      <c r="Y1371" s="125" t="str">
        <f t="shared" si="391"/>
        <v>ok</v>
      </c>
      <c r="Z1371" s="125" t="str">
        <f t="shared" si="400"/>
        <v>ok</v>
      </c>
      <c r="AA1371" s="125" t="str">
        <f t="shared" si="401"/>
        <v>ok</v>
      </c>
      <c r="AB1371" s="125" t="str">
        <f t="shared" si="402"/>
        <v>ok</v>
      </c>
      <c r="AC1371" s="125" t="str">
        <f t="shared" si="403"/>
        <v>ok</v>
      </c>
    </row>
    <row r="1372" spans="1:29" x14ac:dyDescent="0.2">
      <c r="A1372" s="132">
        <f t="shared" si="387"/>
        <v>1364</v>
      </c>
      <c r="B1372" s="6"/>
      <c r="C1372" s="3"/>
      <c r="D1372" s="3"/>
      <c r="E1372" s="3"/>
      <c r="F1372" s="5"/>
      <c r="G1372" s="5"/>
      <c r="H1372" s="2">
        <v>0</v>
      </c>
      <c r="I1372" s="1">
        <v>0</v>
      </c>
      <c r="J1372" s="1">
        <v>0</v>
      </c>
      <c r="K1372" s="127">
        <f t="shared" si="388"/>
        <v>0</v>
      </c>
      <c r="L1372" s="127">
        <f t="shared" si="392"/>
        <v>0</v>
      </c>
      <c r="M1372" s="127">
        <f t="shared" si="389"/>
        <v>0</v>
      </c>
      <c r="N1372" s="127">
        <f t="shared" si="393"/>
        <v>0</v>
      </c>
      <c r="O1372" s="127">
        <f t="shared" si="394"/>
        <v>0</v>
      </c>
      <c r="P1372" s="127">
        <f t="shared" si="395"/>
        <v>0</v>
      </c>
      <c r="Q1372" s="127">
        <f t="shared" si="396"/>
        <v>0</v>
      </c>
      <c r="R1372" s="1">
        <v>0</v>
      </c>
      <c r="S1372" s="127">
        <f t="shared" si="397"/>
        <v>0</v>
      </c>
      <c r="T1372" s="127">
        <f t="shared" si="390"/>
        <v>0</v>
      </c>
      <c r="U1372" s="127">
        <f t="shared" si="398"/>
        <v>0</v>
      </c>
      <c r="W1372" s="127">
        <f t="shared" si="399"/>
        <v>0</v>
      </c>
      <c r="X1372" s="125">
        <f t="shared" si="404"/>
        <v>0</v>
      </c>
      <c r="Y1372" s="125" t="str">
        <f t="shared" si="391"/>
        <v>ok</v>
      </c>
      <c r="Z1372" s="125" t="str">
        <f t="shared" si="400"/>
        <v>ok</v>
      </c>
      <c r="AA1372" s="125" t="str">
        <f t="shared" si="401"/>
        <v>ok</v>
      </c>
      <c r="AB1372" s="125" t="str">
        <f t="shared" si="402"/>
        <v>ok</v>
      </c>
      <c r="AC1372" s="125" t="str">
        <f t="shared" si="403"/>
        <v>ok</v>
      </c>
    </row>
    <row r="1373" spans="1:29" x14ac:dyDescent="0.2">
      <c r="A1373" s="132">
        <f t="shared" si="387"/>
        <v>1365</v>
      </c>
      <c r="B1373" s="6"/>
      <c r="C1373" s="3"/>
      <c r="D1373" s="3"/>
      <c r="E1373" s="3"/>
      <c r="F1373" s="5"/>
      <c r="G1373" s="5"/>
      <c r="H1373" s="2">
        <v>0</v>
      </c>
      <c r="I1373" s="1">
        <v>0</v>
      </c>
      <c r="J1373" s="1">
        <v>0</v>
      </c>
      <c r="K1373" s="127">
        <f t="shared" si="388"/>
        <v>0</v>
      </c>
      <c r="L1373" s="127">
        <f t="shared" si="392"/>
        <v>0</v>
      </c>
      <c r="M1373" s="127">
        <f t="shared" si="389"/>
        <v>0</v>
      </c>
      <c r="N1373" s="127">
        <f t="shared" si="393"/>
        <v>0</v>
      </c>
      <c r="O1373" s="127">
        <f t="shared" si="394"/>
        <v>0</v>
      </c>
      <c r="P1373" s="127">
        <f t="shared" si="395"/>
        <v>0</v>
      </c>
      <c r="Q1373" s="127">
        <f t="shared" si="396"/>
        <v>0</v>
      </c>
      <c r="R1373" s="1">
        <v>0</v>
      </c>
      <c r="S1373" s="127">
        <f t="shared" si="397"/>
        <v>0</v>
      </c>
      <c r="T1373" s="127">
        <f t="shared" si="390"/>
        <v>0</v>
      </c>
      <c r="U1373" s="127">
        <f t="shared" si="398"/>
        <v>0</v>
      </c>
      <c r="W1373" s="127">
        <f t="shared" si="399"/>
        <v>0</v>
      </c>
      <c r="X1373" s="125">
        <f t="shared" si="404"/>
        <v>0</v>
      </c>
      <c r="Y1373" s="125" t="str">
        <f t="shared" si="391"/>
        <v>ok</v>
      </c>
      <c r="Z1373" s="125" t="str">
        <f t="shared" si="400"/>
        <v>ok</v>
      </c>
      <c r="AA1373" s="125" t="str">
        <f t="shared" si="401"/>
        <v>ok</v>
      </c>
      <c r="AB1373" s="125" t="str">
        <f t="shared" si="402"/>
        <v>ok</v>
      </c>
      <c r="AC1373" s="125" t="str">
        <f t="shared" si="403"/>
        <v>ok</v>
      </c>
    </row>
    <row r="1374" spans="1:29" x14ac:dyDescent="0.2">
      <c r="A1374" s="132">
        <f t="shared" si="387"/>
        <v>1366</v>
      </c>
      <c r="B1374" s="6"/>
      <c r="C1374" s="3"/>
      <c r="D1374" s="3"/>
      <c r="E1374" s="3"/>
      <c r="F1374" s="5"/>
      <c r="G1374" s="5"/>
      <c r="H1374" s="2">
        <v>0</v>
      </c>
      <c r="I1374" s="1">
        <v>0</v>
      </c>
      <c r="J1374" s="1">
        <v>0</v>
      </c>
      <c r="K1374" s="127">
        <f t="shared" si="388"/>
        <v>0</v>
      </c>
      <c r="L1374" s="127">
        <f t="shared" si="392"/>
        <v>0</v>
      </c>
      <c r="M1374" s="127">
        <f t="shared" si="389"/>
        <v>0</v>
      </c>
      <c r="N1374" s="127">
        <f t="shared" si="393"/>
        <v>0</v>
      </c>
      <c r="O1374" s="127">
        <f t="shared" si="394"/>
        <v>0</v>
      </c>
      <c r="P1374" s="127">
        <f t="shared" si="395"/>
        <v>0</v>
      </c>
      <c r="Q1374" s="127">
        <f t="shared" si="396"/>
        <v>0</v>
      </c>
      <c r="R1374" s="1">
        <v>0</v>
      </c>
      <c r="S1374" s="127">
        <f t="shared" si="397"/>
        <v>0</v>
      </c>
      <c r="T1374" s="127">
        <f t="shared" si="390"/>
        <v>0</v>
      </c>
      <c r="U1374" s="127">
        <f t="shared" si="398"/>
        <v>0</v>
      </c>
      <c r="W1374" s="127">
        <f t="shared" si="399"/>
        <v>0</v>
      </c>
      <c r="X1374" s="125">
        <f t="shared" si="404"/>
        <v>0</v>
      </c>
      <c r="Y1374" s="125" t="str">
        <f t="shared" si="391"/>
        <v>ok</v>
      </c>
      <c r="Z1374" s="125" t="str">
        <f t="shared" si="400"/>
        <v>ok</v>
      </c>
      <c r="AA1374" s="125" t="str">
        <f t="shared" si="401"/>
        <v>ok</v>
      </c>
      <c r="AB1374" s="125" t="str">
        <f t="shared" si="402"/>
        <v>ok</v>
      </c>
      <c r="AC1374" s="125" t="str">
        <f t="shared" si="403"/>
        <v>ok</v>
      </c>
    </row>
    <row r="1375" spans="1:29" x14ac:dyDescent="0.2">
      <c r="A1375" s="132">
        <f t="shared" ref="A1375:A1438" si="405">+A1374+1</f>
        <v>1367</v>
      </c>
      <c r="B1375" s="6"/>
      <c r="C1375" s="3"/>
      <c r="D1375" s="3"/>
      <c r="E1375" s="3"/>
      <c r="F1375" s="5"/>
      <c r="G1375" s="5"/>
      <c r="H1375" s="2">
        <v>0</v>
      </c>
      <c r="I1375" s="1">
        <v>0</v>
      </c>
      <c r="J1375" s="1">
        <v>0</v>
      </c>
      <c r="K1375" s="127">
        <f t="shared" si="388"/>
        <v>0</v>
      </c>
      <c r="L1375" s="127">
        <f t="shared" si="392"/>
        <v>0</v>
      </c>
      <c r="M1375" s="127">
        <f t="shared" si="389"/>
        <v>0</v>
      </c>
      <c r="N1375" s="127">
        <f t="shared" si="393"/>
        <v>0</v>
      </c>
      <c r="O1375" s="127">
        <f t="shared" si="394"/>
        <v>0</v>
      </c>
      <c r="P1375" s="127">
        <f t="shared" si="395"/>
        <v>0</v>
      </c>
      <c r="Q1375" s="127">
        <f t="shared" si="396"/>
        <v>0</v>
      </c>
      <c r="R1375" s="1">
        <v>0</v>
      </c>
      <c r="S1375" s="127">
        <f t="shared" si="397"/>
        <v>0</v>
      </c>
      <c r="T1375" s="127">
        <f t="shared" si="390"/>
        <v>0</v>
      </c>
      <c r="U1375" s="127">
        <f t="shared" si="398"/>
        <v>0</v>
      </c>
      <c r="W1375" s="127">
        <f t="shared" si="399"/>
        <v>0</v>
      </c>
      <c r="X1375" s="125">
        <f t="shared" si="404"/>
        <v>0</v>
      </c>
      <c r="Y1375" s="125" t="str">
        <f t="shared" si="391"/>
        <v>ok</v>
      </c>
      <c r="Z1375" s="125" t="str">
        <f t="shared" si="400"/>
        <v>ok</v>
      </c>
      <c r="AA1375" s="125" t="str">
        <f t="shared" si="401"/>
        <v>ok</v>
      </c>
      <c r="AB1375" s="125" t="str">
        <f t="shared" si="402"/>
        <v>ok</v>
      </c>
      <c r="AC1375" s="125" t="str">
        <f t="shared" si="403"/>
        <v>ok</v>
      </c>
    </row>
    <row r="1376" spans="1:29" x14ac:dyDescent="0.2">
      <c r="A1376" s="132">
        <f t="shared" si="405"/>
        <v>1368</v>
      </c>
      <c r="B1376" s="6"/>
      <c r="C1376" s="3"/>
      <c r="D1376" s="3"/>
      <c r="E1376" s="3"/>
      <c r="F1376" s="5"/>
      <c r="G1376" s="5"/>
      <c r="H1376" s="2">
        <v>0</v>
      </c>
      <c r="I1376" s="1">
        <v>0</v>
      </c>
      <c r="J1376" s="1">
        <v>0</v>
      </c>
      <c r="K1376" s="127">
        <f t="shared" si="388"/>
        <v>0</v>
      </c>
      <c r="L1376" s="127">
        <f t="shared" si="392"/>
        <v>0</v>
      </c>
      <c r="M1376" s="127">
        <f t="shared" si="389"/>
        <v>0</v>
      </c>
      <c r="N1376" s="127">
        <f t="shared" si="393"/>
        <v>0</v>
      </c>
      <c r="O1376" s="127">
        <f t="shared" si="394"/>
        <v>0</v>
      </c>
      <c r="P1376" s="127">
        <f t="shared" si="395"/>
        <v>0</v>
      </c>
      <c r="Q1376" s="127">
        <f t="shared" si="396"/>
        <v>0</v>
      </c>
      <c r="R1376" s="1">
        <v>0</v>
      </c>
      <c r="S1376" s="127">
        <f t="shared" si="397"/>
        <v>0</v>
      </c>
      <c r="T1376" s="127">
        <f t="shared" si="390"/>
        <v>0</v>
      </c>
      <c r="U1376" s="127">
        <f t="shared" si="398"/>
        <v>0</v>
      </c>
      <c r="W1376" s="127">
        <f t="shared" si="399"/>
        <v>0</v>
      </c>
      <c r="X1376" s="125">
        <f t="shared" si="404"/>
        <v>0</v>
      </c>
      <c r="Y1376" s="125" t="str">
        <f t="shared" si="391"/>
        <v>ok</v>
      </c>
      <c r="Z1376" s="125" t="str">
        <f t="shared" si="400"/>
        <v>ok</v>
      </c>
      <c r="AA1376" s="125" t="str">
        <f t="shared" si="401"/>
        <v>ok</v>
      </c>
      <c r="AB1376" s="125" t="str">
        <f t="shared" si="402"/>
        <v>ok</v>
      </c>
      <c r="AC1376" s="125" t="str">
        <f t="shared" si="403"/>
        <v>ok</v>
      </c>
    </row>
    <row r="1377" spans="1:29" x14ac:dyDescent="0.2">
      <c r="A1377" s="132">
        <f t="shared" si="405"/>
        <v>1369</v>
      </c>
      <c r="B1377" s="6"/>
      <c r="C1377" s="3"/>
      <c r="D1377" s="3"/>
      <c r="E1377" s="3"/>
      <c r="F1377" s="5"/>
      <c r="G1377" s="5"/>
      <c r="H1377" s="2">
        <v>0</v>
      </c>
      <c r="I1377" s="1">
        <v>0</v>
      </c>
      <c r="J1377" s="1">
        <v>0</v>
      </c>
      <c r="K1377" s="127">
        <f t="shared" si="388"/>
        <v>0</v>
      </c>
      <c r="L1377" s="127">
        <f t="shared" si="392"/>
        <v>0</v>
      </c>
      <c r="M1377" s="127">
        <f t="shared" si="389"/>
        <v>0</v>
      </c>
      <c r="N1377" s="127">
        <f t="shared" si="393"/>
        <v>0</v>
      </c>
      <c r="O1377" s="127">
        <f t="shared" si="394"/>
        <v>0</v>
      </c>
      <c r="P1377" s="127">
        <f t="shared" si="395"/>
        <v>0</v>
      </c>
      <c r="Q1377" s="127">
        <f t="shared" si="396"/>
        <v>0</v>
      </c>
      <c r="R1377" s="1">
        <v>0</v>
      </c>
      <c r="S1377" s="127">
        <f t="shared" si="397"/>
        <v>0</v>
      </c>
      <c r="T1377" s="127">
        <f t="shared" si="390"/>
        <v>0</v>
      </c>
      <c r="U1377" s="127">
        <f t="shared" si="398"/>
        <v>0</v>
      </c>
      <c r="W1377" s="127">
        <f t="shared" si="399"/>
        <v>0</v>
      </c>
      <c r="X1377" s="125">
        <f t="shared" si="404"/>
        <v>0</v>
      </c>
      <c r="Y1377" s="125" t="str">
        <f t="shared" si="391"/>
        <v>ok</v>
      </c>
      <c r="Z1377" s="125" t="str">
        <f t="shared" si="400"/>
        <v>ok</v>
      </c>
      <c r="AA1377" s="125" t="str">
        <f t="shared" si="401"/>
        <v>ok</v>
      </c>
      <c r="AB1377" s="125" t="str">
        <f t="shared" si="402"/>
        <v>ok</v>
      </c>
      <c r="AC1377" s="125" t="str">
        <f t="shared" si="403"/>
        <v>ok</v>
      </c>
    </row>
    <row r="1378" spans="1:29" x14ac:dyDescent="0.2">
      <c r="A1378" s="132">
        <f t="shared" si="405"/>
        <v>1370</v>
      </c>
      <c r="B1378" s="6"/>
      <c r="C1378" s="3"/>
      <c r="D1378" s="3"/>
      <c r="E1378" s="3"/>
      <c r="F1378" s="5"/>
      <c r="G1378" s="5"/>
      <c r="H1378" s="2">
        <v>0</v>
      </c>
      <c r="I1378" s="1">
        <v>0</v>
      </c>
      <c r="J1378" s="1">
        <v>0</v>
      </c>
      <c r="K1378" s="127">
        <f t="shared" si="388"/>
        <v>0</v>
      </c>
      <c r="L1378" s="127">
        <f t="shared" si="392"/>
        <v>0</v>
      </c>
      <c r="M1378" s="127">
        <f t="shared" si="389"/>
        <v>0</v>
      </c>
      <c r="N1378" s="127">
        <f t="shared" si="393"/>
        <v>0</v>
      </c>
      <c r="O1378" s="127">
        <f t="shared" si="394"/>
        <v>0</v>
      </c>
      <c r="P1378" s="127">
        <f t="shared" si="395"/>
        <v>0</v>
      </c>
      <c r="Q1378" s="127">
        <f t="shared" si="396"/>
        <v>0</v>
      </c>
      <c r="R1378" s="1">
        <v>0</v>
      </c>
      <c r="S1378" s="127">
        <f t="shared" si="397"/>
        <v>0</v>
      </c>
      <c r="T1378" s="127">
        <f t="shared" si="390"/>
        <v>0</v>
      </c>
      <c r="U1378" s="127">
        <f t="shared" si="398"/>
        <v>0</v>
      </c>
      <c r="W1378" s="127">
        <f t="shared" si="399"/>
        <v>0</v>
      </c>
      <c r="X1378" s="125">
        <f t="shared" si="404"/>
        <v>0</v>
      </c>
      <c r="Y1378" s="125" t="str">
        <f t="shared" si="391"/>
        <v>ok</v>
      </c>
      <c r="Z1378" s="125" t="str">
        <f t="shared" si="400"/>
        <v>ok</v>
      </c>
      <c r="AA1378" s="125" t="str">
        <f t="shared" si="401"/>
        <v>ok</v>
      </c>
      <c r="AB1378" s="125" t="str">
        <f t="shared" si="402"/>
        <v>ok</v>
      </c>
      <c r="AC1378" s="125" t="str">
        <f t="shared" si="403"/>
        <v>ok</v>
      </c>
    </row>
    <row r="1379" spans="1:29" x14ac:dyDescent="0.2">
      <c r="A1379" s="132">
        <f t="shared" si="405"/>
        <v>1371</v>
      </c>
      <c r="B1379" s="6"/>
      <c r="C1379" s="3"/>
      <c r="D1379" s="3"/>
      <c r="E1379" s="3"/>
      <c r="F1379" s="5"/>
      <c r="G1379" s="5"/>
      <c r="H1379" s="2">
        <v>0</v>
      </c>
      <c r="I1379" s="1">
        <v>0</v>
      </c>
      <c r="J1379" s="1">
        <v>0</v>
      </c>
      <c r="K1379" s="127">
        <f t="shared" si="388"/>
        <v>0</v>
      </c>
      <c r="L1379" s="127">
        <f t="shared" si="392"/>
        <v>0</v>
      </c>
      <c r="M1379" s="127">
        <f t="shared" si="389"/>
        <v>0</v>
      </c>
      <c r="N1379" s="127">
        <f t="shared" si="393"/>
        <v>0</v>
      </c>
      <c r="O1379" s="127">
        <f t="shared" si="394"/>
        <v>0</v>
      </c>
      <c r="P1379" s="127">
        <f t="shared" si="395"/>
        <v>0</v>
      </c>
      <c r="Q1379" s="127">
        <f t="shared" si="396"/>
        <v>0</v>
      </c>
      <c r="R1379" s="1">
        <v>0</v>
      </c>
      <c r="S1379" s="127">
        <f t="shared" si="397"/>
        <v>0</v>
      </c>
      <c r="T1379" s="127">
        <f t="shared" si="390"/>
        <v>0</v>
      </c>
      <c r="U1379" s="127">
        <f t="shared" si="398"/>
        <v>0</v>
      </c>
      <c r="W1379" s="127">
        <f t="shared" si="399"/>
        <v>0</v>
      </c>
      <c r="X1379" s="125">
        <f t="shared" si="404"/>
        <v>0</v>
      </c>
      <c r="Y1379" s="125" t="str">
        <f t="shared" si="391"/>
        <v>ok</v>
      </c>
      <c r="Z1379" s="125" t="str">
        <f t="shared" si="400"/>
        <v>ok</v>
      </c>
      <c r="AA1379" s="125" t="str">
        <f t="shared" si="401"/>
        <v>ok</v>
      </c>
      <c r="AB1379" s="125" t="str">
        <f t="shared" si="402"/>
        <v>ok</v>
      </c>
      <c r="AC1379" s="125" t="str">
        <f t="shared" si="403"/>
        <v>ok</v>
      </c>
    </row>
    <row r="1380" spans="1:29" x14ac:dyDescent="0.2">
      <c r="A1380" s="132">
        <f t="shared" si="405"/>
        <v>1372</v>
      </c>
      <c r="B1380" s="6"/>
      <c r="C1380" s="3"/>
      <c r="D1380" s="3"/>
      <c r="E1380" s="3"/>
      <c r="F1380" s="5"/>
      <c r="G1380" s="5"/>
      <c r="H1380" s="2">
        <v>0</v>
      </c>
      <c r="I1380" s="1">
        <v>0</v>
      </c>
      <c r="J1380" s="1">
        <v>0</v>
      </c>
      <c r="K1380" s="127">
        <f t="shared" si="388"/>
        <v>0</v>
      </c>
      <c r="L1380" s="127">
        <f t="shared" si="392"/>
        <v>0</v>
      </c>
      <c r="M1380" s="127">
        <f t="shared" si="389"/>
        <v>0</v>
      </c>
      <c r="N1380" s="127">
        <f t="shared" si="393"/>
        <v>0</v>
      </c>
      <c r="O1380" s="127">
        <f t="shared" si="394"/>
        <v>0</v>
      </c>
      <c r="P1380" s="127">
        <f t="shared" si="395"/>
        <v>0</v>
      </c>
      <c r="Q1380" s="127">
        <f t="shared" si="396"/>
        <v>0</v>
      </c>
      <c r="R1380" s="1">
        <v>0</v>
      </c>
      <c r="S1380" s="127">
        <f t="shared" si="397"/>
        <v>0</v>
      </c>
      <c r="T1380" s="127">
        <f t="shared" si="390"/>
        <v>0</v>
      </c>
      <c r="U1380" s="127">
        <f t="shared" si="398"/>
        <v>0</v>
      </c>
      <c r="W1380" s="127">
        <f t="shared" si="399"/>
        <v>0</v>
      </c>
      <c r="X1380" s="125">
        <f t="shared" si="404"/>
        <v>0</v>
      </c>
      <c r="Y1380" s="125" t="str">
        <f t="shared" si="391"/>
        <v>ok</v>
      </c>
      <c r="Z1380" s="125" t="str">
        <f t="shared" si="400"/>
        <v>ok</v>
      </c>
      <c r="AA1380" s="125" t="str">
        <f t="shared" si="401"/>
        <v>ok</v>
      </c>
      <c r="AB1380" s="125" t="str">
        <f t="shared" si="402"/>
        <v>ok</v>
      </c>
      <c r="AC1380" s="125" t="str">
        <f t="shared" si="403"/>
        <v>ok</v>
      </c>
    </row>
    <row r="1381" spans="1:29" x14ac:dyDescent="0.2">
      <c r="A1381" s="132">
        <f t="shared" si="405"/>
        <v>1373</v>
      </c>
      <c r="B1381" s="6"/>
      <c r="C1381" s="3"/>
      <c r="D1381" s="3"/>
      <c r="E1381" s="3"/>
      <c r="F1381" s="5"/>
      <c r="G1381" s="5"/>
      <c r="H1381" s="2">
        <v>0</v>
      </c>
      <c r="I1381" s="1">
        <v>0</v>
      </c>
      <c r="J1381" s="1">
        <v>0</v>
      </c>
      <c r="K1381" s="127">
        <f t="shared" si="388"/>
        <v>0</v>
      </c>
      <c r="L1381" s="127">
        <f t="shared" si="392"/>
        <v>0</v>
      </c>
      <c r="M1381" s="127">
        <f t="shared" si="389"/>
        <v>0</v>
      </c>
      <c r="N1381" s="127">
        <f t="shared" si="393"/>
        <v>0</v>
      </c>
      <c r="O1381" s="127">
        <f t="shared" si="394"/>
        <v>0</v>
      </c>
      <c r="P1381" s="127">
        <f t="shared" si="395"/>
        <v>0</v>
      </c>
      <c r="Q1381" s="127">
        <f t="shared" si="396"/>
        <v>0</v>
      </c>
      <c r="R1381" s="1">
        <v>0</v>
      </c>
      <c r="S1381" s="127">
        <f t="shared" si="397"/>
        <v>0</v>
      </c>
      <c r="T1381" s="127">
        <f t="shared" si="390"/>
        <v>0</v>
      </c>
      <c r="U1381" s="127">
        <f t="shared" si="398"/>
        <v>0</v>
      </c>
      <c r="W1381" s="127">
        <f t="shared" si="399"/>
        <v>0</v>
      </c>
      <c r="X1381" s="125">
        <f t="shared" si="404"/>
        <v>0</v>
      </c>
      <c r="Y1381" s="125" t="str">
        <f t="shared" si="391"/>
        <v>ok</v>
      </c>
      <c r="Z1381" s="125" t="str">
        <f t="shared" si="400"/>
        <v>ok</v>
      </c>
      <c r="AA1381" s="125" t="str">
        <f t="shared" si="401"/>
        <v>ok</v>
      </c>
      <c r="AB1381" s="125" t="str">
        <f t="shared" si="402"/>
        <v>ok</v>
      </c>
      <c r="AC1381" s="125" t="str">
        <f t="shared" si="403"/>
        <v>ok</v>
      </c>
    </row>
    <row r="1382" spans="1:29" x14ac:dyDescent="0.2">
      <c r="A1382" s="132">
        <f t="shared" si="405"/>
        <v>1374</v>
      </c>
      <c r="B1382" s="6"/>
      <c r="C1382" s="3"/>
      <c r="D1382" s="3"/>
      <c r="E1382" s="3"/>
      <c r="F1382" s="5"/>
      <c r="G1382" s="5"/>
      <c r="H1382" s="2">
        <v>0</v>
      </c>
      <c r="I1382" s="1">
        <v>0</v>
      </c>
      <c r="J1382" s="1">
        <v>0</v>
      </c>
      <c r="K1382" s="127">
        <f t="shared" si="388"/>
        <v>0</v>
      </c>
      <c r="L1382" s="127">
        <f t="shared" si="392"/>
        <v>0</v>
      </c>
      <c r="M1382" s="127">
        <f t="shared" si="389"/>
        <v>0</v>
      </c>
      <c r="N1382" s="127">
        <f t="shared" si="393"/>
        <v>0</v>
      </c>
      <c r="O1382" s="127">
        <f t="shared" si="394"/>
        <v>0</v>
      </c>
      <c r="P1382" s="127">
        <f t="shared" si="395"/>
        <v>0</v>
      </c>
      <c r="Q1382" s="127">
        <f t="shared" si="396"/>
        <v>0</v>
      </c>
      <c r="R1382" s="1">
        <v>0</v>
      </c>
      <c r="S1382" s="127">
        <f t="shared" si="397"/>
        <v>0</v>
      </c>
      <c r="T1382" s="127">
        <f t="shared" si="390"/>
        <v>0</v>
      </c>
      <c r="U1382" s="127">
        <f t="shared" si="398"/>
        <v>0</v>
      </c>
      <c r="W1382" s="127">
        <f t="shared" si="399"/>
        <v>0</v>
      </c>
      <c r="X1382" s="125">
        <f t="shared" si="404"/>
        <v>0</v>
      </c>
      <c r="Y1382" s="125" t="str">
        <f t="shared" si="391"/>
        <v>ok</v>
      </c>
      <c r="Z1382" s="125" t="str">
        <f t="shared" si="400"/>
        <v>ok</v>
      </c>
      <c r="AA1382" s="125" t="str">
        <f t="shared" si="401"/>
        <v>ok</v>
      </c>
      <c r="AB1382" s="125" t="str">
        <f t="shared" si="402"/>
        <v>ok</v>
      </c>
      <c r="AC1382" s="125" t="str">
        <f t="shared" si="403"/>
        <v>ok</v>
      </c>
    </row>
    <row r="1383" spans="1:29" x14ac:dyDescent="0.2">
      <c r="A1383" s="132">
        <f t="shared" si="405"/>
        <v>1375</v>
      </c>
      <c r="B1383" s="6"/>
      <c r="C1383" s="3"/>
      <c r="D1383" s="3"/>
      <c r="E1383" s="3"/>
      <c r="F1383" s="5"/>
      <c r="G1383" s="5"/>
      <c r="H1383" s="2">
        <v>0</v>
      </c>
      <c r="I1383" s="1">
        <v>0</v>
      </c>
      <c r="J1383" s="1">
        <v>0</v>
      </c>
      <c r="K1383" s="127">
        <f t="shared" si="388"/>
        <v>0</v>
      </c>
      <c r="L1383" s="127">
        <f t="shared" si="392"/>
        <v>0</v>
      </c>
      <c r="M1383" s="127">
        <f t="shared" si="389"/>
        <v>0</v>
      </c>
      <c r="N1383" s="127">
        <f t="shared" si="393"/>
        <v>0</v>
      </c>
      <c r="O1383" s="127">
        <f t="shared" si="394"/>
        <v>0</v>
      </c>
      <c r="P1383" s="127">
        <f t="shared" si="395"/>
        <v>0</v>
      </c>
      <c r="Q1383" s="127">
        <f t="shared" si="396"/>
        <v>0</v>
      </c>
      <c r="R1383" s="1">
        <v>0</v>
      </c>
      <c r="S1383" s="127">
        <f t="shared" si="397"/>
        <v>0</v>
      </c>
      <c r="T1383" s="127">
        <f t="shared" si="390"/>
        <v>0</v>
      </c>
      <c r="U1383" s="127">
        <f t="shared" si="398"/>
        <v>0</v>
      </c>
      <c r="W1383" s="127">
        <f t="shared" si="399"/>
        <v>0</v>
      </c>
      <c r="X1383" s="125">
        <f t="shared" si="404"/>
        <v>0</v>
      </c>
      <c r="Y1383" s="125" t="str">
        <f t="shared" si="391"/>
        <v>ok</v>
      </c>
      <c r="Z1383" s="125" t="str">
        <f t="shared" si="400"/>
        <v>ok</v>
      </c>
      <c r="AA1383" s="125" t="str">
        <f t="shared" si="401"/>
        <v>ok</v>
      </c>
      <c r="AB1383" s="125" t="str">
        <f t="shared" si="402"/>
        <v>ok</v>
      </c>
      <c r="AC1383" s="125" t="str">
        <f t="shared" si="403"/>
        <v>ok</v>
      </c>
    </row>
    <row r="1384" spans="1:29" x14ac:dyDescent="0.2">
      <c r="A1384" s="132">
        <f t="shared" si="405"/>
        <v>1376</v>
      </c>
      <c r="B1384" s="6"/>
      <c r="C1384" s="3"/>
      <c r="D1384" s="3"/>
      <c r="E1384" s="3"/>
      <c r="F1384" s="5"/>
      <c r="G1384" s="5"/>
      <c r="H1384" s="2">
        <v>0</v>
      </c>
      <c r="I1384" s="1">
        <v>0</v>
      </c>
      <c r="J1384" s="1">
        <v>0</v>
      </c>
      <c r="K1384" s="127">
        <f t="shared" si="388"/>
        <v>0</v>
      </c>
      <c r="L1384" s="127">
        <f t="shared" si="392"/>
        <v>0</v>
      </c>
      <c r="M1384" s="127">
        <f t="shared" si="389"/>
        <v>0</v>
      </c>
      <c r="N1384" s="127">
        <f t="shared" si="393"/>
        <v>0</v>
      </c>
      <c r="O1384" s="127">
        <f t="shared" si="394"/>
        <v>0</v>
      </c>
      <c r="P1384" s="127">
        <f t="shared" si="395"/>
        <v>0</v>
      </c>
      <c r="Q1384" s="127">
        <f t="shared" si="396"/>
        <v>0</v>
      </c>
      <c r="R1384" s="1">
        <v>0</v>
      </c>
      <c r="S1384" s="127">
        <f t="shared" si="397"/>
        <v>0</v>
      </c>
      <c r="T1384" s="127">
        <f t="shared" si="390"/>
        <v>0</v>
      </c>
      <c r="U1384" s="127">
        <f t="shared" si="398"/>
        <v>0</v>
      </c>
      <c r="W1384" s="127">
        <f t="shared" si="399"/>
        <v>0</v>
      </c>
      <c r="X1384" s="125">
        <f t="shared" si="404"/>
        <v>0</v>
      </c>
      <c r="Y1384" s="125" t="str">
        <f t="shared" si="391"/>
        <v>ok</v>
      </c>
      <c r="Z1384" s="125" t="str">
        <f t="shared" si="400"/>
        <v>ok</v>
      </c>
      <c r="AA1384" s="125" t="str">
        <f t="shared" si="401"/>
        <v>ok</v>
      </c>
      <c r="AB1384" s="125" t="str">
        <f t="shared" si="402"/>
        <v>ok</v>
      </c>
      <c r="AC1384" s="125" t="str">
        <f t="shared" si="403"/>
        <v>ok</v>
      </c>
    </row>
    <row r="1385" spans="1:29" x14ac:dyDescent="0.2">
      <c r="A1385" s="132">
        <f t="shared" si="405"/>
        <v>1377</v>
      </c>
      <c r="B1385" s="6"/>
      <c r="C1385" s="3"/>
      <c r="D1385" s="3"/>
      <c r="E1385" s="3"/>
      <c r="F1385" s="5"/>
      <c r="G1385" s="5"/>
      <c r="H1385" s="2">
        <v>0</v>
      </c>
      <c r="I1385" s="1">
        <v>0</v>
      </c>
      <c r="J1385" s="1">
        <v>0</v>
      </c>
      <c r="K1385" s="127">
        <f t="shared" si="388"/>
        <v>0</v>
      </c>
      <c r="L1385" s="127">
        <f t="shared" si="392"/>
        <v>0</v>
      </c>
      <c r="M1385" s="127">
        <f t="shared" si="389"/>
        <v>0</v>
      </c>
      <c r="N1385" s="127">
        <f t="shared" si="393"/>
        <v>0</v>
      </c>
      <c r="O1385" s="127">
        <f t="shared" si="394"/>
        <v>0</v>
      </c>
      <c r="P1385" s="127">
        <f t="shared" si="395"/>
        <v>0</v>
      </c>
      <c r="Q1385" s="127">
        <f t="shared" si="396"/>
        <v>0</v>
      </c>
      <c r="R1385" s="1">
        <v>0</v>
      </c>
      <c r="S1385" s="127">
        <f t="shared" si="397"/>
        <v>0</v>
      </c>
      <c r="T1385" s="127">
        <f t="shared" si="390"/>
        <v>0</v>
      </c>
      <c r="U1385" s="127">
        <f t="shared" si="398"/>
        <v>0</v>
      </c>
      <c r="W1385" s="127">
        <f t="shared" si="399"/>
        <v>0</v>
      </c>
      <c r="X1385" s="125">
        <f t="shared" si="404"/>
        <v>0</v>
      </c>
      <c r="Y1385" s="125" t="str">
        <f t="shared" si="391"/>
        <v>ok</v>
      </c>
      <c r="Z1385" s="125" t="str">
        <f t="shared" si="400"/>
        <v>ok</v>
      </c>
      <c r="AA1385" s="125" t="str">
        <f t="shared" si="401"/>
        <v>ok</v>
      </c>
      <c r="AB1385" s="125" t="str">
        <f t="shared" si="402"/>
        <v>ok</v>
      </c>
      <c r="AC1385" s="125" t="str">
        <f t="shared" si="403"/>
        <v>ok</v>
      </c>
    </row>
    <row r="1386" spans="1:29" x14ac:dyDescent="0.2">
      <c r="A1386" s="132">
        <f t="shared" si="405"/>
        <v>1378</v>
      </c>
      <c r="B1386" s="6"/>
      <c r="C1386" s="3"/>
      <c r="D1386" s="3"/>
      <c r="E1386" s="3"/>
      <c r="F1386" s="5"/>
      <c r="G1386" s="5"/>
      <c r="H1386" s="2">
        <v>0</v>
      </c>
      <c r="I1386" s="1">
        <v>0</v>
      </c>
      <c r="J1386" s="1">
        <v>0</v>
      </c>
      <c r="K1386" s="127">
        <f t="shared" si="388"/>
        <v>0</v>
      </c>
      <c r="L1386" s="127">
        <f t="shared" si="392"/>
        <v>0</v>
      </c>
      <c r="M1386" s="127">
        <f t="shared" si="389"/>
        <v>0</v>
      </c>
      <c r="N1386" s="127">
        <f t="shared" si="393"/>
        <v>0</v>
      </c>
      <c r="O1386" s="127">
        <f t="shared" si="394"/>
        <v>0</v>
      </c>
      <c r="P1386" s="127">
        <f t="shared" si="395"/>
        <v>0</v>
      </c>
      <c r="Q1386" s="127">
        <f t="shared" si="396"/>
        <v>0</v>
      </c>
      <c r="R1386" s="1">
        <v>0</v>
      </c>
      <c r="S1386" s="127">
        <f t="shared" si="397"/>
        <v>0</v>
      </c>
      <c r="T1386" s="127">
        <f t="shared" si="390"/>
        <v>0</v>
      </c>
      <c r="U1386" s="127">
        <f t="shared" si="398"/>
        <v>0</v>
      </c>
      <c r="W1386" s="127">
        <f t="shared" si="399"/>
        <v>0</v>
      </c>
      <c r="X1386" s="125">
        <f t="shared" si="404"/>
        <v>0</v>
      </c>
      <c r="Y1386" s="125" t="str">
        <f t="shared" si="391"/>
        <v>ok</v>
      </c>
      <c r="Z1386" s="125" t="str">
        <f t="shared" si="400"/>
        <v>ok</v>
      </c>
      <c r="AA1386" s="125" t="str">
        <f t="shared" si="401"/>
        <v>ok</v>
      </c>
      <c r="AB1386" s="125" t="str">
        <f t="shared" si="402"/>
        <v>ok</v>
      </c>
      <c r="AC1386" s="125" t="str">
        <f t="shared" si="403"/>
        <v>ok</v>
      </c>
    </row>
    <row r="1387" spans="1:29" x14ac:dyDescent="0.2">
      <c r="A1387" s="132">
        <f t="shared" si="405"/>
        <v>1379</v>
      </c>
      <c r="B1387" s="6"/>
      <c r="C1387" s="3"/>
      <c r="D1387" s="3"/>
      <c r="E1387" s="3"/>
      <c r="F1387" s="5"/>
      <c r="G1387" s="5"/>
      <c r="H1387" s="2">
        <v>0</v>
      </c>
      <c r="I1387" s="1">
        <v>0</v>
      </c>
      <c r="J1387" s="1">
        <v>0</v>
      </c>
      <c r="K1387" s="127">
        <f t="shared" si="388"/>
        <v>0</v>
      </c>
      <c r="L1387" s="127">
        <f t="shared" si="392"/>
        <v>0</v>
      </c>
      <c r="M1387" s="127">
        <f t="shared" si="389"/>
        <v>0</v>
      </c>
      <c r="N1387" s="127">
        <f t="shared" si="393"/>
        <v>0</v>
      </c>
      <c r="O1387" s="127">
        <f t="shared" si="394"/>
        <v>0</v>
      </c>
      <c r="P1387" s="127">
        <f t="shared" si="395"/>
        <v>0</v>
      </c>
      <c r="Q1387" s="127">
        <f t="shared" si="396"/>
        <v>0</v>
      </c>
      <c r="R1387" s="1">
        <v>0</v>
      </c>
      <c r="S1387" s="127">
        <f t="shared" si="397"/>
        <v>0</v>
      </c>
      <c r="T1387" s="127">
        <f t="shared" si="390"/>
        <v>0</v>
      </c>
      <c r="U1387" s="127">
        <f t="shared" si="398"/>
        <v>0</v>
      </c>
      <c r="W1387" s="127">
        <f t="shared" si="399"/>
        <v>0</v>
      </c>
      <c r="X1387" s="125">
        <f t="shared" si="404"/>
        <v>0</v>
      </c>
      <c r="Y1387" s="125" t="str">
        <f t="shared" si="391"/>
        <v>ok</v>
      </c>
      <c r="Z1387" s="125" t="str">
        <f t="shared" si="400"/>
        <v>ok</v>
      </c>
      <c r="AA1387" s="125" t="str">
        <f t="shared" si="401"/>
        <v>ok</v>
      </c>
      <c r="AB1387" s="125" t="str">
        <f t="shared" si="402"/>
        <v>ok</v>
      </c>
      <c r="AC1387" s="125" t="str">
        <f t="shared" si="403"/>
        <v>ok</v>
      </c>
    </row>
    <row r="1388" spans="1:29" x14ac:dyDescent="0.2">
      <c r="A1388" s="132">
        <f t="shared" si="405"/>
        <v>1380</v>
      </c>
      <c r="B1388" s="6"/>
      <c r="C1388" s="3"/>
      <c r="D1388" s="3"/>
      <c r="E1388" s="3"/>
      <c r="F1388" s="5"/>
      <c r="G1388" s="5"/>
      <c r="H1388" s="2">
        <v>0</v>
      </c>
      <c r="I1388" s="1">
        <v>0</v>
      </c>
      <c r="J1388" s="1">
        <v>0</v>
      </c>
      <c r="K1388" s="127">
        <f t="shared" si="388"/>
        <v>0</v>
      </c>
      <c r="L1388" s="127">
        <f t="shared" si="392"/>
        <v>0</v>
      </c>
      <c r="M1388" s="127">
        <f t="shared" si="389"/>
        <v>0</v>
      </c>
      <c r="N1388" s="127">
        <f t="shared" si="393"/>
        <v>0</v>
      </c>
      <c r="O1388" s="127">
        <f t="shared" si="394"/>
        <v>0</v>
      </c>
      <c r="P1388" s="127">
        <f t="shared" si="395"/>
        <v>0</v>
      </c>
      <c r="Q1388" s="127">
        <f t="shared" si="396"/>
        <v>0</v>
      </c>
      <c r="R1388" s="1">
        <v>0</v>
      </c>
      <c r="S1388" s="127">
        <f t="shared" si="397"/>
        <v>0</v>
      </c>
      <c r="T1388" s="127">
        <f t="shared" si="390"/>
        <v>0</v>
      </c>
      <c r="U1388" s="127">
        <f t="shared" si="398"/>
        <v>0</v>
      </c>
      <c r="W1388" s="127">
        <f t="shared" si="399"/>
        <v>0</v>
      </c>
      <c r="X1388" s="125">
        <f t="shared" si="404"/>
        <v>0</v>
      </c>
      <c r="Y1388" s="125" t="str">
        <f t="shared" si="391"/>
        <v>ok</v>
      </c>
      <c r="Z1388" s="125" t="str">
        <f t="shared" si="400"/>
        <v>ok</v>
      </c>
      <c r="AA1388" s="125" t="str">
        <f t="shared" si="401"/>
        <v>ok</v>
      </c>
      <c r="AB1388" s="125" t="str">
        <f t="shared" si="402"/>
        <v>ok</v>
      </c>
      <c r="AC1388" s="125" t="str">
        <f t="shared" si="403"/>
        <v>ok</v>
      </c>
    </row>
    <row r="1389" spans="1:29" x14ac:dyDescent="0.2">
      <c r="A1389" s="132">
        <f t="shared" si="405"/>
        <v>1381</v>
      </c>
      <c r="B1389" s="6"/>
      <c r="C1389" s="3"/>
      <c r="D1389" s="3"/>
      <c r="E1389" s="3"/>
      <c r="F1389" s="5"/>
      <c r="G1389" s="5"/>
      <c r="H1389" s="2">
        <v>0</v>
      </c>
      <c r="I1389" s="1">
        <v>0</v>
      </c>
      <c r="J1389" s="1">
        <v>0</v>
      </c>
      <c r="K1389" s="127">
        <f t="shared" si="388"/>
        <v>0</v>
      </c>
      <c r="L1389" s="127">
        <f t="shared" si="392"/>
        <v>0</v>
      </c>
      <c r="M1389" s="127">
        <f t="shared" si="389"/>
        <v>0</v>
      </c>
      <c r="N1389" s="127">
        <f t="shared" si="393"/>
        <v>0</v>
      </c>
      <c r="O1389" s="127">
        <f t="shared" si="394"/>
        <v>0</v>
      </c>
      <c r="P1389" s="127">
        <f t="shared" si="395"/>
        <v>0</v>
      </c>
      <c r="Q1389" s="127">
        <f t="shared" si="396"/>
        <v>0</v>
      </c>
      <c r="R1389" s="1">
        <v>0</v>
      </c>
      <c r="S1389" s="127">
        <f t="shared" si="397"/>
        <v>0</v>
      </c>
      <c r="T1389" s="127">
        <f t="shared" si="390"/>
        <v>0</v>
      </c>
      <c r="U1389" s="127">
        <f t="shared" si="398"/>
        <v>0</v>
      </c>
      <c r="W1389" s="127">
        <f t="shared" si="399"/>
        <v>0</v>
      </c>
      <c r="X1389" s="125">
        <f t="shared" si="404"/>
        <v>0</v>
      </c>
      <c r="Y1389" s="125" t="str">
        <f t="shared" si="391"/>
        <v>ok</v>
      </c>
      <c r="Z1389" s="125" t="str">
        <f t="shared" si="400"/>
        <v>ok</v>
      </c>
      <c r="AA1389" s="125" t="str">
        <f t="shared" si="401"/>
        <v>ok</v>
      </c>
      <c r="AB1389" s="125" t="str">
        <f t="shared" si="402"/>
        <v>ok</v>
      </c>
      <c r="AC1389" s="125" t="str">
        <f t="shared" si="403"/>
        <v>ok</v>
      </c>
    </row>
    <row r="1390" spans="1:29" x14ac:dyDescent="0.2">
      <c r="A1390" s="132">
        <f t="shared" si="405"/>
        <v>1382</v>
      </c>
      <c r="B1390" s="6"/>
      <c r="C1390" s="3"/>
      <c r="D1390" s="3"/>
      <c r="E1390" s="3"/>
      <c r="F1390" s="5"/>
      <c r="G1390" s="5"/>
      <c r="H1390" s="2">
        <v>0</v>
      </c>
      <c r="I1390" s="1">
        <v>0</v>
      </c>
      <c r="J1390" s="1">
        <v>0</v>
      </c>
      <c r="K1390" s="127">
        <f t="shared" si="388"/>
        <v>0</v>
      </c>
      <c r="L1390" s="127">
        <f t="shared" si="392"/>
        <v>0</v>
      </c>
      <c r="M1390" s="127">
        <f t="shared" si="389"/>
        <v>0</v>
      </c>
      <c r="N1390" s="127">
        <f t="shared" si="393"/>
        <v>0</v>
      </c>
      <c r="O1390" s="127">
        <f t="shared" si="394"/>
        <v>0</v>
      </c>
      <c r="P1390" s="127">
        <f t="shared" si="395"/>
        <v>0</v>
      </c>
      <c r="Q1390" s="127">
        <f t="shared" si="396"/>
        <v>0</v>
      </c>
      <c r="R1390" s="1">
        <v>0</v>
      </c>
      <c r="S1390" s="127">
        <f t="shared" si="397"/>
        <v>0</v>
      </c>
      <c r="T1390" s="127">
        <f t="shared" si="390"/>
        <v>0</v>
      </c>
      <c r="U1390" s="127">
        <f t="shared" si="398"/>
        <v>0</v>
      </c>
      <c r="W1390" s="127">
        <f t="shared" si="399"/>
        <v>0</v>
      </c>
      <c r="X1390" s="125">
        <f t="shared" si="404"/>
        <v>0</v>
      </c>
      <c r="Y1390" s="125" t="str">
        <f t="shared" si="391"/>
        <v>ok</v>
      </c>
      <c r="Z1390" s="125" t="str">
        <f t="shared" si="400"/>
        <v>ok</v>
      </c>
      <c r="AA1390" s="125" t="str">
        <f t="shared" si="401"/>
        <v>ok</v>
      </c>
      <c r="AB1390" s="125" t="str">
        <f t="shared" si="402"/>
        <v>ok</v>
      </c>
      <c r="AC1390" s="125" t="str">
        <f t="shared" si="403"/>
        <v>ok</v>
      </c>
    </row>
    <row r="1391" spans="1:29" x14ac:dyDescent="0.2">
      <c r="A1391" s="132">
        <f t="shared" si="405"/>
        <v>1383</v>
      </c>
      <c r="B1391" s="6"/>
      <c r="C1391" s="3"/>
      <c r="D1391" s="3"/>
      <c r="E1391" s="3"/>
      <c r="F1391" s="5"/>
      <c r="G1391" s="5"/>
      <c r="H1391" s="2">
        <v>0</v>
      </c>
      <c r="I1391" s="1">
        <v>0</v>
      </c>
      <c r="J1391" s="1">
        <v>0</v>
      </c>
      <c r="K1391" s="127">
        <f t="shared" si="388"/>
        <v>0</v>
      </c>
      <c r="L1391" s="127">
        <f t="shared" si="392"/>
        <v>0</v>
      </c>
      <c r="M1391" s="127">
        <f t="shared" si="389"/>
        <v>0</v>
      </c>
      <c r="N1391" s="127">
        <f t="shared" si="393"/>
        <v>0</v>
      </c>
      <c r="O1391" s="127">
        <f t="shared" si="394"/>
        <v>0</v>
      </c>
      <c r="P1391" s="127">
        <f t="shared" si="395"/>
        <v>0</v>
      </c>
      <c r="Q1391" s="127">
        <f t="shared" si="396"/>
        <v>0</v>
      </c>
      <c r="R1391" s="1">
        <v>0</v>
      </c>
      <c r="S1391" s="127">
        <f t="shared" si="397"/>
        <v>0</v>
      </c>
      <c r="T1391" s="127">
        <f t="shared" si="390"/>
        <v>0</v>
      </c>
      <c r="U1391" s="127">
        <f t="shared" si="398"/>
        <v>0</v>
      </c>
      <c r="W1391" s="127">
        <f t="shared" si="399"/>
        <v>0</v>
      </c>
      <c r="X1391" s="125">
        <f t="shared" si="404"/>
        <v>0</v>
      </c>
      <c r="Y1391" s="125" t="str">
        <f t="shared" si="391"/>
        <v>ok</v>
      </c>
      <c r="Z1391" s="125" t="str">
        <f t="shared" si="400"/>
        <v>ok</v>
      </c>
      <c r="AA1391" s="125" t="str">
        <f t="shared" si="401"/>
        <v>ok</v>
      </c>
      <c r="AB1391" s="125" t="str">
        <f t="shared" si="402"/>
        <v>ok</v>
      </c>
      <c r="AC1391" s="125" t="str">
        <f t="shared" si="403"/>
        <v>ok</v>
      </c>
    </row>
    <row r="1392" spans="1:29" x14ac:dyDescent="0.2">
      <c r="A1392" s="132">
        <f t="shared" si="405"/>
        <v>1384</v>
      </c>
      <c r="B1392" s="6"/>
      <c r="C1392" s="3"/>
      <c r="D1392" s="3"/>
      <c r="E1392" s="3"/>
      <c r="F1392" s="5"/>
      <c r="G1392" s="5"/>
      <c r="H1392" s="2">
        <v>0</v>
      </c>
      <c r="I1392" s="1">
        <v>0</v>
      </c>
      <c r="J1392" s="1">
        <v>0</v>
      </c>
      <c r="K1392" s="127">
        <f t="shared" si="388"/>
        <v>0</v>
      </c>
      <c r="L1392" s="127">
        <f t="shared" si="392"/>
        <v>0</v>
      </c>
      <c r="M1392" s="127">
        <f t="shared" si="389"/>
        <v>0</v>
      </c>
      <c r="N1392" s="127">
        <f t="shared" si="393"/>
        <v>0</v>
      </c>
      <c r="O1392" s="127">
        <f t="shared" si="394"/>
        <v>0</v>
      </c>
      <c r="P1392" s="127">
        <f t="shared" si="395"/>
        <v>0</v>
      </c>
      <c r="Q1392" s="127">
        <f t="shared" si="396"/>
        <v>0</v>
      </c>
      <c r="R1392" s="1">
        <v>0</v>
      </c>
      <c r="S1392" s="127">
        <f t="shared" si="397"/>
        <v>0</v>
      </c>
      <c r="T1392" s="127">
        <f t="shared" si="390"/>
        <v>0</v>
      </c>
      <c r="U1392" s="127">
        <f t="shared" si="398"/>
        <v>0</v>
      </c>
      <c r="W1392" s="127">
        <f t="shared" si="399"/>
        <v>0</v>
      </c>
      <c r="X1392" s="125">
        <f t="shared" si="404"/>
        <v>0</v>
      </c>
      <c r="Y1392" s="125" t="str">
        <f t="shared" si="391"/>
        <v>ok</v>
      </c>
      <c r="Z1392" s="125" t="str">
        <f t="shared" si="400"/>
        <v>ok</v>
      </c>
      <c r="AA1392" s="125" t="str">
        <f t="shared" si="401"/>
        <v>ok</v>
      </c>
      <c r="AB1392" s="125" t="str">
        <f t="shared" si="402"/>
        <v>ok</v>
      </c>
      <c r="AC1392" s="125" t="str">
        <f t="shared" si="403"/>
        <v>ok</v>
      </c>
    </row>
    <row r="1393" spans="1:29" x14ac:dyDescent="0.2">
      <c r="A1393" s="132">
        <f t="shared" si="405"/>
        <v>1385</v>
      </c>
      <c r="B1393" s="6"/>
      <c r="C1393" s="3"/>
      <c r="D1393" s="3"/>
      <c r="E1393" s="3"/>
      <c r="F1393" s="5"/>
      <c r="G1393" s="5"/>
      <c r="H1393" s="2">
        <v>0</v>
      </c>
      <c r="I1393" s="1">
        <v>0</v>
      </c>
      <c r="J1393" s="1">
        <v>0</v>
      </c>
      <c r="K1393" s="127">
        <f t="shared" si="388"/>
        <v>0</v>
      </c>
      <c r="L1393" s="127">
        <f t="shared" si="392"/>
        <v>0</v>
      </c>
      <c r="M1393" s="127">
        <f t="shared" si="389"/>
        <v>0</v>
      </c>
      <c r="N1393" s="127">
        <f t="shared" si="393"/>
        <v>0</v>
      </c>
      <c r="O1393" s="127">
        <f t="shared" si="394"/>
        <v>0</v>
      </c>
      <c r="P1393" s="127">
        <f t="shared" si="395"/>
        <v>0</v>
      </c>
      <c r="Q1393" s="127">
        <f t="shared" si="396"/>
        <v>0</v>
      </c>
      <c r="R1393" s="1">
        <v>0</v>
      </c>
      <c r="S1393" s="127">
        <f t="shared" si="397"/>
        <v>0</v>
      </c>
      <c r="T1393" s="127">
        <f t="shared" si="390"/>
        <v>0</v>
      </c>
      <c r="U1393" s="127">
        <f t="shared" si="398"/>
        <v>0</v>
      </c>
      <c r="W1393" s="127">
        <f t="shared" si="399"/>
        <v>0</v>
      </c>
      <c r="X1393" s="125">
        <f t="shared" si="404"/>
        <v>0</v>
      </c>
      <c r="Y1393" s="125" t="str">
        <f t="shared" si="391"/>
        <v>ok</v>
      </c>
      <c r="Z1393" s="125" t="str">
        <f t="shared" si="400"/>
        <v>ok</v>
      </c>
      <c r="AA1393" s="125" t="str">
        <f t="shared" si="401"/>
        <v>ok</v>
      </c>
      <c r="AB1393" s="125" t="str">
        <f t="shared" si="402"/>
        <v>ok</v>
      </c>
      <c r="AC1393" s="125" t="str">
        <f t="shared" si="403"/>
        <v>ok</v>
      </c>
    </row>
    <row r="1394" spans="1:29" x14ac:dyDescent="0.2">
      <c r="A1394" s="132">
        <f t="shared" si="405"/>
        <v>1386</v>
      </c>
      <c r="B1394" s="6"/>
      <c r="C1394" s="3"/>
      <c r="D1394" s="3"/>
      <c r="E1394" s="3"/>
      <c r="F1394" s="5"/>
      <c r="G1394" s="5"/>
      <c r="H1394" s="2">
        <v>0</v>
      </c>
      <c r="I1394" s="1">
        <v>0</v>
      </c>
      <c r="J1394" s="1">
        <v>0</v>
      </c>
      <c r="K1394" s="127">
        <f t="shared" si="388"/>
        <v>0</v>
      </c>
      <c r="L1394" s="127">
        <f t="shared" si="392"/>
        <v>0</v>
      </c>
      <c r="M1394" s="127">
        <f t="shared" si="389"/>
        <v>0</v>
      </c>
      <c r="N1394" s="127">
        <f t="shared" si="393"/>
        <v>0</v>
      </c>
      <c r="O1394" s="127">
        <f t="shared" si="394"/>
        <v>0</v>
      </c>
      <c r="P1394" s="127">
        <f t="shared" si="395"/>
        <v>0</v>
      </c>
      <c r="Q1394" s="127">
        <f t="shared" si="396"/>
        <v>0</v>
      </c>
      <c r="R1394" s="1">
        <v>0</v>
      </c>
      <c r="S1394" s="127">
        <f t="shared" si="397"/>
        <v>0</v>
      </c>
      <c r="T1394" s="127">
        <f t="shared" si="390"/>
        <v>0</v>
      </c>
      <c r="U1394" s="127">
        <f t="shared" si="398"/>
        <v>0</v>
      </c>
      <c r="W1394" s="127">
        <f t="shared" si="399"/>
        <v>0</v>
      </c>
      <c r="X1394" s="125">
        <f t="shared" si="404"/>
        <v>0</v>
      </c>
      <c r="Y1394" s="125" t="str">
        <f t="shared" si="391"/>
        <v>ok</v>
      </c>
      <c r="Z1394" s="125" t="str">
        <f t="shared" si="400"/>
        <v>ok</v>
      </c>
      <c r="AA1394" s="125" t="str">
        <f t="shared" si="401"/>
        <v>ok</v>
      </c>
      <c r="AB1394" s="125" t="str">
        <f t="shared" si="402"/>
        <v>ok</v>
      </c>
      <c r="AC1394" s="125" t="str">
        <f t="shared" si="403"/>
        <v>ok</v>
      </c>
    </row>
    <row r="1395" spans="1:29" x14ac:dyDescent="0.2">
      <c r="A1395" s="132">
        <f t="shared" si="405"/>
        <v>1387</v>
      </c>
      <c r="B1395" s="6"/>
      <c r="C1395" s="3"/>
      <c r="D1395" s="3"/>
      <c r="E1395" s="3"/>
      <c r="F1395" s="5"/>
      <c r="G1395" s="5"/>
      <c r="H1395" s="2">
        <v>0</v>
      </c>
      <c r="I1395" s="1">
        <v>0</v>
      </c>
      <c r="J1395" s="1">
        <v>0</v>
      </c>
      <c r="K1395" s="127">
        <f t="shared" si="388"/>
        <v>0</v>
      </c>
      <c r="L1395" s="127">
        <f t="shared" si="392"/>
        <v>0</v>
      </c>
      <c r="M1395" s="127">
        <f t="shared" si="389"/>
        <v>0</v>
      </c>
      <c r="N1395" s="127">
        <f t="shared" si="393"/>
        <v>0</v>
      </c>
      <c r="O1395" s="127">
        <f t="shared" si="394"/>
        <v>0</v>
      </c>
      <c r="P1395" s="127">
        <f t="shared" si="395"/>
        <v>0</v>
      </c>
      <c r="Q1395" s="127">
        <f t="shared" si="396"/>
        <v>0</v>
      </c>
      <c r="R1395" s="1">
        <v>0</v>
      </c>
      <c r="S1395" s="127">
        <f t="shared" si="397"/>
        <v>0</v>
      </c>
      <c r="T1395" s="127">
        <f t="shared" si="390"/>
        <v>0</v>
      </c>
      <c r="U1395" s="127">
        <f t="shared" si="398"/>
        <v>0</v>
      </c>
      <c r="W1395" s="127">
        <f t="shared" si="399"/>
        <v>0</v>
      </c>
      <c r="X1395" s="125">
        <f t="shared" si="404"/>
        <v>0</v>
      </c>
      <c r="Y1395" s="125" t="str">
        <f t="shared" si="391"/>
        <v>ok</v>
      </c>
      <c r="Z1395" s="125" t="str">
        <f t="shared" si="400"/>
        <v>ok</v>
      </c>
      <c r="AA1395" s="125" t="str">
        <f t="shared" si="401"/>
        <v>ok</v>
      </c>
      <c r="AB1395" s="125" t="str">
        <f t="shared" si="402"/>
        <v>ok</v>
      </c>
      <c r="AC1395" s="125" t="str">
        <f t="shared" si="403"/>
        <v>ok</v>
      </c>
    </row>
    <row r="1396" spans="1:29" x14ac:dyDescent="0.2">
      <c r="A1396" s="132">
        <f t="shared" si="405"/>
        <v>1388</v>
      </c>
      <c r="B1396" s="6"/>
      <c r="C1396" s="3"/>
      <c r="D1396" s="3"/>
      <c r="E1396" s="3"/>
      <c r="F1396" s="5"/>
      <c r="G1396" s="5"/>
      <c r="H1396" s="2">
        <v>0</v>
      </c>
      <c r="I1396" s="1">
        <v>0</v>
      </c>
      <c r="J1396" s="1">
        <v>0</v>
      </c>
      <c r="K1396" s="127">
        <f t="shared" si="388"/>
        <v>0</v>
      </c>
      <c r="L1396" s="127">
        <f t="shared" si="392"/>
        <v>0</v>
      </c>
      <c r="M1396" s="127">
        <f t="shared" si="389"/>
        <v>0</v>
      </c>
      <c r="N1396" s="127">
        <f t="shared" si="393"/>
        <v>0</v>
      </c>
      <c r="O1396" s="127">
        <f t="shared" si="394"/>
        <v>0</v>
      </c>
      <c r="P1396" s="127">
        <f t="shared" si="395"/>
        <v>0</v>
      </c>
      <c r="Q1396" s="127">
        <f t="shared" si="396"/>
        <v>0</v>
      </c>
      <c r="R1396" s="1">
        <v>0</v>
      </c>
      <c r="S1396" s="127">
        <f t="shared" si="397"/>
        <v>0</v>
      </c>
      <c r="T1396" s="127">
        <f t="shared" si="390"/>
        <v>0</v>
      </c>
      <c r="U1396" s="127">
        <f t="shared" si="398"/>
        <v>0</v>
      </c>
      <c r="W1396" s="127">
        <f t="shared" si="399"/>
        <v>0</v>
      </c>
      <c r="X1396" s="125">
        <f t="shared" si="404"/>
        <v>0</v>
      </c>
      <c r="Y1396" s="125" t="str">
        <f t="shared" si="391"/>
        <v>ok</v>
      </c>
      <c r="Z1396" s="125" t="str">
        <f t="shared" si="400"/>
        <v>ok</v>
      </c>
      <c r="AA1396" s="125" t="str">
        <f t="shared" si="401"/>
        <v>ok</v>
      </c>
      <c r="AB1396" s="125" t="str">
        <f t="shared" si="402"/>
        <v>ok</v>
      </c>
      <c r="AC1396" s="125" t="str">
        <f t="shared" si="403"/>
        <v>ok</v>
      </c>
    </row>
    <row r="1397" spans="1:29" x14ac:dyDescent="0.2">
      <c r="A1397" s="132">
        <f t="shared" si="405"/>
        <v>1389</v>
      </c>
      <c r="B1397" s="6"/>
      <c r="C1397" s="3"/>
      <c r="D1397" s="3"/>
      <c r="E1397" s="3"/>
      <c r="F1397" s="5"/>
      <c r="G1397" s="5"/>
      <c r="H1397" s="2">
        <v>0</v>
      </c>
      <c r="I1397" s="1">
        <v>0</v>
      </c>
      <c r="J1397" s="1">
        <v>0</v>
      </c>
      <c r="K1397" s="127">
        <f t="shared" si="388"/>
        <v>0</v>
      </c>
      <c r="L1397" s="127">
        <f t="shared" si="392"/>
        <v>0</v>
      </c>
      <c r="M1397" s="127">
        <f t="shared" si="389"/>
        <v>0</v>
      </c>
      <c r="N1397" s="127">
        <f t="shared" si="393"/>
        <v>0</v>
      </c>
      <c r="O1397" s="127">
        <f t="shared" si="394"/>
        <v>0</v>
      </c>
      <c r="P1397" s="127">
        <f t="shared" si="395"/>
        <v>0</v>
      </c>
      <c r="Q1397" s="127">
        <f t="shared" si="396"/>
        <v>0</v>
      </c>
      <c r="R1397" s="1">
        <v>0</v>
      </c>
      <c r="S1397" s="127">
        <f t="shared" si="397"/>
        <v>0</v>
      </c>
      <c r="T1397" s="127">
        <f t="shared" si="390"/>
        <v>0</v>
      </c>
      <c r="U1397" s="127">
        <f t="shared" si="398"/>
        <v>0</v>
      </c>
      <c r="W1397" s="127">
        <f t="shared" si="399"/>
        <v>0</v>
      </c>
      <c r="X1397" s="125">
        <f t="shared" si="404"/>
        <v>0</v>
      </c>
      <c r="Y1397" s="125" t="str">
        <f t="shared" si="391"/>
        <v>ok</v>
      </c>
      <c r="Z1397" s="125" t="str">
        <f t="shared" si="400"/>
        <v>ok</v>
      </c>
      <c r="AA1397" s="125" t="str">
        <f t="shared" si="401"/>
        <v>ok</v>
      </c>
      <c r="AB1397" s="125" t="str">
        <f t="shared" si="402"/>
        <v>ok</v>
      </c>
      <c r="AC1397" s="125" t="str">
        <f t="shared" si="403"/>
        <v>ok</v>
      </c>
    </row>
    <row r="1398" spans="1:29" x14ac:dyDescent="0.2">
      <c r="A1398" s="132">
        <f t="shared" si="405"/>
        <v>1390</v>
      </c>
      <c r="B1398" s="6"/>
      <c r="C1398" s="3"/>
      <c r="D1398" s="3"/>
      <c r="E1398" s="3"/>
      <c r="F1398" s="5"/>
      <c r="G1398" s="5"/>
      <c r="H1398" s="2">
        <v>0</v>
      </c>
      <c r="I1398" s="1">
        <v>0</v>
      </c>
      <c r="J1398" s="1">
        <v>0</v>
      </c>
      <c r="K1398" s="127">
        <f t="shared" si="388"/>
        <v>0</v>
      </c>
      <c r="L1398" s="127">
        <f t="shared" si="392"/>
        <v>0</v>
      </c>
      <c r="M1398" s="127">
        <f t="shared" si="389"/>
        <v>0</v>
      </c>
      <c r="N1398" s="127">
        <f t="shared" si="393"/>
        <v>0</v>
      </c>
      <c r="O1398" s="127">
        <f t="shared" si="394"/>
        <v>0</v>
      </c>
      <c r="P1398" s="127">
        <f t="shared" si="395"/>
        <v>0</v>
      </c>
      <c r="Q1398" s="127">
        <f t="shared" si="396"/>
        <v>0</v>
      </c>
      <c r="R1398" s="1">
        <v>0</v>
      </c>
      <c r="S1398" s="127">
        <f t="shared" si="397"/>
        <v>0</v>
      </c>
      <c r="T1398" s="127">
        <f t="shared" si="390"/>
        <v>0</v>
      </c>
      <c r="U1398" s="127">
        <f t="shared" si="398"/>
        <v>0</v>
      </c>
      <c r="W1398" s="127">
        <f t="shared" si="399"/>
        <v>0</v>
      </c>
      <c r="X1398" s="125">
        <f t="shared" si="404"/>
        <v>0</v>
      </c>
      <c r="Y1398" s="125" t="str">
        <f t="shared" si="391"/>
        <v>ok</v>
      </c>
      <c r="Z1398" s="125" t="str">
        <f t="shared" si="400"/>
        <v>ok</v>
      </c>
      <c r="AA1398" s="125" t="str">
        <f t="shared" si="401"/>
        <v>ok</v>
      </c>
      <c r="AB1398" s="125" t="str">
        <f t="shared" si="402"/>
        <v>ok</v>
      </c>
      <c r="AC1398" s="125" t="str">
        <f t="shared" si="403"/>
        <v>ok</v>
      </c>
    </row>
    <row r="1399" spans="1:29" x14ac:dyDescent="0.2">
      <c r="A1399" s="132">
        <f t="shared" si="405"/>
        <v>1391</v>
      </c>
      <c r="B1399" s="6"/>
      <c r="C1399" s="3"/>
      <c r="D1399" s="3"/>
      <c r="E1399" s="3"/>
      <c r="F1399" s="5"/>
      <c r="G1399" s="5"/>
      <c r="H1399" s="2">
        <v>0</v>
      </c>
      <c r="I1399" s="1">
        <v>0</v>
      </c>
      <c r="J1399" s="1">
        <v>0</v>
      </c>
      <c r="K1399" s="127">
        <f t="shared" si="388"/>
        <v>0</v>
      </c>
      <c r="L1399" s="127">
        <f t="shared" si="392"/>
        <v>0</v>
      </c>
      <c r="M1399" s="127">
        <f t="shared" si="389"/>
        <v>0</v>
      </c>
      <c r="N1399" s="127">
        <f t="shared" si="393"/>
        <v>0</v>
      </c>
      <c r="O1399" s="127">
        <f t="shared" si="394"/>
        <v>0</v>
      </c>
      <c r="P1399" s="127">
        <f t="shared" si="395"/>
        <v>0</v>
      </c>
      <c r="Q1399" s="127">
        <f t="shared" si="396"/>
        <v>0</v>
      </c>
      <c r="R1399" s="1">
        <v>0</v>
      </c>
      <c r="S1399" s="127">
        <f t="shared" si="397"/>
        <v>0</v>
      </c>
      <c r="T1399" s="127">
        <f t="shared" si="390"/>
        <v>0</v>
      </c>
      <c r="U1399" s="127">
        <f t="shared" si="398"/>
        <v>0</v>
      </c>
      <c r="W1399" s="127">
        <f t="shared" si="399"/>
        <v>0</v>
      </c>
      <c r="X1399" s="125">
        <f t="shared" si="404"/>
        <v>0</v>
      </c>
      <c r="Y1399" s="125" t="str">
        <f t="shared" si="391"/>
        <v>ok</v>
      </c>
      <c r="Z1399" s="125" t="str">
        <f t="shared" si="400"/>
        <v>ok</v>
      </c>
      <c r="AA1399" s="125" t="str">
        <f t="shared" si="401"/>
        <v>ok</v>
      </c>
      <c r="AB1399" s="125" t="str">
        <f t="shared" si="402"/>
        <v>ok</v>
      </c>
      <c r="AC1399" s="125" t="str">
        <f t="shared" si="403"/>
        <v>ok</v>
      </c>
    </row>
    <row r="1400" spans="1:29" x14ac:dyDescent="0.2">
      <c r="A1400" s="132">
        <f t="shared" si="405"/>
        <v>1392</v>
      </c>
      <c r="B1400" s="6"/>
      <c r="C1400" s="3"/>
      <c r="D1400" s="3"/>
      <c r="E1400" s="3"/>
      <c r="F1400" s="5"/>
      <c r="G1400" s="5"/>
      <c r="H1400" s="2">
        <v>0</v>
      </c>
      <c r="I1400" s="1">
        <v>0</v>
      </c>
      <c r="J1400" s="1">
        <v>0</v>
      </c>
      <c r="K1400" s="127">
        <f t="shared" si="388"/>
        <v>0</v>
      </c>
      <c r="L1400" s="127">
        <f t="shared" si="392"/>
        <v>0</v>
      </c>
      <c r="M1400" s="127">
        <f t="shared" si="389"/>
        <v>0</v>
      </c>
      <c r="N1400" s="127">
        <f t="shared" si="393"/>
        <v>0</v>
      </c>
      <c r="O1400" s="127">
        <f t="shared" si="394"/>
        <v>0</v>
      </c>
      <c r="P1400" s="127">
        <f t="shared" si="395"/>
        <v>0</v>
      </c>
      <c r="Q1400" s="127">
        <f t="shared" si="396"/>
        <v>0</v>
      </c>
      <c r="R1400" s="1">
        <v>0</v>
      </c>
      <c r="S1400" s="127">
        <f t="shared" si="397"/>
        <v>0</v>
      </c>
      <c r="T1400" s="127">
        <f t="shared" si="390"/>
        <v>0</v>
      </c>
      <c r="U1400" s="127">
        <f t="shared" si="398"/>
        <v>0</v>
      </c>
      <c r="W1400" s="127">
        <f t="shared" si="399"/>
        <v>0</v>
      </c>
      <c r="X1400" s="125">
        <f t="shared" si="404"/>
        <v>0</v>
      </c>
      <c r="Y1400" s="125" t="str">
        <f t="shared" si="391"/>
        <v>ok</v>
      </c>
      <c r="Z1400" s="125" t="str">
        <f t="shared" si="400"/>
        <v>ok</v>
      </c>
      <c r="AA1400" s="125" t="str">
        <f t="shared" si="401"/>
        <v>ok</v>
      </c>
      <c r="AB1400" s="125" t="str">
        <f t="shared" si="402"/>
        <v>ok</v>
      </c>
      <c r="AC1400" s="125" t="str">
        <f t="shared" si="403"/>
        <v>ok</v>
      </c>
    </row>
    <row r="1401" spans="1:29" x14ac:dyDescent="0.2">
      <c r="A1401" s="132">
        <f t="shared" si="405"/>
        <v>1393</v>
      </c>
      <c r="B1401" s="6"/>
      <c r="C1401" s="3"/>
      <c r="D1401" s="3"/>
      <c r="E1401" s="3"/>
      <c r="F1401" s="5"/>
      <c r="G1401" s="5"/>
      <c r="H1401" s="2">
        <v>0</v>
      </c>
      <c r="I1401" s="1">
        <v>0</v>
      </c>
      <c r="J1401" s="1">
        <v>0</v>
      </c>
      <c r="K1401" s="127">
        <f t="shared" si="388"/>
        <v>0</v>
      </c>
      <c r="L1401" s="127">
        <f t="shared" si="392"/>
        <v>0</v>
      </c>
      <c r="M1401" s="127">
        <f t="shared" si="389"/>
        <v>0</v>
      </c>
      <c r="N1401" s="127">
        <f t="shared" si="393"/>
        <v>0</v>
      </c>
      <c r="O1401" s="127">
        <f t="shared" si="394"/>
        <v>0</v>
      </c>
      <c r="P1401" s="127">
        <f t="shared" si="395"/>
        <v>0</v>
      </c>
      <c r="Q1401" s="127">
        <f t="shared" si="396"/>
        <v>0</v>
      </c>
      <c r="R1401" s="1">
        <v>0</v>
      </c>
      <c r="S1401" s="127">
        <f t="shared" si="397"/>
        <v>0</v>
      </c>
      <c r="T1401" s="127">
        <f t="shared" si="390"/>
        <v>0</v>
      </c>
      <c r="U1401" s="127">
        <f t="shared" si="398"/>
        <v>0</v>
      </c>
      <c r="W1401" s="127">
        <f t="shared" si="399"/>
        <v>0</v>
      </c>
      <c r="X1401" s="125">
        <f t="shared" si="404"/>
        <v>0</v>
      </c>
      <c r="Y1401" s="125" t="str">
        <f t="shared" si="391"/>
        <v>ok</v>
      </c>
      <c r="Z1401" s="125" t="str">
        <f t="shared" si="400"/>
        <v>ok</v>
      </c>
      <c r="AA1401" s="125" t="str">
        <f t="shared" si="401"/>
        <v>ok</v>
      </c>
      <c r="AB1401" s="125" t="str">
        <f t="shared" si="402"/>
        <v>ok</v>
      </c>
      <c r="AC1401" s="125" t="str">
        <f t="shared" si="403"/>
        <v>ok</v>
      </c>
    </row>
    <row r="1402" spans="1:29" x14ac:dyDescent="0.2">
      <c r="A1402" s="132">
        <f t="shared" si="405"/>
        <v>1394</v>
      </c>
      <c r="B1402" s="6"/>
      <c r="C1402" s="3"/>
      <c r="D1402" s="3"/>
      <c r="E1402" s="3"/>
      <c r="F1402" s="5"/>
      <c r="G1402" s="5"/>
      <c r="H1402" s="2">
        <v>0</v>
      </c>
      <c r="I1402" s="1">
        <v>0</v>
      </c>
      <c r="J1402" s="1">
        <v>0</v>
      </c>
      <c r="K1402" s="127">
        <f t="shared" si="388"/>
        <v>0</v>
      </c>
      <c r="L1402" s="127">
        <f t="shared" si="392"/>
        <v>0</v>
      </c>
      <c r="M1402" s="127">
        <f t="shared" si="389"/>
        <v>0</v>
      </c>
      <c r="N1402" s="127">
        <f t="shared" si="393"/>
        <v>0</v>
      </c>
      <c r="O1402" s="127">
        <f t="shared" si="394"/>
        <v>0</v>
      </c>
      <c r="P1402" s="127">
        <f t="shared" si="395"/>
        <v>0</v>
      </c>
      <c r="Q1402" s="127">
        <f t="shared" si="396"/>
        <v>0</v>
      </c>
      <c r="R1402" s="1">
        <v>0</v>
      </c>
      <c r="S1402" s="127">
        <f t="shared" si="397"/>
        <v>0</v>
      </c>
      <c r="T1402" s="127">
        <f t="shared" si="390"/>
        <v>0</v>
      </c>
      <c r="U1402" s="127">
        <f t="shared" si="398"/>
        <v>0</v>
      </c>
      <c r="W1402" s="127">
        <f t="shared" si="399"/>
        <v>0</v>
      </c>
      <c r="X1402" s="125">
        <f t="shared" si="404"/>
        <v>0</v>
      </c>
      <c r="Y1402" s="125" t="str">
        <f t="shared" si="391"/>
        <v>ok</v>
      </c>
      <c r="Z1402" s="125" t="str">
        <f t="shared" si="400"/>
        <v>ok</v>
      </c>
      <c r="AA1402" s="125" t="str">
        <f t="shared" si="401"/>
        <v>ok</v>
      </c>
      <c r="AB1402" s="125" t="str">
        <f t="shared" si="402"/>
        <v>ok</v>
      </c>
      <c r="AC1402" s="125" t="str">
        <f t="shared" si="403"/>
        <v>ok</v>
      </c>
    </row>
    <row r="1403" spans="1:29" x14ac:dyDescent="0.2">
      <c r="A1403" s="132">
        <f t="shared" si="405"/>
        <v>1395</v>
      </c>
      <c r="B1403" s="6"/>
      <c r="C1403" s="3"/>
      <c r="D1403" s="3"/>
      <c r="E1403" s="3"/>
      <c r="F1403" s="5"/>
      <c r="G1403" s="5"/>
      <c r="H1403" s="2">
        <v>0</v>
      </c>
      <c r="I1403" s="1">
        <v>0</v>
      </c>
      <c r="J1403" s="1">
        <v>0</v>
      </c>
      <c r="K1403" s="127">
        <f t="shared" si="388"/>
        <v>0</v>
      </c>
      <c r="L1403" s="127">
        <f t="shared" si="392"/>
        <v>0</v>
      </c>
      <c r="M1403" s="127">
        <f t="shared" si="389"/>
        <v>0</v>
      </c>
      <c r="N1403" s="127">
        <f t="shared" si="393"/>
        <v>0</v>
      </c>
      <c r="O1403" s="127">
        <f t="shared" si="394"/>
        <v>0</v>
      </c>
      <c r="P1403" s="127">
        <f t="shared" si="395"/>
        <v>0</v>
      </c>
      <c r="Q1403" s="127">
        <f t="shared" si="396"/>
        <v>0</v>
      </c>
      <c r="R1403" s="1">
        <v>0</v>
      </c>
      <c r="S1403" s="127">
        <f t="shared" si="397"/>
        <v>0</v>
      </c>
      <c r="T1403" s="127">
        <f t="shared" si="390"/>
        <v>0</v>
      </c>
      <c r="U1403" s="127">
        <f t="shared" si="398"/>
        <v>0</v>
      </c>
      <c r="W1403" s="127">
        <f t="shared" si="399"/>
        <v>0</v>
      </c>
      <c r="X1403" s="125">
        <f t="shared" si="404"/>
        <v>0</v>
      </c>
      <c r="Y1403" s="125" t="str">
        <f t="shared" si="391"/>
        <v>ok</v>
      </c>
      <c r="Z1403" s="125" t="str">
        <f t="shared" si="400"/>
        <v>ok</v>
      </c>
      <c r="AA1403" s="125" t="str">
        <f t="shared" si="401"/>
        <v>ok</v>
      </c>
      <c r="AB1403" s="125" t="str">
        <f t="shared" si="402"/>
        <v>ok</v>
      </c>
      <c r="AC1403" s="125" t="str">
        <f t="shared" si="403"/>
        <v>ok</v>
      </c>
    </row>
    <row r="1404" spans="1:29" x14ac:dyDescent="0.2">
      <c r="A1404" s="132">
        <f t="shared" si="405"/>
        <v>1396</v>
      </c>
      <c r="B1404" s="6"/>
      <c r="C1404" s="3"/>
      <c r="D1404" s="3"/>
      <c r="E1404" s="3"/>
      <c r="F1404" s="5"/>
      <c r="G1404" s="5"/>
      <c r="H1404" s="2">
        <v>0</v>
      </c>
      <c r="I1404" s="1">
        <v>0</v>
      </c>
      <c r="J1404" s="1">
        <v>0</v>
      </c>
      <c r="K1404" s="127">
        <f t="shared" si="388"/>
        <v>0</v>
      </c>
      <c r="L1404" s="127">
        <f t="shared" si="392"/>
        <v>0</v>
      </c>
      <c r="M1404" s="127">
        <f t="shared" si="389"/>
        <v>0</v>
      </c>
      <c r="N1404" s="127">
        <f t="shared" si="393"/>
        <v>0</v>
      </c>
      <c r="O1404" s="127">
        <f t="shared" si="394"/>
        <v>0</v>
      </c>
      <c r="P1404" s="127">
        <f t="shared" si="395"/>
        <v>0</v>
      </c>
      <c r="Q1404" s="127">
        <f t="shared" si="396"/>
        <v>0</v>
      </c>
      <c r="R1404" s="1">
        <v>0</v>
      </c>
      <c r="S1404" s="127">
        <f t="shared" si="397"/>
        <v>0</v>
      </c>
      <c r="T1404" s="127">
        <f t="shared" si="390"/>
        <v>0</v>
      </c>
      <c r="U1404" s="127">
        <f t="shared" si="398"/>
        <v>0</v>
      </c>
      <c r="W1404" s="127">
        <f t="shared" si="399"/>
        <v>0</v>
      </c>
      <c r="X1404" s="125">
        <f t="shared" si="404"/>
        <v>0</v>
      </c>
      <c r="Y1404" s="125" t="str">
        <f t="shared" si="391"/>
        <v>ok</v>
      </c>
      <c r="Z1404" s="125" t="str">
        <f t="shared" si="400"/>
        <v>ok</v>
      </c>
      <c r="AA1404" s="125" t="str">
        <f t="shared" si="401"/>
        <v>ok</v>
      </c>
      <c r="AB1404" s="125" t="str">
        <f t="shared" si="402"/>
        <v>ok</v>
      </c>
      <c r="AC1404" s="125" t="str">
        <f t="shared" si="403"/>
        <v>ok</v>
      </c>
    </row>
    <row r="1405" spans="1:29" x14ac:dyDescent="0.2">
      <c r="A1405" s="132">
        <f t="shared" si="405"/>
        <v>1397</v>
      </c>
      <c r="B1405" s="6"/>
      <c r="C1405" s="3"/>
      <c r="D1405" s="3"/>
      <c r="E1405" s="3"/>
      <c r="F1405" s="5"/>
      <c r="G1405" s="5"/>
      <c r="H1405" s="2">
        <v>0</v>
      </c>
      <c r="I1405" s="1">
        <v>0</v>
      </c>
      <c r="J1405" s="1">
        <v>0</v>
      </c>
      <c r="K1405" s="127">
        <f t="shared" si="388"/>
        <v>0</v>
      </c>
      <c r="L1405" s="127">
        <f t="shared" si="392"/>
        <v>0</v>
      </c>
      <c r="M1405" s="127">
        <f t="shared" si="389"/>
        <v>0</v>
      </c>
      <c r="N1405" s="127">
        <f t="shared" si="393"/>
        <v>0</v>
      </c>
      <c r="O1405" s="127">
        <f t="shared" si="394"/>
        <v>0</v>
      </c>
      <c r="P1405" s="127">
        <f t="shared" si="395"/>
        <v>0</v>
      </c>
      <c r="Q1405" s="127">
        <f t="shared" si="396"/>
        <v>0</v>
      </c>
      <c r="R1405" s="1">
        <v>0</v>
      </c>
      <c r="S1405" s="127">
        <f t="shared" si="397"/>
        <v>0</v>
      </c>
      <c r="T1405" s="127">
        <f t="shared" si="390"/>
        <v>0</v>
      </c>
      <c r="U1405" s="127">
        <f t="shared" si="398"/>
        <v>0</v>
      </c>
      <c r="W1405" s="127">
        <f t="shared" si="399"/>
        <v>0</v>
      </c>
      <c r="X1405" s="125">
        <f t="shared" si="404"/>
        <v>0</v>
      </c>
      <c r="Y1405" s="125" t="str">
        <f t="shared" si="391"/>
        <v>ok</v>
      </c>
      <c r="Z1405" s="125" t="str">
        <f t="shared" si="400"/>
        <v>ok</v>
      </c>
      <c r="AA1405" s="125" t="str">
        <f t="shared" si="401"/>
        <v>ok</v>
      </c>
      <c r="AB1405" s="125" t="str">
        <f t="shared" si="402"/>
        <v>ok</v>
      </c>
      <c r="AC1405" s="125" t="str">
        <f t="shared" si="403"/>
        <v>ok</v>
      </c>
    </row>
    <row r="1406" spans="1:29" x14ac:dyDescent="0.2">
      <c r="A1406" s="132">
        <f t="shared" si="405"/>
        <v>1398</v>
      </c>
      <c r="B1406" s="6"/>
      <c r="C1406" s="3"/>
      <c r="D1406" s="3"/>
      <c r="E1406" s="3"/>
      <c r="F1406" s="5"/>
      <c r="G1406" s="5"/>
      <c r="H1406" s="2">
        <v>0</v>
      </c>
      <c r="I1406" s="1">
        <v>0</v>
      </c>
      <c r="J1406" s="1">
        <v>0</v>
      </c>
      <c r="K1406" s="127">
        <f t="shared" si="388"/>
        <v>0</v>
      </c>
      <c r="L1406" s="127">
        <f t="shared" si="392"/>
        <v>0</v>
      </c>
      <c r="M1406" s="127">
        <f t="shared" si="389"/>
        <v>0</v>
      </c>
      <c r="N1406" s="127">
        <f t="shared" si="393"/>
        <v>0</v>
      </c>
      <c r="O1406" s="127">
        <f t="shared" si="394"/>
        <v>0</v>
      </c>
      <c r="P1406" s="127">
        <f t="shared" si="395"/>
        <v>0</v>
      </c>
      <c r="Q1406" s="127">
        <f t="shared" si="396"/>
        <v>0</v>
      </c>
      <c r="R1406" s="1">
        <v>0</v>
      </c>
      <c r="S1406" s="127">
        <f t="shared" si="397"/>
        <v>0</v>
      </c>
      <c r="T1406" s="127">
        <f t="shared" si="390"/>
        <v>0</v>
      </c>
      <c r="U1406" s="127">
        <f t="shared" si="398"/>
        <v>0</v>
      </c>
      <c r="W1406" s="127">
        <f t="shared" si="399"/>
        <v>0</v>
      </c>
      <c r="X1406" s="125">
        <f t="shared" si="404"/>
        <v>0</v>
      </c>
      <c r="Y1406" s="125" t="str">
        <f t="shared" si="391"/>
        <v>ok</v>
      </c>
      <c r="Z1406" s="125" t="str">
        <f t="shared" si="400"/>
        <v>ok</v>
      </c>
      <c r="AA1406" s="125" t="str">
        <f t="shared" si="401"/>
        <v>ok</v>
      </c>
      <c r="AB1406" s="125" t="str">
        <f t="shared" si="402"/>
        <v>ok</v>
      </c>
      <c r="AC1406" s="125" t="str">
        <f t="shared" si="403"/>
        <v>ok</v>
      </c>
    </row>
    <row r="1407" spans="1:29" x14ac:dyDescent="0.2">
      <c r="A1407" s="132">
        <f t="shared" si="405"/>
        <v>1399</v>
      </c>
      <c r="B1407" s="6"/>
      <c r="C1407" s="3"/>
      <c r="D1407" s="3"/>
      <c r="E1407" s="3"/>
      <c r="F1407" s="5"/>
      <c r="G1407" s="5"/>
      <c r="H1407" s="2">
        <v>0</v>
      </c>
      <c r="I1407" s="1">
        <v>0</v>
      </c>
      <c r="J1407" s="1">
        <v>0</v>
      </c>
      <c r="K1407" s="127">
        <f t="shared" si="388"/>
        <v>0</v>
      </c>
      <c r="L1407" s="127">
        <f t="shared" si="392"/>
        <v>0</v>
      </c>
      <c r="M1407" s="127">
        <f t="shared" si="389"/>
        <v>0</v>
      </c>
      <c r="N1407" s="127">
        <f t="shared" si="393"/>
        <v>0</v>
      </c>
      <c r="O1407" s="127">
        <f t="shared" si="394"/>
        <v>0</v>
      </c>
      <c r="P1407" s="127">
        <f t="shared" si="395"/>
        <v>0</v>
      </c>
      <c r="Q1407" s="127">
        <f t="shared" si="396"/>
        <v>0</v>
      </c>
      <c r="R1407" s="1">
        <v>0</v>
      </c>
      <c r="S1407" s="127">
        <f t="shared" si="397"/>
        <v>0</v>
      </c>
      <c r="T1407" s="127">
        <f t="shared" si="390"/>
        <v>0</v>
      </c>
      <c r="U1407" s="127">
        <f t="shared" si="398"/>
        <v>0</v>
      </c>
      <c r="W1407" s="127">
        <f t="shared" si="399"/>
        <v>0</v>
      </c>
      <c r="X1407" s="125">
        <f t="shared" si="404"/>
        <v>0</v>
      </c>
      <c r="Y1407" s="125" t="str">
        <f t="shared" si="391"/>
        <v>ok</v>
      </c>
      <c r="Z1407" s="125" t="str">
        <f t="shared" si="400"/>
        <v>ok</v>
      </c>
      <c r="AA1407" s="125" t="str">
        <f t="shared" si="401"/>
        <v>ok</v>
      </c>
      <c r="AB1407" s="125" t="str">
        <f t="shared" si="402"/>
        <v>ok</v>
      </c>
      <c r="AC1407" s="125" t="str">
        <f t="shared" si="403"/>
        <v>ok</v>
      </c>
    </row>
    <row r="1408" spans="1:29" x14ac:dyDescent="0.2">
      <c r="A1408" s="132">
        <f t="shared" si="405"/>
        <v>1400</v>
      </c>
      <c r="B1408" s="6"/>
      <c r="C1408" s="3"/>
      <c r="D1408" s="3"/>
      <c r="E1408" s="3"/>
      <c r="F1408" s="5"/>
      <c r="G1408" s="5"/>
      <c r="H1408" s="2">
        <v>0</v>
      </c>
      <c r="I1408" s="1">
        <v>0</v>
      </c>
      <c r="J1408" s="1">
        <v>0</v>
      </c>
      <c r="K1408" s="127">
        <f t="shared" si="388"/>
        <v>0</v>
      </c>
      <c r="L1408" s="127">
        <f t="shared" si="392"/>
        <v>0</v>
      </c>
      <c r="M1408" s="127">
        <f t="shared" si="389"/>
        <v>0</v>
      </c>
      <c r="N1408" s="127">
        <f t="shared" si="393"/>
        <v>0</v>
      </c>
      <c r="O1408" s="127">
        <f t="shared" si="394"/>
        <v>0</v>
      </c>
      <c r="P1408" s="127">
        <f t="shared" si="395"/>
        <v>0</v>
      </c>
      <c r="Q1408" s="127">
        <f t="shared" si="396"/>
        <v>0</v>
      </c>
      <c r="R1408" s="1">
        <v>0</v>
      </c>
      <c r="S1408" s="127">
        <f t="shared" si="397"/>
        <v>0</v>
      </c>
      <c r="T1408" s="127">
        <f t="shared" si="390"/>
        <v>0</v>
      </c>
      <c r="U1408" s="127">
        <f t="shared" si="398"/>
        <v>0</v>
      </c>
      <c r="W1408" s="127">
        <f t="shared" si="399"/>
        <v>0</v>
      </c>
      <c r="X1408" s="125">
        <f t="shared" si="404"/>
        <v>0</v>
      </c>
      <c r="Y1408" s="125" t="str">
        <f t="shared" si="391"/>
        <v>ok</v>
      </c>
      <c r="Z1408" s="125" t="str">
        <f t="shared" si="400"/>
        <v>ok</v>
      </c>
      <c r="AA1408" s="125" t="str">
        <f t="shared" si="401"/>
        <v>ok</v>
      </c>
      <c r="AB1408" s="125" t="str">
        <f t="shared" si="402"/>
        <v>ok</v>
      </c>
      <c r="AC1408" s="125" t="str">
        <f t="shared" si="403"/>
        <v>ok</v>
      </c>
    </row>
    <row r="1409" spans="1:29" x14ac:dyDescent="0.2">
      <c r="A1409" s="132">
        <f t="shared" si="405"/>
        <v>1401</v>
      </c>
      <c r="B1409" s="6"/>
      <c r="C1409" s="3"/>
      <c r="D1409" s="3"/>
      <c r="E1409" s="3"/>
      <c r="F1409" s="5"/>
      <c r="G1409" s="5"/>
      <c r="H1409" s="2">
        <v>0</v>
      </c>
      <c r="I1409" s="1">
        <v>0</v>
      </c>
      <c r="J1409" s="1">
        <v>0</v>
      </c>
      <c r="K1409" s="127">
        <f t="shared" si="388"/>
        <v>0</v>
      </c>
      <c r="L1409" s="127">
        <f t="shared" si="392"/>
        <v>0</v>
      </c>
      <c r="M1409" s="127">
        <f t="shared" si="389"/>
        <v>0</v>
      </c>
      <c r="N1409" s="127">
        <f t="shared" si="393"/>
        <v>0</v>
      </c>
      <c r="O1409" s="127">
        <f t="shared" si="394"/>
        <v>0</v>
      </c>
      <c r="P1409" s="127">
        <f t="shared" si="395"/>
        <v>0</v>
      </c>
      <c r="Q1409" s="127">
        <f t="shared" si="396"/>
        <v>0</v>
      </c>
      <c r="R1409" s="1">
        <v>0</v>
      </c>
      <c r="S1409" s="127">
        <f t="shared" si="397"/>
        <v>0</v>
      </c>
      <c r="T1409" s="127">
        <f t="shared" si="390"/>
        <v>0</v>
      </c>
      <c r="U1409" s="127">
        <f t="shared" si="398"/>
        <v>0</v>
      </c>
      <c r="W1409" s="127">
        <f t="shared" si="399"/>
        <v>0</v>
      </c>
      <c r="X1409" s="125">
        <f t="shared" si="404"/>
        <v>0</v>
      </c>
      <c r="Y1409" s="125" t="str">
        <f t="shared" si="391"/>
        <v>ok</v>
      </c>
      <c r="Z1409" s="125" t="str">
        <f t="shared" si="400"/>
        <v>ok</v>
      </c>
      <c r="AA1409" s="125" t="str">
        <f t="shared" si="401"/>
        <v>ok</v>
      </c>
      <c r="AB1409" s="125" t="str">
        <f t="shared" si="402"/>
        <v>ok</v>
      </c>
      <c r="AC1409" s="125" t="str">
        <f t="shared" si="403"/>
        <v>ok</v>
      </c>
    </row>
    <row r="1410" spans="1:29" x14ac:dyDescent="0.2">
      <c r="A1410" s="132">
        <f t="shared" si="405"/>
        <v>1402</v>
      </c>
      <c r="B1410" s="6"/>
      <c r="C1410" s="3"/>
      <c r="D1410" s="3"/>
      <c r="E1410" s="3"/>
      <c r="F1410" s="5"/>
      <c r="G1410" s="5"/>
      <c r="H1410" s="2">
        <v>0</v>
      </c>
      <c r="I1410" s="1">
        <v>0</v>
      </c>
      <c r="J1410" s="1">
        <v>0</v>
      </c>
      <c r="K1410" s="127">
        <f t="shared" si="388"/>
        <v>0</v>
      </c>
      <c r="L1410" s="127">
        <f t="shared" si="392"/>
        <v>0</v>
      </c>
      <c r="M1410" s="127">
        <f t="shared" si="389"/>
        <v>0</v>
      </c>
      <c r="N1410" s="127">
        <f t="shared" si="393"/>
        <v>0</v>
      </c>
      <c r="O1410" s="127">
        <f t="shared" si="394"/>
        <v>0</v>
      </c>
      <c r="P1410" s="127">
        <f t="shared" si="395"/>
        <v>0</v>
      </c>
      <c r="Q1410" s="127">
        <f t="shared" si="396"/>
        <v>0</v>
      </c>
      <c r="R1410" s="1">
        <v>0</v>
      </c>
      <c r="S1410" s="127">
        <f t="shared" si="397"/>
        <v>0</v>
      </c>
      <c r="T1410" s="127">
        <f t="shared" si="390"/>
        <v>0</v>
      </c>
      <c r="U1410" s="127">
        <f t="shared" si="398"/>
        <v>0</v>
      </c>
      <c r="W1410" s="127">
        <f t="shared" si="399"/>
        <v>0</v>
      </c>
      <c r="X1410" s="125">
        <f t="shared" si="404"/>
        <v>0</v>
      </c>
      <c r="Y1410" s="125" t="str">
        <f t="shared" si="391"/>
        <v>ok</v>
      </c>
      <c r="Z1410" s="125" t="str">
        <f t="shared" si="400"/>
        <v>ok</v>
      </c>
      <c r="AA1410" s="125" t="str">
        <f t="shared" si="401"/>
        <v>ok</v>
      </c>
      <c r="AB1410" s="125" t="str">
        <f t="shared" si="402"/>
        <v>ok</v>
      </c>
      <c r="AC1410" s="125" t="str">
        <f t="shared" si="403"/>
        <v>ok</v>
      </c>
    </row>
    <row r="1411" spans="1:29" x14ac:dyDescent="0.2">
      <c r="A1411" s="132">
        <f t="shared" si="405"/>
        <v>1403</v>
      </c>
      <c r="B1411" s="6"/>
      <c r="C1411" s="3"/>
      <c r="D1411" s="3"/>
      <c r="E1411" s="3"/>
      <c r="F1411" s="5"/>
      <c r="G1411" s="5"/>
      <c r="H1411" s="2">
        <v>0</v>
      </c>
      <c r="I1411" s="1">
        <v>0</v>
      </c>
      <c r="J1411" s="1">
        <v>0</v>
      </c>
      <c r="K1411" s="127">
        <f t="shared" si="388"/>
        <v>0</v>
      </c>
      <c r="L1411" s="127">
        <f t="shared" si="392"/>
        <v>0</v>
      </c>
      <c r="M1411" s="127">
        <f t="shared" si="389"/>
        <v>0</v>
      </c>
      <c r="N1411" s="127">
        <f t="shared" si="393"/>
        <v>0</v>
      </c>
      <c r="O1411" s="127">
        <f t="shared" si="394"/>
        <v>0</v>
      </c>
      <c r="P1411" s="127">
        <f t="shared" si="395"/>
        <v>0</v>
      </c>
      <c r="Q1411" s="127">
        <f t="shared" si="396"/>
        <v>0</v>
      </c>
      <c r="R1411" s="1">
        <v>0</v>
      </c>
      <c r="S1411" s="127">
        <f t="shared" si="397"/>
        <v>0</v>
      </c>
      <c r="T1411" s="127">
        <f t="shared" si="390"/>
        <v>0</v>
      </c>
      <c r="U1411" s="127">
        <f t="shared" si="398"/>
        <v>0</v>
      </c>
      <c r="W1411" s="127">
        <f t="shared" si="399"/>
        <v>0</v>
      </c>
      <c r="X1411" s="125">
        <f t="shared" si="404"/>
        <v>0</v>
      </c>
      <c r="Y1411" s="125" t="str">
        <f t="shared" si="391"/>
        <v>ok</v>
      </c>
      <c r="Z1411" s="125" t="str">
        <f t="shared" si="400"/>
        <v>ok</v>
      </c>
      <c r="AA1411" s="125" t="str">
        <f t="shared" si="401"/>
        <v>ok</v>
      </c>
      <c r="AB1411" s="125" t="str">
        <f t="shared" si="402"/>
        <v>ok</v>
      </c>
      <c r="AC1411" s="125" t="str">
        <f t="shared" si="403"/>
        <v>ok</v>
      </c>
    </row>
    <row r="1412" spans="1:29" x14ac:dyDescent="0.2">
      <c r="A1412" s="132">
        <f t="shared" si="405"/>
        <v>1404</v>
      </c>
      <c r="B1412" s="6"/>
      <c r="C1412" s="3"/>
      <c r="D1412" s="3"/>
      <c r="E1412" s="3"/>
      <c r="F1412" s="5"/>
      <c r="G1412" s="5"/>
      <c r="H1412" s="2">
        <v>0</v>
      </c>
      <c r="I1412" s="1">
        <v>0</v>
      </c>
      <c r="J1412" s="1">
        <v>0</v>
      </c>
      <c r="K1412" s="127">
        <f t="shared" si="388"/>
        <v>0</v>
      </c>
      <c r="L1412" s="127">
        <f t="shared" si="392"/>
        <v>0</v>
      </c>
      <c r="M1412" s="127">
        <f t="shared" si="389"/>
        <v>0</v>
      </c>
      <c r="N1412" s="127">
        <f t="shared" si="393"/>
        <v>0</v>
      </c>
      <c r="O1412" s="127">
        <f t="shared" si="394"/>
        <v>0</v>
      </c>
      <c r="P1412" s="127">
        <f t="shared" si="395"/>
        <v>0</v>
      </c>
      <c r="Q1412" s="127">
        <f t="shared" si="396"/>
        <v>0</v>
      </c>
      <c r="R1412" s="1">
        <v>0</v>
      </c>
      <c r="S1412" s="127">
        <f t="shared" si="397"/>
        <v>0</v>
      </c>
      <c r="T1412" s="127">
        <f t="shared" si="390"/>
        <v>0</v>
      </c>
      <c r="U1412" s="127">
        <f t="shared" si="398"/>
        <v>0</v>
      </c>
      <c r="W1412" s="127">
        <f t="shared" si="399"/>
        <v>0</v>
      </c>
      <c r="X1412" s="125">
        <f t="shared" si="404"/>
        <v>0</v>
      </c>
      <c r="Y1412" s="125" t="str">
        <f t="shared" si="391"/>
        <v>ok</v>
      </c>
      <c r="Z1412" s="125" t="str">
        <f t="shared" si="400"/>
        <v>ok</v>
      </c>
      <c r="AA1412" s="125" t="str">
        <f t="shared" si="401"/>
        <v>ok</v>
      </c>
      <c r="AB1412" s="125" t="str">
        <f t="shared" si="402"/>
        <v>ok</v>
      </c>
      <c r="AC1412" s="125" t="str">
        <f t="shared" si="403"/>
        <v>ok</v>
      </c>
    </row>
    <row r="1413" spans="1:29" x14ac:dyDescent="0.2">
      <c r="A1413" s="132">
        <f t="shared" si="405"/>
        <v>1405</v>
      </c>
      <c r="B1413" s="6"/>
      <c r="C1413" s="3"/>
      <c r="D1413" s="3"/>
      <c r="E1413" s="3"/>
      <c r="F1413" s="5"/>
      <c r="G1413" s="5"/>
      <c r="H1413" s="2">
        <v>0</v>
      </c>
      <c r="I1413" s="1">
        <v>0</v>
      </c>
      <c r="J1413" s="1">
        <v>0</v>
      </c>
      <c r="K1413" s="127">
        <f t="shared" si="388"/>
        <v>0</v>
      </c>
      <c r="L1413" s="127">
        <f t="shared" si="392"/>
        <v>0</v>
      </c>
      <c r="M1413" s="127">
        <f t="shared" si="389"/>
        <v>0</v>
      </c>
      <c r="N1413" s="127">
        <f t="shared" si="393"/>
        <v>0</v>
      </c>
      <c r="O1413" s="127">
        <f t="shared" si="394"/>
        <v>0</v>
      </c>
      <c r="P1413" s="127">
        <f t="shared" si="395"/>
        <v>0</v>
      </c>
      <c r="Q1413" s="127">
        <f t="shared" si="396"/>
        <v>0</v>
      </c>
      <c r="R1413" s="1">
        <v>0</v>
      </c>
      <c r="S1413" s="127">
        <f t="shared" si="397"/>
        <v>0</v>
      </c>
      <c r="T1413" s="127">
        <f t="shared" si="390"/>
        <v>0</v>
      </c>
      <c r="U1413" s="127">
        <f t="shared" si="398"/>
        <v>0</v>
      </c>
      <c r="W1413" s="127">
        <f t="shared" si="399"/>
        <v>0</v>
      </c>
      <c r="X1413" s="125">
        <f t="shared" si="404"/>
        <v>0</v>
      </c>
      <c r="Y1413" s="125" t="str">
        <f t="shared" si="391"/>
        <v>ok</v>
      </c>
      <c r="Z1413" s="125" t="str">
        <f t="shared" si="400"/>
        <v>ok</v>
      </c>
      <c r="AA1413" s="125" t="str">
        <f t="shared" si="401"/>
        <v>ok</v>
      </c>
      <c r="AB1413" s="125" t="str">
        <f t="shared" si="402"/>
        <v>ok</v>
      </c>
      <c r="AC1413" s="125" t="str">
        <f t="shared" si="403"/>
        <v>ok</v>
      </c>
    </row>
    <row r="1414" spans="1:29" x14ac:dyDescent="0.2">
      <c r="A1414" s="132">
        <f t="shared" si="405"/>
        <v>1406</v>
      </c>
      <c r="B1414" s="6"/>
      <c r="C1414" s="3"/>
      <c r="D1414" s="3"/>
      <c r="E1414" s="3"/>
      <c r="F1414" s="5"/>
      <c r="G1414" s="5"/>
      <c r="H1414" s="2">
        <v>0</v>
      </c>
      <c r="I1414" s="1">
        <v>0</v>
      </c>
      <c r="J1414" s="1">
        <v>0</v>
      </c>
      <c r="K1414" s="127">
        <f t="shared" si="388"/>
        <v>0</v>
      </c>
      <c r="L1414" s="127">
        <f t="shared" si="392"/>
        <v>0</v>
      </c>
      <c r="M1414" s="127">
        <f t="shared" si="389"/>
        <v>0</v>
      </c>
      <c r="N1414" s="127">
        <f t="shared" si="393"/>
        <v>0</v>
      </c>
      <c r="O1414" s="127">
        <f t="shared" si="394"/>
        <v>0</v>
      </c>
      <c r="P1414" s="127">
        <f t="shared" si="395"/>
        <v>0</v>
      </c>
      <c r="Q1414" s="127">
        <f t="shared" si="396"/>
        <v>0</v>
      </c>
      <c r="R1414" s="1">
        <v>0</v>
      </c>
      <c r="S1414" s="127">
        <f t="shared" si="397"/>
        <v>0</v>
      </c>
      <c r="T1414" s="127">
        <f t="shared" si="390"/>
        <v>0</v>
      </c>
      <c r="U1414" s="127">
        <f t="shared" si="398"/>
        <v>0</v>
      </c>
      <c r="W1414" s="127">
        <f t="shared" si="399"/>
        <v>0</v>
      </c>
      <c r="X1414" s="125">
        <f t="shared" si="404"/>
        <v>0</v>
      </c>
      <c r="Y1414" s="125" t="str">
        <f t="shared" si="391"/>
        <v>ok</v>
      </c>
      <c r="Z1414" s="125" t="str">
        <f t="shared" si="400"/>
        <v>ok</v>
      </c>
      <c r="AA1414" s="125" t="str">
        <f t="shared" si="401"/>
        <v>ok</v>
      </c>
      <c r="AB1414" s="125" t="str">
        <f t="shared" si="402"/>
        <v>ok</v>
      </c>
      <c r="AC1414" s="125" t="str">
        <f t="shared" si="403"/>
        <v>ok</v>
      </c>
    </row>
    <row r="1415" spans="1:29" x14ac:dyDescent="0.2">
      <c r="A1415" s="132">
        <f t="shared" si="405"/>
        <v>1407</v>
      </c>
      <c r="B1415" s="6"/>
      <c r="C1415" s="3"/>
      <c r="D1415" s="3"/>
      <c r="E1415" s="3"/>
      <c r="F1415" s="5"/>
      <c r="G1415" s="5"/>
      <c r="H1415" s="2">
        <v>0</v>
      </c>
      <c r="I1415" s="1">
        <v>0</v>
      </c>
      <c r="J1415" s="1">
        <v>0</v>
      </c>
      <c r="K1415" s="127">
        <f t="shared" si="388"/>
        <v>0</v>
      </c>
      <c r="L1415" s="127">
        <f t="shared" si="392"/>
        <v>0</v>
      </c>
      <c r="M1415" s="127">
        <f t="shared" si="389"/>
        <v>0</v>
      </c>
      <c r="N1415" s="127">
        <f t="shared" si="393"/>
        <v>0</v>
      </c>
      <c r="O1415" s="127">
        <f t="shared" si="394"/>
        <v>0</v>
      </c>
      <c r="P1415" s="127">
        <f t="shared" si="395"/>
        <v>0</v>
      </c>
      <c r="Q1415" s="127">
        <f t="shared" si="396"/>
        <v>0</v>
      </c>
      <c r="R1415" s="1">
        <v>0</v>
      </c>
      <c r="S1415" s="127">
        <f t="shared" si="397"/>
        <v>0</v>
      </c>
      <c r="T1415" s="127">
        <f t="shared" si="390"/>
        <v>0</v>
      </c>
      <c r="U1415" s="127">
        <f t="shared" si="398"/>
        <v>0</v>
      </c>
      <c r="W1415" s="127">
        <f t="shared" si="399"/>
        <v>0</v>
      </c>
      <c r="X1415" s="125">
        <f t="shared" si="404"/>
        <v>0</v>
      </c>
      <c r="Y1415" s="125" t="str">
        <f t="shared" si="391"/>
        <v>ok</v>
      </c>
      <c r="Z1415" s="125" t="str">
        <f t="shared" si="400"/>
        <v>ok</v>
      </c>
      <c r="AA1415" s="125" t="str">
        <f t="shared" si="401"/>
        <v>ok</v>
      </c>
      <c r="AB1415" s="125" t="str">
        <f t="shared" si="402"/>
        <v>ok</v>
      </c>
      <c r="AC1415" s="125" t="str">
        <f t="shared" si="403"/>
        <v>ok</v>
      </c>
    </row>
    <row r="1416" spans="1:29" x14ac:dyDescent="0.2">
      <c r="A1416" s="132">
        <f t="shared" si="405"/>
        <v>1408</v>
      </c>
      <c r="B1416" s="6"/>
      <c r="C1416" s="3"/>
      <c r="D1416" s="3"/>
      <c r="E1416" s="3"/>
      <c r="F1416" s="5"/>
      <c r="G1416" s="5"/>
      <c r="H1416" s="2">
        <v>0</v>
      </c>
      <c r="I1416" s="1">
        <v>0</v>
      </c>
      <c r="J1416" s="1">
        <v>0</v>
      </c>
      <c r="K1416" s="127">
        <f t="shared" si="388"/>
        <v>0</v>
      </c>
      <c r="L1416" s="127">
        <f t="shared" si="392"/>
        <v>0</v>
      </c>
      <c r="M1416" s="127">
        <f t="shared" si="389"/>
        <v>0</v>
      </c>
      <c r="N1416" s="127">
        <f t="shared" si="393"/>
        <v>0</v>
      </c>
      <c r="O1416" s="127">
        <f t="shared" si="394"/>
        <v>0</v>
      </c>
      <c r="P1416" s="127">
        <f t="shared" si="395"/>
        <v>0</v>
      </c>
      <c r="Q1416" s="127">
        <f t="shared" si="396"/>
        <v>0</v>
      </c>
      <c r="R1416" s="1">
        <v>0</v>
      </c>
      <c r="S1416" s="127">
        <f t="shared" si="397"/>
        <v>0</v>
      </c>
      <c r="T1416" s="127">
        <f t="shared" si="390"/>
        <v>0</v>
      </c>
      <c r="U1416" s="127">
        <f t="shared" si="398"/>
        <v>0</v>
      </c>
      <c r="W1416" s="127">
        <f t="shared" si="399"/>
        <v>0</v>
      </c>
      <c r="X1416" s="125">
        <f t="shared" si="404"/>
        <v>0</v>
      </c>
      <c r="Y1416" s="125" t="str">
        <f t="shared" si="391"/>
        <v>ok</v>
      </c>
      <c r="Z1416" s="125" t="str">
        <f t="shared" si="400"/>
        <v>ok</v>
      </c>
      <c r="AA1416" s="125" t="str">
        <f t="shared" si="401"/>
        <v>ok</v>
      </c>
      <c r="AB1416" s="125" t="str">
        <f t="shared" si="402"/>
        <v>ok</v>
      </c>
      <c r="AC1416" s="125" t="str">
        <f t="shared" si="403"/>
        <v>ok</v>
      </c>
    </row>
    <row r="1417" spans="1:29" x14ac:dyDescent="0.2">
      <c r="A1417" s="132">
        <f t="shared" si="405"/>
        <v>1409</v>
      </c>
      <c r="B1417" s="6"/>
      <c r="C1417" s="3"/>
      <c r="D1417" s="3"/>
      <c r="E1417" s="3"/>
      <c r="F1417" s="5"/>
      <c r="G1417" s="5"/>
      <c r="H1417" s="2">
        <v>0</v>
      </c>
      <c r="I1417" s="1">
        <v>0</v>
      </c>
      <c r="J1417" s="1">
        <v>0</v>
      </c>
      <c r="K1417" s="127">
        <f t="shared" ref="K1417:K1480" si="406">+H1417*I1417*$K$6</f>
        <v>0</v>
      </c>
      <c r="L1417" s="127">
        <f t="shared" si="392"/>
        <v>0</v>
      </c>
      <c r="M1417" s="127">
        <f t="shared" ref="M1417:M1480" si="407">+H1417*J1417*$M$6</f>
        <v>0</v>
      </c>
      <c r="N1417" s="127">
        <f t="shared" si="393"/>
        <v>0</v>
      </c>
      <c r="O1417" s="127">
        <f t="shared" si="394"/>
        <v>0</v>
      </c>
      <c r="P1417" s="127">
        <f t="shared" si="395"/>
        <v>0</v>
      </c>
      <c r="Q1417" s="127">
        <f t="shared" si="396"/>
        <v>0</v>
      </c>
      <c r="R1417" s="1">
        <v>0</v>
      </c>
      <c r="S1417" s="127">
        <f t="shared" si="397"/>
        <v>0</v>
      </c>
      <c r="T1417" s="127">
        <f t="shared" ref="T1417:T1480" si="408">K1417-N1417-P1417+R1417</f>
        <v>0</v>
      </c>
      <c r="U1417" s="127">
        <f t="shared" si="398"/>
        <v>0</v>
      </c>
      <c r="W1417" s="127">
        <f t="shared" si="399"/>
        <v>0</v>
      </c>
      <c r="X1417" s="125">
        <f t="shared" si="404"/>
        <v>0</v>
      </c>
      <c r="Y1417" s="125" t="str">
        <f t="shared" ref="Y1417:Y1480" si="409">IF(X1417&gt;=H1417,"ok","too many days")</f>
        <v>ok</v>
      </c>
      <c r="Z1417" s="125" t="str">
        <f t="shared" si="400"/>
        <v>ok</v>
      </c>
      <c r="AA1417" s="125" t="str">
        <f t="shared" si="401"/>
        <v>ok</v>
      </c>
      <c r="AB1417" s="125" t="str">
        <f t="shared" si="402"/>
        <v>ok</v>
      </c>
      <c r="AC1417" s="125" t="str">
        <f t="shared" si="403"/>
        <v>ok</v>
      </c>
    </row>
    <row r="1418" spans="1:29" x14ac:dyDescent="0.2">
      <c r="A1418" s="132">
        <f t="shared" si="405"/>
        <v>1410</v>
      </c>
      <c r="B1418" s="6"/>
      <c r="C1418" s="3"/>
      <c r="D1418" s="3"/>
      <c r="E1418" s="3"/>
      <c r="F1418" s="5"/>
      <c r="G1418" s="5"/>
      <c r="H1418" s="2">
        <v>0</v>
      </c>
      <c r="I1418" s="1">
        <v>0</v>
      </c>
      <c r="J1418" s="1">
        <v>0</v>
      </c>
      <c r="K1418" s="127">
        <f t="shared" si="406"/>
        <v>0</v>
      </c>
      <c r="L1418" s="127">
        <f t="shared" ref="L1418:L1481" si="410">+H1418*I1418*$L$6</f>
        <v>0</v>
      </c>
      <c r="M1418" s="127">
        <f t="shared" si="407"/>
        <v>0</v>
      </c>
      <c r="N1418" s="127">
        <f t="shared" ref="N1418:N1481" si="411">$N$6*H1418*I1418</f>
        <v>0</v>
      </c>
      <c r="O1418" s="127">
        <f t="shared" ref="O1418:O1481" si="412">$O$6*H1418*J1418</f>
        <v>0</v>
      </c>
      <c r="P1418" s="127">
        <f t="shared" ref="P1418:P1481" si="413">IF(F1418=1,+$H1418*$P$6*I1418,0)</f>
        <v>0</v>
      </c>
      <c r="Q1418" s="127">
        <f t="shared" ref="Q1418:Q1481" si="414">IF(F1418=1,+$H1418*$Q$6*J1418,0)</f>
        <v>0</v>
      </c>
      <c r="R1418" s="1">
        <v>0</v>
      </c>
      <c r="S1418" s="127">
        <f t="shared" ref="S1418:S1481" si="415">+K1418+L1418+M1418-N1418-O1418-P1418-Q1418+R1418</f>
        <v>0</v>
      </c>
      <c r="T1418" s="127">
        <f t="shared" si="408"/>
        <v>0</v>
      </c>
      <c r="U1418" s="127">
        <f t="shared" ref="U1418:U1481" si="416">L1418+M1418-O1418-Q1418</f>
        <v>0</v>
      </c>
      <c r="W1418" s="127">
        <f t="shared" ref="W1418:W1481" si="417">$W$6*I1418*H1418+R1418</f>
        <v>0</v>
      </c>
      <c r="X1418" s="125">
        <f t="shared" si="404"/>
        <v>0</v>
      </c>
      <c r="Y1418" s="125" t="str">
        <f t="shared" si="409"/>
        <v>ok</v>
      </c>
      <c r="Z1418" s="125" t="str">
        <f t="shared" ref="Z1418:Z1481" si="418">IF((I1418+J1418)&lt;=1,"ok","adjust FTE")</f>
        <v>ok</v>
      </c>
      <c r="AA1418" s="125" t="str">
        <f t="shared" ref="AA1418:AA1481" si="419">IF($H1418=0,"ok",IF(AND((I1418+J1418)&lt;=1,(I1418+J1418)&lt;&gt;0),"ok","adjust FTE"))</f>
        <v>ok</v>
      </c>
      <c r="AB1418" s="125" t="str">
        <f t="shared" ref="AB1418:AB1481" si="420">IF($H1418=0,"ok",IF((F1418+G1418)=1,"ok","adjust count"))</f>
        <v>ok</v>
      </c>
      <c r="AC1418" s="125" t="str">
        <f t="shared" ref="AC1418:AC1481" si="421">IF(AND(Y1418="ok",Z1418="ok",AA1418="ok",AB1418="ok"),"ok","false")</f>
        <v>ok</v>
      </c>
    </row>
    <row r="1419" spans="1:29" x14ac:dyDescent="0.2">
      <c r="A1419" s="132">
        <f t="shared" si="405"/>
        <v>1411</v>
      </c>
      <c r="B1419" s="6"/>
      <c r="C1419" s="3"/>
      <c r="D1419" s="3"/>
      <c r="E1419" s="3"/>
      <c r="F1419" s="5"/>
      <c r="G1419" s="5"/>
      <c r="H1419" s="2">
        <v>0</v>
      </c>
      <c r="I1419" s="1">
        <v>0</v>
      </c>
      <c r="J1419" s="1">
        <v>0</v>
      </c>
      <c r="K1419" s="127">
        <f t="shared" si="406"/>
        <v>0</v>
      </c>
      <c r="L1419" s="127">
        <f t="shared" si="410"/>
        <v>0</v>
      </c>
      <c r="M1419" s="127">
        <f t="shared" si="407"/>
        <v>0</v>
      </c>
      <c r="N1419" s="127">
        <f t="shared" si="411"/>
        <v>0</v>
      </c>
      <c r="O1419" s="127">
        <f t="shared" si="412"/>
        <v>0</v>
      </c>
      <c r="P1419" s="127">
        <f t="shared" si="413"/>
        <v>0</v>
      </c>
      <c r="Q1419" s="127">
        <f t="shared" si="414"/>
        <v>0</v>
      </c>
      <c r="R1419" s="1">
        <v>0</v>
      </c>
      <c r="S1419" s="127">
        <f t="shared" si="415"/>
        <v>0</v>
      </c>
      <c r="T1419" s="127">
        <f t="shared" si="408"/>
        <v>0</v>
      </c>
      <c r="U1419" s="127">
        <f t="shared" si="416"/>
        <v>0</v>
      </c>
      <c r="W1419" s="127">
        <f t="shared" si="417"/>
        <v>0</v>
      </c>
      <c r="X1419" s="125">
        <f t="shared" si="404"/>
        <v>0</v>
      </c>
      <c r="Y1419" s="125" t="str">
        <f t="shared" si="409"/>
        <v>ok</v>
      </c>
      <c r="Z1419" s="125" t="str">
        <f t="shared" si="418"/>
        <v>ok</v>
      </c>
      <c r="AA1419" s="125" t="str">
        <f t="shared" si="419"/>
        <v>ok</v>
      </c>
      <c r="AB1419" s="125" t="str">
        <f t="shared" si="420"/>
        <v>ok</v>
      </c>
      <c r="AC1419" s="125" t="str">
        <f t="shared" si="421"/>
        <v>ok</v>
      </c>
    </row>
    <row r="1420" spans="1:29" x14ac:dyDescent="0.2">
      <c r="A1420" s="132">
        <f t="shared" si="405"/>
        <v>1412</v>
      </c>
      <c r="B1420" s="6"/>
      <c r="C1420" s="3"/>
      <c r="D1420" s="3"/>
      <c r="E1420" s="3"/>
      <c r="F1420" s="5"/>
      <c r="G1420" s="5"/>
      <c r="H1420" s="2">
        <v>0</v>
      </c>
      <c r="I1420" s="1">
        <v>0</v>
      </c>
      <c r="J1420" s="1">
        <v>0</v>
      </c>
      <c r="K1420" s="127">
        <f t="shared" si="406"/>
        <v>0</v>
      </c>
      <c r="L1420" s="127">
        <f t="shared" si="410"/>
        <v>0</v>
      </c>
      <c r="M1420" s="127">
        <f t="shared" si="407"/>
        <v>0</v>
      </c>
      <c r="N1420" s="127">
        <f t="shared" si="411"/>
        <v>0</v>
      </c>
      <c r="O1420" s="127">
        <f t="shared" si="412"/>
        <v>0</v>
      </c>
      <c r="P1420" s="127">
        <f t="shared" si="413"/>
        <v>0</v>
      </c>
      <c r="Q1420" s="127">
        <f t="shared" si="414"/>
        <v>0</v>
      </c>
      <c r="R1420" s="1">
        <v>0</v>
      </c>
      <c r="S1420" s="127">
        <f t="shared" si="415"/>
        <v>0</v>
      </c>
      <c r="T1420" s="127">
        <f t="shared" si="408"/>
        <v>0</v>
      </c>
      <c r="U1420" s="127">
        <f t="shared" si="416"/>
        <v>0</v>
      </c>
      <c r="W1420" s="127">
        <f t="shared" si="417"/>
        <v>0</v>
      </c>
      <c r="X1420" s="125">
        <f t="shared" si="404"/>
        <v>0</v>
      </c>
      <c r="Y1420" s="125" t="str">
        <f t="shared" si="409"/>
        <v>ok</v>
      </c>
      <c r="Z1420" s="125" t="str">
        <f t="shared" si="418"/>
        <v>ok</v>
      </c>
      <c r="AA1420" s="125" t="str">
        <f t="shared" si="419"/>
        <v>ok</v>
      </c>
      <c r="AB1420" s="125" t="str">
        <f t="shared" si="420"/>
        <v>ok</v>
      </c>
      <c r="AC1420" s="125" t="str">
        <f t="shared" si="421"/>
        <v>ok</v>
      </c>
    </row>
    <row r="1421" spans="1:29" x14ac:dyDescent="0.2">
      <c r="A1421" s="132">
        <f t="shared" si="405"/>
        <v>1413</v>
      </c>
      <c r="B1421" s="6"/>
      <c r="C1421" s="3"/>
      <c r="D1421" s="3"/>
      <c r="E1421" s="3"/>
      <c r="F1421" s="5"/>
      <c r="G1421" s="5"/>
      <c r="H1421" s="2">
        <v>0</v>
      </c>
      <c r="I1421" s="1">
        <v>0</v>
      </c>
      <c r="J1421" s="1">
        <v>0</v>
      </c>
      <c r="K1421" s="127">
        <f t="shared" si="406"/>
        <v>0</v>
      </c>
      <c r="L1421" s="127">
        <f t="shared" si="410"/>
        <v>0</v>
      </c>
      <c r="M1421" s="127">
        <f t="shared" si="407"/>
        <v>0</v>
      </c>
      <c r="N1421" s="127">
        <f t="shared" si="411"/>
        <v>0</v>
      </c>
      <c r="O1421" s="127">
        <f t="shared" si="412"/>
        <v>0</v>
      </c>
      <c r="P1421" s="127">
        <f t="shared" si="413"/>
        <v>0</v>
      </c>
      <c r="Q1421" s="127">
        <f t="shared" si="414"/>
        <v>0</v>
      </c>
      <c r="R1421" s="1">
        <v>0</v>
      </c>
      <c r="S1421" s="127">
        <f t="shared" si="415"/>
        <v>0</v>
      </c>
      <c r="T1421" s="127">
        <f t="shared" si="408"/>
        <v>0</v>
      </c>
      <c r="U1421" s="127">
        <f t="shared" si="416"/>
        <v>0</v>
      </c>
      <c r="W1421" s="127">
        <f t="shared" si="417"/>
        <v>0</v>
      </c>
      <c r="X1421" s="125">
        <f t="shared" si="404"/>
        <v>0</v>
      </c>
      <c r="Y1421" s="125" t="str">
        <f t="shared" si="409"/>
        <v>ok</v>
      </c>
      <c r="Z1421" s="125" t="str">
        <f t="shared" si="418"/>
        <v>ok</v>
      </c>
      <c r="AA1421" s="125" t="str">
        <f t="shared" si="419"/>
        <v>ok</v>
      </c>
      <c r="AB1421" s="125" t="str">
        <f t="shared" si="420"/>
        <v>ok</v>
      </c>
      <c r="AC1421" s="125" t="str">
        <f t="shared" si="421"/>
        <v>ok</v>
      </c>
    </row>
    <row r="1422" spans="1:29" x14ac:dyDescent="0.2">
      <c r="A1422" s="132">
        <f t="shared" si="405"/>
        <v>1414</v>
      </c>
      <c r="B1422" s="6"/>
      <c r="C1422" s="3"/>
      <c r="D1422" s="3"/>
      <c r="E1422" s="3"/>
      <c r="F1422" s="5"/>
      <c r="G1422" s="5"/>
      <c r="H1422" s="2">
        <v>0</v>
      </c>
      <c r="I1422" s="1">
        <v>0</v>
      </c>
      <c r="J1422" s="1">
        <v>0</v>
      </c>
      <c r="K1422" s="127">
        <f t="shared" si="406"/>
        <v>0</v>
      </c>
      <c r="L1422" s="127">
        <f t="shared" si="410"/>
        <v>0</v>
      </c>
      <c r="M1422" s="127">
        <f t="shared" si="407"/>
        <v>0</v>
      </c>
      <c r="N1422" s="127">
        <f t="shared" si="411"/>
        <v>0</v>
      </c>
      <c r="O1422" s="127">
        <f t="shared" si="412"/>
        <v>0</v>
      </c>
      <c r="P1422" s="127">
        <f t="shared" si="413"/>
        <v>0</v>
      </c>
      <c r="Q1422" s="127">
        <f t="shared" si="414"/>
        <v>0</v>
      </c>
      <c r="R1422" s="1">
        <v>0</v>
      </c>
      <c r="S1422" s="127">
        <f t="shared" si="415"/>
        <v>0</v>
      </c>
      <c r="T1422" s="127">
        <f t="shared" si="408"/>
        <v>0</v>
      </c>
      <c r="U1422" s="127">
        <f t="shared" si="416"/>
        <v>0</v>
      </c>
      <c r="W1422" s="127">
        <f t="shared" si="417"/>
        <v>0</v>
      </c>
      <c r="X1422" s="125">
        <f t="shared" si="404"/>
        <v>0</v>
      </c>
      <c r="Y1422" s="125" t="str">
        <f t="shared" si="409"/>
        <v>ok</v>
      </c>
      <c r="Z1422" s="125" t="str">
        <f t="shared" si="418"/>
        <v>ok</v>
      </c>
      <c r="AA1422" s="125" t="str">
        <f t="shared" si="419"/>
        <v>ok</v>
      </c>
      <c r="AB1422" s="125" t="str">
        <f t="shared" si="420"/>
        <v>ok</v>
      </c>
      <c r="AC1422" s="125" t="str">
        <f t="shared" si="421"/>
        <v>ok</v>
      </c>
    </row>
    <row r="1423" spans="1:29" x14ac:dyDescent="0.2">
      <c r="A1423" s="132">
        <f t="shared" si="405"/>
        <v>1415</v>
      </c>
      <c r="B1423" s="6"/>
      <c r="C1423" s="3"/>
      <c r="D1423" s="3"/>
      <c r="E1423" s="3"/>
      <c r="F1423" s="5"/>
      <c r="G1423" s="5"/>
      <c r="H1423" s="2">
        <v>0</v>
      </c>
      <c r="I1423" s="1">
        <v>0</v>
      </c>
      <c r="J1423" s="1">
        <v>0</v>
      </c>
      <c r="K1423" s="127">
        <f t="shared" si="406"/>
        <v>0</v>
      </c>
      <c r="L1423" s="127">
        <f t="shared" si="410"/>
        <v>0</v>
      </c>
      <c r="M1423" s="127">
        <f t="shared" si="407"/>
        <v>0</v>
      </c>
      <c r="N1423" s="127">
        <f t="shared" si="411"/>
        <v>0</v>
      </c>
      <c r="O1423" s="127">
        <f t="shared" si="412"/>
        <v>0</v>
      </c>
      <c r="P1423" s="127">
        <f t="shared" si="413"/>
        <v>0</v>
      </c>
      <c r="Q1423" s="127">
        <f t="shared" si="414"/>
        <v>0</v>
      </c>
      <c r="R1423" s="1">
        <v>0</v>
      </c>
      <c r="S1423" s="127">
        <f t="shared" si="415"/>
        <v>0</v>
      </c>
      <c r="T1423" s="127">
        <f t="shared" si="408"/>
        <v>0</v>
      </c>
      <c r="U1423" s="127">
        <f t="shared" si="416"/>
        <v>0</v>
      </c>
      <c r="W1423" s="127">
        <f t="shared" si="417"/>
        <v>0</v>
      </c>
      <c r="X1423" s="125">
        <f t="shared" si="404"/>
        <v>0</v>
      </c>
      <c r="Y1423" s="125" t="str">
        <f t="shared" si="409"/>
        <v>ok</v>
      </c>
      <c r="Z1423" s="125" t="str">
        <f t="shared" si="418"/>
        <v>ok</v>
      </c>
      <c r="AA1423" s="125" t="str">
        <f t="shared" si="419"/>
        <v>ok</v>
      </c>
      <c r="AB1423" s="125" t="str">
        <f t="shared" si="420"/>
        <v>ok</v>
      </c>
      <c r="AC1423" s="125" t="str">
        <f t="shared" si="421"/>
        <v>ok</v>
      </c>
    </row>
    <row r="1424" spans="1:29" x14ac:dyDescent="0.2">
      <c r="A1424" s="132">
        <f t="shared" si="405"/>
        <v>1416</v>
      </c>
      <c r="B1424" s="6"/>
      <c r="C1424" s="3"/>
      <c r="D1424" s="3"/>
      <c r="E1424" s="3"/>
      <c r="F1424" s="5"/>
      <c r="G1424" s="5"/>
      <c r="H1424" s="2">
        <v>0</v>
      </c>
      <c r="I1424" s="1">
        <v>0</v>
      </c>
      <c r="J1424" s="1">
        <v>0</v>
      </c>
      <c r="K1424" s="127">
        <f t="shared" si="406"/>
        <v>0</v>
      </c>
      <c r="L1424" s="127">
        <f t="shared" si="410"/>
        <v>0</v>
      </c>
      <c r="M1424" s="127">
        <f t="shared" si="407"/>
        <v>0</v>
      </c>
      <c r="N1424" s="127">
        <f t="shared" si="411"/>
        <v>0</v>
      </c>
      <c r="O1424" s="127">
        <f t="shared" si="412"/>
        <v>0</v>
      </c>
      <c r="P1424" s="127">
        <f t="shared" si="413"/>
        <v>0</v>
      </c>
      <c r="Q1424" s="127">
        <f t="shared" si="414"/>
        <v>0</v>
      </c>
      <c r="R1424" s="1">
        <v>0</v>
      </c>
      <c r="S1424" s="127">
        <f t="shared" si="415"/>
        <v>0</v>
      </c>
      <c r="T1424" s="127">
        <f t="shared" si="408"/>
        <v>0</v>
      </c>
      <c r="U1424" s="127">
        <f t="shared" si="416"/>
        <v>0</v>
      </c>
      <c r="W1424" s="127">
        <f t="shared" si="417"/>
        <v>0</v>
      </c>
      <c r="X1424" s="125">
        <f t="shared" si="404"/>
        <v>0</v>
      </c>
      <c r="Y1424" s="125" t="str">
        <f t="shared" si="409"/>
        <v>ok</v>
      </c>
      <c r="Z1424" s="125" t="str">
        <f t="shared" si="418"/>
        <v>ok</v>
      </c>
      <c r="AA1424" s="125" t="str">
        <f t="shared" si="419"/>
        <v>ok</v>
      </c>
      <c r="AB1424" s="125" t="str">
        <f t="shared" si="420"/>
        <v>ok</v>
      </c>
      <c r="AC1424" s="125" t="str">
        <f t="shared" si="421"/>
        <v>ok</v>
      </c>
    </row>
    <row r="1425" spans="1:29" x14ac:dyDescent="0.2">
      <c r="A1425" s="132">
        <f t="shared" si="405"/>
        <v>1417</v>
      </c>
      <c r="B1425" s="6"/>
      <c r="C1425" s="3"/>
      <c r="D1425" s="3"/>
      <c r="E1425" s="3"/>
      <c r="F1425" s="5"/>
      <c r="G1425" s="5"/>
      <c r="H1425" s="2">
        <v>0</v>
      </c>
      <c r="I1425" s="1">
        <v>0</v>
      </c>
      <c r="J1425" s="1">
        <v>0</v>
      </c>
      <c r="K1425" s="127">
        <f t="shared" si="406"/>
        <v>0</v>
      </c>
      <c r="L1425" s="127">
        <f t="shared" si="410"/>
        <v>0</v>
      </c>
      <c r="M1425" s="127">
        <f t="shared" si="407"/>
        <v>0</v>
      </c>
      <c r="N1425" s="127">
        <f t="shared" si="411"/>
        <v>0</v>
      </c>
      <c r="O1425" s="127">
        <f t="shared" si="412"/>
        <v>0</v>
      </c>
      <c r="P1425" s="127">
        <f t="shared" si="413"/>
        <v>0</v>
      </c>
      <c r="Q1425" s="127">
        <f t="shared" si="414"/>
        <v>0</v>
      </c>
      <c r="R1425" s="1">
        <v>0</v>
      </c>
      <c r="S1425" s="127">
        <f t="shared" si="415"/>
        <v>0</v>
      </c>
      <c r="T1425" s="127">
        <f t="shared" si="408"/>
        <v>0</v>
      </c>
      <c r="U1425" s="127">
        <f t="shared" si="416"/>
        <v>0</v>
      </c>
      <c r="W1425" s="127">
        <f t="shared" si="417"/>
        <v>0</v>
      </c>
      <c r="X1425" s="125">
        <f t="shared" si="404"/>
        <v>0</v>
      </c>
      <c r="Y1425" s="125" t="str">
        <f t="shared" si="409"/>
        <v>ok</v>
      </c>
      <c r="Z1425" s="125" t="str">
        <f t="shared" si="418"/>
        <v>ok</v>
      </c>
      <c r="AA1425" s="125" t="str">
        <f t="shared" si="419"/>
        <v>ok</v>
      </c>
      <c r="AB1425" s="125" t="str">
        <f t="shared" si="420"/>
        <v>ok</v>
      </c>
      <c r="AC1425" s="125" t="str">
        <f t="shared" si="421"/>
        <v>ok</v>
      </c>
    </row>
    <row r="1426" spans="1:29" x14ac:dyDescent="0.2">
      <c r="A1426" s="132">
        <f t="shared" si="405"/>
        <v>1418</v>
      </c>
      <c r="B1426" s="6"/>
      <c r="C1426" s="3"/>
      <c r="D1426" s="3"/>
      <c r="E1426" s="3"/>
      <c r="F1426" s="5"/>
      <c r="G1426" s="5"/>
      <c r="H1426" s="2">
        <v>0</v>
      </c>
      <c r="I1426" s="1">
        <v>0</v>
      </c>
      <c r="J1426" s="1">
        <v>0</v>
      </c>
      <c r="K1426" s="127">
        <f t="shared" si="406"/>
        <v>0</v>
      </c>
      <c r="L1426" s="127">
        <f t="shared" si="410"/>
        <v>0</v>
      </c>
      <c r="M1426" s="127">
        <f t="shared" si="407"/>
        <v>0</v>
      </c>
      <c r="N1426" s="127">
        <f t="shared" si="411"/>
        <v>0</v>
      </c>
      <c r="O1426" s="127">
        <f t="shared" si="412"/>
        <v>0</v>
      </c>
      <c r="P1426" s="127">
        <f t="shared" si="413"/>
        <v>0</v>
      </c>
      <c r="Q1426" s="127">
        <f t="shared" si="414"/>
        <v>0</v>
      </c>
      <c r="R1426" s="1">
        <v>0</v>
      </c>
      <c r="S1426" s="127">
        <f t="shared" si="415"/>
        <v>0</v>
      </c>
      <c r="T1426" s="127">
        <f t="shared" si="408"/>
        <v>0</v>
      </c>
      <c r="U1426" s="127">
        <f t="shared" si="416"/>
        <v>0</v>
      </c>
      <c r="W1426" s="127">
        <f t="shared" si="417"/>
        <v>0</v>
      </c>
      <c r="X1426" s="125">
        <f t="shared" si="404"/>
        <v>0</v>
      </c>
      <c r="Y1426" s="125" t="str">
        <f t="shared" si="409"/>
        <v>ok</v>
      </c>
      <c r="Z1426" s="125" t="str">
        <f t="shared" si="418"/>
        <v>ok</v>
      </c>
      <c r="AA1426" s="125" t="str">
        <f t="shared" si="419"/>
        <v>ok</v>
      </c>
      <c r="AB1426" s="125" t="str">
        <f t="shared" si="420"/>
        <v>ok</v>
      </c>
      <c r="AC1426" s="125" t="str">
        <f t="shared" si="421"/>
        <v>ok</v>
      </c>
    </row>
    <row r="1427" spans="1:29" x14ac:dyDescent="0.2">
      <c r="A1427" s="132">
        <f t="shared" si="405"/>
        <v>1419</v>
      </c>
      <c r="B1427" s="6"/>
      <c r="C1427" s="3"/>
      <c r="D1427" s="3"/>
      <c r="E1427" s="3"/>
      <c r="F1427" s="5"/>
      <c r="G1427" s="5"/>
      <c r="H1427" s="2">
        <v>0</v>
      </c>
      <c r="I1427" s="1">
        <v>0</v>
      </c>
      <c r="J1427" s="1">
        <v>0</v>
      </c>
      <c r="K1427" s="127">
        <f t="shared" si="406"/>
        <v>0</v>
      </c>
      <c r="L1427" s="127">
        <f t="shared" si="410"/>
        <v>0</v>
      </c>
      <c r="M1427" s="127">
        <f t="shared" si="407"/>
        <v>0</v>
      </c>
      <c r="N1427" s="127">
        <f t="shared" si="411"/>
        <v>0</v>
      </c>
      <c r="O1427" s="127">
        <f t="shared" si="412"/>
        <v>0</v>
      </c>
      <c r="P1427" s="127">
        <f t="shared" si="413"/>
        <v>0</v>
      </c>
      <c r="Q1427" s="127">
        <f t="shared" si="414"/>
        <v>0</v>
      </c>
      <c r="R1427" s="1">
        <v>0</v>
      </c>
      <c r="S1427" s="127">
        <f t="shared" si="415"/>
        <v>0</v>
      </c>
      <c r="T1427" s="127">
        <f t="shared" si="408"/>
        <v>0</v>
      </c>
      <c r="U1427" s="127">
        <f t="shared" si="416"/>
        <v>0</v>
      </c>
      <c r="W1427" s="127">
        <f t="shared" si="417"/>
        <v>0</v>
      </c>
      <c r="X1427" s="125">
        <f t="shared" si="404"/>
        <v>0</v>
      </c>
      <c r="Y1427" s="125" t="str">
        <f t="shared" si="409"/>
        <v>ok</v>
      </c>
      <c r="Z1427" s="125" t="str">
        <f t="shared" si="418"/>
        <v>ok</v>
      </c>
      <c r="AA1427" s="125" t="str">
        <f t="shared" si="419"/>
        <v>ok</v>
      </c>
      <c r="AB1427" s="125" t="str">
        <f t="shared" si="420"/>
        <v>ok</v>
      </c>
      <c r="AC1427" s="125" t="str">
        <f t="shared" si="421"/>
        <v>ok</v>
      </c>
    </row>
    <row r="1428" spans="1:29" x14ac:dyDescent="0.2">
      <c r="A1428" s="132">
        <f t="shared" si="405"/>
        <v>1420</v>
      </c>
      <c r="B1428" s="6"/>
      <c r="C1428" s="3"/>
      <c r="D1428" s="3"/>
      <c r="E1428" s="3"/>
      <c r="F1428" s="5"/>
      <c r="G1428" s="5"/>
      <c r="H1428" s="2">
        <v>0</v>
      </c>
      <c r="I1428" s="1">
        <v>0</v>
      </c>
      <c r="J1428" s="1">
        <v>0</v>
      </c>
      <c r="K1428" s="127">
        <f t="shared" si="406"/>
        <v>0</v>
      </c>
      <c r="L1428" s="127">
        <f t="shared" si="410"/>
        <v>0</v>
      </c>
      <c r="M1428" s="127">
        <f t="shared" si="407"/>
        <v>0</v>
      </c>
      <c r="N1428" s="127">
        <f t="shared" si="411"/>
        <v>0</v>
      </c>
      <c r="O1428" s="127">
        <f t="shared" si="412"/>
        <v>0</v>
      </c>
      <c r="P1428" s="127">
        <f t="shared" si="413"/>
        <v>0</v>
      </c>
      <c r="Q1428" s="127">
        <f t="shared" si="414"/>
        <v>0</v>
      </c>
      <c r="R1428" s="1">
        <v>0</v>
      </c>
      <c r="S1428" s="127">
        <f t="shared" si="415"/>
        <v>0</v>
      </c>
      <c r="T1428" s="127">
        <f t="shared" si="408"/>
        <v>0</v>
      </c>
      <c r="U1428" s="127">
        <f t="shared" si="416"/>
        <v>0</v>
      </c>
      <c r="W1428" s="127">
        <f t="shared" si="417"/>
        <v>0</v>
      </c>
      <c r="X1428" s="125">
        <f t="shared" si="404"/>
        <v>0</v>
      </c>
      <c r="Y1428" s="125" t="str">
        <f t="shared" si="409"/>
        <v>ok</v>
      </c>
      <c r="Z1428" s="125" t="str">
        <f t="shared" si="418"/>
        <v>ok</v>
      </c>
      <c r="AA1428" s="125" t="str">
        <f t="shared" si="419"/>
        <v>ok</v>
      </c>
      <c r="AB1428" s="125" t="str">
        <f t="shared" si="420"/>
        <v>ok</v>
      </c>
      <c r="AC1428" s="125" t="str">
        <f t="shared" si="421"/>
        <v>ok</v>
      </c>
    </row>
    <row r="1429" spans="1:29" x14ac:dyDescent="0.2">
      <c r="A1429" s="132">
        <f t="shared" si="405"/>
        <v>1421</v>
      </c>
      <c r="B1429" s="6"/>
      <c r="C1429" s="3"/>
      <c r="D1429" s="3"/>
      <c r="E1429" s="3"/>
      <c r="F1429" s="5"/>
      <c r="G1429" s="5"/>
      <c r="H1429" s="2">
        <v>0</v>
      </c>
      <c r="I1429" s="1">
        <v>0</v>
      </c>
      <c r="J1429" s="1">
        <v>0</v>
      </c>
      <c r="K1429" s="127">
        <f t="shared" si="406"/>
        <v>0</v>
      </c>
      <c r="L1429" s="127">
        <f t="shared" si="410"/>
        <v>0</v>
      </c>
      <c r="M1429" s="127">
        <f t="shared" si="407"/>
        <v>0</v>
      </c>
      <c r="N1429" s="127">
        <f t="shared" si="411"/>
        <v>0</v>
      </c>
      <c r="O1429" s="127">
        <f t="shared" si="412"/>
        <v>0</v>
      </c>
      <c r="P1429" s="127">
        <f t="shared" si="413"/>
        <v>0</v>
      </c>
      <c r="Q1429" s="127">
        <f t="shared" si="414"/>
        <v>0</v>
      </c>
      <c r="R1429" s="1">
        <v>0</v>
      </c>
      <c r="S1429" s="127">
        <f t="shared" si="415"/>
        <v>0</v>
      </c>
      <c r="T1429" s="127">
        <f t="shared" si="408"/>
        <v>0</v>
      </c>
      <c r="U1429" s="127">
        <f t="shared" si="416"/>
        <v>0</v>
      </c>
      <c r="W1429" s="127">
        <f t="shared" si="417"/>
        <v>0</v>
      </c>
      <c r="X1429" s="125">
        <f t="shared" si="404"/>
        <v>0</v>
      </c>
      <c r="Y1429" s="125" t="str">
        <f t="shared" si="409"/>
        <v>ok</v>
      </c>
      <c r="Z1429" s="125" t="str">
        <f t="shared" si="418"/>
        <v>ok</v>
      </c>
      <c r="AA1429" s="125" t="str">
        <f t="shared" si="419"/>
        <v>ok</v>
      </c>
      <c r="AB1429" s="125" t="str">
        <f t="shared" si="420"/>
        <v>ok</v>
      </c>
      <c r="AC1429" s="125" t="str">
        <f t="shared" si="421"/>
        <v>ok</v>
      </c>
    </row>
    <row r="1430" spans="1:29" x14ac:dyDescent="0.2">
      <c r="A1430" s="132">
        <f t="shared" si="405"/>
        <v>1422</v>
      </c>
      <c r="B1430" s="6"/>
      <c r="C1430" s="3"/>
      <c r="D1430" s="3"/>
      <c r="E1430" s="3"/>
      <c r="F1430" s="5"/>
      <c r="G1430" s="5"/>
      <c r="H1430" s="2">
        <v>0</v>
      </c>
      <c r="I1430" s="1">
        <v>0</v>
      </c>
      <c r="J1430" s="1">
        <v>0</v>
      </c>
      <c r="K1430" s="127">
        <f t="shared" si="406"/>
        <v>0</v>
      </c>
      <c r="L1430" s="127">
        <f t="shared" si="410"/>
        <v>0</v>
      </c>
      <c r="M1430" s="127">
        <f t="shared" si="407"/>
        <v>0</v>
      </c>
      <c r="N1430" s="127">
        <f t="shared" si="411"/>
        <v>0</v>
      </c>
      <c r="O1430" s="127">
        <f t="shared" si="412"/>
        <v>0</v>
      </c>
      <c r="P1430" s="127">
        <f t="shared" si="413"/>
        <v>0</v>
      </c>
      <c r="Q1430" s="127">
        <f t="shared" si="414"/>
        <v>0</v>
      </c>
      <c r="R1430" s="1">
        <v>0</v>
      </c>
      <c r="S1430" s="127">
        <f t="shared" si="415"/>
        <v>0</v>
      </c>
      <c r="T1430" s="127">
        <f t="shared" si="408"/>
        <v>0</v>
      </c>
      <c r="U1430" s="127">
        <f t="shared" si="416"/>
        <v>0</v>
      </c>
      <c r="W1430" s="127">
        <f t="shared" si="417"/>
        <v>0</v>
      </c>
      <c r="X1430" s="125">
        <f t="shared" si="404"/>
        <v>0</v>
      </c>
      <c r="Y1430" s="125" t="str">
        <f t="shared" si="409"/>
        <v>ok</v>
      </c>
      <c r="Z1430" s="125" t="str">
        <f t="shared" si="418"/>
        <v>ok</v>
      </c>
      <c r="AA1430" s="125" t="str">
        <f t="shared" si="419"/>
        <v>ok</v>
      </c>
      <c r="AB1430" s="125" t="str">
        <f t="shared" si="420"/>
        <v>ok</v>
      </c>
      <c r="AC1430" s="125" t="str">
        <f t="shared" si="421"/>
        <v>ok</v>
      </c>
    </row>
    <row r="1431" spans="1:29" x14ac:dyDescent="0.2">
      <c r="A1431" s="132">
        <f t="shared" si="405"/>
        <v>1423</v>
      </c>
      <c r="B1431" s="6"/>
      <c r="C1431" s="3"/>
      <c r="D1431" s="3"/>
      <c r="E1431" s="3"/>
      <c r="F1431" s="5"/>
      <c r="G1431" s="5"/>
      <c r="H1431" s="2">
        <v>0</v>
      </c>
      <c r="I1431" s="1">
        <v>0</v>
      </c>
      <c r="J1431" s="1">
        <v>0</v>
      </c>
      <c r="K1431" s="127">
        <f t="shared" si="406"/>
        <v>0</v>
      </c>
      <c r="L1431" s="127">
        <f t="shared" si="410"/>
        <v>0</v>
      </c>
      <c r="M1431" s="127">
        <f t="shared" si="407"/>
        <v>0</v>
      </c>
      <c r="N1431" s="127">
        <f t="shared" si="411"/>
        <v>0</v>
      </c>
      <c r="O1431" s="127">
        <f t="shared" si="412"/>
        <v>0</v>
      </c>
      <c r="P1431" s="127">
        <f t="shared" si="413"/>
        <v>0</v>
      </c>
      <c r="Q1431" s="127">
        <f t="shared" si="414"/>
        <v>0</v>
      </c>
      <c r="R1431" s="1">
        <v>0</v>
      </c>
      <c r="S1431" s="127">
        <f t="shared" si="415"/>
        <v>0</v>
      </c>
      <c r="T1431" s="127">
        <f t="shared" si="408"/>
        <v>0</v>
      </c>
      <c r="U1431" s="127">
        <f t="shared" si="416"/>
        <v>0</v>
      </c>
      <c r="W1431" s="127">
        <f t="shared" si="417"/>
        <v>0</v>
      </c>
      <c r="X1431" s="125">
        <f t="shared" ref="X1431:X1494" si="422">NETWORKDAYS(D1431,E1431)</f>
        <v>0</v>
      </c>
      <c r="Y1431" s="125" t="str">
        <f t="shared" si="409"/>
        <v>ok</v>
      </c>
      <c r="Z1431" s="125" t="str">
        <f t="shared" si="418"/>
        <v>ok</v>
      </c>
      <c r="AA1431" s="125" t="str">
        <f t="shared" si="419"/>
        <v>ok</v>
      </c>
      <c r="AB1431" s="125" t="str">
        <f t="shared" si="420"/>
        <v>ok</v>
      </c>
      <c r="AC1431" s="125" t="str">
        <f t="shared" si="421"/>
        <v>ok</v>
      </c>
    </row>
    <row r="1432" spans="1:29" x14ac:dyDescent="0.2">
      <c r="A1432" s="132">
        <f t="shared" si="405"/>
        <v>1424</v>
      </c>
      <c r="B1432" s="6"/>
      <c r="C1432" s="3"/>
      <c r="D1432" s="3"/>
      <c r="E1432" s="3"/>
      <c r="F1432" s="5"/>
      <c r="G1432" s="5"/>
      <c r="H1432" s="2">
        <v>0</v>
      </c>
      <c r="I1432" s="1">
        <v>0</v>
      </c>
      <c r="J1432" s="1">
        <v>0</v>
      </c>
      <c r="K1432" s="127">
        <f t="shared" si="406"/>
        <v>0</v>
      </c>
      <c r="L1432" s="127">
        <f t="shared" si="410"/>
        <v>0</v>
      </c>
      <c r="M1432" s="127">
        <f t="shared" si="407"/>
        <v>0</v>
      </c>
      <c r="N1432" s="127">
        <f t="shared" si="411"/>
        <v>0</v>
      </c>
      <c r="O1432" s="127">
        <f t="shared" si="412"/>
        <v>0</v>
      </c>
      <c r="P1432" s="127">
        <f t="shared" si="413"/>
        <v>0</v>
      </c>
      <c r="Q1432" s="127">
        <f t="shared" si="414"/>
        <v>0</v>
      </c>
      <c r="R1432" s="1">
        <v>0</v>
      </c>
      <c r="S1432" s="127">
        <f t="shared" si="415"/>
        <v>0</v>
      </c>
      <c r="T1432" s="127">
        <f t="shared" si="408"/>
        <v>0</v>
      </c>
      <c r="U1432" s="127">
        <f t="shared" si="416"/>
        <v>0</v>
      </c>
      <c r="W1432" s="127">
        <f t="shared" si="417"/>
        <v>0</v>
      </c>
      <c r="X1432" s="125">
        <f t="shared" si="422"/>
        <v>0</v>
      </c>
      <c r="Y1432" s="125" t="str">
        <f t="shared" si="409"/>
        <v>ok</v>
      </c>
      <c r="Z1432" s="125" t="str">
        <f t="shared" si="418"/>
        <v>ok</v>
      </c>
      <c r="AA1432" s="125" t="str">
        <f t="shared" si="419"/>
        <v>ok</v>
      </c>
      <c r="AB1432" s="125" t="str">
        <f t="shared" si="420"/>
        <v>ok</v>
      </c>
      <c r="AC1432" s="125" t="str">
        <f t="shared" si="421"/>
        <v>ok</v>
      </c>
    </row>
    <row r="1433" spans="1:29" x14ac:dyDescent="0.2">
      <c r="A1433" s="132">
        <f t="shared" si="405"/>
        <v>1425</v>
      </c>
      <c r="B1433" s="6"/>
      <c r="C1433" s="3"/>
      <c r="D1433" s="3"/>
      <c r="E1433" s="3"/>
      <c r="F1433" s="5"/>
      <c r="G1433" s="5"/>
      <c r="H1433" s="2">
        <v>0</v>
      </c>
      <c r="I1433" s="1">
        <v>0</v>
      </c>
      <c r="J1433" s="1">
        <v>0</v>
      </c>
      <c r="K1433" s="127">
        <f t="shared" si="406"/>
        <v>0</v>
      </c>
      <c r="L1433" s="127">
        <f t="shared" si="410"/>
        <v>0</v>
      </c>
      <c r="M1433" s="127">
        <f t="shared" si="407"/>
        <v>0</v>
      </c>
      <c r="N1433" s="127">
        <f t="shared" si="411"/>
        <v>0</v>
      </c>
      <c r="O1433" s="127">
        <f t="shared" si="412"/>
        <v>0</v>
      </c>
      <c r="P1433" s="127">
        <f t="shared" si="413"/>
        <v>0</v>
      </c>
      <c r="Q1433" s="127">
        <f t="shared" si="414"/>
        <v>0</v>
      </c>
      <c r="R1433" s="1">
        <v>0</v>
      </c>
      <c r="S1433" s="127">
        <f t="shared" si="415"/>
        <v>0</v>
      </c>
      <c r="T1433" s="127">
        <f t="shared" si="408"/>
        <v>0</v>
      </c>
      <c r="U1433" s="127">
        <f t="shared" si="416"/>
        <v>0</v>
      </c>
      <c r="W1433" s="127">
        <f t="shared" si="417"/>
        <v>0</v>
      </c>
      <c r="X1433" s="125">
        <f t="shared" si="422"/>
        <v>0</v>
      </c>
      <c r="Y1433" s="125" t="str">
        <f t="shared" si="409"/>
        <v>ok</v>
      </c>
      <c r="Z1433" s="125" t="str">
        <f t="shared" si="418"/>
        <v>ok</v>
      </c>
      <c r="AA1433" s="125" t="str">
        <f t="shared" si="419"/>
        <v>ok</v>
      </c>
      <c r="AB1433" s="125" t="str">
        <f t="shared" si="420"/>
        <v>ok</v>
      </c>
      <c r="AC1433" s="125" t="str">
        <f t="shared" si="421"/>
        <v>ok</v>
      </c>
    </row>
    <row r="1434" spans="1:29" x14ac:dyDescent="0.2">
      <c r="A1434" s="132">
        <f t="shared" si="405"/>
        <v>1426</v>
      </c>
      <c r="B1434" s="6"/>
      <c r="C1434" s="3"/>
      <c r="D1434" s="3"/>
      <c r="E1434" s="3"/>
      <c r="F1434" s="5"/>
      <c r="G1434" s="5"/>
      <c r="H1434" s="2">
        <v>0</v>
      </c>
      <c r="I1434" s="1">
        <v>0</v>
      </c>
      <c r="J1434" s="1">
        <v>0</v>
      </c>
      <c r="K1434" s="127">
        <f t="shared" si="406"/>
        <v>0</v>
      </c>
      <c r="L1434" s="127">
        <f t="shared" si="410"/>
        <v>0</v>
      </c>
      <c r="M1434" s="127">
        <f t="shared" si="407"/>
        <v>0</v>
      </c>
      <c r="N1434" s="127">
        <f t="shared" si="411"/>
        <v>0</v>
      </c>
      <c r="O1434" s="127">
        <f t="shared" si="412"/>
        <v>0</v>
      </c>
      <c r="P1434" s="127">
        <f t="shared" si="413"/>
        <v>0</v>
      </c>
      <c r="Q1434" s="127">
        <f t="shared" si="414"/>
        <v>0</v>
      </c>
      <c r="R1434" s="1">
        <v>0</v>
      </c>
      <c r="S1434" s="127">
        <f t="shared" si="415"/>
        <v>0</v>
      </c>
      <c r="T1434" s="127">
        <f t="shared" si="408"/>
        <v>0</v>
      </c>
      <c r="U1434" s="127">
        <f t="shared" si="416"/>
        <v>0</v>
      </c>
      <c r="W1434" s="127">
        <f t="shared" si="417"/>
        <v>0</v>
      </c>
      <c r="X1434" s="125">
        <f t="shared" si="422"/>
        <v>0</v>
      </c>
      <c r="Y1434" s="125" t="str">
        <f t="shared" si="409"/>
        <v>ok</v>
      </c>
      <c r="Z1434" s="125" t="str">
        <f t="shared" si="418"/>
        <v>ok</v>
      </c>
      <c r="AA1434" s="125" t="str">
        <f t="shared" si="419"/>
        <v>ok</v>
      </c>
      <c r="AB1434" s="125" t="str">
        <f t="shared" si="420"/>
        <v>ok</v>
      </c>
      <c r="AC1434" s="125" t="str">
        <f t="shared" si="421"/>
        <v>ok</v>
      </c>
    </row>
    <row r="1435" spans="1:29" x14ac:dyDescent="0.2">
      <c r="A1435" s="132">
        <f t="shared" si="405"/>
        <v>1427</v>
      </c>
      <c r="B1435" s="6"/>
      <c r="C1435" s="3"/>
      <c r="D1435" s="3"/>
      <c r="E1435" s="3"/>
      <c r="F1435" s="5"/>
      <c r="G1435" s="5"/>
      <c r="H1435" s="2">
        <v>0</v>
      </c>
      <c r="I1435" s="1">
        <v>0</v>
      </c>
      <c r="J1435" s="1">
        <v>0</v>
      </c>
      <c r="K1435" s="127">
        <f t="shared" si="406"/>
        <v>0</v>
      </c>
      <c r="L1435" s="127">
        <f t="shared" si="410"/>
        <v>0</v>
      </c>
      <c r="M1435" s="127">
        <f t="shared" si="407"/>
        <v>0</v>
      </c>
      <c r="N1435" s="127">
        <f t="shared" si="411"/>
        <v>0</v>
      </c>
      <c r="O1435" s="127">
        <f t="shared" si="412"/>
        <v>0</v>
      </c>
      <c r="P1435" s="127">
        <f t="shared" si="413"/>
        <v>0</v>
      </c>
      <c r="Q1435" s="127">
        <f t="shared" si="414"/>
        <v>0</v>
      </c>
      <c r="R1435" s="1">
        <v>0</v>
      </c>
      <c r="S1435" s="127">
        <f t="shared" si="415"/>
        <v>0</v>
      </c>
      <c r="T1435" s="127">
        <f t="shared" si="408"/>
        <v>0</v>
      </c>
      <c r="U1435" s="127">
        <f t="shared" si="416"/>
        <v>0</v>
      </c>
      <c r="W1435" s="127">
        <f t="shared" si="417"/>
        <v>0</v>
      </c>
      <c r="X1435" s="125">
        <f t="shared" si="422"/>
        <v>0</v>
      </c>
      <c r="Y1435" s="125" t="str">
        <f t="shared" si="409"/>
        <v>ok</v>
      </c>
      <c r="Z1435" s="125" t="str">
        <f t="shared" si="418"/>
        <v>ok</v>
      </c>
      <c r="AA1435" s="125" t="str">
        <f t="shared" si="419"/>
        <v>ok</v>
      </c>
      <c r="AB1435" s="125" t="str">
        <f t="shared" si="420"/>
        <v>ok</v>
      </c>
      <c r="AC1435" s="125" t="str">
        <f t="shared" si="421"/>
        <v>ok</v>
      </c>
    </row>
    <row r="1436" spans="1:29" x14ac:dyDescent="0.2">
      <c r="A1436" s="132">
        <f t="shared" si="405"/>
        <v>1428</v>
      </c>
      <c r="B1436" s="6"/>
      <c r="C1436" s="3"/>
      <c r="D1436" s="3"/>
      <c r="E1436" s="3"/>
      <c r="F1436" s="5"/>
      <c r="G1436" s="5"/>
      <c r="H1436" s="2">
        <v>0</v>
      </c>
      <c r="I1436" s="1">
        <v>0</v>
      </c>
      <c r="J1436" s="1">
        <v>0</v>
      </c>
      <c r="K1436" s="127">
        <f t="shared" si="406"/>
        <v>0</v>
      </c>
      <c r="L1436" s="127">
        <f t="shared" si="410"/>
        <v>0</v>
      </c>
      <c r="M1436" s="127">
        <f t="shared" si="407"/>
        <v>0</v>
      </c>
      <c r="N1436" s="127">
        <f t="shared" si="411"/>
        <v>0</v>
      </c>
      <c r="O1436" s="127">
        <f t="shared" si="412"/>
        <v>0</v>
      </c>
      <c r="P1436" s="127">
        <f t="shared" si="413"/>
        <v>0</v>
      </c>
      <c r="Q1436" s="127">
        <f t="shared" si="414"/>
        <v>0</v>
      </c>
      <c r="R1436" s="1">
        <v>0</v>
      </c>
      <c r="S1436" s="127">
        <f t="shared" si="415"/>
        <v>0</v>
      </c>
      <c r="T1436" s="127">
        <f t="shared" si="408"/>
        <v>0</v>
      </c>
      <c r="U1436" s="127">
        <f t="shared" si="416"/>
        <v>0</v>
      </c>
      <c r="W1436" s="127">
        <f t="shared" si="417"/>
        <v>0</v>
      </c>
      <c r="X1436" s="125">
        <f t="shared" si="422"/>
        <v>0</v>
      </c>
      <c r="Y1436" s="125" t="str">
        <f t="shared" si="409"/>
        <v>ok</v>
      </c>
      <c r="Z1436" s="125" t="str">
        <f t="shared" si="418"/>
        <v>ok</v>
      </c>
      <c r="AA1436" s="125" t="str">
        <f t="shared" si="419"/>
        <v>ok</v>
      </c>
      <c r="AB1436" s="125" t="str">
        <f t="shared" si="420"/>
        <v>ok</v>
      </c>
      <c r="AC1436" s="125" t="str">
        <f t="shared" si="421"/>
        <v>ok</v>
      </c>
    </row>
    <row r="1437" spans="1:29" x14ac:dyDescent="0.2">
      <c r="A1437" s="132">
        <f t="shared" si="405"/>
        <v>1429</v>
      </c>
      <c r="B1437" s="6"/>
      <c r="C1437" s="3"/>
      <c r="D1437" s="3"/>
      <c r="E1437" s="3"/>
      <c r="F1437" s="5"/>
      <c r="G1437" s="5"/>
      <c r="H1437" s="2">
        <v>0</v>
      </c>
      <c r="I1437" s="1">
        <v>0</v>
      </c>
      <c r="J1437" s="1">
        <v>0</v>
      </c>
      <c r="K1437" s="127">
        <f t="shared" si="406"/>
        <v>0</v>
      </c>
      <c r="L1437" s="127">
        <f t="shared" si="410"/>
        <v>0</v>
      </c>
      <c r="M1437" s="127">
        <f t="shared" si="407"/>
        <v>0</v>
      </c>
      <c r="N1437" s="127">
        <f t="shared" si="411"/>
        <v>0</v>
      </c>
      <c r="O1437" s="127">
        <f t="shared" si="412"/>
        <v>0</v>
      </c>
      <c r="P1437" s="127">
        <f t="shared" si="413"/>
        <v>0</v>
      </c>
      <c r="Q1437" s="127">
        <f t="shared" si="414"/>
        <v>0</v>
      </c>
      <c r="R1437" s="1">
        <v>0</v>
      </c>
      <c r="S1437" s="127">
        <f t="shared" si="415"/>
        <v>0</v>
      </c>
      <c r="T1437" s="127">
        <f t="shared" si="408"/>
        <v>0</v>
      </c>
      <c r="U1437" s="127">
        <f t="shared" si="416"/>
        <v>0</v>
      </c>
      <c r="W1437" s="127">
        <f t="shared" si="417"/>
        <v>0</v>
      </c>
      <c r="X1437" s="125">
        <f t="shared" si="422"/>
        <v>0</v>
      </c>
      <c r="Y1437" s="125" t="str">
        <f t="shared" si="409"/>
        <v>ok</v>
      </c>
      <c r="Z1437" s="125" t="str">
        <f t="shared" si="418"/>
        <v>ok</v>
      </c>
      <c r="AA1437" s="125" t="str">
        <f t="shared" si="419"/>
        <v>ok</v>
      </c>
      <c r="AB1437" s="125" t="str">
        <f t="shared" si="420"/>
        <v>ok</v>
      </c>
      <c r="AC1437" s="125" t="str">
        <f t="shared" si="421"/>
        <v>ok</v>
      </c>
    </row>
    <row r="1438" spans="1:29" x14ac:dyDescent="0.2">
      <c r="A1438" s="132">
        <f t="shared" si="405"/>
        <v>1430</v>
      </c>
      <c r="B1438" s="6"/>
      <c r="C1438" s="3"/>
      <c r="D1438" s="3"/>
      <c r="E1438" s="3"/>
      <c r="F1438" s="5"/>
      <c r="G1438" s="5"/>
      <c r="H1438" s="2">
        <v>0</v>
      </c>
      <c r="I1438" s="1">
        <v>0</v>
      </c>
      <c r="J1438" s="1">
        <v>0</v>
      </c>
      <c r="K1438" s="127">
        <f t="shared" si="406"/>
        <v>0</v>
      </c>
      <c r="L1438" s="127">
        <f t="shared" si="410"/>
        <v>0</v>
      </c>
      <c r="M1438" s="127">
        <f t="shared" si="407"/>
        <v>0</v>
      </c>
      <c r="N1438" s="127">
        <f t="shared" si="411"/>
        <v>0</v>
      </c>
      <c r="O1438" s="127">
        <f t="shared" si="412"/>
        <v>0</v>
      </c>
      <c r="P1438" s="127">
        <f t="shared" si="413"/>
        <v>0</v>
      </c>
      <c r="Q1438" s="127">
        <f t="shared" si="414"/>
        <v>0</v>
      </c>
      <c r="R1438" s="1">
        <v>0</v>
      </c>
      <c r="S1438" s="127">
        <f t="shared" si="415"/>
        <v>0</v>
      </c>
      <c r="T1438" s="127">
        <f t="shared" si="408"/>
        <v>0</v>
      </c>
      <c r="U1438" s="127">
        <f t="shared" si="416"/>
        <v>0</v>
      </c>
      <c r="W1438" s="127">
        <f t="shared" si="417"/>
        <v>0</v>
      </c>
      <c r="X1438" s="125">
        <f t="shared" si="422"/>
        <v>0</v>
      </c>
      <c r="Y1438" s="125" t="str">
        <f t="shared" si="409"/>
        <v>ok</v>
      </c>
      <c r="Z1438" s="125" t="str">
        <f t="shared" si="418"/>
        <v>ok</v>
      </c>
      <c r="AA1438" s="125" t="str">
        <f t="shared" si="419"/>
        <v>ok</v>
      </c>
      <c r="AB1438" s="125" t="str">
        <f t="shared" si="420"/>
        <v>ok</v>
      </c>
      <c r="AC1438" s="125" t="str">
        <f t="shared" si="421"/>
        <v>ok</v>
      </c>
    </row>
    <row r="1439" spans="1:29" x14ac:dyDescent="0.2">
      <c r="A1439" s="132">
        <f t="shared" ref="A1439:A1502" si="423">+A1438+1</f>
        <v>1431</v>
      </c>
      <c r="B1439" s="6"/>
      <c r="C1439" s="3"/>
      <c r="D1439" s="3"/>
      <c r="E1439" s="3"/>
      <c r="F1439" s="5"/>
      <c r="G1439" s="5"/>
      <c r="H1439" s="2">
        <v>0</v>
      </c>
      <c r="I1439" s="1">
        <v>0</v>
      </c>
      <c r="J1439" s="1">
        <v>0</v>
      </c>
      <c r="K1439" s="127">
        <f t="shared" si="406"/>
        <v>0</v>
      </c>
      <c r="L1439" s="127">
        <f t="shared" si="410"/>
        <v>0</v>
      </c>
      <c r="M1439" s="127">
        <f t="shared" si="407"/>
        <v>0</v>
      </c>
      <c r="N1439" s="127">
        <f t="shared" si="411"/>
        <v>0</v>
      </c>
      <c r="O1439" s="127">
        <f t="shared" si="412"/>
        <v>0</v>
      </c>
      <c r="P1439" s="127">
        <f t="shared" si="413"/>
        <v>0</v>
      </c>
      <c r="Q1439" s="127">
        <f t="shared" si="414"/>
        <v>0</v>
      </c>
      <c r="R1439" s="1">
        <v>0</v>
      </c>
      <c r="S1439" s="127">
        <f t="shared" si="415"/>
        <v>0</v>
      </c>
      <c r="T1439" s="127">
        <f t="shared" si="408"/>
        <v>0</v>
      </c>
      <c r="U1439" s="127">
        <f t="shared" si="416"/>
        <v>0</v>
      </c>
      <c r="W1439" s="127">
        <f t="shared" si="417"/>
        <v>0</v>
      </c>
      <c r="X1439" s="125">
        <f t="shared" si="422"/>
        <v>0</v>
      </c>
      <c r="Y1439" s="125" t="str">
        <f t="shared" si="409"/>
        <v>ok</v>
      </c>
      <c r="Z1439" s="125" t="str">
        <f t="shared" si="418"/>
        <v>ok</v>
      </c>
      <c r="AA1439" s="125" t="str">
        <f t="shared" si="419"/>
        <v>ok</v>
      </c>
      <c r="AB1439" s="125" t="str">
        <f t="shared" si="420"/>
        <v>ok</v>
      </c>
      <c r="AC1439" s="125" t="str">
        <f t="shared" si="421"/>
        <v>ok</v>
      </c>
    </row>
    <row r="1440" spans="1:29" x14ac:dyDescent="0.2">
      <c r="A1440" s="132">
        <f t="shared" si="423"/>
        <v>1432</v>
      </c>
      <c r="B1440" s="6"/>
      <c r="C1440" s="3"/>
      <c r="D1440" s="3"/>
      <c r="E1440" s="3"/>
      <c r="F1440" s="5"/>
      <c r="G1440" s="5"/>
      <c r="H1440" s="2">
        <v>0</v>
      </c>
      <c r="I1440" s="1">
        <v>0</v>
      </c>
      <c r="J1440" s="1">
        <v>0</v>
      </c>
      <c r="K1440" s="127">
        <f t="shared" si="406"/>
        <v>0</v>
      </c>
      <c r="L1440" s="127">
        <f t="shared" si="410"/>
        <v>0</v>
      </c>
      <c r="M1440" s="127">
        <f t="shared" si="407"/>
        <v>0</v>
      </c>
      <c r="N1440" s="127">
        <f t="shared" si="411"/>
        <v>0</v>
      </c>
      <c r="O1440" s="127">
        <f t="shared" si="412"/>
        <v>0</v>
      </c>
      <c r="P1440" s="127">
        <f t="shared" si="413"/>
        <v>0</v>
      </c>
      <c r="Q1440" s="127">
        <f t="shared" si="414"/>
        <v>0</v>
      </c>
      <c r="R1440" s="1">
        <v>0</v>
      </c>
      <c r="S1440" s="127">
        <f t="shared" si="415"/>
        <v>0</v>
      </c>
      <c r="T1440" s="127">
        <f t="shared" si="408"/>
        <v>0</v>
      </c>
      <c r="U1440" s="127">
        <f t="shared" si="416"/>
        <v>0</v>
      </c>
      <c r="W1440" s="127">
        <f t="shared" si="417"/>
        <v>0</v>
      </c>
      <c r="X1440" s="125">
        <f t="shared" si="422"/>
        <v>0</v>
      </c>
      <c r="Y1440" s="125" t="str">
        <f t="shared" si="409"/>
        <v>ok</v>
      </c>
      <c r="Z1440" s="125" t="str">
        <f t="shared" si="418"/>
        <v>ok</v>
      </c>
      <c r="AA1440" s="125" t="str">
        <f t="shared" si="419"/>
        <v>ok</v>
      </c>
      <c r="AB1440" s="125" t="str">
        <f t="shared" si="420"/>
        <v>ok</v>
      </c>
      <c r="AC1440" s="125" t="str">
        <f t="shared" si="421"/>
        <v>ok</v>
      </c>
    </row>
    <row r="1441" spans="1:29" x14ac:dyDescent="0.2">
      <c r="A1441" s="132">
        <f t="shared" si="423"/>
        <v>1433</v>
      </c>
      <c r="B1441" s="6"/>
      <c r="C1441" s="3"/>
      <c r="D1441" s="3"/>
      <c r="E1441" s="3"/>
      <c r="F1441" s="5"/>
      <c r="G1441" s="5"/>
      <c r="H1441" s="2">
        <v>0</v>
      </c>
      <c r="I1441" s="1">
        <v>0</v>
      </c>
      <c r="J1441" s="1">
        <v>0</v>
      </c>
      <c r="K1441" s="127">
        <f t="shared" si="406"/>
        <v>0</v>
      </c>
      <c r="L1441" s="127">
        <f t="shared" si="410"/>
        <v>0</v>
      </c>
      <c r="M1441" s="127">
        <f t="shared" si="407"/>
        <v>0</v>
      </c>
      <c r="N1441" s="127">
        <f t="shared" si="411"/>
        <v>0</v>
      </c>
      <c r="O1441" s="127">
        <f t="shared" si="412"/>
        <v>0</v>
      </c>
      <c r="P1441" s="127">
        <f t="shared" si="413"/>
        <v>0</v>
      </c>
      <c r="Q1441" s="127">
        <f t="shared" si="414"/>
        <v>0</v>
      </c>
      <c r="R1441" s="1">
        <v>0</v>
      </c>
      <c r="S1441" s="127">
        <f t="shared" si="415"/>
        <v>0</v>
      </c>
      <c r="T1441" s="127">
        <f t="shared" si="408"/>
        <v>0</v>
      </c>
      <c r="U1441" s="127">
        <f t="shared" si="416"/>
        <v>0</v>
      </c>
      <c r="W1441" s="127">
        <f t="shared" si="417"/>
        <v>0</v>
      </c>
      <c r="X1441" s="125">
        <f t="shared" si="422"/>
        <v>0</v>
      </c>
      <c r="Y1441" s="125" t="str">
        <f t="shared" si="409"/>
        <v>ok</v>
      </c>
      <c r="Z1441" s="125" t="str">
        <f t="shared" si="418"/>
        <v>ok</v>
      </c>
      <c r="AA1441" s="125" t="str">
        <f t="shared" si="419"/>
        <v>ok</v>
      </c>
      <c r="AB1441" s="125" t="str">
        <f t="shared" si="420"/>
        <v>ok</v>
      </c>
      <c r="AC1441" s="125" t="str">
        <f t="shared" si="421"/>
        <v>ok</v>
      </c>
    </row>
    <row r="1442" spans="1:29" x14ac:dyDescent="0.2">
      <c r="A1442" s="132">
        <f t="shared" si="423"/>
        <v>1434</v>
      </c>
      <c r="B1442" s="6"/>
      <c r="C1442" s="3"/>
      <c r="D1442" s="3"/>
      <c r="E1442" s="3"/>
      <c r="F1442" s="5"/>
      <c r="G1442" s="5"/>
      <c r="H1442" s="2">
        <v>0</v>
      </c>
      <c r="I1442" s="1">
        <v>0</v>
      </c>
      <c r="J1442" s="1">
        <v>0</v>
      </c>
      <c r="K1442" s="127">
        <f t="shared" si="406"/>
        <v>0</v>
      </c>
      <c r="L1442" s="127">
        <f t="shared" si="410"/>
        <v>0</v>
      </c>
      <c r="M1442" s="127">
        <f t="shared" si="407"/>
        <v>0</v>
      </c>
      <c r="N1442" s="127">
        <f t="shared" si="411"/>
        <v>0</v>
      </c>
      <c r="O1442" s="127">
        <f t="shared" si="412"/>
        <v>0</v>
      </c>
      <c r="P1442" s="127">
        <f t="shared" si="413"/>
        <v>0</v>
      </c>
      <c r="Q1442" s="127">
        <f t="shared" si="414"/>
        <v>0</v>
      </c>
      <c r="R1442" s="1">
        <v>0</v>
      </c>
      <c r="S1442" s="127">
        <f t="shared" si="415"/>
        <v>0</v>
      </c>
      <c r="T1442" s="127">
        <f t="shared" si="408"/>
        <v>0</v>
      </c>
      <c r="U1442" s="127">
        <f t="shared" si="416"/>
        <v>0</v>
      </c>
      <c r="W1442" s="127">
        <f t="shared" si="417"/>
        <v>0</v>
      </c>
      <c r="X1442" s="125">
        <f t="shared" si="422"/>
        <v>0</v>
      </c>
      <c r="Y1442" s="125" t="str">
        <f t="shared" si="409"/>
        <v>ok</v>
      </c>
      <c r="Z1442" s="125" t="str">
        <f t="shared" si="418"/>
        <v>ok</v>
      </c>
      <c r="AA1442" s="125" t="str">
        <f t="shared" si="419"/>
        <v>ok</v>
      </c>
      <c r="AB1442" s="125" t="str">
        <f t="shared" si="420"/>
        <v>ok</v>
      </c>
      <c r="AC1442" s="125" t="str">
        <f t="shared" si="421"/>
        <v>ok</v>
      </c>
    </row>
    <row r="1443" spans="1:29" x14ac:dyDescent="0.2">
      <c r="A1443" s="132">
        <f t="shared" si="423"/>
        <v>1435</v>
      </c>
      <c r="B1443" s="6"/>
      <c r="C1443" s="3"/>
      <c r="D1443" s="3"/>
      <c r="E1443" s="3"/>
      <c r="F1443" s="5"/>
      <c r="G1443" s="5"/>
      <c r="H1443" s="2">
        <v>0</v>
      </c>
      <c r="I1443" s="1">
        <v>0</v>
      </c>
      <c r="J1443" s="1">
        <v>0</v>
      </c>
      <c r="K1443" s="127">
        <f t="shared" si="406"/>
        <v>0</v>
      </c>
      <c r="L1443" s="127">
        <f t="shared" si="410"/>
        <v>0</v>
      </c>
      <c r="M1443" s="127">
        <f t="shared" si="407"/>
        <v>0</v>
      </c>
      <c r="N1443" s="127">
        <f t="shared" si="411"/>
        <v>0</v>
      </c>
      <c r="O1443" s="127">
        <f t="shared" si="412"/>
        <v>0</v>
      </c>
      <c r="P1443" s="127">
        <f t="shared" si="413"/>
        <v>0</v>
      </c>
      <c r="Q1443" s="127">
        <f t="shared" si="414"/>
        <v>0</v>
      </c>
      <c r="R1443" s="1">
        <v>0</v>
      </c>
      <c r="S1443" s="127">
        <f t="shared" si="415"/>
        <v>0</v>
      </c>
      <c r="T1443" s="127">
        <f t="shared" si="408"/>
        <v>0</v>
      </c>
      <c r="U1443" s="127">
        <f t="shared" si="416"/>
        <v>0</v>
      </c>
      <c r="W1443" s="127">
        <f t="shared" si="417"/>
        <v>0</v>
      </c>
      <c r="X1443" s="125">
        <f t="shared" si="422"/>
        <v>0</v>
      </c>
      <c r="Y1443" s="125" t="str">
        <f t="shared" si="409"/>
        <v>ok</v>
      </c>
      <c r="Z1443" s="125" t="str">
        <f t="shared" si="418"/>
        <v>ok</v>
      </c>
      <c r="AA1443" s="125" t="str">
        <f t="shared" si="419"/>
        <v>ok</v>
      </c>
      <c r="AB1443" s="125" t="str">
        <f t="shared" si="420"/>
        <v>ok</v>
      </c>
      <c r="AC1443" s="125" t="str">
        <f t="shared" si="421"/>
        <v>ok</v>
      </c>
    </row>
    <row r="1444" spans="1:29" x14ac:dyDescent="0.2">
      <c r="A1444" s="132">
        <f t="shared" si="423"/>
        <v>1436</v>
      </c>
      <c r="B1444" s="6"/>
      <c r="C1444" s="3"/>
      <c r="D1444" s="3"/>
      <c r="E1444" s="3"/>
      <c r="F1444" s="5"/>
      <c r="G1444" s="5"/>
      <c r="H1444" s="2">
        <v>0</v>
      </c>
      <c r="I1444" s="1">
        <v>0</v>
      </c>
      <c r="J1444" s="1">
        <v>0</v>
      </c>
      <c r="K1444" s="127">
        <f t="shared" si="406"/>
        <v>0</v>
      </c>
      <c r="L1444" s="127">
        <f t="shared" si="410"/>
        <v>0</v>
      </c>
      <c r="M1444" s="127">
        <f t="shared" si="407"/>
        <v>0</v>
      </c>
      <c r="N1444" s="127">
        <f t="shared" si="411"/>
        <v>0</v>
      </c>
      <c r="O1444" s="127">
        <f t="shared" si="412"/>
        <v>0</v>
      </c>
      <c r="P1444" s="127">
        <f t="shared" si="413"/>
        <v>0</v>
      </c>
      <c r="Q1444" s="127">
        <f t="shared" si="414"/>
        <v>0</v>
      </c>
      <c r="R1444" s="1">
        <v>0</v>
      </c>
      <c r="S1444" s="127">
        <f t="shared" si="415"/>
        <v>0</v>
      </c>
      <c r="T1444" s="127">
        <f t="shared" si="408"/>
        <v>0</v>
      </c>
      <c r="U1444" s="127">
        <f t="shared" si="416"/>
        <v>0</v>
      </c>
      <c r="W1444" s="127">
        <f t="shared" si="417"/>
        <v>0</v>
      </c>
      <c r="X1444" s="125">
        <f t="shared" si="422"/>
        <v>0</v>
      </c>
      <c r="Y1444" s="125" t="str">
        <f t="shared" si="409"/>
        <v>ok</v>
      </c>
      <c r="Z1444" s="125" t="str">
        <f t="shared" si="418"/>
        <v>ok</v>
      </c>
      <c r="AA1444" s="125" t="str">
        <f t="shared" si="419"/>
        <v>ok</v>
      </c>
      <c r="AB1444" s="125" t="str">
        <f t="shared" si="420"/>
        <v>ok</v>
      </c>
      <c r="AC1444" s="125" t="str">
        <f t="shared" si="421"/>
        <v>ok</v>
      </c>
    </row>
    <row r="1445" spans="1:29" x14ac:dyDescent="0.2">
      <c r="A1445" s="132">
        <f t="shared" si="423"/>
        <v>1437</v>
      </c>
      <c r="B1445" s="6"/>
      <c r="C1445" s="3"/>
      <c r="D1445" s="3"/>
      <c r="E1445" s="3"/>
      <c r="F1445" s="5"/>
      <c r="G1445" s="5"/>
      <c r="H1445" s="2">
        <v>0</v>
      </c>
      <c r="I1445" s="1">
        <v>0</v>
      </c>
      <c r="J1445" s="1">
        <v>0</v>
      </c>
      <c r="K1445" s="127">
        <f t="shared" si="406"/>
        <v>0</v>
      </c>
      <c r="L1445" s="127">
        <f t="shared" si="410"/>
        <v>0</v>
      </c>
      <c r="M1445" s="127">
        <f t="shared" si="407"/>
        <v>0</v>
      </c>
      <c r="N1445" s="127">
        <f t="shared" si="411"/>
        <v>0</v>
      </c>
      <c r="O1445" s="127">
        <f t="shared" si="412"/>
        <v>0</v>
      </c>
      <c r="P1445" s="127">
        <f t="shared" si="413"/>
        <v>0</v>
      </c>
      <c r="Q1445" s="127">
        <f t="shared" si="414"/>
        <v>0</v>
      </c>
      <c r="R1445" s="1">
        <v>0</v>
      </c>
      <c r="S1445" s="127">
        <f t="shared" si="415"/>
        <v>0</v>
      </c>
      <c r="T1445" s="127">
        <f t="shared" si="408"/>
        <v>0</v>
      </c>
      <c r="U1445" s="127">
        <f t="shared" si="416"/>
        <v>0</v>
      </c>
      <c r="W1445" s="127">
        <f t="shared" si="417"/>
        <v>0</v>
      </c>
      <c r="X1445" s="125">
        <f t="shared" si="422"/>
        <v>0</v>
      </c>
      <c r="Y1445" s="125" t="str">
        <f t="shared" si="409"/>
        <v>ok</v>
      </c>
      <c r="Z1445" s="125" t="str">
        <f t="shared" si="418"/>
        <v>ok</v>
      </c>
      <c r="AA1445" s="125" t="str">
        <f t="shared" si="419"/>
        <v>ok</v>
      </c>
      <c r="AB1445" s="125" t="str">
        <f t="shared" si="420"/>
        <v>ok</v>
      </c>
      <c r="AC1445" s="125" t="str">
        <f t="shared" si="421"/>
        <v>ok</v>
      </c>
    </row>
    <row r="1446" spans="1:29" x14ac:dyDescent="0.2">
      <c r="A1446" s="132">
        <f t="shared" si="423"/>
        <v>1438</v>
      </c>
      <c r="B1446" s="6"/>
      <c r="C1446" s="3"/>
      <c r="D1446" s="3"/>
      <c r="E1446" s="3"/>
      <c r="F1446" s="5"/>
      <c r="G1446" s="5"/>
      <c r="H1446" s="2">
        <v>0</v>
      </c>
      <c r="I1446" s="1">
        <v>0</v>
      </c>
      <c r="J1446" s="1">
        <v>0</v>
      </c>
      <c r="K1446" s="127">
        <f t="shared" si="406"/>
        <v>0</v>
      </c>
      <c r="L1446" s="127">
        <f t="shared" si="410"/>
        <v>0</v>
      </c>
      <c r="M1446" s="127">
        <f t="shared" si="407"/>
        <v>0</v>
      </c>
      <c r="N1446" s="127">
        <f t="shared" si="411"/>
        <v>0</v>
      </c>
      <c r="O1446" s="127">
        <f t="shared" si="412"/>
        <v>0</v>
      </c>
      <c r="P1446" s="127">
        <f t="shared" si="413"/>
        <v>0</v>
      </c>
      <c r="Q1446" s="127">
        <f t="shared" si="414"/>
        <v>0</v>
      </c>
      <c r="R1446" s="1">
        <v>0</v>
      </c>
      <c r="S1446" s="127">
        <f t="shared" si="415"/>
        <v>0</v>
      </c>
      <c r="T1446" s="127">
        <f t="shared" si="408"/>
        <v>0</v>
      </c>
      <c r="U1446" s="127">
        <f t="shared" si="416"/>
        <v>0</v>
      </c>
      <c r="W1446" s="127">
        <f t="shared" si="417"/>
        <v>0</v>
      </c>
      <c r="X1446" s="125">
        <f t="shared" si="422"/>
        <v>0</v>
      </c>
      <c r="Y1446" s="125" t="str">
        <f t="shared" si="409"/>
        <v>ok</v>
      </c>
      <c r="Z1446" s="125" t="str">
        <f t="shared" si="418"/>
        <v>ok</v>
      </c>
      <c r="AA1446" s="125" t="str">
        <f t="shared" si="419"/>
        <v>ok</v>
      </c>
      <c r="AB1446" s="125" t="str">
        <f t="shared" si="420"/>
        <v>ok</v>
      </c>
      <c r="AC1446" s="125" t="str">
        <f t="shared" si="421"/>
        <v>ok</v>
      </c>
    </row>
    <row r="1447" spans="1:29" x14ac:dyDescent="0.2">
      <c r="A1447" s="132">
        <f t="shared" si="423"/>
        <v>1439</v>
      </c>
      <c r="B1447" s="6"/>
      <c r="C1447" s="3"/>
      <c r="D1447" s="3"/>
      <c r="E1447" s="3"/>
      <c r="F1447" s="5"/>
      <c r="G1447" s="5"/>
      <c r="H1447" s="2">
        <v>0</v>
      </c>
      <c r="I1447" s="1">
        <v>0</v>
      </c>
      <c r="J1447" s="1">
        <v>0</v>
      </c>
      <c r="K1447" s="127">
        <f t="shared" si="406"/>
        <v>0</v>
      </c>
      <c r="L1447" s="127">
        <f t="shared" si="410"/>
        <v>0</v>
      </c>
      <c r="M1447" s="127">
        <f t="shared" si="407"/>
        <v>0</v>
      </c>
      <c r="N1447" s="127">
        <f t="shared" si="411"/>
        <v>0</v>
      </c>
      <c r="O1447" s="127">
        <f t="shared" si="412"/>
        <v>0</v>
      </c>
      <c r="P1447" s="127">
        <f t="shared" si="413"/>
        <v>0</v>
      </c>
      <c r="Q1447" s="127">
        <f t="shared" si="414"/>
        <v>0</v>
      </c>
      <c r="R1447" s="1">
        <v>0</v>
      </c>
      <c r="S1447" s="127">
        <f t="shared" si="415"/>
        <v>0</v>
      </c>
      <c r="T1447" s="127">
        <f t="shared" si="408"/>
        <v>0</v>
      </c>
      <c r="U1447" s="127">
        <f t="shared" si="416"/>
        <v>0</v>
      </c>
      <c r="W1447" s="127">
        <f t="shared" si="417"/>
        <v>0</v>
      </c>
      <c r="X1447" s="125">
        <f t="shared" si="422"/>
        <v>0</v>
      </c>
      <c r="Y1447" s="125" t="str">
        <f t="shared" si="409"/>
        <v>ok</v>
      </c>
      <c r="Z1447" s="125" t="str">
        <f t="shared" si="418"/>
        <v>ok</v>
      </c>
      <c r="AA1447" s="125" t="str">
        <f t="shared" si="419"/>
        <v>ok</v>
      </c>
      <c r="AB1447" s="125" t="str">
        <f t="shared" si="420"/>
        <v>ok</v>
      </c>
      <c r="AC1447" s="125" t="str">
        <f t="shared" si="421"/>
        <v>ok</v>
      </c>
    </row>
    <row r="1448" spans="1:29" x14ac:dyDescent="0.2">
      <c r="A1448" s="132">
        <f t="shared" si="423"/>
        <v>1440</v>
      </c>
      <c r="B1448" s="6"/>
      <c r="C1448" s="3"/>
      <c r="D1448" s="3"/>
      <c r="E1448" s="3"/>
      <c r="F1448" s="5"/>
      <c r="G1448" s="5"/>
      <c r="H1448" s="2">
        <v>0</v>
      </c>
      <c r="I1448" s="1">
        <v>0</v>
      </c>
      <c r="J1448" s="1">
        <v>0</v>
      </c>
      <c r="K1448" s="127">
        <f t="shared" si="406"/>
        <v>0</v>
      </c>
      <c r="L1448" s="127">
        <f t="shared" si="410"/>
        <v>0</v>
      </c>
      <c r="M1448" s="127">
        <f t="shared" si="407"/>
        <v>0</v>
      </c>
      <c r="N1448" s="127">
        <f t="shared" si="411"/>
        <v>0</v>
      </c>
      <c r="O1448" s="127">
        <f t="shared" si="412"/>
        <v>0</v>
      </c>
      <c r="P1448" s="127">
        <f t="shared" si="413"/>
        <v>0</v>
      </c>
      <c r="Q1448" s="127">
        <f t="shared" si="414"/>
        <v>0</v>
      </c>
      <c r="R1448" s="1">
        <v>0</v>
      </c>
      <c r="S1448" s="127">
        <f t="shared" si="415"/>
        <v>0</v>
      </c>
      <c r="T1448" s="127">
        <f t="shared" si="408"/>
        <v>0</v>
      </c>
      <c r="U1448" s="127">
        <f t="shared" si="416"/>
        <v>0</v>
      </c>
      <c r="W1448" s="127">
        <f t="shared" si="417"/>
        <v>0</v>
      </c>
      <c r="X1448" s="125">
        <f t="shared" si="422"/>
        <v>0</v>
      </c>
      <c r="Y1448" s="125" t="str">
        <f t="shared" si="409"/>
        <v>ok</v>
      </c>
      <c r="Z1448" s="125" t="str">
        <f t="shared" si="418"/>
        <v>ok</v>
      </c>
      <c r="AA1448" s="125" t="str">
        <f t="shared" si="419"/>
        <v>ok</v>
      </c>
      <c r="AB1448" s="125" t="str">
        <f t="shared" si="420"/>
        <v>ok</v>
      </c>
      <c r="AC1448" s="125" t="str">
        <f t="shared" si="421"/>
        <v>ok</v>
      </c>
    </row>
    <row r="1449" spans="1:29" x14ac:dyDescent="0.2">
      <c r="A1449" s="132">
        <f t="shared" si="423"/>
        <v>1441</v>
      </c>
      <c r="B1449" s="6"/>
      <c r="C1449" s="3"/>
      <c r="D1449" s="3"/>
      <c r="E1449" s="3"/>
      <c r="F1449" s="5"/>
      <c r="G1449" s="5"/>
      <c r="H1449" s="2">
        <v>0</v>
      </c>
      <c r="I1449" s="1">
        <v>0</v>
      </c>
      <c r="J1449" s="1">
        <v>0</v>
      </c>
      <c r="K1449" s="127">
        <f t="shared" si="406"/>
        <v>0</v>
      </c>
      <c r="L1449" s="127">
        <f t="shared" si="410"/>
        <v>0</v>
      </c>
      <c r="M1449" s="127">
        <f t="shared" si="407"/>
        <v>0</v>
      </c>
      <c r="N1449" s="127">
        <f t="shared" si="411"/>
        <v>0</v>
      </c>
      <c r="O1449" s="127">
        <f t="shared" si="412"/>
        <v>0</v>
      </c>
      <c r="P1449" s="127">
        <f t="shared" si="413"/>
        <v>0</v>
      </c>
      <c r="Q1449" s="127">
        <f t="shared" si="414"/>
        <v>0</v>
      </c>
      <c r="R1449" s="1">
        <v>0</v>
      </c>
      <c r="S1449" s="127">
        <f t="shared" si="415"/>
        <v>0</v>
      </c>
      <c r="T1449" s="127">
        <f t="shared" si="408"/>
        <v>0</v>
      </c>
      <c r="U1449" s="127">
        <f t="shared" si="416"/>
        <v>0</v>
      </c>
      <c r="W1449" s="127">
        <f t="shared" si="417"/>
        <v>0</v>
      </c>
      <c r="X1449" s="125">
        <f t="shared" si="422"/>
        <v>0</v>
      </c>
      <c r="Y1449" s="125" t="str">
        <f t="shared" si="409"/>
        <v>ok</v>
      </c>
      <c r="Z1449" s="125" t="str">
        <f t="shared" si="418"/>
        <v>ok</v>
      </c>
      <c r="AA1449" s="125" t="str">
        <f t="shared" si="419"/>
        <v>ok</v>
      </c>
      <c r="AB1449" s="125" t="str">
        <f t="shared" si="420"/>
        <v>ok</v>
      </c>
      <c r="AC1449" s="125" t="str">
        <f t="shared" si="421"/>
        <v>ok</v>
      </c>
    </row>
    <row r="1450" spans="1:29" x14ac:dyDescent="0.2">
      <c r="A1450" s="132">
        <f t="shared" si="423"/>
        <v>1442</v>
      </c>
      <c r="B1450" s="6"/>
      <c r="C1450" s="3"/>
      <c r="D1450" s="3"/>
      <c r="E1450" s="3"/>
      <c r="F1450" s="5"/>
      <c r="G1450" s="5"/>
      <c r="H1450" s="2">
        <v>0</v>
      </c>
      <c r="I1450" s="1">
        <v>0</v>
      </c>
      <c r="J1450" s="1">
        <v>0</v>
      </c>
      <c r="K1450" s="127">
        <f t="shared" si="406"/>
        <v>0</v>
      </c>
      <c r="L1450" s="127">
        <f t="shared" si="410"/>
        <v>0</v>
      </c>
      <c r="M1450" s="127">
        <f t="shared" si="407"/>
        <v>0</v>
      </c>
      <c r="N1450" s="127">
        <f t="shared" si="411"/>
        <v>0</v>
      </c>
      <c r="O1450" s="127">
        <f t="shared" si="412"/>
        <v>0</v>
      </c>
      <c r="P1450" s="127">
        <f t="shared" si="413"/>
        <v>0</v>
      </c>
      <c r="Q1450" s="127">
        <f t="shared" si="414"/>
        <v>0</v>
      </c>
      <c r="R1450" s="1">
        <v>0</v>
      </c>
      <c r="S1450" s="127">
        <f t="shared" si="415"/>
        <v>0</v>
      </c>
      <c r="T1450" s="127">
        <f t="shared" si="408"/>
        <v>0</v>
      </c>
      <c r="U1450" s="127">
        <f t="shared" si="416"/>
        <v>0</v>
      </c>
      <c r="W1450" s="127">
        <f t="shared" si="417"/>
        <v>0</v>
      </c>
      <c r="X1450" s="125">
        <f t="shared" si="422"/>
        <v>0</v>
      </c>
      <c r="Y1450" s="125" t="str">
        <f t="shared" si="409"/>
        <v>ok</v>
      </c>
      <c r="Z1450" s="125" t="str">
        <f t="shared" si="418"/>
        <v>ok</v>
      </c>
      <c r="AA1450" s="125" t="str">
        <f t="shared" si="419"/>
        <v>ok</v>
      </c>
      <c r="AB1450" s="125" t="str">
        <f t="shared" si="420"/>
        <v>ok</v>
      </c>
      <c r="AC1450" s="125" t="str">
        <f t="shared" si="421"/>
        <v>ok</v>
      </c>
    </row>
    <row r="1451" spans="1:29" x14ac:dyDescent="0.2">
      <c r="A1451" s="132">
        <f t="shared" si="423"/>
        <v>1443</v>
      </c>
      <c r="B1451" s="6"/>
      <c r="C1451" s="3"/>
      <c r="D1451" s="3"/>
      <c r="E1451" s="3"/>
      <c r="F1451" s="5"/>
      <c r="G1451" s="5"/>
      <c r="H1451" s="2">
        <v>0</v>
      </c>
      <c r="I1451" s="1">
        <v>0</v>
      </c>
      <c r="J1451" s="1">
        <v>0</v>
      </c>
      <c r="K1451" s="127">
        <f t="shared" si="406"/>
        <v>0</v>
      </c>
      <c r="L1451" s="127">
        <f t="shared" si="410"/>
        <v>0</v>
      </c>
      <c r="M1451" s="127">
        <f t="shared" si="407"/>
        <v>0</v>
      </c>
      <c r="N1451" s="127">
        <f t="shared" si="411"/>
        <v>0</v>
      </c>
      <c r="O1451" s="127">
        <f t="shared" si="412"/>
        <v>0</v>
      </c>
      <c r="P1451" s="127">
        <f t="shared" si="413"/>
        <v>0</v>
      </c>
      <c r="Q1451" s="127">
        <f t="shared" si="414"/>
        <v>0</v>
      </c>
      <c r="R1451" s="1">
        <v>0</v>
      </c>
      <c r="S1451" s="127">
        <f t="shared" si="415"/>
        <v>0</v>
      </c>
      <c r="T1451" s="127">
        <f t="shared" si="408"/>
        <v>0</v>
      </c>
      <c r="U1451" s="127">
        <f t="shared" si="416"/>
        <v>0</v>
      </c>
      <c r="W1451" s="127">
        <f t="shared" si="417"/>
        <v>0</v>
      </c>
      <c r="X1451" s="125">
        <f t="shared" si="422"/>
        <v>0</v>
      </c>
      <c r="Y1451" s="125" t="str">
        <f t="shared" si="409"/>
        <v>ok</v>
      </c>
      <c r="Z1451" s="125" t="str">
        <f t="shared" si="418"/>
        <v>ok</v>
      </c>
      <c r="AA1451" s="125" t="str">
        <f t="shared" si="419"/>
        <v>ok</v>
      </c>
      <c r="AB1451" s="125" t="str">
        <f t="shared" si="420"/>
        <v>ok</v>
      </c>
      <c r="AC1451" s="125" t="str">
        <f t="shared" si="421"/>
        <v>ok</v>
      </c>
    </row>
    <row r="1452" spans="1:29" x14ac:dyDescent="0.2">
      <c r="A1452" s="132">
        <f t="shared" si="423"/>
        <v>1444</v>
      </c>
      <c r="B1452" s="6"/>
      <c r="C1452" s="3"/>
      <c r="D1452" s="3"/>
      <c r="E1452" s="3"/>
      <c r="F1452" s="5"/>
      <c r="G1452" s="5"/>
      <c r="H1452" s="2">
        <v>0</v>
      </c>
      <c r="I1452" s="1">
        <v>0</v>
      </c>
      <c r="J1452" s="1">
        <v>0</v>
      </c>
      <c r="K1452" s="127">
        <f t="shared" si="406"/>
        <v>0</v>
      </c>
      <c r="L1452" s="127">
        <f t="shared" si="410"/>
        <v>0</v>
      </c>
      <c r="M1452" s="127">
        <f t="shared" si="407"/>
        <v>0</v>
      </c>
      <c r="N1452" s="127">
        <f t="shared" si="411"/>
        <v>0</v>
      </c>
      <c r="O1452" s="127">
        <f t="shared" si="412"/>
        <v>0</v>
      </c>
      <c r="P1452" s="127">
        <f t="shared" si="413"/>
        <v>0</v>
      </c>
      <c r="Q1452" s="127">
        <f t="shared" si="414"/>
        <v>0</v>
      </c>
      <c r="R1452" s="1">
        <v>0</v>
      </c>
      <c r="S1452" s="127">
        <f t="shared" si="415"/>
        <v>0</v>
      </c>
      <c r="T1452" s="127">
        <f t="shared" si="408"/>
        <v>0</v>
      </c>
      <c r="U1452" s="127">
        <f t="shared" si="416"/>
        <v>0</v>
      </c>
      <c r="W1452" s="127">
        <f t="shared" si="417"/>
        <v>0</v>
      </c>
      <c r="X1452" s="125">
        <f t="shared" si="422"/>
        <v>0</v>
      </c>
      <c r="Y1452" s="125" t="str">
        <f t="shared" si="409"/>
        <v>ok</v>
      </c>
      <c r="Z1452" s="125" t="str">
        <f t="shared" si="418"/>
        <v>ok</v>
      </c>
      <c r="AA1452" s="125" t="str">
        <f t="shared" si="419"/>
        <v>ok</v>
      </c>
      <c r="AB1452" s="125" t="str">
        <f t="shared" si="420"/>
        <v>ok</v>
      </c>
      <c r="AC1452" s="125" t="str">
        <f t="shared" si="421"/>
        <v>ok</v>
      </c>
    </row>
    <row r="1453" spans="1:29" x14ac:dyDescent="0.2">
      <c r="A1453" s="132">
        <f t="shared" si="423"/>
        <v>1445</v>
      </c>
      <c r="B1453" s="6"/>
      <c r="C1453" s="3"/>
      <c r="D1453" s="3"/>
      <c r="E1453" s="3"/>
      <c r="F1453" s="5"/>
      <c r="G1453" s="5"/>
      <c r="H1453" s="2">
        <v>0</v>
      </c>
      <c r="I1453" s="1">
        <v>0</v>
      </c>
      <c r="J1453" s="1">
        <v>0</v>
      </c>
      <c r="K1453" s="127">
        <f t="shared" si="406"/>
        <v>0</v>
      </c>
      <c r="L1453" s="127">
        <f t="shared" si="410"/>
        <v>0</v>
      </c>
      <c r="M1453" s="127">
        <f t="shared" si="407"/>
        <v>0</v>
      </c>
      <c r="N1453" s="127">
        <f t="shared" si="411"/>
        <v>0</v>
      </c>
      <c r="O1453" s="127">
        <f t="shared" si="412"/>
        <v>0</v>
      </c>
      <c r="P1453" s="127">
        <f t="shared" si="413"/>
        <v>0</v>
      </c>
      <c r="Q1453" s="127">
        <f t="shared" si="414"/>
        <v>0</v>
      </c>
      <c r="R1453" s="1">
        <v>0</v>
      </c>
      <c r="S1453" s="127">
        <f t="shared" si="415"/>
        <v>0</v>
      </c>
      <c r="T1453" s="127">
        <f t="shared" si="408"/>
        <v>0</v>
      </c>
      <c r="U1453" s="127">
        <f t="shared" si="416"/>
        <v>0</v>
      </c>
      <c r="W1453" s="127">
        <f t="shared" si="417"/>
        <v>0</v>
      </c>
      <c r="X1453" s="125">
        <f t="shared" si="422"/>
        <v>0</v>
      </c>
      <c r="Y1453" s="125" t="str">
        <f t="shared" si="409"/>
        <v>ok</v>
      </c>
      <c r="Z1453" s="125" t="str">
        <f t="shared" si="418"/>
        <v>ok</v>
      </c>
      <c r="AA1453" s="125" t="str">
        <f t="shared" si="419"/>
        <v>ok</v>
      </c>
      <c r="AB1453" s="125" t="str">
        <f t="shared" si="420"/>
        <v>ok</v>
      </c>
      <c r="AC1453" s="125" t="str">
        <f t="shared" si="421"/>
        <v>ok</v>
      </c>
    </row>
    <row r="1454" spans="1:29" x14ac:dyDescent="0.2">
      <c r="A1454" s="132">
        <f t="shared" si="423"/>
        <v>1446</v>
      </c>
      <c r="B1454" s="6"/>
      <c r="C1454" s="3"/>
      <c r="D1454" s="3"/>
      <c r="E1454" s="3"/>
      <c r="F1454" s="5"/>
      <c r="G1454" s="5"/>
      <c r="H1454" s="2">
        <v>0</v>
      </c>
      <c r="I1454" s="1">
        <v>0</v>
      </c>
      <c r="J1454" s="1">
        <v>0</v>
      </c>
      <c r="K1454" s="127">
        <f t="shared" si="406"/>
        <v>0</v>
      </c>
      <c r="L1454" s="127">
        <f t="shared" si="410"/>
        <v>0</v>
      </c>
      <c r="M1454" s="127">
        <f t="shared" si="407"/>
        <v>0</v>
      </c>
      <c r="N1454" s="127">
        <f t="shared" si="411"/>
        <v>0</v>
      </c>
      <c r="O1454" s="127">
        <f t="shared" si="412"/>
        <v>0</v>
      </c>
      <c r="P1454" s="127">
        <f t="shared" si="413"/>
        <v>0</v>
      </c>
      <c r="Q1454" s="127">
        <f t="shared" si="414"/>
        <v>0</v>
      </c>
      <c r="R1454" s="1">
        <v>0</v>
      </c>
      <c r="S1454" s="127">
        <f t="shared" si="415"/>
        <v>0</v>
      </c>
      <c r="T1454" s="127">
        <f t="shared" si="408"/>
        <v>0</v>
      </c>
      <c r="U1454" s="127">
        <f t="shared" si="416"/>
        <v>0</v>
      </c>
      <c r="W1454" s="127">
        <f t="shared" si="417"/>
        <v>0</v>
      </c>
      <c r="X1454" s="125">
        <f t="shared" si="422"/>
        <v>0</v>
      </c>
      <c r="Y1454" s="125" t="str">
        <f t="shared" si="409"/>
        <v>ok</v>
      </c>
      <c r="Z1454" s="125" t="str">
        <f t="shared" si="418"/>
        <v>ok</v>
      </c>
      <c r="AA1454" s="125" t="str">
        <f t="shared" si="419"/>
        <v>ok</v>
      </c>
      <c r="AB1454" s="125" t="str">
        <f t="shared" si="420"/>
        <v>ok</v>
      </c>
      <c r="AC1454" s="125" t="str">
        <f t="shared" si="421"/>
        <v>ok</v>
      </c>
    </row>
    <row r="1455" spans="1:29" x14ac:dyDescent="0.2">
      <c r="A1455" s="132">
        <f t="shared" si="423"/>
        <v>1447</v>
      </c>
      <c r="B1455" s="6"/>
      <c r="C1455" s="3"/>
      <c r="D1455" s="3"/>
      <c r="E1455" s="3"/>
      <c r="F1455" s="5"/>
      <c r="G1455" s="5"/>
      <c r="H1455" s="2">
        <v>0</v>
      </c>
      <c r="I1455" s="1">
        <v>0</v>
      </c>
      <c r="J1455" s="1">
        <v>0</v>
      </c>
      <c r="K1455" s="127">
        <f t="shared" si="406"/>
        <v>0</v>
      </c>
      <c r="L1455" s="127">
        <f t="shared" si="410"/>
        <v>0</v>
      </c>
      <c r="M1455" s="127">
        <f t="shared" si="407"/>
        <v>0</v>
      </c>
      <c r="N1455" s="127">
        <f t="shared" si="411"/>
        <v>0</v>
      </c>
      <c r="O1455" s="127">
        <f t="shared" si="412"/>
        <v>0</v>
      </c>
      <c r="P1455" s="127">
        <f t="shared" si="413"/>
        <v>0</v>
      </c>
      <c r="Q1455" s="127">
        <f t="shared" si="414"/>
        <v>0</v>
      </c>
      <c r="R1455" s="1">
        <v>0</v>
      </c>
      <c r="S1455" s="127">
        <f t="shared" si="415"/>
        <v>0</v>
      </c>
      <c r="T1455" s="127">
        <f t="shared" si="408"/>
        <v>0</v>
      </c>
      <c r="U1455" s="127">
        <f t="shared" si="416"/>
        <v>0</v>
      </c>
      <c r="W1455" s="127">
        <f t="shared" si="417"/>
        <v>0</v>
      </c>
      <c r="X1455" s="125">
        <f t="shared" si="422"/>
        <v>0</v>
      </c>
      <c r="Y1455" s="125" t="str">
        <f t="shared" si="409"/>
        <v>ok</v>
      </c>
      <c r="Z1455" s="125" t="str">
        <f t="shared" si="418"/>
        <v>ok</v>
      </c>
      <c r="AA1455" s="125" t="str">
        <f t="shared" si="419"/>
        <v>ok</v>
      </c>
      <c r="AB1455" s="125" t="str">
        <f t="shared" si="420"/>
        <v>ok</v>
      </c>
      <c r="AC1455" s="125" t="str">
        <f t="shared" si="421"/>
        <v>ok</v>
      </c>
    </row>
    <row r="1456" spans="1:29" x14ac:dyDescent="0.2">
      <c r="A1456" s="132">
        <f t="shared" si="423"/>
        <v>1448</v>
      </c>
      <c r="B1456" s="6"/>
      <c r="C1456" s="3"/>
      <c r="D1456" s="3"/>
      <c r="E1456" s="3"/>
      <c r="F1456" s="5"/>
      <c r="G1456" s="5"/>
      <c r="H1456" s="2">
        <v>0</v>
      </c>
      <c r="I1456" s="1">
        <v>0</v>
      </c>
      <c r="J1456" s="1">
        <v>0</v>
      </c>
      <c r="K1456" s="127">
        <f t="shared" si="406"/>
        <v>0</v>
      </c>
      <c r="L1456" s="127">
        <f t="shared" si="410"/>
        <v>0</v>
      </c>
      <c r="M1456" s="127">
        <f t="shared" si="407"/>
        <v>0</v>
      </c>
      <c r="N1456" s="127">
        <f t="shared" si="411"/>
        <v>0</v>
      </c>
      <c r="O1456" s="127">
        <f t="shared" si="412"/>
        <v>0</v>
      </c>
      <c r="P1456" s="127">
        <f t="shared" si="413"/>
        <v>0</v>
      </c>
      <c r="Q1456" s="127">
        <f t="shared" si="414"/>
        <v>0</v>
      </c>
      <c r="R1456" s="1">
        <v>0</v>
      </c>
      <c r="S1456" s="127">
        <f t="shared" si="415"/>
        <v>0</v>
      </c>
      <c r="T1456" s="127">
        <f t="shared" si="408"/>
        <v>0</v>
      </c>
      <c r="U1456" s="127">
        <f t="shared" si="416"/>
        <v>0</v>
      </c>
      <c r="W1456" s="127">
        <f t="shared" si="417"/>
        <v>0</v>
      </c>
      <c r="X1456" s="125">
        <f t="shared" si="422"/>
        <v>0</v>
      </c>
      <c r="Y1456" s="125" t="str">
        <f t="shared" si="409"/>
        <v>ok</v>
      </c>
      <c r="Z1456" s="125" t="str">
        <f t="shared" si="418"/>
        <v>ok</v>
      </c>
      <c r="AA1456" s="125" t="str">
        <f t="shared" si="419"/>
        <v>ok</v>
      </c>
      <c r="AB1456" s="125" t="str">
        <f t="shared" si="420"/>
        <v>ok</v>
      </c>
      <c r="AC1456" s="125" t="str">
        <f t="shared" si="421"/>
        <v>ok</v>
      </c>
    </row>
    <row r="1457" spans="1:29" x14ac:dyDescent="0.2">
      <c r="A1457" s="132">
        <f t="shared" si="423"/>
        <v>1449</v>
      </c>
      <c r="B1457" s="6"/>
      <c r="C1457" s="3"/>
      <c r="D1457" s="3"/>
      <c r="E1457" s="3"/>
      <c r="F1457" s="5"/>
      <c r="G1457" s="5"/>
      <c r="H1457" s="2">
        <v>0</v>
      </c>
      <c r="I1457" s="1">
        <v>0</v>
      </c>
      <c r="J1457" s="1">
        <v>0</v>
      </c>
      <c r="K1457" s="127">
        <f t="shared" si="406"/>
        <v>0</v>
      </c>
      <c r="L1457" s="127">
        <f t="shared" si="410"/>
        <v>0</v>
      </c>
      <c r="M1457" s="127">
        <f t="shared" si="407"/>
        <v>0</v>
      </c>
      <c r="N1457" s="127">
        <f t="shared" si="411"/>
        <v>0</v>
      </c>
      <c r="O1457" s="127">
        <f t="shared" si="412"/>
        <v>0</v>
      </c>
      <c r="P1457" s="127">
        <f t="shared" si="413"/>
        <v>0</v>
      </c>
      <c r="Q1457" s="127">
        <f t="shared" si="414"/>
        <v>0</v>
      </c>
      <c r="R1457" s="1">
        <v>0</v>
      </c>
      <c r="S1457" s="127">
        <f t="shared" si="415"/>
        <v>0</v>
      </c>
      <c r="T1457" s="127">
        <f t="shared" si="408"/>
        <v>0</v>
      </c>
      <c r="U1457" s="127">
        <f t="shared" si="416"/>
        <v>0</v>
      </c>
      <c r="W1457" s="127">
        <f t="shared" si="417"/>
        <v>0</v>
      </c>
      <c r="X1457" s="125">
        <f t="shared" si="422"/>
        <v>0</v>
      </c>
      <c r="Y1457" s="125" t="str">
        <f t="shared" si="409"/>
        <v>ok</v>
      </c>
      <c r="Z1457" s="125" t="str">
        <f t="shared" si="418"/>
        <v>ok</v>
      </c>
      <c r="AA1457" s="125" t="str">
        <f t="shared" si="419"/>
        <v>ok</v>
      </c>
      <c r="AB1457" s="125" t="str">
        <f t="shared" si="420"/>
        <v>ok</v>
      </c>
      <c r="AC1457" s="125" t="str">
        <f t="shared" si="421"/>
        <v>ok</v>
      </c>
    </row>
    <row r="1458" spans="1:29" x14ac:dyDescent="0.2">
      <c r="A1458" s="132">
        <f t="shared" si="423"/>
        <v>1450</v>
      </c>
      <c r="B1458" s="6"/>
      <c r="C1458" s="3"/>
      <c r="D1458" s="3"/>
      <c r="E1458" s="3"/>
      <c r="F1458" s="5"/>
      <c r="G1458" s="5"/>
      <c r="H1458" s="2">
        <v>0</v>
      </c>
      <c r="I1458" s="1">
        <v>0</v>
      </c>
      <c r="J1458" s="1">
        <v>0</v>
      </c>
      <c r="K1458" s="127">
        <f t="shared" si="406"/>
        <v>0</v>
      </c>
      <c r="L1458" s="127">
        <f t="shared" si="410"/>
        <v>0</v>
      </c>
      <c r="M1458" s="127">
        <f t="shared" si="407"/>
        <v>0</v>
      </c>
      <c r="N1458" s="127">
        <f t="shared" si="411"/>
        <v>0</v>
      </c>
      <c r="O1458" s="127">
        <f t="shared" si="412"/>
        <v>0</v>
      </c>
      <c r="P1458" s="127">
        <f t="shared" si="413"/>
        <v>0</v>
      </c>
      <c r="Q1458" s="127">
        <f t="shared" si="414"/>
        <v>0</v>
      </c>
      <c r="R1458" s="1">
        <v>0</v>
      </c>
      <c r="S1458" s="127">
        <f t="shared" si="415"/>
        <v>0</v>
      </c>
      <c r="T1458" s="127">
        <f t="shared" si="408"/>
        <v>0</v>
      </c>
      <c r="U1458" s="127">
        <f t="shared" si="416"/>
        <v>0</v>
      </c>
      <c r="W1458" s="127">
        <f t="shared" si="417"/>
        <v>0</v>
      </c>
      <c r="X1458" s="125">
        <f t="shared" si="422"/>
        <v>0</v>
      </c>
      <c r="Y1458" s="125" t="str">
        <f t="shared" si="409"/>
        <v>ok</v>
      </c>
      <c r="Z1458" s="125" t="str">
        <f t="shared" si="418"/>
        <v>ok</v>
      </c>
      <c r="AA1458" s="125" t="str">
        <f t="shared" si="419"/>
        <v>ok</v>
      </c>
      <c r="AB1458" s="125" t="str">
        <f t="shared" si="420"/>
        <v>ok</v>
      </c>
      <c r="AC1458" s="125" t="str">
        <f t="shared" si="421"/>
        <v>ok</v>
      </c>
    </row>
    <row r="1459" spans="1:29" x14ac:dyDescent="0.2">
      <c r="A1459" s="132">
        <f t="shared" si="423"/>
        <v>1451</v>
      </c>
      <c r="B1459" s="6"/>
      <c r="C1459" s="3"/>
      <c r="D1459" s="3"/>
      <c r="E1459" s="3"/>
      <c r="F1459" s="5"/>
      <c r="G1459" s="5"/>
      <c r="H1459" s="2">
        <v>0</v>
      </c>
      <c r="I1459" s="1">
        <v>0</v>
      </c>
      <c r="J1459" s="1">
        <v>0</v>
      </c>
      <c r="K1459" s="127">
        <f t="shared" si="406"/>
        <v>0</v>
      </c>
      <c r="L1459" s="127">
        <f t="shared" si="410"/>
        <v>0</v>
      </c>
      <c r="M1459" s="127">
        <f t="shared" si="407"/>
        <v>0</v>
      </c>
      <c r="N1459" s="127">
        <f t="shared" si="411"/>
        <v>0</v>
      </c>
      <c r="O1459" s="127">
        <f t="shared" si="412"/>
        <v>0</v>
      </c>
      <c r="P1459" s="127">
        <f t="shared" si="413"/>
        <v>0</v>
      </c>
      <c r="Q1459" s="127">
        <f t="shared" si="414"/>
        <v>0</v>
      </c>
      <c r="R1459" s="1">
        <v>0</v>
      </c>
      <c r="S1459" s="127">
        <f t="shared" si="415"/>
        <v>0</v>
      </c>
      <c r="T1459" s="127">
        <f t="shared" si="408"/>
        <v>0</v>
      </c>
      <c r="U1459" s="127">
        <f t="shared" si="416"/>
        <v>0</v>
      </c>
      <c r="W1459" s="127">
        <f t="shared" si="417"/>
        <v>0</v>
      </c>
      <c r="X1459" s="125">
        <f t="shared" si="422"/>
        <v>0</v>
      </c>
      <c r="Y1459" s="125" t="str">
        <f t="shared" si="409"/>
        <v>ok</v>
      </c>
      <c r="Z1459" s="125" t="str">
        <f t="shared" si="418"/>
        <v>ok</v>
      </c>
      <c r="AA1459" s="125" t="str">
        <f t="shared" si="419"/>
        <v>ok</v>
      </c>
      <c r="AB1459" s="125" t="str">
        <f t="shared" si="420"/>
        <v>ok</v>
      </c>
      <c r="AC1459" s="125" t="str">
        <f t="shared" si="421"/>
        <v>ok</v>
      </c>
    </row>
    <row r="1460" spans="1:29" x14ac:dyDescent="0.2">
      <c r="A1460" s="132">
        <f t="shared" si="423"/>
        <v>1452</v>
      </c>
      <c r="B1460" s="6"/>
      <c r="C1460" s="3"/>
      <c r="D1460" s="3"/>
      <c r="E1460" s="3"/>
      <c r="F1460" s="5"/>
      <c r="G1460" s="5"/>
      <c r="H1460" s="2">
        <v>0</v>
      </c>
      <c r="I1460" s="1">
        <v>0</v>
      </c>
      <c r="J1460" s="1">
        <v>0</v>
      </c>
      <c r="K1460" s="127">
        <f t="shared" si="406"/>
        <v>0</v>
      </c>
      <c r="L1460" s="127">
        <f t="shared" si="410"/>
        <v>0</v>
      </c>
      <c r="M1460" s="127">
        <f t="shared" si="407"/>
        <v>0</v>
      </c>
      <c r="N1460" s="127">
        <f t="shared" si="411"/>
        <v>0</v>
      </c>
      <c r="O1460" s="127">
        <f t="shared" si="412"/>
        <v>0</v>
      </c>
      <c r="P1460" s="127">
        <f t="shared" si="413"/>
        <v>0</v>
      </c>
      <c r="Q1460" s="127">
        <f t="shared" si="414"/>
        <v>0</v>
      </c>
      <c r="R1460" s="1">
        <v>0</v>
      </c>
      <c r="S1460" s="127">
        <f t="shared" si="415"/>
        <v>0</v>
      </c>
      <c r="T1460" s="127">
        <f t="shared" si="408"/>
        <v>0</v>
      </c>
      <c r="U1460" s="127">
        <f t="shared" si="416"/>
        <v>0</v>
      </c>
      <c r="W1460" s="127">
        <f t="shared" si="417"/>
        <v>0</v>
      </c>
      <c r="X1460" s="125">
        <f t="shared" si="422"/>
        <v>0</v>
      </c>
      <c r="Y1460" s="125" t="str">
        <f t="shared" si="409"/>
        <v>ok</v>
      </c>
      <c r="Z1460" s="125" t="str">
        <f t="shared" si="418"/>
        <v>ok</v>
      </c>
      <c r="AA1460" s="125" t="str">
        <f t="shared" si="419"/>
        <v>ok</v>
      </c>
      <c r="AB1460" s="125" t="str">
        <f t="shared" si="420"/>
        <v>ok</v>
      </c>
      <c r="AC1460" s="125" t="str">
        <f t="shared" si="421"/>
        <v>ok</v>
      </c>
    </row>
    <row r="1461" spans="1:29" x14ac:dyDescent="0.2">
      <c r="A1461" s="132">
        <f t="shared" si="423"/>
        <v>1453</v>
      </c>
      <c r="B1461" s="6"/>
      <c r="C1461" s="3"/>
      <c r="D1461" s="3"/>
      <c r="E1461" s="3"/>
      <c r="F1461" s="5"/>
      <c r="G1461" s="5"/>
      <c r="H1461" s="2">
        <v>0</v>
      </c>
      <c r="I1461" s="1">
        <v>0</v>
      </c>
      <c r="J1461" s="1">
        <v>0</v>
      </c>
      <c r="K1461" s="127">
        <f t="shared" si="406"/>
        <v>0</v>
      </c>
      <c r="L1461" s="127">
        <f t="shared" si="410"/>
        <v>0</v>
      </c>
      <c r="M1461" s="127">
        <f t="shared" si="407"/>
        <v>0</v>
      </c>
      <c r="N1461" s="127">
        <f t="shared" si="411"/>
        <v>0</v>
      </c>
      <c r="O1461" s="127">
        <f t="shared" si="412"/>
        <v>0</v>
      </c>
      <c r="P1461" s="127">
        <f t="shared" si="413"/>
        <v>0</v>
      </c>
      <c r="Q1461" s="127">
        <f t="shared" si="414"/>
        <v>0</v>
      </c>
      <c r="R1461" s="1">
        <v>0</v>
      </c>
      <c r="S1461" s="127">
        <f t="shared" si="415"/>
        <v>0</v>
      </c>
      <c r="T1461" s="127">
        <f t="shared" si="408"/>
        <v>0</v>
      </c>
      <c r="U1461" s="127">
        <f t="shared" si="416"/>
        <v>0</v>
      </c>
      <c r="W1461" s="127">
        <f t="shared" si="417"/>
        <v>0</v>
      </c>
      <c r="X1461" s="125">
        <f t="shared" si="422"/>
        <v>0</v>
      </c>
      <c r="Y1461" s="125" t="str">
        <f t="shared" si="409"/>
        <v>ok</v>
      </c>
      <c r="Z1461" s="125" t="str">
        <f t="shared" si="418"/>
        <v>ok</v>
      </c>
      <c r="AA1461" s="125" t="str">
        <f t="shared" si="419"/>
        <v>ok</v>
      </c>
      <c r="AB1461" s="125" t="str">
        <f t="shared" si="420"/>
        <v>ok</v>
      </c>
      <c r="AC1461" s="125" t="str">
        <f t="shared" si="421"/>
        <v>ok</v>
      </c>
    </row>
    <row r="1462" spans="1:29" x14ac:dyDescent="0.2">
      <c r="A1462" s="132">
        <f t="shared" si="423"/>
        <v>1454</v>
      </c>
      <c r="B1462" s="6"/>
      <c r="C1462" s="3"/>
      <c r="D1462" s="3"/>
      <c r="E1462" s="3"/>
      <c r="F1462" s="5"/>
      <c r="G1462" s="5"/>
      <c r="H1462" s="2">
        <v>0</v>
      </c>
      <c r="I1462" s="1">
        <v>0</v>
      </c>
      <c r="J1462" s="1">
        <v>0</v>
      </c>
      <c r="K1462" s="127">
        <f t="shared" si="406"/>
        <v>0</v>
      </c>
      <c r="L1462" s="127">
        <f t="shared" si="410"/>
        <v>0</v>
      </c>
      <c r="M1462" s="127">
        <f t="shared" si="407"/>
        <v>0</v>
      </c>
      <c r="N1462" s="127">
        <f t="shared" si="411"/>
        <v>0</v>
      </c>
      <c r="O1462" s="127">
        <f t="shared" si="412"/>
        <v>0</v>
      </c>
      <c r="P1462" s="127">
        <f t="shared" si="413"/>
        <v>0</v>
      </c>
      <c r="Q1462" s="127">
        <f t="shared" si="414"/>
        <v>0</v>
      </c>
      <c r="R1462" s="1">
        <v>0</v>
      </c>
      <c r="S1462" s="127">
        <f t="shared" si="415"/>
        <v>0</v>
      </c>
      <c r="T1462" s="127">
        <f t="shared" si="408"/>
        <v>0</v>
      </c>
      <c r="U1462" s="127">
        <f t="shared" si="416"/>
        <v>0</v>
      </c>
      <c r="W1462" s="127">
        <f t="shared" si="417"/>
        <v>0</v>
      </c>
      <c r="X1462" s="125">
        <f t="shared" si="422"/>
        <v>0</v>
      </c>
      <c r="Y1462" s="125" t="str">
        <f t="shared" si="409"/>
        <v>ok</v>
      </c>
      <c r="Z1462" s="125" t="str">
        <f t="shared" si="418"/>
        <v>ok</v>
      </c>
      <c r="AA1462" s="125" t="str">
        <f t="shared" si="419"/>
        <v>ok</v>
      </c>
      <c r="AB1462" s="125" t="str">
        <f t="shared" si="420"/>
        <v>ok</v>
      </c>
      <c r="AC1462" s="125" t="str">
        <f t="shared" si="421"/>
        <v>ok</v>
      </c>
    </row>
    <row r="1463" spans="1:29" x14ac:dyDescent="0.2">
      <c r="A1463" s="132">
        <f t="shared" si="423"/>
        <v>1455</v>
      </c>
      <c r="B1463" s="6"/>
      <c r="C1463" s="3"/>
      <c r="D1463" s="3"/>
      <c r="E1463" s="3"/>
      <c r="F1463" s="5"/>
      <c r="G1463" s="5"/>
      <c r="H1463" s="2">
        <v>0</v>
      </c>
      <c r="I1463" s="1">
        <v>0</v>
      </c>
      <c r="J1463" s="1">
        <v>0</v>
      </c>
      <c r="K1463" s="127">
        <f t="shared" si="406"/>
        <v>0</v>
      </c>
      <c r="L1463" s="127">
        <f t="shared" si="410"/>
        <v>0</v>
      </c>
      <c r="M1463" s="127">
        <f t="shared" si="407"/>
        <v>0</v>
      </c>
      <c r="N1463" s="127">
        <f t="shared" si="411"/>
        <v>0</v>
      </c>
      <c r="O1463" s="127">
        <f t="shared" si="412"/>
        <v>0</v>
      </c>
      <c r="P1463" s="127">
        <f t="shared" si="413"/>
        <v>0</v>
      </c>
      <c r="Q1463" s="127">
        <f t="shared" si="414"/>
        <v>0</v>
      </c>
      <c r="R1463" s="1">
        <v>0</v>
      </c>
      <c r="S1463" s="127">
        <f t="shared" si="415"/>
        <v>0</v>
      </c>
      <c r="T1463" s="127">
        <f t="shared" si="408"/>
        <v>0</v>
      </c>
      <c r="U1463" s="127">
        <f t="shared" si="416"/>
        <v>0</v>
      </c>
      <c r="W1463" s="127">
        <f t="shared" si="417"/>
        <v>0</v>
      </c>
      <c r="X1463" s="125">
        <f t="shared" si="422"/>
        <v>0</v>
      </c>
      <c r="Y1463" s="125" t="str">
        <f t="shared" si="409"/>
        <v>ok</v>
      </c>
      <c r="Z1463" s="125" t="str">
        <f t="shared" si="418"/>
        <v>ok</v>
      </c>
      <c r="AA1463" s="125" t="str">
        <f t="shared" si="419"/>
        <v>ok</v>
      </c>
      <c r="AB1463" s="125" t="str">
        <f t="shared" si="420"/>
        <v>ok</v>
      </c>
      <c r="AC1463" s="125" t="str">
        <f t="shared" si="421"/>
        <v>ok</v>
      </c>
    </row>
    <row r="1464" spans="1:29" x14ac:dyDescent="0.2">
      <c r="A1464" s="132">
        <f t="shared" si="423"/>
        <v>1456</v>
      </c>
      <c r="B1464" s="6"/>
      <c r="C1464" s="3"/>
      <c r="D1464" s="3"/>
      <c r="E1464" s="3"/>
      <c r="F1464" s="5"/>
      <c r="G1464" s="5"/>
      <c r="H1464" s="2">
        <v>0</v>
      </c>
      <c r="I1464" s="1">
        <v>0</v>
      </c>
      <c r="J1464" s="1">
        <v>0</v>
      </c>
      <c r="K1464" s="127">
        <f t="shared" si="406"/>
        <v>0</v>
      </c>
      <c r="L1464" s="127">
        <f t="shared" si="410"/>
        <v>0</v>
      </c>
      <c r="M1464" s="127">
        <f t="shared" si="407"/>
        <v>0</v>
      </c>
      <c r="N1464" s="127">
        <f t="shared" si="411"/>
        <v>0</v>
      </c>
      <c r="O1464" s="127">
        <f t="shared" si="412"/>
        <v>0</v>
      </c>
      <c r="P1464" s="127">
        <f t="shared" si="413"/>
        <v>0</v>
      </c>
      <c r="Q1464" s="127">
        <f t="shared" si="414"/>
        <v>0</v>
      </c>
      <c r="R1464" s="1">
        <v>0</v>
      </c>
      <c r="S1464" s="127">
        <f t="shared" si="415"/>
        <v>0</v>
      </c>
      <c r="T1464" s="127">
        <f t="shared" si="408"/>
        <v>0</v>
      </c>
      <c r="U1464" s="127">
        <f t="shared" si="416"/>
        <v>0</v>
      </c>
      <c r="W1464" s="127">
        <f t="shared" si="417"/>
        <v>0</v>
      </c>
      <c r="X1464" s="125">
        <f t="shared" si="422"/>
        <v>0</v>
      </c>
      <c r="Y1464" s="125" t="str">
        <f t="shared" si="409"/>
        <v>ok</v>
      </c>
      <c r="Z1464" s="125" t="str">
        <f t="shared" si="418"/>
        <v>ok</v>
      </c>
      <c r="AA1464" s="125" t="str">
        <f t="shared" si="419"/>
        <v>ok</v>
      </c>
      <c r="AB1464" s="125" t="str">
        <f t="shared" si="420"/>
        <v>ok</v>
      </c>
      <c r="AC1464" s="125" t="str">
        <f t="shared" si="421"/>
        <v>ok</v>
      </c>
    </row>
    <row r="1465" spans="1:29" x14ac:dyDescent="0.2">
      <c r="A1465" s="132">
        <f t="shared" si="423"/>
        <v>1457</v>
      </c>
      <c r="B1465" s="6"/>
      <c r="C1465" s="3"/>
      <c r="D1465" s="3"/>
      <c r="E1465" s="3"/>
      <c r="F1465" s="5"/>
      <c r="G1465" s="5"/>
      <c r="H1465" s="2">
        <v>0</v>
      </c>
      <c r="I1465" s="1">
        <v>0</v>
      </c>
      <c r="J1465" s="1">
        <v>0</v>
      </c>
      <c r="K1465" s="127">
        <f t="shared" si="406"/>
        <v>0</v>
      </c>
      <c r="L1465" s="127">
        <f t="shared" si="410"/>
        <v>0</v>
      </c>
      <c r="M1465" s="127">
        <f t="shared" si="407"/>
        <v>0</v>
      </c>
      <c r="N1465" s="127">
        <f t="shared" si="411"/>
        <v>0</v>
      </c>
      <c r="O1465" s="127">
        <f t="shared" si="412"/>
        <v>0</v>
      </c>
      <c r="P1465" s="127">
        <f t="shared" si="413"/>
        <v>0</v>
      </c>
      <c r="Q1465" s="127">
        <f t="shared" si="414"/>
        <v>0</v>
      </c>
      <c r="R1465" s="1">
        <v>0</v>
      </c>
      <c r="S1465" s="127">
        <f t="shared" si="415"/>
        <v>0</v>
      </c>
      <c r="T1465" s="127">
        <f t="shared" si="408"/>
        <v>0</v>
      </c>
      <c r="U1465" s="127">
        <f t="shared" si="416"/>
        <v>0</v>
      </c>
      <c r="W1465" s="127">
        <f t="shared" si="417"/>
        <v>0</v>
      </c>
      <c r="X1465" s="125">
        <f t="shared" si="422"/>
        <v>0</v>
      </c>
      <c r="Y1465" s="125" t="str">
        <f t="shared" si="409"/>
        <v>ok</v>
      </c>
      <c r="Z1465" s="125" t="str">
        <f t="shared" si="418"/>
        <v>ok</v>
      </c>
      <c r="AA1465" s="125" t="str">
        <f t="shared" si="419"/>
        <v>ok</v>
      </c>
      <c r="AB1465" s="125" t="str">
        <f t="shared" si="420"/>
        <v>ok</v>
      </c>
      <c r="AC1465" s="125" t="str">
        <f t="shared" si="421"/>
        <v>ok</v>
      </c>
    </row>
    <row r="1466" spans="1:29" x14ac:dyDescent="0.2">
      <c r="A1466" s="132">
        <f t="shared" si="423"/>
        <v>1458</v>
      </c>
      <c r="B1466" s="6"/>
      <c r="C1466" s="3"/>
      <c r="D1466" s="3"/>
      <c r="E1466" s="3"/>
      <c r="F1466" s="5"/>
      <c r="G1466" s="5"/>
      <c r="H1466" s="2">
        <v>0</v>
      </c>
      <c r="I1466" s="1">
        <v>0</v>
      </c>
      <c r="J1466" s="1">
        <v>0</v>
      </c>
      <c r="K1466" s="127">
        <f t="shared" si="406"/>
        <v>0</v>
      </c>
      <c r="L1466" s="127">
        <f t="shared" si="410"/>
        <v>0</v>
      </c>
      <c r="M1466" s="127">
        <f t="shared" si="407"/>
        <v>0</v>
      </c>
      <c r="N1466" s="127">
        <f t="shared" si="411"/>
        <v>0</v>
      </c>
      <c r="O1466" s="127">
        <f t="shared" si="412"/>
        <v>0</v>
      </c>
      <c r="P1466" s="127">
        <f t="shared" si="413"/>
        <v>0</v>
      </c>
      <c r="Q1466" s="127">
        <f t="shared" si="414"/>
        <v>0</v>
      </c>
      <c r="R1466" s="1">
        <v>0</v>
      </c>
      <c r="S1466" s="127">
        <f t="shared" si="415"/>
        <v>0</v>
      </c>
      <c r="T1466" s="127">
        <f t="shared" si="408"/>
        <v>0</v>
      </c>
      <c r="U1466" s="127">
        <f t="shared" si="416"/>
        <v>0</v>
      </c>
      <c r="W1466" s="127">
        <f t="shared" si="417"/>
        <v>0</v>
      </c>
      <c r="X1466" s="125">
        <f t="shared" si="422"/>
        <v>0</v>
      </c>
      <c r="Y1466" s="125" t="str">
        <f t="shared" si="409"/>
        <v>ok</v>
      </c>
      <c r="Z1466" s="125" t="str">
        <f t="shared" si="418"/>
        <v>ok</v>
      </c>
      <c r="AA1466" s="125" t="str">
        <f t="shared" si="419"/>
        <v>ok</v>
      </c>
      <c r="AB1466" s="125" t="str">
        <f t="shared" si="420"/>
        <v>ok</v>
      </c>
      <c r="AC1466" s="125" t="str">
        <f t="shared" si="421"/>
        <v>ok</v>
      </c>
    </row>
    <row r="1467" spans="1:29" x14ac:dyDescent="0.2">
      <c r="A1467" s="132">
        <f t="shared" si="423"/>
        <v>1459</v>
      </c>
      <c r="B1467" s="6"/>
      <c r="C1467" s="3"/>
      <c r="D1467" s="3"/>
      <c r="E1467" s="3"/>
      <c r="F1467" s="5"/>
      <c r="G1467" s="5"/>
      <c r="H1467" s="2">
        <v>0</v>
      </c>
      <c r="I1467" s="1">
        <v>0</v>
      </c>
      <c r="J1467" s="1">
        <v>0</v>
      </c>
      <c r="K1467" s="127">
        <f t="shared" si="406"/>
        <v>0</v>
      </c>
      <c r="L1467" s="127">
        <f t="shared" si="410"/>
        <v>0</v>
      </c>
      <c r="M1467" s="127">
        <f t="shared" si="407"/>
        <v>0</v>
      </c>
      <c r="N1467" s="127">
        <f t="shared" si="411"/>
        <v>0</v>
      </c>
      <c r="O1467" s="127">
        <f t="shared" si="412"/>
        <v>0</v>
      </c>
      <c r="P1467" s="127">
        <f t="shared" si="413"/>
        <v>0</v>
      </c>
      <c r="Q1467" s="127">
        <f t="shared" si="414"/>
        <v>0</v>
      </c>
      <c r="R1467" s="1">
        <v>0</v>
      </c>
      <c r="S1467" s="127">
        <f t="shared" si="415"/>
        <v>0</v>
      </c>
      <c r="T1467" s="127">
        <f t="shared" si="408"/>
        <v>0</v>
      </c>
      <c r="U1467" s="127">
        <f t="shared" si="416"/>
        <v>0</v>
      </c>
      <c r="W1467" s="127">
        <f t="shared" si="417"/>
        <v>0</v>
      </c>
      <c r="X1467" s="125">
        <f t="shared" si="422"/>
        <v>0</v>
      </c>
      <c r="Y1467" s="125" t="str">
        <f t="shared" si="409"/>
        <v>ok</v>
      </c>
      <c r="Z1467" s="125" t="str">
        <f t="shared" si="418"/>
        <v>ok</v>
      </c>
      <c r="AA1467" s="125" t="str">
        <f t="shared" si="419"/>
        <v>ok</v>
      </c>
      <c r="AB1467" s="125" t="str">
        <f t="shared" si="420"/>
        <v>ok</v>
      </c>
      <c r="AC1467" s="125" t="str">
        <f t="shared" si="421"/>
        <v>ok</v>
      </c>
    </row>
    <row r="1468" spans="1:29" x14ac:dyDescent="0.2">
      <c r="A1468" s="132">
        <f t="shared" si="423"/>
        <v>1460</v>
      </c>
      <c r="B1468" s="6"/>
      <c r="C1468" s="3"/>
      <c r="D1468" s="3"/>
      <c r="E1468" s="3"/>
      <c r="F1468" s="5"/>
      <c r="G1468" s="5"/>
      <c r="H1468" s="2">
        <v>0</v>
      </c>
      <c r="I1468" s="1">
        <v>0</v>
      </c>
      <c r="J1468" s="1">
        <v>0</v>
      </c>
      <c r="K1468" s="127">
        <f t="shared" si="406"/>
        <v>0</v>
      </c>
      <c r="L1468" s="127">
        <f t="shared" si="410"/>
        <v>0</v>
      </c>
      <c r="M1468" s="127">
        <f t="shared" si="407"/>
        <v>0</v>
      </c>
      <c r="N1468" s="127">
        <f t="shared" si="411"/>
        <v>0</v>
      </c>
      <c r="O1468" s="127">
        <f t="shared" si="412"/>
        <v>0</v>
      </c>
      <c r="P1468" s="127">
        <f t="shared" si="413"/>
        <v>0</v>
      </c>
      <c r="Q1468" s="127">
        <f t="shared" si="414"/>
        <v>0</v>
      </c>
      <c r="R1468" s="1">
        <v>0</v>
      </c>
      <c r="S1468" s="127">
        <f t="shared" si="415"/>
        <v>0</v>
      </c>
      <c r="T1468" s="127">
        <f t="shared" si="408"/>
        <v>0</v>
      </c>
      <c r="U1468" s="127">
        <f t="shared" si="416"/>
        <v>0</v>
      </c>
      <c r="W1468" s="127">
        <f t="shared" si="417"/>
        <v>0</v>
      </c>
      <c r="X1468" s="125">
        <f t="shared" si="422"/>
        <v>0</v>
      </c>
      <c r="Y1468" s="125" t="str">
        <f t="shared" si="409"/>
        <v>ok</v>
      </c>
      <c r="Z1468" s="125" t="str">
        <f t="shared" si="418"/>
        <v>ok</v>
      </c>
      <c r="AA1468" s="125" t="str">
        <f t="shared" si="419"/>
        <v>ok</v>
      </c>
      <c r="AB1468" s="125" t="str">
        <f t="shared" si="420"/>
        <v>ok</v>
      </c>
      <c r="AC1468" s="125" t="str">
        <f t="shared" si="421"/>
        <v>ok</v>
      </c>
    </row>
    <row r="1469" spans="1:29" x14ac:dyDescent="0.2">
      <c r="A1469" s="132">
        <f t="shared" si="423"/>
        <v>1461</v>
      </c>
      <c r="B1469" s="6"/>
      <c r="C1469" s="3"/>
      <c r="D1469" s="3"/>
      <c r="E1469" s="3"/>
      <c r="F1469" s="5"/>
      <c r="G1469" s="5"/>
      <c r="H1469" s="2">
        <v>0</v>
      </c>
      <c r="I1469" s="1">
        <v>0</v>
      </c>
      <c r="J1469" s="1">
        <v>0</v>
      </c>
      <c r="K1469" s="127">
        <f t="shared" si="406"/>
        <v>0</v>
      </c>
      <c r="L1469" s="127">
        <f t="shared" si="410"/>
        <v>0</v>
      </c>
      <c r="M1469" s="127">
        <f t="shared" si="407"/>
        <v>0</v>
      </c>
      <c r="N1469" s="127">
        <f t="shared" si="411"/>
        <v>0</v>
      </c>
      <c r="O1469" s="127">
        <f t="shared" si="412"/>
        <v>0</v>
      </c>
      <c r="P1469" s="127">
        <f t="shared" si="413"/>
        <v>0</v>
      </c>
      <c r="Q1469" s="127">
        <f t="shared" si="414"/>
        <v>0</v>
      </c>
      <c r="R1469" s="1">
        <v>0</v>
      </c>
      <c r="S1469" s="127">
        <f t="shared" si="415"/>
        <v>0</v>
      </c>
      <c r="T1469" s="127">
        <f t="shared" si="408"/>
        <v>0</v>
      </c>
      <c r="U1469" s="127">
        <f t="shared" si="416"/>
        <v>0</v>
      </c>
      <c r="W1469" s="127">
        <f t="shared" si="417"/>
        <v>0</v>
      </c>
      <c r="X1469" s="125">
        <f t="shared" si="422"/>
        <v>0</v>
      </c>
      <c r="Y1469" s="125" t="str">
        <f t="shared" si="409"/>
        <v>ok</v>
      </c>
      <c r="Z1469" s="125" t="str">
        <f t="shared" si="418"/>
        <v>ok</v>
      </c>
      <c r="AA1469" s="125" t="str">
        <f t="shared" si="419"/>
        <v>ok</v>
      </c>
      <c r="AB1469" s="125" t="str">
        <f t="shared" si="420"/>
        <v>ok</v>
      </c>
      <c r="AC1469" s="125" t="str">
        <f t="shared" si="421"/>
        <v>ok</v>
      </c>
    </row>
    <row r="1470" spans="1:29" x14ac:dyDescent="0.2">
      <c r="A1470" s="132">
        <f t="shared" si="423"/>
        <v>1462</v>
      </c>
      <c r="B1470" s="6"/>
      <c r="C1470" s="3"/>
      <c r="D1470" s="3"/>
      <c r="E1470" s="3"/>
      <c r="F1470" s="5"/>
      <c r="G1470" s="5"/>
      <c r="H1470" s="2">
        <v>0</v>
      </c>
      <c r="I1470" s="1">
        <v>0</v>
      </c>
      <c r="J1470" s="1">
        <v>0</v>
      </c>
      <c r="K1470" s="127">
        <f t="shared" si="406"/>
        <v>0</v>
      </c>
      <c r="L1470" s="127">
        <f t="shared" si="410"/>
        <v>0</v>
      </c>
      <c r="M1470" s="127">
        <f t="shared" si="407"/>
        <v>0</v>
      </c>
      <c r="N1470" s="127">
        <f t="shared" si="411"/>
        <v>0</v>
      </c>
      <c r="O1470" s="127">
        <f t="shared" si="412"/>
        <v>0</v>
      </c>
      <c r="P1470" s="127">
        <f t="shared" si="413"/>
        <v>0</v>
      </c>
      <c r="Q1470" s="127">
        <f t="shared" si="414"/>
        <v>0</v>
      </c>
      <c r="R1470" s="1">
        <v>0</v>
      </c>
      <c r="S1470" s="127">
        <f t="shared" si="415"/>
        <v>0</v>
      </c>
      <c r="T1470" s="127">
        <f t="shared" si="408"/>
        <v>0</v>
      </c>
      <c r="U1470" s="127">
        <f t="shared" si="416"/>
        <v>0</v>
      </c>
      <c r="W1470" s="127">
        <f t="shared" si="417"/>
        <v>0</v>
      </c>
      <c r="X1470" s="125">
        <f t="shared" si="422"/>
        <v>0</v>
      </c>
      <c r="Y1470" s="125" t="str">
        <f t="shared" si="409"/>
        <v>ok</v>
      </c>
      <c r="Z1470" s="125" t="str">
        <f t="shared" si="418"/>
        <v>ok</v>
      </c>
      <c r="AA1470" s="125" t="str">
        <f t="shared" si="419"/>
        <v>ok</v>
      </c>
      <c r="AB1470" s="125" t="str">
        <f t="shared" si="420"/>
        <v>ok</v>
      </c>
      <c r="AC1470" s="125" t="str">
        <f t="shared" si="421"/>
        <v>ok</v>
      </c>
    </row>
    <row r="1471" spans="1:29" x14ac:dyDescent="0.2">
      <c r="A1471" s="132">
        <f t="shared" si="423"/>
        <v>1463</v>
      </c>
      <c r="B1471" s="6"/>
      <c r="C1471" s="3"/>
      <c r="D1471" s="3"/>
      <c r="E1471" s="3"/>
      <c r="F1471" s="5"/>
      <c r="G1471" s="5"/>
      <c r="H1471" s="2">
        <v>0</v>
      </c>
      <c r="I1471" s="1">
        <v>0</v>
      </c>
      <c r="J1471" s="1">
        <v>0</v>
      </c>
      <c r="K1471" s="127">
        <f t="shared" si="406"/>
        <v>0</v>
      </c>
      <c r="L1471" s="127">
        <f t="shared" si="410"/>
        <v>0</v>
      </c>
      <c r="M1471" s="127">
        <f t="shared" si="407"/>
        <v>0</v>
      </c>
      <c r="N1471" s="127">
        <f t="shared" si="411"/>
        <v>0</v>
      </c>
      <c r="O1471" s="127">
        <f t="shared" si="412"/>
        <v>0</v>
      </c>
      <c r="P1471" s="127">
        <f t="shared" si="413"/>
        <v>0</v>
      </c>
      <c r="Q1471" s="127">
        <f t="shared" si="414"/>
        <v>0</v>
      </c>
      <c r="R1471" s="1">
        <v>0</v>
      </c>
      <c r="S1471" s="127">
        <f t="shared" si="415"/>
        <v>0</v>
      </c>
      <c r="T1471" s="127">
        <f t="shared" si="408"/>
        <v>0</v>
      </c>
      <c r="U1471" s="127">
        <f t="shared" si="416"/>
        <v>0</v>
      </c>
      <c r="W1471" s="127">
        <f t="shared" si="417"/>
        <v>0</v>
      </c>
      <c r="X1471" s="125">
        <f t="shared" si="422"/>
        <v>0</v>
      </c>
      <c r="Y1471" s="125" t="str">
        <f t="shared" si="409"/>
        <v>ok</v>
      </c>
      <c r="Z1471" s="125" t="str">
        <f t="shared" si="418"/>
        <v>ok</v>
      </c>
      <c r="AA1471" s="125" t="str">
        <f t="shared" si="419"/>
        <v>ok</v>
      </c>
      <c r="AB1471" s="125" t="str">
        <f t="shared" si="420"/>
        <v>ok</v>
      </c>
      <c r="AC1471" s="125" t="str">
        <f t="shared" si="421"/>
        <v>ok</v>
      </c>
    </row>
    <row r="1472" spans="1:29" x14ac:dyDescent="0.2">
      <c r="A1472" s="132">
        <f t="shared" si="423"/>
        <v>1464</v>
      </c>
      <c r="B1472" s="6"/>
      <c r="C1472" s="3"/>
      <c r="D1472" s="3"/>
      <c r="E1472" s="3"/>
      <c r="F1472" s="5"/>
      <c r="G1472" s="5"/>
      <c r="H1472" s="2">
        <v>0</v>
      </c>
      <c r="I1472" s="1">
        <v>0</v>
      </c>
      <c r="J1472" s="1">
        <v>0</v>
      </c>
      <c r="K1472" s="127">
        <f t="shared" si="406"/>
        <v>0</v>
      </c>
      <c r="L1472" s="127">
        <f t="shared" si="410"/>
        <v>0</v>
      </c>
      <c r="M1472" s="127">
        <f t="shared" si="407"/>
        <v>0</v>
      </c>
      <c r="N1472" s="127">
        <f t="shared" si="411"/>
        <v>0</v>
      </c>
      <c r="O1472" s="127">
        <f t="shared" si="412"/>
        <v>0</v>
      </c>
      <c r="P1472" s="127">
        <f t="shared" si="413"/>
        <v>0</v>
      </c>
      <c r="Q1472" s="127">
        <f t="shared" si="414"/>
        <v>0</v>
      </c>
      <c r="R1472" s="1">
        <v>0</v>
      </c>
      <c r="S1472" s="127">
        <f t="shared" si="415"/>
        <v>0</v>
      </c>
      <c r="T1472" s="127">
        <f t="shared" si="408"/>
        <v>0</v>
      </c>
      <c r="U1472" s="127">
        <f t="shared" si="416"/>
        <v>0</v>
      </c>
      <c r="W1472" s="127">
        <f t="shared" si="417"/>
        <v>0</v>
      </c>
      <c r="X1472" s="125">
        <f t="shared" si="422"/>
        <v>0</v>
      </c>
      <c r="Y1472" s="125" t="str">
        <f t="shared" si="409"/>
        <v>ok</v>
      </c>
      <c r="Z1472" s="125" t="str">
        <f t="shared" si="418"/>
        <v>ok</v>
      </c>
      <c r="AA1472" s="125" t="str">
        <f t="shared" si="419"/>
        <v>ok</v>
      </c>
      <c r="AB1472" s="125" t="str">
        <f t="shared" si="420"/>
        <v>ok</v>
      </c>
      <c r="AC1472" s="125" t="str">
        <f t="shared" si="421"/>
        <v>ok</v>
      </c>
    </row>
    <row r="1473" spans="1:29" x14ac:dyDescent="0.2">
      <c r="A1473" s="132">
        <f t="shared" si="423"/>
        <v>1465</v>
      </c>
      <c r="B1473" s="6"/>
      <c r="C1473" s="3"/>
      <c r="D1473" s="3"/>
      <c r="E1473" s="3"/>
      <c r="F1473" s="5"/>
      <c r="G1473" s="5"/>
      <c r="H1473" s="2">
        <v>0</v>
      </c>
      <c r="I1473" s="1">
        <v>0</v>
      </c>
      <c r="J1473" s="1">
        <v>0</v>
      </c>
      <c r="K1473" s="127">
        <f t="shared" si="406"/>
        <v>0</v>
      </c>
      <c r="L1473" s="127">
        <f t="shared" si="410"/>
        <v>0</v>
      </c>
      <c r="M1473" s="127">
        <f t="shared" si="407"/>
        <v>0</v>
      </c>
      <c r="N1473" s="127">
        <f t="shared" si="411"/>
        <v>0</v>
      </c>
      <c r="O1473" s="127">
        <f t="shared" si="412"/>
        <v>0</v>
      </c>
      <c r="P1473" s="127">
        <f t="shared" si="413"/>
        <v>0</v>
      </c>
      <c r="Q1473" s="127">
        <f t="shared" si="414"/>
        <v>0</v>
      </c>
      <c r="R1473" s="1">
        <v>0</v>
      </c>
      <c r="S1473" s="127">
        <f t="shared" si="415"/>
        <v>0</v>
      </c>
      <c r="T1473" s="127">
        <f t="shared" si="408"/>
        <v>0</v>
      </c>
      <c r="U1473" s="127">
        <f t="shared" si="416"/>
        <v>0</v>
      </c>
      <c r="W1473" s="127">
        <f t="shared" si="417"/>
        <v>0</v>
      </c>
      <c r="X1473" s="125">
        <f t="shared" si="422"/>
        <v>0</v>
      </c>
      <c r="Y1473" s="125" t="str">
        <f t="shared" si="409"/>
        <v>ok</v>
      </c>
      <c r="Z1473" s="125" t="str">
        <f t="shared" si="418"/>
        <v>ok</v>
      </c>
      <c r="AA1473" s="125" t="str">
        <f t="shared" si="419"/>
        <v>ok</v>
      </c>
      <c r="AB1473" s="125" t="str">
        <f t="shared" si="420"/>
        <v>ok</v>
      </c>
      <c r="AC1473" s="125" t="str">
        <f t="shared" si="421"/>
        <v>ok</v>
      </c>
    </row>
    <row r="1474" spans="1:29" x14ac:dyDescent="0.2">
      <c r="A1474" s="132">
        <f t="shared" si="423"/>
        <v>1466</v>
      </c>
      <c r="B1474" s="6"/>
      <c r="C1474" s="3"/>
      <c r="D1474" s="3"/>
      <c r="E1474" s="3"/>
      <c r="F1474" s="5"/>
      <c r="G1474" s="5"/>
      <c r="H1474" s="2">
        <v>0</v>
      </c>
      <c r="I1474" s="1">
        <v>0</v>
      </c>
      <c r="J1474" s="1">
        <v>0</v>
      </c>
      <c r="K1474" s="127">
        <f t="shared" si="406"/>
        <v>0</v>
      </c>
      <c r="L1474" s="127">
        <f t="shared" si="410"/>
        <v>0</v>
      </c>
      <c r="M1474" s="127">
        <f t="shared" si="407"/>
        <v>0</v>
      </c>
      <c r="N1474" s="127">
        <f t="shared" si="411"/>
        <v>0</v>
      </c>
      <c r="O1474" s="127">
        <f t="shared" si="412"/>
        <v>0</v>
      </c>
      <c r="P1474" s="127">
        <f t="shared" si="413"/>
        <v>0</v>
      </c>
      <c r="Q1474" s="127">
        <f t="shared" si="414"/>
        <v>0</v>
      </c>
      <c r="R1474" s="1">
        <v>0</v>
      </c>
      <c r="S1474" s="127">
        <f t="shared" si="415"/>
        <v>0</v>
      </c>
      <c r="T1474" s="127">
        <f t="shared" si="408"/>
        <v>0</v>
      </c>
      <c r="U1474" s="127">
        <f t="shared" si="416"/>
        <v>0</v>
      </c>
      <c r="W1474" s="127">
        <f t="shared" si="417"/>
        <v>0</v>
      </c>
      <c r="X1474" s="125">
        <f t="shared" si="422"/>
        <v>0</v>
      </c>
      <c r="Y1474" s="125" t="str">
        <f t="shared" si="409"/>
        <v>ok</v>
      </c>
      <c r="Z1474" s="125" t="str">
        <f t="shared" si="418"/>
        <v>ok</v>
      </c>
      <c r="AA1474" s="125" t="str">
        <f t="shared" si="419"/>
        <v>ok</v>
      </c>
      <c r="AB1474" s="125" t="str">
        <f t="shared" si="420"/>
        <v>ok</v>
      </c>
      <c r="AC1474" s="125" t="str">
        <f t="shared" si="421"/>
        <v>ok</v>
      </c>
    </row>
    <row r="1475" spans="1:29" x14ac:dyDescent="0.2">
      <c r="A1475" s="132">
        <f t="shared" si="423"/>
        <v>1467</v>
      </c>
      <c r="B1475" s="6"/>
      <c r="C1475" s="3"/>
      <c r="D1475" s="3"/>
      <c r="E1475" s="3"/>
      <c r="F1475" s="5"/>
      <c r="G1475" s="5"/>
      <c r="H1475" s="2">
        <v>0</v>
      </c>
      <c r="I1475" s="1">
        <v>0</v>
      </c>
      <c r="J1475" s="1">
        <v>0</v>
      </c>
      <c r="K1475" s="127">
        <f t="shared" si="406"/>
        <v>0</v>
      </c>
      <c r="L1475" s="127">
        <f t="shared" si="410"/>
        <v>0</v>
      </c>
      <c r="M1475" s="127">
        <f t="shared" si="407"/>
        <v>0</v>
      </c>
      <c r="N1475" s="127">
        <f t="shared" si="411"/>
        <v>0</v>
      </c>
      <c r="O1475" s="127">
        <f t="shared" si="412"/>
        <v>0</v>
      </c>
      <c r="P1475" s="127">
        <f t="shared" si="413"/>
        <v>0</v>
      </c>
      <c r="Q1475" s="127">
        <f t="shared" si="414"/>
        <v>0</v>
      </c>
      <c r="R1475" s="1">
        <v>0</v>
      </c>
      <c r="S1475" s="127">
        <f t="shared" si="415"/>
        <v>0</v>
      </c>
      <c r="T1475" s="127">
        <f t="shared" si="408"/>
        <v>0</v>
      </c>
      <c r="U1475" s="127">
        <f t="shared" si="416"/>
        <v>0</v>
      </c>
      <c r="W1475" s="127">
        <f t="shared" si="417"/>
        <v>0</v>
      </c>
      <c r="X1475" s="125">
        <f t="shared" si="422"/>
        <v>0</v>
      </c>
      <c r="Y1475" s="125" t="str">
        <f t="shared" si="409"/>
        <v>ok</v>
      </c>
      <c r="Z1475" s="125" t="str">
        <f t="shared" si="418"/>
        <v>ok</v>
      </c>
      <c r="AA1475" s="125" t="str">
        <f t="shared" si="419"/>
        <v>ok</v>
      </c>
      <c r="AB1475" s="125" t="str">
        <f t="shared" si="420"/>
        <v>ok</v>
      </c>
      <c r="AC1475" s="125" t="str">
        <f t="shared" si="421"/>
        <v>ok</v>
      </c>
    </row>
    <row r="1476" spans="1:29" x14ac:dyDescent="0.2">
      <c r="A1476" s="132">
        <f t="shared" si="423"/>
        <v>1468</v>
      </c>
      <c r="B1476" s="6"/>
      <c r="C1476" s="3"/>
      <c r="D1476" s="3"/>
      <c r="E1476" s="3"/>
      <c r="F1476" s="5"/>
      <c r="G1476" s="5"/>
      <c r="H1476" s="2">
        <v>0</v>
      </c>
      <c r="I1476" s="1">
        <v>0</v>
      </c>
      <c r="J1476" s="1">
        <v>0</v>
      </c>
      <c r="K1476" s="127">
        <f t="shared" si="406"/>
        <v>0</v>
      </c>
      <c r="L1476" s="127">
        <f t="shared" si="410"/>
        <v>0</v>
      </c>
      <c r="M1476" s="127">
        <f t="shared" si="407"/>
        <v>0</v>
      </c>
      <c r="N1476" s="127">
        <f t="shared" si="411"/>
        <v>0</v>
      </c>
      <c r="O1476" s="127">
        <f t="shared" si="412"/>
        <v>0</v>
      </c>
      <c r="P1476" s="127">
        <f t="shared" si="413"/>
        <v>0</v>
      </c>
      <c r="Q1476" s="127">
        <f t="shared" si="414"/>
        <v>0</v>
      </c>
      <c r="R1476" s="1">
        <v>0</v>
      </c>
      <c r="S1476" s="127">
        <f t="shared" si="415"/>
        <v>0</v>
      </c>
      <c r="T1476" s="127">
        <f t="shared" si="408"/>
        <v>0</v>
      </c>
      <c r="U1476" s="127">
        <f t="shared" si="416"/>
        <v>0</v>
      </c>
      <c r="W1476" s="127">
        <f t="shared" si="417"/>
        <v>0</v>
      </c>
      <c r="X1476" s="125">
        <f t="shared" si="422"/>
        <v>0</v>
      </c>
      <c r="Y1476" s="125" t="str">
        <f t="shared" si="409"/>
        <v>ok</v>
      </c>
      <c r="Z1476" s="125" t="str">
        <f t="shared" si="418"/>
        <v>ok</v>
      </c>
      <c r="AA1476" s="125" t="str">
        <f t="shared" si="419"/>
        <v>ok</v>
      </c>
      <c r="AB1476" s="125" t="str">
        <f t="shared" si="420"/>
        <v>ok</v>
      </c>
      <c r="AC1476" s="125" t="str">
        <f t="shared" si="421"/>
        <v>ok</v>
      </c>
    </row>
    <row r="1477" spans="1:29" x14ac:dyDescent="0.2">
      <c r="A1477" s="132">
        <f t="shared" si="423"/>
        <v>1469</v>
      </c>
      <c r="B1477" s="6"/>
      <c r="C1477" s="3"/>
      <c r="D1477" s="3"/>
      <c r="E1477" s="3"/>
      <c r="F1477" s="5"/>
      <c r="G1477" s="5"/>
      <c r="H1477" s="2">
        <v>0</v>
      </c>
      <c r="I1477" s="1">
        <v>0</v>
      </c>
      <c r="J1477" s="1">
        <v>0</v>
      </c>
      <c r="K1477" s="127">
        <f t="shared" si="406"/>
        <v>0</v>
      </c>
      <c r="L1477" s="127">
        <f t="shared" si="410"/>
        <v>0</v>
      </c>
      <c r="M1477" s="127">
        <f t="shared" si="407"/>
        <v>0</v>
      </c>
      <c r="N1477" s="127">
        <f t="shared" si="411"/>
        <v>0</v>
      </c>
      <c r="O1477" s="127">
        <f t="shared" si="412"/>
        <v>0</v>
      </c>
      <c r="P1477" s="127">
        <f t="shared" si="413"/>
        <v>0</v>
      </c>
      <c r="Q1477" s="127">
        <f t="shared" si="414"/>
        <v>0</v>
      </c>
      <c r="R1477" s="1">
        <v>0</v>
      </c>
      <c r="S1477" s="127">
        <f t="shared" si="415"/>
        <v>0</v>
      </c>
      <c r="T1477" s="127">
        <f t="shared" si="408"/>
        <v>0</v>
      </c>
      <c r="U1477" s="127">
        <f t="shared" si="416"/>
        <v>0</v>
      </c>
      <c r="W1477" s="127">
        <f t="shared" si="417"/>
        <v>0</v>
      </c>
      <c r="X1477" s="125">
        <f t="shared" si="422"/>
        <v>0</v>
      </c>
      <c r="Y1477" s="125" t="str">
        <f t="shared" si="409"/>
        <v>ok</v>
      </c>
      <c r="Z1477" s="125" t="str">
        <f t="shared" si="418"/>
        <v>ok</v>
      </c>
      <c r="AA1477" s="125" t="str">
        <f t="shared" si="419"/>
        <v>ok</v>
      </c>
      <c r="AB1477" s="125" t="str">
        <f t="shared" si="420"/>
        <v>ok</v>
      </c>
      <c r="AC1477" s="125" t="str">
        <f t="shared" si="421"/>
        <v>ok</v>
      </c>
    </row>
    <row r="1478" spans="1:29" x14ac:dyDescent="0.2">
      <c r="A1478" s="132">
        <f t="shared" si="423"/>
        <v>1470</v>
      </c>
      <c r="B1478" s="6"/>
      <c r="C1478" s="3"/>
      <c r="D1478" s="3"/>
      <c r="E1478" s="3"/>
      <c r="F1478" s="5"/>
      <c r="G1478" s="5"/>
      <c r="H1478" s="2">
        <v>0</v>
      </c>
      <c r="I1478" s="1">
        <v>0</v>
      </c>
      <c r="J1478" s="1">
        <v>0</v>
      </c>
      <c r="K1478" s="127">
        <f t="shared" si="406"/>
        <v>0</v>
      </c>
      <c r="L1478" s="127">
        <f t="shared" si="410"/>
        <v>0</v>
      </c>
      <c r="M1478" s="127">
        <f t="shared" si="407"/>
        <v>0</v>
      </c>
      <c r="N1478" s="127">
        <f t="shared" si="411"/>
        <v>0</v>
      </c>
      <c r="O1478" s="127">
        <f t="shared" si="412"/>
        <v>0</v>
      </c>
      <c r="P1478" s="127">
        <f t="shared" si="413"/>
        <v>0</v>
      </c>
      <c r="Q1478" s="127">
        <f t="shared" si="414"/>
        <v>0</v>
      </c>
      <c r="R1478" s="1">
        <v>0</v>
      </c>
      <c r="S1478" s="127">
        <f t="shared" si="415"/>
        <v>0</v>
      </c>
      <c r="T1478" s="127">
        <f t="shared" si="408"/>
        <v>0</v>
      </c>
      <c r="U1478" s="127">
        <f t="shared" si="416"/>
        <v>0</v>
      </c>
      <c r="W1478" s="127">
        <f t="shared" si="417"/>
        <v>0</v>
      </c>
      <c r="X1478" s="125">
        <f t="shared" si="422"/>
        <v>0</v>
      </c>
      <c r="Y1478" s="125" t="str">
        <f t="shared" si="409"/>
        <v>ok</v>
      </c>
      <c r="Z1478" s="125" t="str">
        <f t="shared" si="418"/>
        <v>ok</v>
      </c>
      <c r="AA1478" s="125" t="str">
        <f t="shared" si="419"/>
        <v>ok</v>
      </c>
      <c r="AB1478" s="125" t="str">
        <f t="shared" si="420"/>
        <v>ok</v>
      </c>
      <c r="AC1478" s="125" t="str">
        <f t="shared" si="421"/>
        <v>ok</v>
      </c>
    </row>
    <row r="1479" spans="1:29" x14ac:dyDescent="0.2">
      <c r="A1479" s="132">
        <f t="shared" si="423"/>
        <v>1471</v>
      </c>
      <c r="B1479" s="6"/>
      <c r="C1479" s="3"/>
      <c r="D1479" s="3"/>
      <c r="E1479" s="3"/>
      <c r="F1479" s="5"/>
      <c r="G1479" s="5"/>
      <c r="H1479" s="2">
        <v>0</v>
      </c>
      <c r="I1479" s="1">
        <v>0</v>
      </c>
      <c r="J1479" s="1">
        <v>0</v>
      </c>
      <c r="K1479" s="127">
        <f t="shared" si="406"/>
        <v>0</v>
      </c>
      <c r="L1479" s="127">
        <f t="shared" si="410"/>
        <v>0</v>
      </c>
      <c r="M1479" s="127">
        <f t="shared" si="407"/>
        <v>0</v>
      </c>
      <c r="N1479" s="127">
        <f t="shared" si="411"/>
        <v>0</v>
      </c>
      <c r="O1479" s="127">
        <f t="shared" si="412"/>
        <v>0</v>
      </c>
      <c r="P1479" s="127">
        <f t="shared" si="413"/>
        <v>0</v>
      </c>
      <c r="Q1479" s="127">
        <f t="shared" si="414"/>
        <v>0</v>
      </c>
      <c r="R1479" s="1">
        <v>0</v>
      </c>
      <c r="S1479" s="127">
        <f t="shared" si="415"/>
        <v>0</v>
      </c>
      <c r="T1479" s="127">
        <f t="shared" si="408"/>
        <v>0</v>
      </c>
      <c r="U1479" s="127">
        <f t="shared" si="416"/>
        <v>0</v>
      </c>
      <c r="W1479" s="127">
        <f t="shared" si="417"/>
        <v>0</v>
      </c>
      <c r="X1479" s="125">
        <f t="shared" si="422"/>
        <v>0</v>
      </c>
      <c r="Y1479" s="125" t="str">
        <f t="shared" si="409"/>
        <v>ok</v>
      </c>
      <c r="Z1479" s="125" t="str">
        <f t="shared" si="418"/>
        <v>ok</v>
      </c>
      <c r="AA1479" s="125" t="str">
        <f t="shared" si="419"/>
        <v>ok</v>
      </c>
      <c r="AB1479" s="125" t="str">
        <f t="shared" si="420"/>
        <v>ok</v>
      </c>
      <c r="AC1479" s="125" t="str">
        <f t="shared" si="421"/>
        <v>ok</v>
      </c>
    </row>
    <row r="1480" spans="1:29" x14ac:dyDescent="0.2">
      <c r="A1480" s="132">
        <f t="shared" si="423"/>
        <v>1472</v>
      </c>
      <c r="B1480" s="6"/>
      <c r="C1480" s="3"/>
      <c r="D1480" s="3"/>
      <c r="E1480" s="3"/>
      <c r="F1480" s="5"/>
      <c r="G1480" s="5"/>
      <c r="H1480" s="2">
        <v>0</v>
      </c>
      <c r="I1480" s="1">
        <v>0</v>
      </c>
      <c r="J1480" s="1">
        <v>0</v>
      </c>
      <c r="K1480" s="127">
        <f t="shared" si="406"/>
        <v>0</v>
      </c>
      <c r="L1480" s="127">
        <f t="shared" si="410"/>
        <v>0</v>
      </c>
      <c r="M1480" s="127">
        <f t="shared" si="407"/>
        <v>0</v>
      </c>
      <c r="N1480" s="127">
        <f t="shared" si="411"/>
        <v>0</v>
      </c>
      <c r="O1480" s="127">
        <f t="shared" si="412"/>
        <v>0</v>
      </c>
      <c r="P1480" s="127">
        <f t="shared" si="413"/>
        <v>0</v>
      </c>
      <c r="Q1480" s="127">
        <f t="shared" si="414"/>
        <v>0</v>
      </c>
      <c r="R1480" s="1">
        <v>0</v>
      </c>
      <c r="S1480" s="127">
        <f t="shared" si="415"/>
        <v>0</v>
      </c>
      <c r="T1480" s="127">
        <f t="shared" si="408"/>
        <v>0</v>
      </c>
      <c r="U1480" s="127">
        <f t="shared" si="416"/>
        <v>0</v>
      </c>
      <c r="W1480" s="127">
        <f t="shared" si="417"/>
        <v>0</v>
      </c>
      <c r="X1480" s="125">
        <f t="shared" si="422"/>
        <v>0</v>
      </c>
      <c r="Y1480" s="125" t="str">
        <f t="shared" si="409"/>
        <v>ok</v>
      </c>
      <c r="Z1480" s="125" t="str">
        <f t="shared" si="418"/>
        <v>ok</v>
      </c>
      <c r="AA1480" s="125" t="str">
        <f t="shared" si="419"/>
        <v>ok</v>
      </c>
      <c r="AB1480" s="125" t="str">
        <f t="shared" si="420"/>
        <v>ok</v>
      </c>
      <c r="AC1480" s="125" t="str">
        <f t="shared" si="421"/>
        <v>ok</v>
      </c>
    </row>
    <row r="1481" spans="1:29" x14ac:dyDescent="0.2">
      <c r="A1481" s="132">
        <f t="shared" si="423"/>
        <v>1473</v>
      </c>
      <c r="B1481" s="6"/>
      <c r="C1481" s="3"/>
      <c r="D1481" s="3"/>
      <c r="E1481" s="3"/>
      <c r="F1481" s="5"/>
      <c r="G1481" s="5"/>
      <c r="H1481" s="2">
        <v>0</v>
      </c>
      <c r="I1481" s="1">
        <v>0</v>
      </c>
      <c r="J1481" s="1">
        <v>0</v>
      </c>
      <c r="K1481" s="127">
        <f t="shared" ref="K1481:K1508" si="424">+H1481*I1481*$K$6</f>
        <v>0</v>
      </c>
      <c r="L1481" s="127">
        <f t="shared" si="410"/>
        <v>0</v>
      </c>
      <c r="M1481" s="127">
        <f t="shared" ref="M1481:M1508" si="425">+H1481*J1481*$M$6</f>
        <v>0</v>
      </c>
      <c r="N1481" s="127">
        <f t="shared" si="411"/>
        <v>0</v>
      </c>
      <c r="O1481" s="127">
        <f t="shared" si="412"/>
        <v>0</v>
      </c>
      <c r="P1481" s="127">
        <f t="shared" si="413"/>
        <v>0</v>
      </c>
      <c r="Q1481" s="127">
        <f t="shared" si="414"/>
        <v>0</v>
      </c>
      <c r="R1481" s="1">
        <v>0</v>
      </c>
      <c r="S1481" s="127">
        <f t="shared" si="415"/>
        <v>0</v>
      </c>
      <c r="T1481" s="127">
        <f t="shared" ref="T1481:T1509" si="426">K1481-N1481-P1481+R1481</f>
        <v>0</v>
      </c>
      <c r="U1481" s="127">
        <f t="shared" si="416"/>
        <v>0</v>
      </c>
      <c r="W1481" s="127">
        <f t="shared" si="417"/>
        <v>0</v>
      </c>
      <c r="X1481" s="125">
        <f t="shared" si="422"/>
        <v>0</v>
      </c>
      <c r="Y1481" s="125" t="str">
        <f t="shared" ref="Y1481:Y1508" si="427">IF(X1481&gt;=H1481,"ok","too many days")</f>
        <v>ok</v>
      </c>
      <c r="Z1481" s="125" t="str">
        <f t="shared" si="418"/>
        <v>ok</v>
      </c>
      <c r="AA1481" s="125" t="str">
        <f t="shared" si="419"/>
        <v>ok</v>
      </c>
      <c r="AB1481" s="125" t="str">
        <f t="shared" si="420"/>
        <v>ok</v>
      </c>
      <c r="AC1481" s="125" t="str">
        <f t="shared" si="421"/>
        <v>ok</v>
      </c>
    </row>
    <row r="1482" spans="1:29" x14ac:dyDescent="0.2">
      <c r="A1482" s="132">
        <f t="shared" si="423"/>
        <v>1474</v>
      </c>
      <c r="B1482" s="6"/>
      <c r="C1482" s="3"/>
      <c r="D1482" s="3"/>
      <c r="E1482" s="3"/>
      <c r="F1482" s="5"/>
      <c r="G1482" s="5"/>
      <c r="H1482" s="2">
        <v>0</v>
      </c>
      <c r="I1482" s="1">
        <v>0</v>
      </c>
      <c r="J1482" s="1">
        <v>0</v>
      </c>
      <c r="K1482" s="127">
        <f t="shared" si="424"/>
        <v>0</v>
      </c>
      <c r="L1482" s="127">
        <f t="shared" ref="L1482:L1508" si="428">+H1482*I1482*$L$6</f>
        <v>0</v>
      </c>
      <c r="M1482" s="127">
        <f t="shared" si="425"/>
        <v>0</v>
      </c>
      <c r="N1482" s="127">
        <f t="shared" ref="N1482:N1508" si="429">$N$6*H1482*I1482</f>
        <v>0</v>
      </c>
      <c r="O1482" s="127">
        <f t="shared" ref="O1482:O1508" si="430">$O$6*H1482*J1482</f>
        <v>0</v>
      </c>
      <c r="P1482" s="127">
        <f t="shared" ref="P1482:P1508" si="431">IF(F1482=1,+$H1482*$P$6*I1482,0)</f>
        <v>0</v>
      </c>
      <c r="Q1482" s="127">
        <f t="shared" ref="Q1482:Q1508" si="432">IF(F1482=1,+$H1482*$Q$6*J1482,0)</f>
        <v>0</v>
      </c>
      <c r="R1482" s="1">
        <v>0</v>
      </c>
      <c r="S1482" s="127">
        <f t="shared" ref="S1482:S1508" si="433">+K1482+L1482+M1482-N1482-O1482-P1482-Q1482+R1482</f>
        <v>0</v>
      </c>
      <c r="T1482" s="127">
        <f t="shared" si="426"/>
        <v>0</v>
      </c>
      <c r="U1482" s="127">
        <f t="shared" ref="U1482:U1508" si="434">L1482+M1482-O1482-Q1482</f>
        <v>0</v>
      </c>
      <c r="W1482" s="127">
        <f t="shared" ref="W1482:W1508" si="435">$W$6*I1482*H1482+R1482</f>
        <v>0</v>
      </c>
      <c r="X1482" s="125">
        <f t="shared" si="422"/>
        <v>0</v>
      </c>
      <c r="Y1482" s="125" t="str">
        <f t="shared" si="427"/>
        <v>ok</v>
      </c>
      <c r="Z1482" s="125" t="str">
        <f t="shared" ref="Z1482:Z1508" si="436">IF((I1482+J1482)&lt;=1,"ok","adjust FTE")</f>
        <v>ok</v>
      </c>
      <c r="AA1482" s="125" t="str">
        <f t="shared" ref="AA1482:AA1508" si="437">IF($H1482=0,"ok",IF(AND((I1482+J1482)&lt;=1,(I1482+J1482)&lt;&gt;0),"ok","adjust FTE"))</f>
        <v>ok</v>
      </c>
      <c r="AB1482" s="125" t="str">
        <f t="shared" ref="AB1482:AB1508" si="438">IF($H1482=0,"ok",IF((F1482+G1482)=1,"ok","adjust count"))</f>
        <v>ok</v>
      </c>
      <c r="AC1482" s="125" t="str">
        <f t="shared" ref="AC1482:AC1508" si="439">IF(AND(Y1482="ok",Z1482="ok",AA1482="ok",AB1482="ok"),"ok","false")</f>
        <v>ok</v>
      </c>
    </row>
    <row r="1483" spans="1:29" x14ac:dyDescent="0.2">
      <c r="A1483" s="132">
        <f t="shared" si="423"/>
        <v>1475</v>
      </c>
      <c r="B1483" s="6"/>
      <c r="C1483" s="3"/>
      <c r="D1483" s="3"/>
      <c r="E1483" s="3"/>
      <c r="F1483" s="5"/>
      <c r="G1483" s="5"/>
      <c r="H1483" s="2">
        <v>0</v>
      </c>
      <c r="I1483" s="1">
        <v>0</v>
      </c>
      <c r="J1483" s="1">
        <v>0</v>
      </c>
      <c r="K1483" s="127">
        <f t="shared" si="424"/>
        <v>0</v>
      </c>
      <c r="L1483" s="127">
        <f t="shared" si="428"/>
        <v>0</v>
      </c>
      <c r="M1483" s="127">
        <f t="shared" si="425"/>
        <v>0</v>
      </c>
      <c r="N1483" s="127">
        <f t="shared" si="429"/>
        <v>0</v>
      </c>
      <c r="O1483" s="127">
        <f t="shared" si="430"/>
        <v>0</v>
      </c>
      <c r="P1483" s="127">
        <f t="shared" si="431"/>
        <v>0</v>
      </c>
      <c r="Q1483" s="127">
        <f t="shared" si="432"/>
        <v>0</v>
      </c>
      <c r="R1483" s="1">
        <v>0</v>
      </c>
      <c r="S1483" s="127">
        <f t="shared" si="433"/>
        <v>0</v>
      </c>
      <c r="T1483" s="127">
        <f t="shared" si="426"/>
        <v>0</v>
      </c>
      <c r="U1483" s="127">
        <f t="shared" si="434"/>
        <v>0</v>
      </c>
      <c r="W1483" s="127">
        <f t="shared" si="435"/>
        <v>0</v>
      </c>
      <c r="X1483" s="125">
        <f t="shared" si="422"/>
        <v>0</v>
      </c>
      <c r="Y1483" s="125" t="str">
        <f t="shared" si="427"/>
        <v>ok</v>
      </c>
      <c r="Z1483" s="125" t="str">
        <f t="shared" si="436"/>
        <v>ok</v>
      </c>
      <c r="AA1483" s="125" t="str">
        <f t="shared" si="437"/>
        <v>ok</v>
      </c>
      <c r="AB1483" s="125" t="str">
        <f t="shared" si="438"/>
        <v>ok</v>
      </c>
      <c r="AC1483" s="125" t="str">
        <f t="shared" si="439"/>
        <v>ok</v>
      </c>
    </row>
    <row r="1484" spans="1:29" x14ac:dyDescent="0.2">
      <c r="A1484" s="132">
        <f t="shared" si="423"/>
        <v>1476</v>
      </c>
      <c r="B1484" s="6"/>
      <c r="C1484" s="3"/>
      <c r="D1484" s="3"/>
      <c r="E1484" s="3"/>
      <c r="F1484" s="5"/>
      <c r="G1484" s="5"/>
      <c r="H1484" s="2">
        <v>0</v>
      </c>
      <c r="I1484" s="1">
        <v>0</v>
      </c>
      <c r="J1484" s="1">
        <v>0</v>
      </c>
      <c r="K1484" s="127">
        <f t="shared" si="424"/>
        <v>0</v>
      </c>
      <c r="L1484" s="127">
        <f t="shared" si="428"/>
        <v>0</v>
      </c>
      <c r="M1484" s="127">
        <f t="shared" si="425"/>
        <v>0</v>
      </c>
      <c r="N1484" s="127">
        <f t="shared" si="429"/>
        <v>0</v>
      </c>
      <c r="O1484" s="127">
        <f t="shared" si="430"/>
        <v>0</v>
      </c>
      <c r="P1484" s="127">
        <f t="shared" si="431"/>
        <v>0</v>
      </c>
      <c r="Q1484" s="127">
        <f t="shared" si="432"/>
        <v>0</v>
      </c>
      <c r="R1484" s="1">
        <v>0</v>
      </c>
      <c r="S1484" s="127">
        <f t="shared" si="433"/>
        <v>0</v>
      </c>
      <c r="T1484" s="127">
        <f t="shared" si="426"/>
        <v>0</v>
      </c>
      <c r="U1484" s="127">
        <f t="shared" si="434"/>
        <v>0</v>
      </c>
      <c r="W1484" s="127">
        <f t="shared" si="435"/>
        <v>0</v>
      </c>
      <c r="X1484" s="125">
        <f t="shared" si="422"/>
        <v>0</v>
      </c>
      <c r="Y1484" s="125" t="str">
        <f t="shared" si="427"/>
        <v>ok</v>
      </c>
      <c r="Z1484" s="125" t="str">
        <f t="shared" si="436"/>
        <v>ok</v>
      </c>
      <c r="AA1484" s="125" t="str">
        <f t="shared" si="437"/>
        <v>ok</v>
      </c>
      <c r="AB1484" s="125" t="str">
        <f t="shared" si="438"/>
        <v>ok</v>
      </c>
      <c r="AC1484" s="125" t="str">
        <f t="shared" si="439"/>
        <v>ok</v>
      </c>
    </row>
    <row r="1485" spans="1:29" x14ac:dyDescent="0.2">
      <c r="A1485" s="132">
        <f t="shared" si="423"/>
        <v>1477</v>
      </c>
      <c r="B1485" s="6"/>
      <c r="C1485" s="3"/>
      <c r="D1485" s="3"/>
      <c r="E1485" s="3"/>
      <c r="F1485" s="5"/>
      <c r="G1485" s="5"/>
      <c r="H1485" s="2">
        <v>0</v>
      </c>
      <c r="I1485" s="1">
        <v>0</v>
      </c>
      <c r="J1485" s="1">
        <v>0</v>
      </c>
      <c r="K1485" s="127">
        <f t="shared" si="424"/>
        <v>0</v>
      </c>
      <c r="L1485" s="127">
        <f t="shared" si="428"/>
        <v>0</v>
      </c>
      <c r="M1485" s="127">
        <f t="shared" si="425"/>
        <v>0</v>
      </c>
      <c r="N1485" s="127">
        <f t="shared" si="429"/>
        <v>0</v>
      </c>
      <c r="O1485" s="127">
        <f t="shared" si="430"/>
        <v>0</v>
      </c>
      <c r="P1485" s="127">
        <f t="shared" si="431"/>
        <v>0</v>
      </c>
      <c r="Q1485" s="127">
        <f t="shared" si="432"/>
        <v>0</v>
      </c>
      <c r="R1485" s="1">
        <v>0</v>
      </c>
      <c r="S1485" s="127">
        <f t="shared" si="433"/>
        <v>0</v>
      </c>
      <c r="T1485" s="127">
        <f t="shared" si="426"/>
        <v>0</v>
      </c>
      <c r="U1485" s="127">
        <f t="shared" si="434"/>
        <v>0</v>
      </c>
      <c r="W1485" s="127">
        <f t="shared" si="435"/>
        <v>0</v>
      </c>
      <c r="X1485" s="125">
        <f t="shared" si="422"/>
        <v>0</v>
      </c>
      <c r="Y1485" s="125" t="str">
        <f t="shared" si="427"/>
        <v>ok</v>
      </c>
      <c r="Z1485" s="125" t="str">
        <f t="shared" si="436"/>
        <v>ok</v>
      </c>
      <c r="AA1485" s="125" t="str">
        <f t="shared" si="437"/>
        <v>ok</v>
      </c>
      <c r="AB1485" s="125" t="str">
        <f t="shared" si="438"/>
        <v>ok</v>
      </c>
      <c r="AC1485" s="125" t="str">
        <f t="shared" si="439"/>
        <v>ok</v>
      </c>
    </row>
    <row r="1486" spans="1:29" x14ac:dyDescent="0.2">
      <c r="A1486" s="132">
        <f t="shared" si="423"/>
        <v>1478</v>
      </c>
      <c r="B1486" s="6"/>
      <c r="C1486" s="3"/>
      <c r="D1486" s="3"/>
      <c r="E1486" s="3"/>
      <c r="F1486" s="5"/>
      <c r="G1486" s="5"/>
      <c r="H1486" s="2">
        <v>0</v>
      </c>
      <c r="I1486" s="1">
        <v>0</v>
      </c>
      <c r="J1486" s="1">
        <v>0</v>
      </c>
      <c r="K1486" s="127">
        <f t="shared" si="424"/>
        <v>0</v>
      </c>
      <c r="L1486" s="127">
        <f t="shared" si="428"/>
        <v>0</v>
      </c>
      <c r="M1486" s="127">
        <f t="shared" si="425"/>
        <v>0</v>
      </c>
      <c r="N1486" s="127">
        <f t="shared" si="429"/>
        <v>0</v>
      </c>
      <c r="O1486" s="127">
        <f t="shared" si="430"/>
        <v>0</v>
      </c>
      <c r="P1486" s="127">
        <f t="shared" si="431"/>
        <v>0</v>
      </c>
      <c r="Q1486" s="127">
        <f t="shared" si="432"/>
        <v>0</v>
      </c>
      <c r="R1486" s="1">
        <v>0</v>
      </c>
      <c r="S1486" s="127">
        <f t="shared" si="433"/>
        <v>0</v>
      </c>
      <c r="T1486" s="127">
        <f t="shared" si="426"/>
        <v>0</v>
      </c>
      <c r="U1486" s="127">
        <f t="shared" si="434"/>
        <v>0</v>
      </c>
      <c r="W1486" s="127">
        <f t="shared" si="435"/>
        <v>0</v>
      </c>
      <c r="X1486" s="125">
        <f t="shared" si="422"/>
        <v>0</v>
      </c>
      <c r="Y1486" s="125" t="str">
        <f t="shared" si="427"/>
        <v>ok</v>
      </c>
      <c r="Z1486" s="125" t="str">
        <f t="shared" si="436"/>
        <v>ok</v>
      </c>
      <c r="AA1486" s="125" t="str">
        <f t="shared" si="437"/>
        <v>ok</v>
      </c>
      <c r="AB1486" s="125" t="str">
        <f t="shared" si="438"/>
        <v>ok</v>
      </c>
      <c r="AC1486" s="125" t="str">
        <f t="shared" si="439"/>
        <v>ok</v>
      </c>
    </row>
    <row r="1487" spans="1:29" x14ac:dyDescent="0.2">
      <c r="A1487" s="132">
        <f t="shared" si="423"/>
        <v>1479</v>
      </c>
      <c r="B1487" s="6"/>
      <c r="C1487" s="3"/>
      <c r="D1487" s="3"/>
      <c r="E1487" s="3"/>
      <c r="F1487" s="5"/>
      <c r="G1487" s="5"/>
      <c r="H1487" s="2">
        <v>0</v>
      </c>
      <c r="I1487" s="1">
        <v>0</v>
      </c>
      <c r="J1487" s="1">
        <v>0</v>
      </c>
      <c r="K1487" s="127">
        <f t="shared" si="424"/>
        <v>0</v>
      </c>
      <c r="L1487" s="127">
        <f t="shared" si="428"/>
        <v>0</v>
      </c>
      <c r="M1487" s="127">
        <f t="shared" si="425"/>
        <v>0</v>
      </c>
      <c r="N1487" s="127">
        <f t="shared" si="429"/>
        <v>0</v>
      </c>
      <c r="O1487" s="127">
        <f t="shared" si="430"/>
        <v>0</v>
      </c>
      <c r="P1487" s="127">
        <f t="shared" si="431"/>
        <v>0</v>
      </c>
      <c r="Q1487" s="127">
        <f t="shared" si="432"/>
        <v>0</v>
      </c>
      <c r="R1487" s="1">
        <v>0</v>
      </c>
      <c r="S1487" s="127">
        <f t="shared" si="433"/>
        <v>0</v>
      </c>
      <c r="T1487" s="127">
        <f t="shared" si="426"/>
        <v>0</v>
      </c>
      <c r="U1487" s="127">
        <f t="shared" si="434"/>
        <v>0</v>
      </c>
      <c r="W1487" s="127">
        <f t="shared" si="435"/>
        <v>0</v>
      </c>
      <c r="X1487" s="125">
        <f t="shared" si="422"/>
        <v>0</v>
      </c>
      <c r="Y1487" s="125" t="str">
        <f t="shared" si="427"/>
        <v>ok</v>
      </c>
      <c r="Z1487" s="125" t="str">
        <f t="shared" si="436"/>
        <v>ok</v>
      </c>
      <c r="AA1487" s="125" t="str">
        <f t="shared" si="437"/>
        <v>ok</v>
      </c>
      <c r="AB1487" s="125" t="str">
        <f t="shared" si="438"/>
        <v>ok</v>
      </c>
      <c r="AC1487" s="125" t="str">
        <f t="shared" si="439"/>
        <v>ok</v>
      </c>
    </row>
    <row r="1488" spans="1:29" x14ac:dyDescent="0.2">
      <c r="A1488" s="132">
        <f t="shared" si="423"/>
        <v>1480</v>
      </c>
      <c r="B1488" s="6"/>
      <c r="C1488" s="3"/>
      <c r="D1488" s="3"/>
      <c r="E1488" s="3"/>
      <c r="F1488" s="5"/>
      <c r="G1488" s="5"/>
      <c r="H1488" s="2">
        <v>0</v>
      </c>
      <c r="I1488" s="1">
        <v>0</v>
      </c>
      <c r="J1488" s="1">
        <v>0</v>
      </c>
      <c r="K1488" s="127">
        <f t="shared" si="424"/>
        <v>0</v>
      </c>
      <c r="L1488" s="127">
        <f t="shared" si="428"/>
        <v>0</v>
      </c>
      <c r="M1488" s="127">
        <f t="shared" si="425"/>
        <v>0</v>
      </c>
      <c r="N1488" s="127">
        <f t="shared" si="429"/>
        <v>0</v>
      </c>
      <c r="O1488" s="127">
        <f t="shared" si="430"/>
        <v>0</v>
      </c>
      <c r="P1488" s="127">
        <f t="shared" si="431"/>
        <v>0</v>
      </c>
      <c r="Q1488" s="127">
        <f t="shared" si="432"/>
        <v>0</v>
      </c>
      <c r="R1488" s="1">
        <v>0</v>
      </c>
      <c r="S1488" s="127">
        <f t="shared" si="433"/>
        <v>0</v>
      </c>
      <c r="T1488" s="127">
        <f t="shared" si="426"/>
        <v>0</v>
      </c>
      <c r="U1488" s="127">
        <f t="shared" si="434"/>
        <v>0</v>
      </c>
      <c r="W1488" s="127">
        <f t="shared" si="435"/>
        <v>0</v>
      </c>
      <c r="X1488" s="125">
        <f t="shared" si="422"/>
        <v>0</v>
      </c>
      <c r="Y1488" s="125" t="str">
        <f t="shared" si="427"/>
        <v>ok</v>
      </c>
      <c r="Z1488" s="125" t="str">
        <f t="shared" si="436"/>
        <v>ok</v>
      </c>
      <c r="AA1488" s="125" t="str">
        <f t="shared" si="437"/>
        <v>ok</v>
      </c>
      <c r="AB1488" s="125" t="str">
        <f t="shared" si="438"/>
        <v>ok</v>
      </c>
      <c r="AC1488" s="125" t="str">
        <f t="shared" si="439"/>
        <v>ok</v>
      </c>
    </row>
    <row r="1489" spans="1:29" x14ac:dyDescent="0.2">
      <c r="A1489" s="132">
        <f t="shared" si="423"/>
        <v>1481</v>
      </c>
      <c r="B1489" s="6"/>
      <c r="C1489" s="3"/>
      <c r="D1489" s="3"/>
      <c r="E1489" s="3"/>
      <c r="F1489" s="5"/>
      <c r="G1489" s="5"/>
      <c r="H1489" s="2">
        <v>0</v>
      </c>
      <c r="I1489" s="1">
        <v>0</v>
      </c>
      <c r="J1489" s="1">
        <v>0</v>
      </c>
      <c r="K1489" s="127">
        <f t="shared" si="424"/>
        <v>0</v>
      </c>
      <c r="L1489" s="127">
        <f t="shared" si="428"/>
        <v>0</v>
      </c>
      <c r="M1489" s="127">
        <f t="shared" si="425"/>
        <v>0</v>
      </c>
      <c r="N1489" s="127">
        <f t="shared" si="429"/>
        <v>0</v>
      </c>
      <c r="O1489" s="127">
        <f t="shared" si="430"/>
        <v>0</v>
      </c>
      <c r="P1489" s="127">
        <f t="shared" si="431"/>
        <v>0</v>
      </c>
      <c r="Q1489" s="127">
        <f t="shared" si="432"/>
        <v>0</v>
      </c>
      <c r="R1489" s="1">
        <v>0</v>
      </c>
      <c r="S1489" s="127">
        <f t="shared" si="433"/>
        <v>0</v>
      </c>
      <c r="T1489" s="127">
        <f t="shared" si="426"/>
        <v>0</v>
      </c>
      <c r="U1489" s="127">
        <f t="shared" si="434"/>
        <v>0</v>
      </c>
      <c r="W1489" s="127">
        <f t="shared" si="435"/>
        <v>0</v>
      </c>
      <c r="X1489" s="125">
        <f t="shared" si="422"/>
        <v>0</v>
      </c>
      <c r="Y1489" s="125" t="str">
        <f t="shared" si="427"/>
        <v>ok</v>
      </c>
      <c r="Z1489" s="125" t="str">
        <f t="shared" si="436"/>
        <v>ok</v>
      </c>
      <c r="AA1489" s="125" t="str">
        <f t="shared" si="437"/>
        <v>ok</v>
      </c>
      <c r="AB1489" s="125" t="str">
        <f t="shared" si="438"/>
        <v>ok</v>
      </c>
      <c r="AC1489" s="125" t="str">
        <f t="shared" si="439"/>
        <v>ok</v>
      </c>
    </row>
    <row r="1490" spans="1:29" x14ac:dyDescent="0.2">
      <c r="A1490" s="132">
        <f t="shared" si="423"/>
        <v>1482</v>
      </c>
      <c r="B1490" s="6"/>
      <c r="C1490" s="3"/>
      <c r="D1490" s="3"/>
      <c r="E1490" s="3"/>
      <c r="F1490" s="5"/>
      <c r="G1490" s="5"/>
      <c r="H1490" s="2">
        <v>0</v>
      </c>
      <c r="I1490" s="1">
        <v>0</v>
      </c>
      <c r="J1490" s="1">
        <v>0</v>
      </c>
      <c r="K1490" s="127">
        <f t="shared" si="424"/>
        <v>0</v>
      </c>
      <c r="L1490" s="127">
        <f t="shared" si="428"/>
        <v>0</v>
      </c>
      <c r="M1490" s="127">
        <f t="shared" si="425"/>
        <v>0</v>
      </c>
      <c r="N1490" s="127">
        <f t="shared" si="429"/>
        <v>0</v>
      </c>
      <c r="O1490" s="127">
        <f t="shared" si="430"/>
        <v>0</v>
      </c>
      <c r="P1490" s="127">
        <f t="shared" si="431"/>
        <v>0</v>
      </c>
      <c r="Q1490" s="127">
        <f t="shared" si="432"/>
        <v>0</v>
      </c>
      <c r="R1490" s="1">
        <v>0</v>
      </c>
      <c r="S1490" s="127">
        <f t="shared" si="433"/>
        <v>0</v>
      </c>
      <c r="T1490" s="127">
        <f t="shared" si="426"/>
        <v>0</v>
      </c>
      <c r="U1490" s="127">
        <f t="shared" si="434"/>
        <v>0</v>
      </c>
      <c r="W1490" s="127">
        <f t="shared" si="435"/>
        <v>0</v>
      </c>
      <c r="X1490" s="125">
        <f t="shared" si="422"/>
        <v>0</v>
      </c>
      <c r="Y1490" s="125" t="str">
        <f t="shared" si="427"/>
        <v>ok</v>
      </c>
      <c r="Z1490" s="125" t="str">
        <f t="shared" si="436"/>
        <v>ok</v>
      </c>
      <c r="AA1490" s="125" t="str">
        <f t="shared" si="437"/>
        <v>ok</v>
      </c>
      <c r="AB1490" s="125" t="str">
        <f t="shared" si="438"/>
        <v>ok</v>
      </c>
      <c r="AC1490" s="125" t="str">
        <f t="shared" si="439"/>
        <v>ok</v>
      </c>
    </row>
    <row r="1491" spans="1:29" x14ac:dyDescent="0.2">
      <c r="A1491" s="132">
        <f t="shared" si="423"/>
        <v>1483</v>
      </c>
      <c r="B1491" s="6"/>
      <c r="C1491" s="3"/>
      <c r="D1491" s="3"/>
      <c r="E1491" s="3"/>
      <c r="F1491" s="5"/>
      <c r="G1491" s="5"/>
      <c r="H1491" s="2">
        <v>0</v>
      </c>
      <c r="I1491" s="1">
        <v>0</v>
      </c>
      <c r="J1491" s="1">
        <v>0</v>
      </c>
      <c r="K1491" s="127">
        <f t="shared" si="424"/>
        <v>0</v>
      </c>
      <c r="L1491" s="127">
        <f t="shared" si="428"/>
        <v>0</v>
      </c>
      <c r="M1491" s="127">
        <f t="shared" si="425"/>
        <v>0</v>
      </c>
      <c r="N1491" s="127">
        <f t="shared" si="429"/>
        <v>0</v>
      </c>
      <c r="O1491" s="127">
        <f t="shared" si="430"/>
        <v>0</v>
      </c>
      <c r="P1491" s="127">
        <f t="shared" si="431"/>
        <v>0</v>
      </c>
      <c r="Q1491" s="127">
        <f t="shared" si="432"/>
        <v>0</v>
      </c>
      <c r="R1491" s="1">
        <v>0</v>
      </c>
      <c r="S1491" s="127">
        <f t="shared" si="433"/>
        <v>0</v>
      </c>
      <c r="T1491" s="127">
        <f t="shared" si="426"/>
        <v>0</v>
      </c>
      <c r="U1491" s="127">
        <f t="shared" si="434"/>
        <v>0</v>
      </c>
      <c r="W1491" s="127">
        <f t="shared" si="435"/>
        <v>0</v>
      </c>
      <c r="X1491" s="125">
        <f t="shared" si="422"/>
        <v>0</v>
      </c>
      <c r="Y1491" s="125" t="str">
        <f t="shared" si="427"/>
        <v>ok</v>
      </c>
      <c r="Z1491" s="125" t="str">
        <f t="shared" si="436"/>
        <v>ok</v>
      </c>
      <c r="AA1491" s="125" t="str">
        <f t="shared" si="437"/>
        <v>ok</v>
      </c>
      <c r="AB1491" s="125" t="str">
        <f t="shared" si="438"/>
        <v>ok</v>
      </c>
      <c r="AC1491" s="125" t="str">
        <f t="shared" si="439"/>
        <v>ok</v>
      </c>
    </row>
    <row r="1492" spans="1:29" x14ac:dyDescent="0.2">
      <c r="A1492" s="132">
        <f t="shared" si="423"/>
        <v>1484</v>
      </c>
      <c r="B1492" s="6"/>
      <c r="C1492" s="3"/>
      <c r="D1492" s="3"/>
      <c r="E1492" s="3"/>
      <c r="F1492" s="5"/>
      <c r="G1492" s="5"/>
      <c r="H1492" s="2">
        <v>0</v>
      </c>
      <c r="I1492" s="1">
        <v>0</v>
      </c>
      <c r="J1492" s="1">
        <v>0</v>
      </c>
      <c r="K1492" s="127">
        <f t="shared" si="424"/>
        <v>0</v>
      </c>
      <c r="L1492" s="127">
        <f t="shared" si="428"/>
        <v>0</v>
      </c>
      <c r="M1492" s="127">
        <f t="shared" si="425"/>
        <v>0</v>
      </c>
      <c r="N1492" s="127">
        <f t="shared" si="429"/>
        <v>0</v>
      </c>
      <c r="O1492" s="127">
        <f t="shared" si="430"/>
        <v>0</v>
      </c>
      <c r="P1492" s="127">
        <f t="shared" si="431"/>
        <v>0</v>
      </c>
      <c r="Q1492" s="127">
        <f t="shared" si="432"/>
        <v>0</v>
      </c>
      <c r="R1492" s="1">
        <v>0</v>
      </c>
      <c r="S1492" s="127">
        <f t="shared" si="433"/>
        <v>0</v>
      </c>
      <c r="T1492" s="127">
        <f t="shared" si="426"/>
        <v>0</v>
      </c>
      <c r="U1492" s="127">
        <f t="shared" si="434"/>
        <v>0</v>
      </c>
      <c r="W1492" s="127">
        <f t="shared" si="435"/>
        <v>0</v>
      </c>
      <c r="X1492" s="125">
        <f t="shared" si="422"/>
        <v>0</v>
      </c>
      <c r="Y1492" s="125" t="str">
        <f t="shared" si="427"/>
        <v>ok</v>
      </c>
      <c r="Z1492" s="125" t="str">
        <f t="shared" si="436"/>
        <v>ok</v>
      </c>
      <c r="AA1492" s="125" t="str">
        <f t="shared" si="437"/>
        <v>ok</v>
      </c>
      <c r="AB1492" s="125" t="str">
        <f t="shared" si="438"/>
        <v>ok</v>
      </c>
      <c r="AC1492" s="125" t="str">
        <f t="shared" si="439"/>
        <v>ok</v>
      </c>
    </row>
    <row r="1493" spans="1:29" x14ac:dyDescent="0.2">
      <c r="A1493" s="132">
        <f t="shared" si="423"/>
        <v>1485</v>
      </c>
      <c r="B1493" s="6"/>
      <c r="C1493" s="3"/>
      <c r="D1493" s="3"/>
      <c r="E1493" s="3"/>
      <c r="F1493" s="5"/>
      <c r="G1493" s="5"/>
      <c r="H1493" s="2">
        <v>0</v>
      </c>
      <c r="I1493" s="1">
        <v>0</v>
      </c>
      <c r="J1493" s="1">
        <v>0</v>
      </c>
      <c r="K1493" s="127">
        <f t="shared" si="424"/>
        <v>0</v>
      </c>
      <c r="L1493" s="127">
        <f t="shared" si="428"/>
        <v>0</v>
      </c>
      <c r="M1493" s="127">
        <f t="shared" si="425"/>
        <v>0</v>
      </c>
      <c r="N1493" s="127">
        <f t="shared" si="429"/>
        <v>0</v>
      </c>
      <c r="O1493" s="127">
        <f t="shared" si="430"/>
        <v>0</v>
      </c>
      <c r="P1493" s="127">
        <f t="shared" si="431"/>
        <v>0</v>
      </c>
      <c r="Q1493" s="127">
        <f t="shared" si="432"/>
        <v>0</v>
      </c>
      <c r="R1493" s="1">
        <v>0</v>
      </c>
      <c r="S1493" s="127">
        <f t="shared" si="433"/>
        <v>0</v>
      </c>
      <c r="T1493" s="127">
        <f t="shared" si="426"/>
        <v>0</v>
      </c>
      <c r="U1493" s="127">
        <f t="shared" si="434"/>
        <v>0</v>
      </c>
      <c r="W1493" s="127">
        <f t="shared" si="435"/>
        <v>0</v>
      </c>
      <c r="X1493" s="125">
        <f t="shared" si="422"/>
        <v>0</v>
      </c>
      <c r="Y1493" s="125" t="str">
        <f t="shared" si="427"/>
        <v>ok</v>
      </c>
      <c r="Z1493" s="125" t="str">
        <f t="shared" si="436"/>
        <v>ok</v>
      </c>
      <c r="AA1493" s="125" t="str">
        <f t="shared" si="437"/>
        <v>ok</v>
      </c>
      <c r="AB1493" s="125" t="str">
        <f t="shared" si="438"/>
        <v>ok</v>
      </c>
      <c r="AC1493" s="125" t="str">
        <f t="shared" si="439"/>
        <v>ok</v>
      </c>
    </row>
    <row r="1494" spans="1:29" x14ac:dyDescent="0.2">
      <c r="A1494" s="132">
        <f t="shared" si="423"/>
        <v>1486</v>
      </c>
      <c r="B1494" s="6"/>
      <c r="C1494" s="3"/>
      <c r="D1494" s="3"/>
      <c r="E1494" s="3"/>
      <c r="F1494" s="5"/>
      <c r="G1494" s="5"/>
      <c r="H1494" s="2">
        <v>0</v>
      </c>
      <c r="I1494" s="1">
        <v>0</v>
      </c>
      <c r="J1494" s="1">
        <v>0</v>
      </c>
      <c r="K1494" s="127">
        <f t="shared" si="424"/>
        <v>0</v>
      </c>
      <c r="L1494" s="127">
        <f t="shared" si="428"/>
        <v>0</v>
      </c>
      <c r="M1494" s="127">
        <f t="shared" si="425"/>
        <v>0</v>
      </c>
      <c r="N1494" s="127">
        <f t="shared" si="429"/>
        <v>0</v>
      </c>
      <c r="O1494" s="127">
        <f t="shared" si="430"/>
        <v>0</v>
      </c>
      <c r="P1494" s="127">
        <f t="shared" si="431"/>
        <v>0</v>
      </c>
      <c r="Q1494" s="127">
        <f t="shared" si="432"/>
        <v>0</v>
      </c>
      <c r="R1494" s="1">
        <v>0</v>
      </c>
      <c r="S1494" s="127">
        <f t="shared" si="433"/>
        <v>0</v>
      </c>
      <c r="T1494" s="127">
        <f t="shared" si="426"/>
        <v>0</v>
      </c>
      <c r="U1494" s="127">
        <f t="shared" si="434"/>
        <v>0</v>
      </c>
      <c r="W1494" s="127">
        <f t="shared" si="435"/>
        <v>0</v>
      </c>
      <c r="X1494" s="125">
        <f t="shared" si="422"/>
        <v>0</v>
      </c>
      <c r="Y1494" s="125" t="str">
        <f t="shared" si="427"/>
        <v>ok</v>
      </c>
      <c r="Z1494" s="125" t="str">
        <f t="shared" si="436"/>
        <v>ok</v>
      </c>
      <c r="AA1494" s="125" t="str">
        <f t="shared" si="437"/>
        <v>ok</v>
      </c>
      <c r="AB1494" s="125" t="str">
        <f t="shared" si="438"/>
        <v>ok</v>
      </c>
      <c r="AC1494" s="125" t="str">
        <f t="shared" si="439"/>
        <v>ok</v>
      </c>
    </row>
    <row r="1495" spans="1:29" x14ac:dyDescent="0.2">
      <c r="A1495" s="132">
        <f t="shared" si="423"/>
        <v>1487</v>
      </c>
      <c r="B1495" s="6"/>
      <c r="C1495" s="3"/>
      <c r="D1495" s="3"/>
      <c r="E1495" s="3"/>
      <c r="F1495" s="5"/>
      <c r="G1495" s="5"/>
      <c r="H1495" s="2">
        <v>0</v>
      </c>
      <c r="I1495" s="1">
        <v>0</v>
      </c>
      <c r="J1495" s="1">
        <v>0</v>
      </c>
      <c r="K1495" s="127">
        <f t="shared" si="424"/>
        <v>0</v>
      </c>
      <c r="L1495" s="127">
        <f t="shared" si="428"/>
        <v>0</v>
      </c>
      <c r="M1495" s="127">
        <f t="shared" si="425"/>
        <v>0</v>
      </c>
      <c r="N1495" s="127">
        <f t="shared" si="429"/>
        <v>0</v>
      </c>
      <c r="O1495" s="127">
        <f t="shared" si="430"/>
        <v>0</v>
      </c>
      <c r="P1495" s="127">
        <f t="shared" si="431"/>
        <v>0</v>
      </c>
      <c r="Q1495" s="127">
        <f t="shared" si="432"/>
        <v>0</v>
      </c>
      <c r="R1495" s="1">
        <v>0</v>
      </c>
      <c r="S1495" s="127">
        <f t="shared" si="433"/>
        <v>0</v>
      </c>
      <c r="T1495" s="127">
        <f t="shared" si="426"/>
        <v>0</v>
      </c>
      <c r="U1495" s="127">
        <f t="shared" si="434"/>
        <v>0</v>
      </c>
      <c r="W1495" s="127">
        <f t="shared" si="435"/>
        <v>0</v>
      </c>
      <c r="X1495" s="125">
        <f t="shared" ref="X1495:X1508" si="440">NETWORKDAYS(D1495,E1495)</f>
        <v>0</v>
      </c>
      <c r="Y1495" s="125" t="str">
        <f t="shared" si="427"/>
        <v>ok</v>
      </c>
      <c r="Z1495" s="125" t="str">
        <f t="shared" si="436"/>
        <v>ok</v>
      </c>
      <c r="AA1495" s="125" t="str">
        <f t="shared" si="437"/>
        <v>ok</v>
      </c>
      <c r="AB1495" s="125" t="str">
        <f t="shared" si="438"/>
        <v>ok</v>
      </c>
      <c r="AC1495" s="125" t="str">
        <f t="shared" si="439"/>
        <v>ok</v>
      </c>
    </row>
    <row r="1496" spans="1:29" x14ac:dyDescent="0.2">
      <c r="A1496" s="132">
        <f t="shared" si="423"/>
        <v>1488</v>
      </c>
      <c r="B1496" s="6"/>
      <c r="C1496" s="3"/>
      <c r="D1496" s="3"/>
      <c r="E1496" s="3"/>
      <c r="F1496" s="5"/>
      <c r="G1496" s="5"/>
      <c r="H1496" s="2">
        <v>0</v>
      </c>
      <c r="I1496" s="1">
        <v>0</v>
      </c>
      <c r="J1496" s="1">
        <v>0</v>
      </c>
      <c r="K1496" s="127">
        <f t="shared" si="424"/>
        <v>0</v>
      </c>
      <c r="L1496" s="127">
        <f t="shared" si="428"/>
        <v>0</v>
      </c>
      <c r="M1496" s="127">
        <f t="shared" si="425"/>
        <v>0</v>
      </c>
      <c r="N1496" s="127">
        <f t="shared" si="429"/>
        <v>0</v>
      </c>
      <c r="O1496" s="127">
        <f t="shared" si="430"/>
        <v>0</v>
      </c>
      <c r="P1496" s="127">
        <f t="shared" si="431"/>
        <v>0</v>
      </c>
      <c r="Q1496" s="127">
        <f t="shared" si="432"/>
        <v>0</v>
      </c>
      <c r="R1496" s="1">
        <v>0</v>
      </c>
      <c r="S1496" s="127">
        <f t="shared" si="433"/>
        <v>0</v>
      </c>
      <c r="T1496" s="127">
        <f t="shared" si="426"/>
        <v>0</v>
      </c>
      <c r="U1496" s="127">
        <f t="shared" si="434"/>
        <v>0</v>
      </c>
      <c r="W1496" s="127">
        <f t="shared" si="435"/>
        <v>0</v>
      </c>
      <c r="X1496" s="125">
        <f t="shared" si="440"/>
        <v>0</v>
      </c>
      <c r="Y1496" s="125" t="str">
        <f t="shared" si="427"/>
        <v>ok</v>
      </c>
      <c r="Z1496" s="125" t="str">
        <f t="shared" si="436"/>
        <v>ok</v>
      </c>
      <c r="AA1496" s="125" t="str">
        <f t="shared" si="437"/>
        <v>ok</v>
      </c>
      <c r="AB1496" s="125" t="str">
        <f t="shared" si="438"/>
        <v>ok</v>
      </c>
      <c r="AC1496" s="125" t="str">
        <f t="shared" si="439"/>
        <v>ok</v>
      </c>
    </row>
    <row r="1497" spans="1:29" x14ac:dyDescent="0.2">
      <c r="A1497" s="132">
        <f t="shared" si="423"/>
        <v>1489</v>
      </c>
      <c r="B1497" s="6"/>
      <c r="C1497" s="3"/>
      <c r="D1497" s="3"/>
      <c r="E1497" s="3"/>
      <c r="F1497" s="5"/>
      <c r="G1497" s="5"/>
      <c r="H1497" s="2">
        <v>0</v>
      </c>
      <c r="I1497" s="1">
        <v>0</v>
      </c>
      <c r="J1497" s="1">
        <v>0</v>
      </c>
      <c r="K1497" s="127">
        <f t="shared" si="424"/>
        <v>0</v>
      </c>
      <c r="L1497" s="127">
        <f t="shared" si="428"/>
        <v>0</v>
      </c>
      <c r="M1497" s="127">
        <f t="shared" si="425"/>
        <v>0</v>
      </c>
      <c r="N1497" s="127">
        <f t="shared" si="429"/>
        <v>0</v>
      </c>
      <c r="O1497" s="127">
        <f t="shared" si="430"/>
        <v>0</v>
      </c>
      <c r="P1497" s="127">
        <f t="shared" si="431"/>
        <v>0</v>
      </c>
      <c r="Q1497" s="127">
        <f t="shared" si="432"/>
        <v>0</v>
      </c>
      <c r="R1497" s="1">
        <v>0</v>
      </c>
      <c r="S1497" s="127">
        <f t="shared" si="433"/>
        <v>0</v>
      </c>
      <c r="T1497" s="127">
        <f t="shared" si="426"/>
        <v>0</v>
      </c>
      <c r="U1497" s="127">
        <f t="shared" si="434"/>
        <v>0</v>
      </c>
      <c r="W1497" s="127">
        <f t="shared" si="435"/>
        <v>0</v>
      </c>
      <c r="X1497" s="125">
        <f t="shared" si="440"/>
        <v>0</v>
      </c>
      <c r="Y1497" s="125" t="str">
        <f t="shared" si="427"/>
        <v>ok</v>
      </c>
      <c r="Z1497" s="125" t="str">
        <f t="shared" si="436"/>
        <v>ok</v>
      </c>
      <c r="AA1497" s="125" t="str">
        <f t="shared" si="437"/>
        <v>ok</v>
      </c>
      <c r="AB1497" s="125" t="str">
        <f t="shared" si="438"/>
        <v>ok</v>
      </c>
      <c r="AC1497" s="125" t="str">
        <f t="shared" si="439"/>
        <v>ok</v>
      </c>
    </row>
    <row r="1498" spans="1:29" x14ac:dyDescent="0.2">
      <c r="A1498" s="132">
        <f t="shared" si="423"/>
        <v>1490</v>
      </c>
      <c r="B1498" s="6"/>
      <c r="C1498" s="3"/>
      <c r="D1498" s="3"/>
      <c r="E1498" s="3"/>
      <c r="F1498" s="5"/>
      <c r="G1498" s="5"/>
      <c r="H1498" s="2">
        <v>0</v>
      </c>
      <c r="I1498" s="1">
        <v>0</v>
      </c>
      <c r="J1498" s="1">
        <v>0</v>
      </c>
      <c r="K1498" s="127">
        <f t="shared" si="424"/>
        <v>0</v>
      </c>
      <c r="L1498" s="127">
        <f t="shared" si="428"/>
        <v>0</v>
      </c>
      <c r="M1498" s="127">
        <f t="shared" si="425"/>
        <v>0</v>
      </c>
      <c r="N1498" s="127">
        <f t="shared" si="429"/>
        <v>0</v>
      </c>
      <c r="O1498" s="127">
        <f t="shared" si="430"/>
        <v>0</v>
      </c>
      <c r="P1498" s="127">
        <f t="shared" si="431"/>
        <v>0</v>
      </c>
      <c r="Q1498" s="127">
        <f t="shared" si="432"/>
        <v>0</v>
      </c>
      <c r="R1498" s="1">
        <v>0</v>
      </c>
      <c r="S1498" s="127">
        <f t="shared" si="433"/>
        <v>0</v>
      </c>
      <c r="T1498" s="127">
        <f t="shared" si="426"/>
        <v>0</v>
      </c>
      <c r="U1498" s="127">
        <f t="shared" si="434"/>
        <v>0</v>
      </c>
      <c r="W1498" s="127">
        <f t="shared" si="435"/>
        <v>0</v>
      </c>
      <c r="X1498" s="125">
        <f t="shared" si="440"/>
        <v>0</v>
      </c>
      <c r="Y1498" s="125" t="str">
        <f t="shared" si="427"/>
        <v>ok</v>
      </c>
      <c r="Z1498" s="125" t="str">
        <f t="shared" si="436"/>
        <v>ok</v>
      </c>
      <c r="AA1498" s="125" t="str">
        <f t="shared" si="437"/>
        <v>ok</v>
      </c>
      <c r="AB1498" s="125" t="str">
        <f t="shared" si="438"/>
        <v>ok</v>
      </c>
      <c r="AC1498" s="125" t="str">
        <f t="shared" si="439"/>
        <v>ok</v>
      </c>
    </row>
    <row r="1499" spans="1:29" x14ac:dyDescent="0.2">
      <c r="A1499" s="132">
        <f t="shared" si="423"/>
        <v>1491</v>
      </c>
      <c r="B1499" s="6"/>
      <c r="C1499" s="3"/>
      <c r="D1499" s="3"/>
      <c r="E1499" s="3"/>
      <c r="F1499" s="5"/>
      <c r="G1499" s="5"/>
      <c r="H1499" s="2">
        <v>0</v>
      </c>
      <c r="I1499" s="1">
        <v>0</v>
      </c>
      <c r="J1499" s="1">
        <v>0</v>
      </c>
      <c r="K1499" s="127">
        <f t="shared" si="424"/>
        <v>0</v>
      </c>
      <c r="L1499" s="127">
        <f t="shared" si="428"/>
        <v>0</v>
      </c>
      <c r="M1499" s="127">
        <f t="shared" si="425"/>
        <v>0</v>
      </c>
      <c r="N1499" s="127">
        <f t="shared" si="429"/>
        <v>0</v>
      </c>
      <c r="O1499" s="127">
        <f t="shared" si="430"/>
        <v>0</v>
      </c>
      <c r="P1499" s="127">
        <f t="shared" si="431"/>
        <v>0</v>
      </c>
      <c r="Q1499" s="127">
        <f t="shared" si="432"/>
        <v>0</v>
      </c>
      <c r="R1499" s="1">
        <v>0</v>
      </c>
      <c r="S1499" s="127">
        <f t="shared" si="433"/>
        <v>0</v>
      </c>
      <c r="T1499" s="127">
        <f t="shared" si="426"/>
        <v>0</v>
      </c>
      <c r="U1499" s="127">
        <f t="shared" si="434"/>
        <v>0</v>
      </c>
      <c r="W1499" s="127">
        <f t="shared" si="435"/>
        <v>0</v>
      </c>
      <c r="X1499" s="125">
        <f t="shared" si="440"/>
        <v>0</v>
      </c>
      <c r="Y1499" s="125" t="str">
        <f t="shared" si="427"/>
        <v>ok</v>
      </c>
      <c r="Z1499" s="125" t="str">
        <f t="shared" si="436"/>
        <v>ok</v>
      </c>
      <c r="AA1499" s="125" t="str">
        <f t="shared" si="437"/>
        <v>ok</v>
      </c>
      <c r="AB1499" s="125" t="str">
        <f t="shared" si="438"/>
        <v>ok</v>
      </c>
      <c r="AC1499" s="125" t="str">
        <f t="shared" si="439"/>
        <v>ok</v>
      </c>
    </row>
    <row r="1500" spans="1:29" x14ac:dyDescent="0.2">
      <c r="A1500" s="132">
        <f t="shared" si="423"/>
        <v>1492</v>
      </c>
      <c r="B1500" s="6"/>
      <c r="C1500" s="3"/>
      <c r="D1500" s="3"/>
      <c r="E1500" s="3"/>
      <c r="F1500" s="5"/>
      <c r="G1500" s="5"/>
      <c r="H1500" s="2">
        <v>0</v>
      </c>
      <c r="I1500" s="1">
        <v>0</v>
      </c>
      <c r="J1500" s="1">
        <v>0</v>
      </c>
      <c r="K1500" s="127">
        <f t="shared" si="424"/>
        <v>0</v>
      </c>
      <c r="L1500" s="127">
        <f t="shared" si="428"/>
        <v>0</v>
      </c>
      <c r="M1500" s="127">
        <f t="shared" si="425"/>
        <v>0</v>
      </c>
      <c r="N1500" s="127">
        <f t="shared" si="429"/>
        <v>0</v>
      </c>
      <c r="O1500" s="127">
        <f t="shared" si="430"/>
        <v>0</v>
      </c>
      <c r="P1500" s="127">
        <f t="shared" si="431"/>
        <v>0</v>
      </c>
      <c r="Q1500" s="127">
        <f t="shared" si="432"/>
        <v>0</v>
      </c>
      <c r="R1500" s="1">
        <v>0</v>
      </c>
      <c r="S1500" s="127">
        <f t="shared" si="433"/>
        <v>0</v>
      </c>
      <c r="T1500" s="127">
        <f t="shared" si="426"/>
        <v>0</v>
      </c>
      <c r="U1500" s="127">
        <f t="shared" si="434"/>
        <v>0</v>
      </c>
      <c r="W1500" s="127">
        <f t="shared" si="435"/>
        <v>0</v>
      </c>
      <c r="X1500" s="125">
        <f t="shared" si="440"/>
        <v>0</v>
      </c>
      <c r="Y1500" s="125" t="str">
        <f t="shared" si="427"/>
        <v>ok</v>
      </c>
      <c r="Z1500" s="125" t="str">
        <f t="shared" si="436"/>
        <v>ok</v>
      </c>
      <c r="AA1500" s="125" t="str">
        <f t="shared" si="437"/>
        <v>ok</v>
      </c>
      <c r="AB1500" s="125" t="str">
        <f t="shared" si="438"/>
        <v>ok</v>
      </c>
      <c r="AC1500" s="125" t="str">
        <f t="shared" si="439"/>
        <v>ok</v>
      </c>
    </row>
    <row r="1501" spans="1:29" x14ac:dyDescent="0.2">
      <c r="A1501" s="132">
        <f t="shared" si="423"/>
        <v>1493</v>
      </c>
      <c r="B1501" s="6"/>
      <c r="C1501" s="3"/>
      <c r="D1501" s="3"/>
      <c r="E1501" s="3"/>
      <c r="F1501" s="5"/>
      <c r="G1501" s="5"/>
      <c r="H1501" s="2">
        <v>0</v>
      </c>
      <c r="I1501" s="1">
        <v>0</v>
      </c>
      <c r="J1501" s="1">
        <v>0</v>
      </c>
      <c r="K1501" s="127">
        <f t="shared" si="424"/>
        <v>0</v>
      </c>
      <c r="L1501" s="127">
        <f t="shared" si="428"/>
        <v>0</v>
      </c>
      <c r="M1501" s="127">
        <f t="shared" si="425"/>
        <v>0</v>
      </c>
      <c r="N1501" s="127">
        <f t="shared" si="429"/>
        <v>0</v>
      </c>
      <c r="O1501" s="127">
        <f t="shared" si="430"/>
        <v>0</v>
      </c>
      <c r="P1501" s="127">
        <f t="shared" si="431"/>
        <v>0</v>
      </c>
      <c r="Q1501" s="127">
        <f t="shared" si="432"/>
        <v>0</v>
      </c>
      <c r="R1501" s="1">
        <v>0</v>
      </c>
      <c r="S1501" s="127">
        <f t="shared" si="433"/>
        <v>0</v>
      </c>
      <c r="T1501" s="127">
        <f t="shared" si="426"/>
        <v>0</v>
      </c>
      <c r="U1501" s="127">
        <f t="shared" si="434"/>
        <v>0</v>
      </c>
      <c r="W1501" s="127">
        <f t="shared" si="435"/>
        <v>0</v>
      </c>
      <c r="X1501" s="125">
        <f t="shared" si="440"/>
        <v>0</v>
      </c>
      <c r="Y1501" s="125" t="str">
        <f t="shared" si="427"/>
        <v>ok</v>
      </c>
      <c r="Z1501" s="125" t="str">
        <f t="shared" si="436"/>
        <v>ok</v>
      </c>
      <c r="AA1501" s="125" t="str">
        <f t="shared" si="437"/>
        <v>ok</v>
      </c>
      <c r="AB1501" s="125" t="str">
        <f t="shared" si="438"/>
        <v>ok</v>
      </c>
      <c r="AC1501" s="125" t="str">
        <f t="shared" si="439"/>
        <v>ok</v>
      </c>
    </row>
    <row r="1502" spans="1:29" x14ac:dyDescent="0.2">
      <c r="A1502" s="132">
        <f t="shared" si="423"/>
        <v>1494</v>
      </c>
      <c r="B1502" s="6"/>
      <c r="C1502" s="3"/>
      <c r="D1502" s="3"/>
      <c r="E1502" s="3"/>
      <c r="F1502" s="5"/>
      <c r="G1502" s="5"/>
      <c r="H1502" s="2">
        <v>0</v>
      </c>
      <c r="I1502" s="1">
        <v>0</v>
      </c>
      <c r="J1502" s="1">
        <v>0</v>
      </c>
      <c r="K1502" s="127">
        <f t="shared" si="424"/>
        <v>0</v>
      </c>
      <c r="L1502" s="127">
        <f t="shared" si="428"/>
        <v>0</v>
      </c>
      <c r="M1502" s="127">
        <f t="shared" si="425"/>
        <v>0</v>
      </c>
      <c r="N1502" s="127">
        <f t="shared" si="429"/>
        <v>0</v>
      </c>
      <c r="O1502" s="127">
        <f t="shared" si="430"/>
        <v>0</v>
      </c>
      <c r="P1502" s="127">
        <f t="shared" si="431"/>
        <v>0</v>
      </c>
      <c r="Q1502" s="127">
        <f t="shared" si="432"/>
        <v>0</v>
      </c>
      <c r="R1502" s="1">
        <v>0</v>
      </c>
      <c r="S1502" s="127">
        <f t="shared" si="433"/>
        <v>0</v>
      </c>
      <c r="T1502" s="127">
        <f t="shared" si="426"/>
        <v>0</v>
      </c>
      <c r="U1502" s="127">
        <f t="shared" si="434"/>
        <v>0</v>
      </c>
      <c r="W1502" s="127">
        <f t="shared" si="435"/>
        <v>0</v>
      </c>
      <c r="X1502" s="125">
        <f t="shared" si="440"/>
        <v>0</v>
      </c>
      <c r="Y1502" s="125" t="str">
        <f t="shared" si="427"/>
        <v>ok</v>
      </c>
      <c r="Z1502" s="125" t="str">
        <f t="shared" si="436"/>
        <v>ok</v>
      </c>
      <c r="AA1502" s="125" t="str">
        <f t="shared" si="437"/>
        <v>ok</v>
      </c>
      <c r="AB1502" s="125" t="str">
        <f t="shared" si="438"/>
        <v>ok</v>
      </c>
      <c r="AC1502" s="125" t="str">
        <f t="shared" si="439"/>
        <v>ok</v>
      </c>
    </row>
    <row r="1503" spans="1:29" x14ac:dyDescent="0.2">
      <c r="A1503" s="132">
        <f t="shared" ref="A1503:A1512" si="441">+A1502+1</f>
        <v>1495</v>
      </c>
      <c r="B1503" s="6"/>
      <c r="C1503" s="3"/>
      <c r="D1503" s="3"/>
      <c r="E1503" s="3"/>
      <c r="F1503" s="5"/>
      <c r="G1503" s="5"/>
      <c r="H1503" s="2">
        <v>0</v>
      </c>
      <c r="I1503" s="1">
        <v>0</v>
      </c>
      <c r="J1503" s="1">
        <v>0</v>
      </c>
      <c r="K1503" s="127">
        <f t="shared" si="424"/>
        <v>0</v>
      </c>
      <c r="L1503" s="127">
        <f t="shared" si="428"/>
        <v>0</v>
      </c>
      <c r="M1503" s="127">
        <f t="shared" si="425"/>
        <v>0</v>
      </c>
      <c r="N1503" s="127">
        <f t="shared" si="429"/>
        <v>0</v>
      </c>
      <c r="O1503" s="127">
        <f t="shared" si="430"/>
        <v>0</v>
      </c>
      <c r="P1503" s="127">
        <f t="shared" si="431"/>
        <v>0</v>
      </c>
      <c r="Q1503" s="127">
        <f t="shared" si="432"/>
        <v>0</v>
      </c>
      <c r="R1503" s="1">
        <v>0</v>
      </c>
      <c r="S1503" s="127">
        <f t="shared" si="433"/>
        <v>0</v>
      </c>
      <c r="T1503" s="127">
        <f t="shared" si="426"/>
        <v>0</v>
      </c>
      <c r="U1503" s="127">
        <f t="shared" si="434"/>
        <v>0</v>
      </c>
      <c r="W1503" s="127">
        <f t="shared" si="435"/>
        <v>0</v>
      </c>
      <c r="X1503" s="125">
        <f t="shared" si="440"/>
        <v>0</v>
      </c>
      <c r="Y1503" s="125" t="str">
        <f t="shared" si="427"/>
        <v>ok</v>
      </c>
      <c r="Z1503" s="125" t="str">
        <f t="shared" si="436"/>
        <v>ok</v>
      </c>
      <c r="AA1503" s="125" t="str">
        <f t="shared" si="437"/>
        <v>ok</v>
      </c>
      <c r="AB1503" s="125" t="str">
        <f t="shared" si="438"/>
        <v>ok</v>
      </c>
      <c r="AC1503" s="125" t="str">
        <f t="shared" si="439"/>
        <v>ok</v>
      </c>
    </row>
    <row r="1504" spans="1:29" x14ac:dyDescent="0.2">
      <c r="A1504" s="132">
        <f t="shared" si="441"/>
        <v>1496</v>
      </c>
      <c r="B1504" s="6"/>
      <c r="C1504" s="3"/>
      <c r="D1504" s="3"/>
      <c r="E1504" s="3"/>
      <c r="F1504" s="5"/>
      <c r="G1504" s="5"/>
      <c r="H1504" s="2">
        <v>0</v>
      </c>
      <c r="I1504" s="1">
        <v>0</v>
      </c>
      <c r="J1504" s="1">
        <v>0</v>
      </c>
      <c r="K1504" s="127">
        <f t="shared" si="424"/>
        <v>0</v>
      </c>
      <c r="L1504" s="127">
        <f t="shared" si="428"/>
        <v>0</v>
      </c>
      <c r="M1504" s="127">
        <f t="shared" si="425"/>
        <v>0</v>
      </c>
      <c r="N1504" s="127">
        <f t="shared" si="429"/>
        <v>0</v>
      </c>
      <c r="O1504" s="127">
        <f t="shared" si="430"/>
        <v>0</v>
      </c>
      <c r="P1504" s="127">
        <f t="shared" si="431"/>
        <v>0</v>
      </c>
      <c r="Q1504" s="127">
        <f t="shared" si="432"/>
        <v>0</v>
      </c>
      <c r="R1504" s="1">
        <v>0</v>
      </c>
      <c r="S1504" s="127">
        <f t="shared" si="433"/>
        <v>0</v>
      </c>
      <c r="T1504" s="127">
        <f t="shared" si="426"/>
        <v>0</v>
      </c>
      <c r="U1504" s="127">
        <f t="shared" si="434"/>
        <v>0</v>
      </c>
      <c r="W1504" s="127">
        <f t="shared" si="435"/>
        <v>0</v>
      </c>
      <c r="X1504" s="125">
        <f t="shared" si="440"/>
        <v>0</v>
      </c>
      <c r="Y1504" s="125" t="str">
        <f t="shared" si="427"/>
        <v>ok</v>
      </c>
      <c r="Z1504" s="125" t="str">
        <f t="shared" si="436"/>
        <v>ok</v>
      </c>
      <c r="AA1504" s="125" t="str">
        <f t="shared" si="437"/>
        <v>ok</v>
      </c>
      <c r="AB1504" s="125" t="str">
        <f t="shared" si="438"/>
        <v>ok</v>
      </c>
      <c r="AC1504" s="125" t="str">
        <f t="shared" si="439"/>
        <v>ok</v>
      </c>
    </row>
    <row r="1505" spans="1:29" x14ac:dyDescent="0.2">
      <c r="A1505" s="132">
        <f t="shared" si="441"/>
        <v>1497</v>
      </c>
      <c r="B1505" s="6"/>
      <c r="C1505" s="3"/>
      <c r="D1505" s="3"/>
      <c r="E1505" s="3"/>
      <c r="F1505" s="5"/>
      <c r="G1505" s="5"/>
      <c r="H1505" s="2">
        <v>0</v>
      </c>
      <c r="I1505" s="1">
        <v>0</v>
      </c>
      <c r="J1505" s="1">
        <v>0</v>
      </c>
      <c r="K1505" s="127">
        <f t="shared" si="424"/>
        <v>0</v>
      </c>
      <c r="L1505" s="127">
        <f t="shared" si="428"/>
        <v>0</v>
      </c>
      <c r="M1505" s="127">
        <f t="shared" si="425"/>
        <v>0</v>
      </c>
      <c r="N1505" s="127">
        <f t="shared" si="429"/>
        <v>0</v>
      </c>
      <c r="O1505" s="127">
        <f t="shared" si="430"/>
        <v>0</v>
      </c>
      <c r="P1505" s="127">
        <f t="shared" si="431"/>
        <v>0</v>
      </c>
      <c r="Q1505" s="127">
        <f t="shared" si="432"/>
        <v>0</v>
      </c>
      <c r="R1505" s="1">
        <v>0</v>
      </c>
      <c r="S1505" s="127">
        <f t="shared" si="433"/>
        <v>0</v>
      </c>
      <c r="T1505" s="127">
        <f t="shared" si="426"/>
        <v>0</v>
      </c>
      <c r="U1505" s="127">
        <f t="shared" si="434"/>
        <v>0</v>
      </c>
      <c r="W1505" s="127">
        <f t="shared" si="435"/>
        <v>0</v>
      </c>
      <c r="X1505" s="125">
        <f t="shared" si="440"/>
        <v>0</v>
      </c>
      <c r="Y1505" s="125" t="str">
        <f t="shared" si="427"/>
        <v>ok</v>
      </c>
      <c r="Z1505" s="125" t="str">
        <f t="shared" si="436"/>
        <v>ok</v>
      </c>
      <c r="AA1505" s="125" t="str">
        <f t="shared" si="437"/>
        <v>ok</v>
      </c>
      <c r="AB1505" s="125" t="str">
        <f t="shared" si="438"/>
        <v>ok</v>
      </c>
      <c r="AC1505" s="125" t="str">
        <f t="shared" si="439"/>
        <v>ok</v>
      </c>
    </row>
    <row r="1506" spans="1:29" x14ac:dyDescent="0.2">
      <c r="A1506" s="132">
        <f t="shared" si="441"/>
        <v>1498</v>
      </c>
      <c r="B1506" s="6"/>
      <c r="C1506" s="3"/>
      <c r="D1506" s="3"/>
      <c r="E1506" s="3"/>
      <c r="F1506" s="5"/>
      <c r="G1506" s="5"/>
      <c r="H1506" s="2">
        <v>0</v>
      </c>
      <c r="I1506" s="1">
        <v>0</v>
      </c>
      <c r="J1506" s="1">
        <v>0</v>
      </c>
      <c r="K1506" s="127">
        <f t="shared" si="424"/>
        <v>0</v>
      </c>
      <c r="L1506" s="127">
        <f t="shared" si="428"/>
        <v>0</v>
      </c>
      <c r="M1506" s="127">
        <f t="shared" si="425"/>
        <v>0</v>
      </c>
      <c r="N1506" s="127">
        <f t="shared" si="429"/>
        <v>0</v>
      </c>
      <c r="O1506" s="127">
        <f t="shared" si="430"/>
        <v>0</v>
      </c>
      <c r="P1506" s="127">
        <f t="shared" si="431"/>
        <v>0</v>
      </c>
      <c r="Q1506" s="127">
        <f t="shared" si="432"/>
        <v>0</v>
      </c>
      <c r="R1506" s="1">
        <v>0</v>
      </c>
      <c r="S1506" s="127">
        <f t="shared" si="433"/>
        <v>0</v>
      </c>
      <c r="T1506" s="127">
        <f t="shared" si="426"/>
        <v>0</v>
      </c>
      <c r="U1506" s="127">
        <f t="shared" si="434"/>
        <v>0</v>
      </c>
      <c r="W1506" s="127">
        <f t="shared" si="435"/>
        <v>0</v>
      </c>
      <c r="X1506" s="125">
        <f t="shared" si="440"/>
        <v>0</v>
      </c>
      <c r="Y1506" s="125" t="str">
        <f t="shared" si="427"/>
        <v>ok</v>
      </c>
      <c r="Z1506" s="125" t="str">
        <f t="shared" si="436"/>
        <v>ok</v>
      </c>
      <c r="AA1506" s="125" t="str">
        <f t="shared" si="437"/>
        <v>ok</v>
      </c>
      <c r="AB1506" s="125" t="str">
        <f t="shared" si="438"/>
        <v>ok</v>
      </c>
      <c r="AC1506" s="125" t="str">
        <f t="shared" si="439"/>
        <v>ok</v>
      </c>
    </row>
    <row r="1507" spans="1:29" x14ac:dyDescent="0.2">
      <c r="A1507" s="132">
        <f t="shared" si="441"/>
        <v>1499</v>
      </c>
      <c r="B1507" s="6"/>
      <c r="C1507" s="3"/>
      <c r="D1507" s="3"/>
      <c r="E1507" s="3"/>
      <c r="F1507" s="5"/>
      <c r="G1507" s="5"/>
      <c r="H1507" s="2">
        <v>0</v>
      </c>
      <c r="I1507" s="1">
        <v>0</v>
      </c>
      <c r="J1507" s="1">
        <v>0</v>
      </c>
      <c r="K1507" s="127">
        <f t="shared" si="424"/>
        <v>0</v>
      </c>
      <c r="L1507" s="127">
        <f t="shared" si="428"/>
        <v>0</v>
      </c>
      <c r="M1507" s="127">
        <f t="shared" si="425"/>
        <v>0</v>
      </c>
      <c r="N1507" s="127">
        <f t="shared" si="429"/>
        <v>0</v>
      </c>
      <c r="O1507" s="127">
        <f t="shared" si="430"/>
        <v>0</v>
      </c>
      <c r="P1507" s="127">
        <f t="shared" si="431"/>
        <v>0</v>
      </c>
      <c r="Q1507" s="127">
        <f t="shared" si="432"/>
        <v>0</v>
      </c>
      <c r="R1507" s="1">
        <v>0</v>
      </c>
      <c r="S1507" s="127">
        <f t="shared" si="433"/>
        <v>0</v>
      </c>
      <c r="T1507" s="127">
        <f t="shared" si="426"/>
        <v>0</v>
      </c>
      <c r="U1507" s="127">
        <f t="shared" si="434"/>
        <v>0</v>
      </c>
      <c r="W1507" s="127">
        <f t="shared" si="435"/>
        <v>0</v>
      </c>
      <c r="X1507" s="125">
        <f t="shared" si="440"/>
        <v>0</v>
      </c>
      <c r="Y1507" s="125" t="str">
        <f t="shared" si="427"/>
        <v>ok</v>
      </c>
      <c r="Z1507" s="125" t="str">
        <f t="shared" si="436"/>
        <v>ok</v>
      </c>
      <c r="AA1507" s="125" t="str">
        <f t="shared" si="437"/>
        <v>ok</v>
      </c>
      <c r="AB1507" s="125" t="str">
        <f t="shared" si="438"/>
        <v>ok</v>
      </c>
      <c r="AC1507" s="125" t="str">
        <f t="shared" si="439"/>
        <v>ok</v>
      </c>
    </row>
    <row r="1508" spans="1:29" x14ac:dyDescent="0.2">
      <c r="A1508" s="132">
        <f t="shared" si="441"/>
        <v>1500</v>
      </c>
      <c r="B1508" s="6"/>
      <c r="C1508" s="3"/>
      <c r="D1508" s="3"/>
      <c r="E1508" s="3"/>
      <c r="F1508" s="5"/>
      <c r="G1508" s="5"/>
      <c r="H1508" s="2">
        <v>0</v>
      </c>
      <c r="I1508" s="1">
        <v>0</v>
      </c>
      <c r="J1508" s="1">
        <v>0</v>
      </c>
      <c r="K1508" s="127">
        <f t="shared" si="424"/>
        <v>0</v>
      </c>
      <c r="L1508" s="127">
        <f t="shared" si="428"/>
        <v>0</v>
      </c>
      <c r="M1508" s="127">
        <f t="shared" si="425"/>
        <v>0</v>
      </c>
      <c r="N1508" s="127">
        <f t="shared" si="429"/>
        <v>0</v>
      </c>
      <c r="O1508" s="127">
        <f t="shared" si="430"/>
        <v>0</v>
      </c>
      <c r="P1508" s="127">
        <f t="shared" si="431"/>
        <v>0</v>
      </c>
      <c r="Q1508" s="127">
        <f t="shared" si="432"/>
        <v>0</v>
      </c>
      <c r="R1508" s="1">
        <v>0</v>
      </c>
      <c r="S1508" s="127">
        <f t="shared" si="433"/>
        <v>0</v>
      </c>
      <c r="T1508" s="127">
        <f t="shared" si="426"/>
        <v>0</v>
      </c>
      <c r="U1508" s="127">
        <f t="shared" si="434"/>
        <v>0</v>
      </c>
      <c r="W1508" s="127">
        <f t="shared" si="435"/>
        <v>0</v>
      </c>
      <c r="X1508" s="125">
        <f t="shared" si="440"/>
        <v>0</v>
      </c>
      <c r="Y1508" s="125" t="str">
        <f t="shared" si="427"/>
        <v>ok</v>
      </c>
      <c r="Z1508" s="125" t="str">
        <f t="shared" si="436"/>
        <v>ok</v>
      </c>
      <c r="AA1508" s="125" t="str">
        <f t="shared" si="437"/>
        <v>ok</v>
      </c>
      <c r="AB1508" s="125" t="str">
        <f t="shared" si="438"/>
        <v>ok</v>
      </c>
      <c r="AC1508" s="125" t="str">
        <f t="shared" si="439"/>
        <v>ok</v>
      </c>
    </row>
    <row r="1509" spans="1:29" x14ac:dyDescent="0.2">
      <c r="A1509" s="132">
        <f t="shared" si="441"/>
        <v>1501</v>
      </c>
      <c r="B1509" s="10"/>
      <c r="C1509" s="11"/>
      <c r="D1509" s="11"/>
      <c r="E1509" s="11"/>
      <c r="F1509" s="11"/>
      <c r="G1509" s="11"/>
      <c r="H1509" s="11"/>
      <c r="I1509" s="11"/>
      <c r="J1509" s="11"/>
      <c r="K1509" s="11"/>
      <c r="L1509" s="11"/>
      <c r="M1509" s="11"/>
      <c r="N1509" s="11"/>
      <c r="O1509" s="11"/>
      <c r="P1509" s="11"/>
      <c r="Q1509" s="33" t="s">
        <v>220</v>
      </c>
      <c r="R1509" s="1">
        <v>0</v>
      </c>
      <c r="S1509" s="127">
        <f>R1509</f>
        <v>0</v>
      </c>
      <c r="T1509" s="127">
        <f t="shared" si="426"/>
        <v>0</v>
      </c>
      <c r="U1509" s="126"/>
      <c r="W1509" s="127">
        <f>$W$6*I1509*H1509</f>
        <v>0</v>
      </c>
    </row>
    <row r="1510" spans="1:29" x14ac:dyDescent="0.2">
      <c r="A1510" s="132">
        <f t="shared" si="441"/>
        <v>1502</v>
      </c>
      <c r="B1510" s="10"/>
      <c r="C1510" s="11"/>
      <c r="D1510" s="11"/>
      <c r="E1510" s="11"/>
      <c r="F1510" s="11"/>
      <c r="G1510" s="11"/>
      <c r="H1510" s="11"/>
      <c r="I1510" s="11"/>
      <c r="J1510" s="11"/>
      <c r="K1510" s="11"/>
      <c r="L1510" s="11"/>
      <c r="M1510" s="11"/>
      <c r="N1510" s="11"/>
      <c r="O1510" s="11"/>
      <c r="P1510" s="11"/>
      <c r="Q1510" s="33" t="s">
        <v>219</v>
      </c>
      <c r="R1510" s="1">
        <v>0</v>
      </c>
      <c r="S1510" s="127">
        <f>R1510</f>
        <v>0</v>
      </c>
      <c r="T1510" s="126"/>
      <c r="U1510" s="127">
        <f>R1510</f>
        <v>0</v>
      </c>
      <c r="W1510" s="127">
        <f>$W$6*I1510*H1510</f>
        <v>0</v>
      </c>
    </row>
    <row r="1511" spans="1:29" x14ac:dyDescent="0.2">
      <c r="A1511" s="132">
        <f t="shared" si="441"/>
        <v>1503</v>
      </c>
      <c r="B1511" s="10"/>
      <c r="C1511" s="11"/>
      <c r="D1511" s="11"/>
      <c r="E1511" s="11"/>
      <c r="F1511" s="11"/>
      <c r="G1511" s="11"/>
      <c r="H1511" s="11"/>
      <c r="I1511" s="11"/>
      <c r="J1511" s="11"/>
      <c r="K1511" s="11"/>
      <c r="L1511" s="11"/>
      <c r="M1511" s="11"/>
      <c r="N1511" s="11"/>
      <c r="O1511" s="11"/>
      <c r="P1511" s="11"/>
      <c r="Q1511" s="33" t="s">
        <v>221</v>
      </c>
      <c r="R1511" s="1">
        <v>0</v>
      </c>
      <c r="S1511" s="127">
        <f>R1511</f>
        <v>0</v>
      </c>
      <c r="T1511" s="127">
        <f>K1511-N1511-P1511+R1511</f>
        <v>0</v>
      </c>
      <c r="U1511" s="126"/>
      <c r="W1511" s="127">
        <f>$W$6*I1511*H1511</f>
        <v>0</v>
      </c>
    </row>
    <row r="1512" spans="1:29" x14ac:dyDescent="0.2">
      <c r="A1512" s="132">
        <f t="shared" si="441"/>
        <v>1504</v>
      </c>
      <c r="B1512" s="240" t="s">
        <v>234</v>
      </c>
      <c r="C1512" s="11"/>
      <c r="D1512" s="11"/>
      <c r="E1512" s="11"/>
      <c r="F1512" s="11">
        <f t="shared" ref="F1512:R1512" si="442">SUM(F9:F1511)</f>
        <v>0</v>
      </c>
      <c r="G1512" s="11">
        <f t="shared" si="442"/>
        <v>0</v>
      </c>
      <c r="H1512" s="11">
        <f t="shared" si="442"/>
        <v>0</v>
      </c>
      <c r="I1512" s="11">
        <f t="shared" si="442"/>
        <v>0</v>
      </c>
      <c r="J1512" s="11">
        <f t="shared" si="442"/>
        <v>0</v>
      </c>
      <c r="K1512" s="133">
        <f t="shared" si="442"/>
        <v>0</v>
      </c>
      <c r="L1512" s="133">
        <f t="shared" si="442"/>
        <v>0</v>
      </c>
      <c r="M1512" s="133">
        <f t="shared" si="442"/>
        <v>0</v>
      </c>
      <c r="N1512" s="133">
        <f t="shared" si="442"/>
        <v>0</v>
      </c>
      <c r="O1512" s="133">
        <f t="shared" si="442"/>
        <v>0</v>
      </c>
      <c r="P1512" s="133">
        <f t="shared" si="442"/>
        <v>0</v>
      </c>
      <c r="Q1512" s="133">
        <f t="shared" si="442"/>
        <v>0</v>
      </c>
      <c r="R1512" s="133">
        <f t="shared" si="442"/>
        <v>0</v>
      </c>
      <c r="S1512" s="133">
        <f t="shared" ref="S1512" si="443">+K1512+M1512-N1512-O1512-P1512-Q1512+R1512</f>
        <v>0</v>
      </c>
      <c r="T1512" s="133">
        <f>SUM(T9:T1511)</f>
        <v>0</v>
      </c>
      <c r="U1512" s="133">
        <f>SUM(U9:U1511)</f>
        <v>0</v>
      </c>
      <c r="V1512" s="133"/>
      <c r="W1512" s="133">
        <f>SUM(W9:W1511)</f>
        <v>0</v>
      </c>
    </row>
  </sheetData>
  <sheetProtection formatCells="0" selectLockedCells="1"/>
  <dataConsolidate/>
  <mergeCells count="16">
    <mergeCell ref="W3:W5"/>
    <mergeCell ref="H1:J1"/>
    <mergeCell ref="H2:J2"/>
    <mergeCell ref="H3:I3"/>
    <mergeCell ref="H4:I4"/>
    <mergeCell ref="Q3:Q5"/>
    <mergeCell ref="L3:L5"/>
    <mergeCell ref="T6:V6"/>
    <mergeCell ref="F6:G6"/>
    <mergeCell ref="I6:J6"/>
    <mergeCell ref="H5:I5"/>
    <mergeCell ref="P3:P5"/>
    <mergeCell ref="N3:N5"/>
    <mergeCell ref="O3:O5"/>
    <mergeCell ref="K3:K5"/>
    <mergeCell ref="M3:M5"/>
  </mergeCells>
  <phoneticPr fontId="0" type="noConversion"/>
  <conditionalFormatting sqref="A9:A1508">
    <cfRule type="expression" dxfId="25" priority="30" stopIfTrue="1">
      <formula>$AC9:$AC1510="false"</formula>
    </cfRule>
  </conditionalFormatting>
  <conditionalFormatting sqref="B9:J9 R9 V9">
    <cfRule type="expression" dxfId="24" priority="64" stopIfTrue="1">
      <formula>$AC9:$AC1508="false"</formula>
    </cfRule>
  </conditionalFormatting>
  <conditionalFormatting sqref="B1510:R1510 B1509:P1509 R1509 V1509:V1510">
    <cfRule type="expression" dxfId="23" priority="62" stopIfTrue="1">
      <formula>$AC1509:$AC3009="false"</formula>
    </cfRule>
  </conditionalFormatting>
  <conditionalFormatting sqref="D10:E25">
    <cfRule type="expression" dxfId="22" priority="22" stopIfTrue="1">
      <formula>$AC10:$AC1509="false"</formula>
    </cfRule>
  </conditionalFormatting>
  <conditionalFormatting sqref="F13:G13">
    <cfRule type="expression" dxfId="21" priority="21" stopIfTrue="1">
      <formula>$AC13:$AC1512="false"</formula>
    </cfRule>
  </conditionalFormatting>
  <conditionalFormatting sqref="F17:G17">
    <cfRule type="expression" dxfId="20" priority="19" stopIfTrue="1">
      <formula>$AC17:$AC1516="false"</formula>
    </cfRule>
  </conditionalFormatting>
  <conditionalFormatting sqref="H9:J20 F9:G21 B10:J1509 R10:R1509 V10:V1509 K1509:P1509">
    <cfRule type="expression" dxfId="19" priority="67" stopIfTrue="1">
      <formula>$AC9:$AC1510="false"</formula>
    </cfRule>
  </conditionalFormatting>
  <conditionalFormatting sqref="I13:J13">
    <cfRule type="expression" dxfId="18" priority="20" stopIfTrue="1">
      <formula>$AC13:$AC1512="false"</formula>
    </cfRule>
  </conditionalFormatting>
  <conditionalFormatting sqref="I17:J17">
    <cfRule type="expression" dxfId="17" priority="18" stopIfTrue="1">
      <formula>$AC17:$AC1516="false"</formula>
    </cfRule>
  </conditionalFormatting>
  <conditionalFormatting sqref="K9:Q1508">
    <cfRule type="expression" dxfId="16" priority="33" stopIfTrue="1">
      <formula>$AC9:$AC1510="false"</formula>
    </cfRule>
  </conditionalFormatting>
  <conditionalFormatting sqref="O1">
    <cfRule type="expression" dxfId="15" priority="4" stopIfTrue="1">
      <formula>H3="SUMMER"</formula>
    </cfRule>
  </conditionalFormatting>
  <conditionalFormatting sqref="O2">
    <cfRule type="expression" dxfId="14" priority="3" stopIfTrue="1">
      <formula>H3="SUMMER"</formula>
    </cfRule>
  </conditionalFormatting>
  <conditionalFormatting sqref="Q1509">
    <cfRule type="expression" dxfId="13" priority="57" stopIfTrue="1">
      <formula>$AC1511:$AC3011="false"</formula>
    </cfRule>
  </conditionalFormatting>
  <conditionalFormatting sqref="Q1510">
    <cfRule type="expression" dxfId="12" priority="59" stopIfTrue="1">
      <formula>$AC1510:$AC3011="false"</formula>
    </cfRule>
  </conditionalFormatting>
  <conditionalFormatting sqref="Q1510:Q1511">
    <cfRule type="expression" dxfId="11" priority="52" stopIfTrue="1">
      <formula>$AC1510:$AC3010="false"</formula>
    </cfRule>
    <cfRule type="expression" dxfId="10" priority="53" stopIfTrue="1">
      <formula>$AC1510:$AC3011="false"</formula>
    </cfRule>
    <cfRule type="expression" dxfId="9" priority="56" stopIfTrue="1">
      <formula>$AC1510:$AC3010="false"</formula>
    </cfRule>
  </conditionalFormatting>
  <conditionalFormatting sqref="S9:U1508">
    <cfRule type="expression" dxfId="8" priority="36" stopIfTrue="1">
      <formula>$AC9:$AC1510="false"</formula>
    </cfRule>
  </conditionalFormatting>
  <conditionalFormatting sqref="W9:W1511">
    <cfRule type="expression" dxfId="7" priority="5" stopIfTrue="1">
      <formula>$AD9:$AD1510="false"</formula>
    </cfRule>
    <cfRule type="expression" dxfId="6" priority="6" stopIfTrue="1">
      <formula>$AD9:$AD1508="false"</formula>
    </cfRule>
    <cfRule type="expression" dxfId="5" priority="7" stopIfTrue="1">
      <formula>$AD9:$AD1510="false"</formula>
    </cfRule>
    <cfRule type="expression" dxfId="4" priority="14" stopIfTrue="1">
      <formula>$AD9:$AD1508="false"</formula>
    </cfRule>
  </conditionalFormatting>
  <conditionalFormatting sqref="W10:W1509">
    <cfRule type="expression" dxfId="3" priority="16" stopIfTrue="1">
      <formula>$AD10:$AD1511="false"</formula>
    </cfRule>
  </conditionalFormatting>
  <conditionalFormatting sqref="W10:W1511">
    <cfRule type="expression" dxfId="2" priority="13" stopIfTrue="1">
      <formula>$AD10:$AD1511="false"</formula>
    </cfRule>
  </conditionalFormatting>
  <conditionalFormatting sqref="W1509:W1510">
    <cfRule type="expression" dxfId="1" priority="15" stopIfTrue="1">
      <formula>$AD1509:$AD3009="false"</formula>
    </cfRule>
  </conditionalFormatting>
  <conditionalFormatting sqref="W1509:W1511">
    <cfRule type="expression" dxfId="0" priority="12" stopIfTrue="1">
      <formula>$AD1509:$AD3009="false"</formula>
    </cfRule>
  </conditionalFormatting>
  <dataValidations xWindow="999" yWindow="356" count="18">
    <dataValidation allowBlank="1" showInputMessage="1" showErrorMessage="1" prompt="Special Allocable Cost for this student" sqref="R6" xr:uid="{00000000-0002-0000-0600-000000000000}"/>
    <dataValidation allowBlank="1" showInputMessage="1" showErrorMessage="1" prompt="If Daily Rate cost method is used, verify that Fund 10 Transportation cost was accurately transferred from line 41 of the PI-1524-A." sqref="N3:O3" xr:uid="{00000000-0002-0000-0600-000001000000}"/>
    <dataValidation allowBlank="1" showInputMessage="1" showErrorMessage="1" prompt="If Daily Rate cost method is used, verify that per pupil Membership Aid was accurately transferred from PI-1524-A, line 43, otherwise input rate from PI-1524-ALT, line 43." sqref="P3:Q3" xr:uid="{00000000-0002-0000-0600-000002000000}"/>
    <dataValidation allowBlank="1" showInputMessage="1" showErrorMessage="1" promptTitle="Cost of Special Ed Instruction" prompt="If Daily Rate Cost method is used, enter per pupil cost from PI-1524-A, line 68.  No rate is entered here if Exact Cost method was used." sqref="K6:L6" xr:uid="{00000000-0002-0000-0600-000003000000}"/>
    <dataValidation allowBlank="1" showInputMessage="1" showErrorMessage="1" promptTitle="Cost of Regular Ed Instruction" prompt="If Daily Rate cost method is used, verify Regular Ed per pupil cost was accurately transferred from line 42 of PI-1524-A.  No rate is entered here if Exact Cost method was used." sqref="M6:N6" xr:uid="{00000000-0002-0000-0600-000004000000}"/>
    <dataValidation type="whole" operator="equal" allowBlank="1" showInputMessage="1" showErrorMessage="1" sqref="G9:G1508" xr:uid="{00000000-0002-0000-0600-000005000000}">
      <formula1>1</formula1>
    </dataValidation>
    <dataValidation allowBlank="1" showInputMessage="1" showErrorMessage="1" prompt="Enter either 1.0 for 100% or appropriate 2-digit FTE" sqref="I6:J7" xr:uid="{00000000-0002-0000-0600-000006000000}"/>
    <dataValidation allowBlank="1" showInputMessage="1" showErrorMessage="1" prompt="Enter a 1 in the appropriate &quot;Counted&quot; or &quot;Not Counted&quot; Column" sqref="F6:G7" xr:uid="{00000000-0002-0000-0600-000007000000}"/>
    <dataValidation allowBlank="1" showInputMessage="1" showErrorMessage="1" prompt="If Daily Rate Cost method is used, enter per pupil cost from PI-1524-A, line 68." sqref="K3" xr:uid="{00000000-0002-0000-0600-000008000000}"/>
    <dataValidation allowBlank="1" showInputMessage="1" showErrorMessage="1" prompt="If Daily Rate cost method is used, verify Regular Ed per pupil cost was accurately transferred from line 42 of PI-1524-A." sqref="M3" xr:uid="{00000000-0002-0000-0600-000009000000}"/>
    <dataValidation type="whole" operator="equal" allowBlank="1" showErrorMessage="1" promptTitle="Counted for Membership" prompt="Enter 1 to signify pupil not counted for Membership." sqref="F9:F1508" xr:uid="{00000000-0002-0000-0600-00000A000000}">
      <formula1>1</formula1>
    </dataValidation>
    <dataValidation allowBlank="1" showInputMessage="1" showErrorMessage="1" promptTitle="Special Allocable Cost" prompt="Enter the Special Allocable Cost for this student from PI-1524-SAC.  Enter Program SAC, fund 10 exact costs or fund 27 exact costs at the bottom of this worksheet." sqref="R7" xr:uid="{00000000-0002-0000-0600-00000B000000}"/>
    <dataValidation allowBlank="1" showInputMessage="1" showErrorMessage="1" promptTitle="Fund 10 Transportation" prompt="Auto Filled from column N.  If Daily Rate cost method is used, verify that Fund 10 Transportation cost was accurately transferred from line 41 of the PI-1524-A." sqref="O6" xr:uid="{00000000-0002-0000-0600-00000C000000}"/>
    <dataValidation allowBlank="1" showInputMessage="1" showErrorMessage="1" promptTitle="General Membership Aid Deduct" prompt="Auto filled from column P.  If Daily Rate cost method is used, verify that per pupil Membership Aid was accurately transferred from PI-1524-A, line 43, otherwise input rate from PI-1524-ALT, line 43." sqref="P6:Q6" xr:uid="{00000000-0002-0000-0600-00000D000000}"/>
    <dataValidation type="list" allowBlank="1" showInputMessage="1" showErrorMessage="1" sqref="H4:I4" xr:uid="{00000000-0002-0000-0600-00000E000000}">
      <formula1>sped_select</formula1>
    </dataValidation>
    <dataValidation type="list" allowBlank="1" showInputMessage="1" showErrorMessage="1" sqref="H5:I5" xr:uid="{00000000-0002-0000-0600-00000F000000}">
      <formula1>$K$1:$K$2</formula1>
    </dataValidation>
    <dataValidation type="list" allowBlank="1" showInputMessage="1" showErrorMessage="1" sqref="H2:J2" xr:uid="{00000000-0002-0000-0600-000010000000}">
      <formula1>facility_list</formula1>
    </dataValidation>
    <dataValidation type="list" allowBlank="1" showInputMessage="1" showErrorMessage="1" sqref="H3:I3" xr:uid="{00000000-0002-0000-0600-000011000000}">
      <formula1>$R$3:$R$4</formula1>
    </dataValidation>
  </dataValidations>
  <printOptions gridLines="1" gridLinesSet="0"/>
  <pageMargins left="0.2" right="0.2" top="0.5" bottom="0.5" header="0.25" footer="0.5"/>
  <pageSetup scale="25" fitToHeight="9" orientation="landscape" r:id="rId1"/>
  <headerFooter alignWithMargins="0">
    <oddHeader>&amp;A&amp;RPage &amp;P</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pageSetUpPr fitToPage="1"/>
  </sheetPr>
  <dimension ref="A1:M41"/>
  <sheetViews>
    <sheetView zoomScaleNormal="100" workbookViewId="0">
      <selection activeCell="Q33" sqref="Q33"/>
    </sheetView>
  </sheetViews>
  <sheetFormatPr defaultColWidth="9.140625" defaultRowHeight="12" x14ac:dyDescent="0.2"/>
  <cols>
    <col min="1" max="1" width="14.140625" style="14" customWidth="1"/>
    <col min="2" max="2" width="13" style="14" customWidth="1"/>
    <col min="3" max="4" width="12.28515625" style="14" bestFit="1" customWidth="1"/>
    <col min="5" max="5" width="15.28515625" style="14" customWidth="1"/>
    <col min="6" max="6" width="2.28515625" style="14" customWidth="1"/>
    <col min="7" max="7" width="11.140625" style="14" customWidth="1"/>
    <col min="8" max="8" width="2.28515625" style="14" customWidth="1"/>
    <col min="9" max="9" width="8.42578125" style="14" customWidth="1"/>
    <col min="10" max="10" width="12.5703125" style="14" customWidth="1"/>
    <col min="11" max="11" width="12.28515625" style="14" customWidth="1"/>
    <col min="12" max="12" width="2.28515625" style="14" customWidth="1"/>
    <col min="13" max="13" width="13.42578125" style="14" customWidth="1"/>
    <col min="14" max="16384" width="9.140625" style="14"/>
  </cols>
  <sheetData>
    <row r="1" spans="1:13" ht="12.75" customHeight="1" x14ac:dyDescent="0.2">
      <c r="A1" s="101"/>
      <c r="B1" s="152" t="s">
        <v>165</v>
      </c>
      <c r="C1" s="152"/>
      <c r="D1" s="152"/>
      <c r="E1" s="102"/>
      <c r="F1" s="102"/>
      <c r="G1" s="150"/>
      <c r="H1" s="103"/>
      <c r="I1" s="150" t="s">
        <v>25</v>
      </c>
      <c r="J1" s="138"/>
      <c r="K1" s="138" t="str">
        <f>'SIGTAX - Cert Page'!L1</f>
        <v>September 30, 2024</v>
      </c>
      <c r="L1" s="102"/>
      <c r="M1" s="414"/>
    </row>
    <row r="2" spans="1:13" x14ac:dyDescent="0.2">
      <c r="A2" s="104"/>
      <c r="B2" s="97" t="s">
        <v>192</v>
      </c>
      <c r="C2" s="97"/>
      <c r="D2" s="95"/>
      <c r="E2" s="95"/>
      <c r="F2" s="95"/>
      <c r="G2" s="701" t="s">
        <v>26</v>
      </c>
      <c r="H2" s="701"/>
      <c r="I2" s="701"/>
      <c r="J2" s="701"/>
      <c r="K2" s="701"/>
      <c r="L2" s="95"/>
      <c r="M2" s="106"/>
    </row>
    <row r="3" spans="1:13" x14ac:dyDescent="0.2">
      <c r="A3" s="105"/>
      <c r="B3" s="97" t="s">
        <v>967</v>
      </c>
      <c r="C3" s="97"/>
      <c r="D3" s="95"/>
      <c r="E3" s="95"/>
      <c r="F3" s="95"/>
      <c r="G3" s="95"/>
      <c r="H3" s="95"/>
      <c r="I3" s="405" t="s">
        <v>711</v>
      </c>
      <c r="J3" s="95"/>
      <c r="K3" s="527" t="str">
        <f>IF(ISBLANK('SIGTAX - Cert Page'!L5),"",'SIGTAX - Cert Page'!L5)</f>
        <v/>
      </c>
      <c r="L3" s="95"/>
      <c r="M3" s="106"/>
    </row>
    <row r="4" spans="1:13" x14ac:dyDescent="0.2">
      <c r="A4" s="107"/>
      <c r="B4" s="43"/>
      <c r="C4" s="108"/>
      <c r="D4" s="95"/>
      <c r="E4" s="95"/>
      <c r="F4" s="95"/>
      <c r="G4" s="95"/>
      <c r="H4" s="95"/>
      <c r="I4" s="95"/>
      <c r="J4" s="95"/>
      <c r="K4" s="95"/>
      <c r="L4" s="95"/>
      <c r="M4" s="106"/>
    </row>
    <row r="5" spans="1:13" ht="6" customHeight="1" x14ac:dyDescent="0.2">
      <c r="A5" s="109"/>
      <c r="B5" s="96"/>
      <c r="C5" s="96"/>
      <c r="D5" s="113"/>
      <c r="E5" s="95"/>
      <c r="F5" s="95"/>
      <c r="G5" s="95"/>
      <c r="H5" s="95"/>
      <c r="I5" s="95"/>
      <c r="J5" s="96"/>
      <c r="K5" s="96"/>
      <c r="L5" s="95"/>
      <c r="M5" s="106"/>
    </row>
    <row r="6" spans="1:13" ht="12.75" customHeight="1" x14ac:dyDescent="0.2">
      <c r="A6" s="695" t="s">
        <v>188</v>
      </c>
      <c r="B6" s="696"/>
      <c r="C6" s="703">
        <f>dist_name</f>
        <v>0</v>
      </c>
      <c r="D6" s="703"/>
      <c r="E6" s="703"/>
      <c r="F6" s="153"/>
      <c r="G6" s="95"/>
      <c r="H6" s="95"/>
      <c r="I6" s="95"/>
      <c r="J6" s="95"/>
      <c r="K6" s="95"/>
      <c r="L6" s="95"/>
      <c r="M6" s="106"/>
    </row>
    <row r="7" spans="1:13" ht="9" customHeight="1" thickBot="1" x14ac:dyDescent="0.25">
      <c r="A7" s="110"/>
      <c r="B7" s="95"/>
      <c r="C7" s="95"/>
      <c r="D7" s="95"/>
      <c r="E7" s="95"/>
      <c r="F7" s="95"/>
      <c r="G7" s="95"/>
      <c r="H7" s="95"/>
      <c r="I7" s="95"/>
      <c r="J7" s="95"/>
      <c r="K7" s="95"/>
      <c r="L7" s="95"/>
      <c r="M7" s="106"/>
    </row>
    <row r="8" spans="1:13" ht="12.75" thickBot="1" x14ac:dyDescent="0.25">
      <c r="A8" s="139" t="str">
        <f>'SIGTAX - Cert Page'!L6</f>
        <v>2023-24</v>
      </c>
      <c r="B8" s="114" t="s">
        <v>178</v>
      </c>
      <c r="C8" s="100"/>
      <c r="D8" s="98"/>
      <c r="E8" s="95"/>
      <c r="F8" s="95"/>
      <c r="G8" s="95"/>
      <c r="H8" s="95"/>
      <c r="I8" s="95"/>
      <c r="J8" s="96"/>
      <c r="K8" s="96"/>
      <c r="L8" s="95"/>
      <c r="M8" s="106"/>
    </row>
    <row r="9" spans="1:13" x14ac:dyDescent="0.2">
      <c r="A9" s="407" t="s">
        <v>197</v>
      </c>
      <c r="B9" s="408"/>
      <c r="C9" s="114"/>
      <c r="D9" s="114"/>
      <c r="E9" s="114"/>
      <c r="F9" s="98"/>
      <c r="G9" s="98"/>
      <c r="H9" s="98"/>
      <c r="I9" s="98"/>
      <c r="J9" s="43"/>
      <c r="K9" s="43"/>
      <c r="L9" s="95"/>
      <c r="M9" s="106"/>
    </row>
    <row r="10" spans="1:13" x14ac:dyDescent="0.2">
      <c r="A10" s="158"/>
      <c r="B10" s="97"/>
      <c r="C10" s="98"/>
      <c r="D10" s="98"/>
      <c r="E10" s="98"/>
      <c r="F10" s="98"/>
      <c r="G10" s="98"/>
      <c r="H10" s="98"/>
      <c r="I10" s="98"/>
      <c r="J10" s="43"/>
      <c r="K10" s="43"/>
      <c r="L10" s="95"/>
      <c r="M10" s="106"/>
    </row>
    <row r="11" spans="1:13" ht="9.75" customHeight="1" x14ac:dyDescent="0.2">
      <c r="A11" s="112"/>
      <c r="B11" s="97"/>
      <c r="C11" s="97"/>
      <c r="D11" s="97"/>
      <c r="E11" s="98"/>
      <c r="F11" s="98"/>
      <c r="G11" s="690" t="s">
        <v>236</v>
      </c>
      <c r="H11" s="98"/>
      <c r="I11" s="692" t="s">
        <v>226</v>
      </c>
      <c r="J11" s="692" t="s">
        <v>231</v>
      </c>
      <c r="K11" s="692" t="s">
        <v>229</v>
      </c>
      <c r="L11" s="98"/>
      <c r="M11" s="704" t="s">
        <v>918</v>
      </c>
    </row>
    <row r="12" spans="1:13" ht="15.75" customHeight="1" x14ac:dyDescent="0.2">
      <c r="A12" s="112"/>
      <c r="B12" s="97"/>
      <c r="C12" s="690" t="s">
        <v>916</v>
      </c>
      <c r="D12" s="690" t="s">
        <v>917</v>
      </c>
      <c r="E12" s="98"/>
      <c r="F12" s="98"/>
      <c r="G12" s="702"/>
      <c r="H12" s="98"/>
      <c r="I12" s="693"/>
      <c r="J12" s="693"/>
      <c r="K12" s="693"/>
      <c r="L12" s="98"/>
      <c r="M12" s="705"/>
    </row>
    <row r="13" spans="1:13" ht="11.25" customHeight="1" x14ac:dyDescent="0.2">
      <c r="A13" s="110"/>
      <c r="B13" s="97"/>
      <c r="C13" s="691"/>
      <c r="D13" s="691"/>
      <c r="E13" s="98"/>
      <c r="F13" s="98"/>
      <c r="G13" s="691"/>
      <c r="H13" s="157"/>
      <c r="I13" s="693"/>
      <c r="J13" s="693"/>
      <c r="K13" s="693"/>
      <c r="L13" s="98"/>
      <c r="M13" s="706"/>
    </row>
    <row r="14" spans="1:13" ht="13.5" customHeight="1" thickBot="1" x14ac:dyDescent="0.25">
      <c r="A14" s="708" t="s">
        <v>193</v>
      </c>
      <c r="B14" s="709"/>
      <c r="C14" s="406" t="s">
        <v>194</v>
      </c>
      <c r="D14" s="406" t="s">
        <v>195</v>
      </c>
      <c r="E14" s="147" t="s">
        <v>196</v>
      </c>
      <c r="F14" s="147"/>
      <c r="G14" s="406" t="s">
        <v>230</v>
      </c>
      <c r="H14" s="406"/>
      <c r="I14" s="694"/>
      <c r="J14" s="694"/>
      <c r="K14" s="694"/>
      <c r="L14" s="410"/>
      <c r="M14" s="415" t="s">
        <v>825</v>
      </c>
    </row>
    <row r="15" spans="1:13" x14ac:dyDescent="0.2">
      <c r="A15" s="697"/>
      <c r="B15" s="698"/>
      <c r="C15" s="241"/>
      <c r="D15" s="241"/>
      <c r="E15" s="145">
        <f t="shared" ref="E15:E30" si="0">C15+D15</f>
        <v>0</v>
      </c>
      <c r="F15" s="95"/>
      <c r="G15" s="245"/>
      <c r="H15" s="95"/>
      <c r="I15" s="248"/>
      <c r="J15" s="146">
        <f t="shared" ref="J15:J30" si="1">IF(I15="x","0",E15)</f>
        <v>0</v>
      </c>
      <c r="K15" s="146" t="str">
        <f t="shared" ref="K15:K30" si="2">IF(I15="x",E15,"0")</f>
        <v>0</v>
      </c>
      <c r="L15" s="95"/>
      <c r="M15" s="416"/>
    </row>
    <row r="16" spans="1:13" x14ac:dyDescent="0.2">
      <c r="A16" s="697"/>
      <c r="B16" s="698"/>
      <c r="C16" s="242"/>
      <c r="D16" s="243"/>
      <c r="E16" s="118">
        <f t="shared" si="0"/>
        <v>0</v>
      </c>
      <c r="F16" s="95"/>
      <c r="G16" s="246"/>
      <c r="H16" s="95"/>
      <c r="I16" s="249"/>
      <c r="J16" s="141">
        <f t="shared" si="1"/>
        <v>0</v>
      </c>
      <c r="K16" s="141" t="str">
        <f t="shared" si="2"/>
        <v>0</v>
      </c>
      <c r="L16" s="95"/>
      <c r="M16" s="417"/>
    </row>
    <row r="17" spans="1:13" x14ac:dyDescent="0.2">
      <c r="A17" s="697"/>
      <c r="B17" s="698"/>
      <c r="C17" s="243"/>
      <c r="D17" s="243"/>
      <c r="E17" s="118">
        <f t="shared" si="0"/>
        <v>0</v>
      </c>
      <c r="F17" s="95"/>
      <c r="G17" s="246"/>
      <c r="H17" s="95"/>
      <c r="I17" s="249"/>
      <c r="J17" s="141">
        <f t="shared" si="1"/>
        <v>0</v>
      </c>
      <c r="K17" s="141" t="str">
        <f t="shared" si="2"/>
        <v>0</v>
      </c>
      <c r="L17" s="95"/>
      <c r="M17" s="417"/>
    </row>
    <row r="18" spans="1:13" x14ac:dyDescent="0.2">
      <c r="A18" s="697"/>
      <c r="B18" s="698"/>
      <c r="C18" s="243"/>
      <c r="D18" s="243"/>
      <c r="E18" s="118">
        <f t="shared" si="0"/>
        <v>0</v>
      </c>
      <c r="F18" s="95"/>
      <c r="G18" s="246"/>
      <c r="H18" s="95"/>
      <c r="I18" s="249"/>
      <c r="J18" s="141">
        <f t="shared" si="1"/>
        <v>0</v>
      </c>
      <c r="K18" s="141" t="str">
        <f t="shared" si="2"/>
        <v>0</v>
      </c>
      <c r="L18" s="95"/>
      <c r="M18" s="417"/>
    </row>
    <row r="19" spans="1:13" x14ac:dyDescent="0.2">
      <c r="A19" s="697"/>
      <c r="B19" s="698"/>
      <c r="C19" s="243"/>
      <c r="D19" s="243"/>
      <c r="E19" s="118">
        <f t="shared" si="0"/>
        <v>0</v>
      </c>
      <c r="F19" s="95"/>
      <c r="G19" s="246"/>
      <c r="H19" s="95"/>
      <c r="I19" s="249"/>
      <c r="J19" s="141">
        <f t="shared" si="1"/>
        <v>0</v>
      </c>
      <c r="K19" s="141" t="str">
        <f t="shared" si="2"/>
        <v>0</v>
      </c>
      <c r="L19" s="95"/>
      <c r="M19" s="417"/>
    </row>
    <row r="20" spans="1:13" x14ac:dyDescent="0.2">
      <c r="A20" s="697"/>
      <c r="B20" s="698"/>
      <c r="C20" s="243"/>
      <c r="D20" s="243"/>
      <c r="E20" s="118">
        <f t="shared" si="0"/>
        <v>0</v>
      </c>
      <c r="F20" s="95"/>
      <c r="G20" s="246"/>
      <c r="H20" s="95"/>
      <c r="I20" s="249"/>
      <c r="J20" s="141">
        <f t="shared" si="1"/>
        <v>0</v>
      </c>
      <c r="K20" s="141" t="str">
        <f t="shared" si="2"/>
        <v>0</v>
      </c>
      <c r="L20" s="95"/>
      <c r="M20" s="417"/>
    </row>
    <row r="21" spans="1:13" x14ac:dyDescent="0.2">
      <c r="A21" s="697"/>
      <c r="B21" s="698"/>
      <c r="C21" s="243"/>
      <c r="D21" s="243"/>
      <c r="E21" s="118">
        <f t="shared" si="0"/>
        <v>0</v>
      </c>
      <c r="F21" s="95"/>
      <c r="G21" s="246"/>
      <c r="H21" s="95"/>
      <c r="I21" s="249"/>
      <c r="J21" s="141">
        <f t="shared" si="1"/>
        <v>0</v>
      </c>
      <c r="K21" s="141" t="str">
        <f t="shared" si="2"/>
        <v>0</v>
      </c>
      <c r="L21" s="95"/>
      <c r="M21" s="417"/>
    </row>
    <row r="22" spans="1:13" x14ac:dyDescent="0.2">
      <c r="A22" s="697"/>
      <c r="B22" s="698"/>
      <c r="C22" s="243"/>
      <c r="D22" s="243"/>
      <c r="E22" s="118">
        <f t="shared" si="0"/>
        <v>0</v>
      </c>
      <c r="F22" s="95"/>
      <c r="G22" s="246"/>
      <c r="H22" s="95"/>
      <c r="I22" s="249"/>
      <c r="J22" s="141">
        <f t="shared" si="1"/>
        <v>0</v>
      </c>
      <c r="K22" s="141" t="str">
        <f t="shared" si="2"/>
        <v>0</v>
      </c>
      <c r="L22" s="95"/>
      <c r="M22" s="417"/>
    </row>
    <row r="23" spans="1:13" x14ac:dyDescent="0.2">
      <c r="A23" s="697"/>
      <c r="B23" s="698"/>
      <c r="C23" s="243"/>
      <c r="D23" s="243"/>
      <c r="E23" s="118">
        <f t="shared" si="0"/>
        <v>0</v>
      </c>
      <c r="F23" s="95"/>
      <c r="G23" s="246"/>
      <c r="H23" s="95"/>
      <c r="I23" s="249"/>
      <c r="J23" s="141">
        <f t="shared" si="1"/>
        <v>0</v>
      </c>
      <c r="K23" s="141" t="str">
        <f t="shared" si="2"/>
        <v>0</v>
      </c>
      <c r="L23" s="95"/>
      <c r="M23" s="417"/>
    </row>
    <row r="24" spans="1:13" x14ac:dyDescent="0.2">
      <c r="A24" s="697"/>
      <c r="B24" s="698"/>
      <c r="C24" s="243"/>
      <c r="D24" s="243"/>
      <c r="E24" s="118">
        <f t="shared" si="0"/>
        <v>0</v>
      </c>
      <c r="F24" s="95"/>
      <c r="G24" s="246"/>
      <c r="H24" s="95"/>
      <c r="I24" s="249"/>
      <c r="J24" s="141">
        <f t="shared" si="1"/>
        <v>0</v>
      </c>
      <c r="K24" s="141" t="str">
        <f t="shared" si="2"/>
        <v>0</v>
      </c>
      <c r="L24" s="95"/>
      <c r="M24" s="417"/>
    </row>
    <row r="25" spans="1:13" x14ac:dyDescent="0.2">
      <c r="A25" s="697"/>
      <c r="B25" s="698"/>
      <c r="C25" s="243"/>
      <c r="D25" s="243"/>
      <c r="E25" s="118">
        <f t="shared" si="0"/>
        <v>0</v>
      </c>
      <c r="F25" s="95"/>
      <c r="G25" s="246"/>
      <c r="H25" s="95"/>
      <c r="I25" s="249"/>
      <c r="J25" s="141">
        <f t="shared" si="1"/>
        <v>0</v>
      </c>
      <c r="K25" s="141" t="str">
        <f t="shared" si="2"/>
        <v>0</v>
      </c>
      <c r="L25" s="95"/>
      <c r="M25" s="417"/>
    </row>
    <row r="26" spans="1:13" x14ac:dyDescent="0.2">
      <c r="A26" s="697"/>
      <c r="B26" s="698"/>
      <c r="C26" s="243"/>
      <c r="D26" s="243"/>
      <c r="E26" s="118">
        <f t="shared" si="0"/>
        <v>0</v>
      </c>
      <c r="F26" s="95"/>
      <c r="G26" s="246"/>
      <c r="H26" s="95"/>
      <c r="I26" s="249"/>
      <c r="J26" s="141">
        <f t="shared" si="1"/>
        <v>0</v>
      </c>
      <c r="K26" s="141" t="str">
        <f t="shared" si="2"/>
        <v>0</v>
      </c>
      <c r="L26" s="95"/>
      <c r="M26" s="417"/>
    </row>
    <row r="27" spans="1:13" x14ac:dyDescent="0.2">
      <c r="A27" s="697"/>
      <c r="B27" s="698"/>
      <c r="C27" s="243"/>
      <c r="D27" s="243"/>
      <c r="E27" s="118">
        <f t="shared" si="0"/>
        <v>0</v>
      </c>
      <c r="F27" s="95"/>
      <c r="G27" s="246"/>
      <c r="H27" s="95"/>
      <c r="I27" s="249"/>
      <c r="J27" s="141">
        <f t="shared" si="1"/>
        <v>0</v>
      </c>
      <c r="K27" s="141" t="str">
        <f t="shared" si="2"/>
        <v>0</v>
      </c>
      <c r="L27" s="95"/>
      <c r="M27" s="417"/>
    </row>
    <row r="28" spans="1:13" x14ac:dyDescent="0.2">
      <c r="A28" s="697"/>
      <c r="B28" s="698"/>
      <c r="C28" s="243"/>
      <c r="D28" s="243"/>
      <c r="E28" s="118">
        <f t="shared" si="0"/>
        <v>0</v>
      </c>
      <c r="F28" s="95"/>
      <c r="G28" s="246"/>
      <c r="H28" s="95"/>
      <c r="I28" s="249"/>
      <c r="J28" s="141">
        <f>IF(I28="x","0",E28)</f>
        <v>0</v>
      </c>
      <c r="K28" s="141" t="str">
        <f>IF(I28="x",E28,"0")</f>
        <v>0</v>
      </c>
      <c r="L28" s="95"/>
      <c r="M28" s="417"/>
    </row>
    <row r="29" spans="1:13" x14ac:dyDescent="0.2">
      <c r="A29" s="697"/>
      <c r="B29" s="698"/>
      <c r="C29" s="243"/>
      <c r="D29" s="243"/>
      <c r="E29" s="118">
        <f t="shared" si="0"/>
        <v>0</v>
      </c>
      <c r="F29" s="95"/>
      <c r="G29" s="246"/>
      <c r="H29" s="95"/>
      <c r="I29" s="249"/>
      <c r="J29" s="141">
        <f t="shared" si="1"/>
        <v>0</v>
      </c>
      <c r="K29" s="141" t="str">
        <f t="shared" si="2"/>
        <v>0</v>
      </c>
      <c r="L29" s="95"/>
      <c r="M29" s="417"/>
    </row>
    <row r="30" spans="1:13" ht="12.75" thickBot="1" x14ac:dyDescent="0.25">
      <c r="A30" s="697"/>
      <c r="B30" s="698"/>
      <c r="C30" s="244"/>
      <c r="D30" s="244"/>
      <c r="E30" s="119">
        <f t="shared" si="0"/>
        <v>0</v>
      </c>
      <c r="F30" s="95"/>
      <c r="G30" s="247"/>
      <c r="H30" s="95"/>
      <c r="I30" s="250"/>
      <c r="J30" s="142">
        <f t="shared" si="1"/>
        <v>0</v>
      </c>
      <c r="K30" s="142" t="str">
        <f t="shared" si="2"/>
        <v>0</v>
      </c>
      <c r="L30" s="95"/>
      <c r="M30" s="418"/>
    </row>
    <row r="31" spans="1:13" ht="12.75" thickBot="1" x14ac:dyDescent="0.25">
      <c r="A31" s="140"/>
      <c r="B31" s="254"/>
      <c r="C31" s="253">
        <f>SUM(C15:C30)</f>
        <v>0</v>
      </c>
      <c r="D31" s="154">
        <f>SUM(D15:D30)</f>
        <v>0</v>
      </c>
      <c r="E31" s="155">
        <f>SUM(E15:E30)</f>
        <v>0</v>
      </c>
      <c r="F31" s="156"/>
      <c r="G31" s="156">
        <f>SUM(G15:G30)</f>
        <v>0</v>
      </c>
      <c r="H31" s="143"/>
      <c r="I31" s="143"/>
      <c r="J31" s="144">
        <f>SUM(J15:J30)</f>
        <v>0</v>
      </c>
      <c r="K31" s="411">
        <f>SUM(K15:K30)</f>
        <v>0</v>
      </c>
      <c r="L31" s="143"/>
      <c r="M31" s="412">
        <f>SUM(M15:M30)</f>
        <v>0</v>
      </c>
    </row>
    <row r="32" spans="1:13" ht="12" customHeight="1" thickBot="1" x14ac:dyDescent="0.25">
      <c r="A32" s="110"/>
      <c r="B32" s="95"/>
      <c r="C32" s="95"/>
      <c r="D32" s="43"/>
      <c r="E32" s="43"/>
      <c r="F32" s="43"/>
      <c r="G32" s="43"/>
      <c r="H32" s="43"/>
      <c r="I32" s="43"/>
      <c r="J32" s="43"/>
      <c r="K32" s="43"/>
      <c r="L32" s="413" t="s">
        <v>826</v>
      </c>
      <c r="M32" s="419">
        <f>'ALT - Exact Cost'!G92</f>
        <v>0</v>
      </c>
    </row>
    <row r="33" spans="1:13" ht="12" customHeight="1" thickBot="1" x14ac:dyDescent="0.25">
      <c r="A33" s="251" t="s">
        <v>157</v>
      </c>
      <c r="B33" s="252"/>
      <c r="C33" s="95"/>
      <c r="D33" s="99"/>
      <c r="E33" s="99"/>
      <c r="F33" s="99"/>
      <c r="G33" s="95"/>
      <c r="H33" s="95"/>
      <c r="I33" s="95"/>
      <c r="J33" s="96"/>
      <c r="K33" s="96"/>
      <c r="L33" s="413" t="s">
        <v>827</v>
      </c>
      <c r="M33" s="412">
        <f>MIN(SUM(M31:M32),D31)</f>
        <v>0</v>
      </c>
    </row>
    <row r="34" spans="1:13" ht="12" customHeight="1" x14ac:dyDescent="0.2">
      <c r="A34" s="707" t="s">
        <v>30</v>
      </c>
      <c r="B34" s="688"/>
      <c r="C34" s="699" t="str">
        <f>IF(ISBLANK('SIGTAX - Cert Page'!E49),"",'SIGTAX - Cert Page'!E49)</f>
        <v/>
      </c>
      <c r="D34" s="700"/>
      <c r="E34" s="687" t="s">
        <v>29</v>
      </c>
      <c r="F34" s="688"/>
      <c r="G34" s="689" t="str">
        <f>IF(ISBLANK('SIGTAX - Cert Page'!J50),"",'SIGTAX - Cert Page'!J50)</f>
        <v/>
      </c>
      <c r="H34" s="689"/>
      <c r="I34" s="689"/>
      <c r="J34" s="689"/>
      <c r="K34" s="689"/>
      <c r="L34" s="95"/>
      <c r="M34" s="106"/>
    </row>
    <row r="35" spans="1:13" ht="12" customHeight="1" x14ac:dyDescent="0.2">
      <c r="A35" s="710" t="s">
        <v>15</v>
      </c>
      <c r="B35" s="711"/>
      <c r="C35" s="689" t="str">
        <f>IF(ISBLANK('SIGTAX - Cert Page'!J49),"",'SIGTAX - Cert Page'!J49)</f>
        <v/>
      </c>
      <c r="D35" s="689"/>
      <c r="E35" s="687" t="s">
        <v>138</v>
      </c>
      <c r="F35" s="688"/>
      <c r="G35" s="689" t="str">
        <f>IF(ISBLANK('SIGTAX - Cert Page'!D50),"",'SIGTAX - Cert Page'!D50)</f>
        <v/>
      </c>
      <c r="H35" s="689"/>
      <c r="I35" s="689"/>
      <c r="J35" s="689"/>
      <c r="K35" s="689"/>
      <c r="L35" s="95"/>
      <c r="M35" s="106"/>
    </row>
    <row r="36" spans="1:13" ht="12" customHeight="1" thickBot="1" x14ac:dyDescent="0.25">
      <c r="A36" s="111"/>
      <c r="B36" s="148"/>
      <c r="C36" s="148"/>
      <c r="D36" s="99"/>
      <c r="E36" s="99"/>
      <c r="F36" s="99"/>
      <c r="G36" s="99"/>
      <c r="H36" s="99"/>
      <c r="I36" s="99"/>
      <c r="J36" s="99"/>
      <c r="K36" s="99"/>
      <c r="L36" s="95"/>
      <c r="M36" s="106"/>
    </row>
    <row r="37" spans="1:13" ht="23.25" thickBot="1" x14ac:dyDescent="0.25">
      <c r="A37" s="111"/>
      <c r="B37" s="137" t="s">
        <v>217</v>
      </c>
      <c r="C37" s="148"/>
      <c r="D37" s="99"/>
      <c r="E37" s="99"/>
      <c r="F37" s="99"/>
      <c r="G37" s="99"/>
      <c r="H37" s="99"/>
      <c r="I37" s="99"/>
      <c r="J37" s="99"/>
      <c r="K37" s="99"/>
      <c r="L37" s="95"/>
      <c r="M37" s="106"/>
    </row>
    <row r="38" spans="1:13" ht="28.5" customHeight="1" thickBot="1" x14ac:dyDescent="0.25">
      <c r="A38" s="110"/>
      <c r="B38" s="136" t="s">
        <v>228</v>
      </c>
      <c r="C38" s="151" t="s">
        <v>227</v>
      </c>
      <c r="D38" s="43"/>
      <c r="E38" s="685" t="s">
        <v>240</v>
      </c>
      <c r="F38" s="685"/>
      <c r="G38" s="685"/>
      <c r="H38" s="685"/>
      <c r="I38" s="685"/>
      <c r="J38" s="685"/>
      <c r="K38" s="685"/>
      <c r="L38" s="95"/>
      <c r="M38" s="106"/>
    </row>
    <row r="39" spans="1:13" ht="13.5" customHeight="1" thickBot="1" x14ac:dyDescent="0.25">
      <c r="A39" s="135" t="s">
        <v>224</v>
      </c>
      <c r="B39" s="139"/>
      <c r="C39" s="422">
        <f>J31</f>
        <v>0</v>
      </c>
      <c r="D39" s="99"/>
      <c r="E39" s="685"/>
      <c r="F39" s="685"/>
      <c r="G39" s="685"/>
      <c r="H39" s="685"/>
      <c r="I39" s="685"/>
      <c r="J39" s="685"/>
      <c r="K39" s="685"/>
      <c r="L39" s="95"/>
      <c r="M39" s="106"/>
    </row>
    <row r="40" spans="1:13" ht="13.5" customHeight="1" thickBot="1" x14ac:dyDescent="0.25">
      <c r="A40" s="134" t="s">
        <v>225</v>
      </c>
      <c r="B40" s="139"/>
      <c r="C40" s="422">
        <f>K31</f>
        <v>0</v>
      </c>
      <c r="D40" s="99"/>
      <c r="E40" s="685"/>
      <c r="F40" s="685"/>
      <c r="G40" s="685"/>
      <c r="H40" s="685"/>
      <c r="I40" s="685"/>
      <c r="J40" s="685"/>
      <c r="K40" s="685"/>
      <c r="L40" s="95"/>
      <c r="M40" s="106"/>
    </row>
    <row r="41" spans="1:13" ht="9" customHeight="1" thickBot="1" x14ac:dyDescent="0.25">
      <c r="A41" s="117"/>
      <c r="B41" s="149"/>
      <c r="C41" s="149"/>
      <c r="D41" s="116"/>
      <c r="E41" s="686"/>
      <c r="F41" s="686"/>
      <c r="G41" s="686"/>
      <c r="H41" s="686"/>
      <c r="I41" s="686"/>
      <c r="J41" s="686"/>
      <c r="K41" s="686"/>
      <c r="L41" s="420"/>
      <c r="M41" s="421"/>
    </row>
  </sheetData>
  <sheetProtection formatCells="0" selectLockedCells="1"/>
  <mergeCells count="36">
    <mergeCell ref="A35:B35"/>
    <mergeCell ref="A21:B21"/>
    <mergeCell ref="A22:B22"/>
    <mergeCell ref="A30:B30"/>
    <mergeCell ref="A23:B23"/>
    <mergeCell ref="A24:B24"/>
    <mergeCell ref="M11:M13"/>
    <mergeCell ref="A28:B28"/>
    <mergeCell ref="A34:B34"/>
    <mergeCell ref="A15:B15"/>
    <mergeCell ref="A16:B16"/>
    <mergeCell ref="A17:B17"/>
    <mergeCell ref="A14:B14"/>
    <mergeCell ref="G2:K2"/>
    <mergeCell ref="E34:F34"/>
    <mergeCell ref="G34:K34"/>
    <mergeCell ref="G11:G13"/>
    <mergeCell ref="I11:I14"/>
    <mergeCell ref="C6:E6"/>
    <mergeCell ref="A6:B6"/>
    <mergeCell ref="A18:B18"/>
    <mergeCell ref="A19:B19"/>
    <mergeCell ref="C34:D34"/>
    <mergeCell ref="A25:B25"/>
    <mergeCell ref="A26:B26"/>
    <mergeCell ref="A27:B27"/>
    <mergeCell ref="A29:B29"/>
    <mergeCell ref="A20:B20"/>
    <mergeCell ref="E38:K41"/>
    <mergeCell ref="E35:F35"/>
    <mergeCell ref="G35:K35"/>
    <mergeCell ref="C12:C13"/>
    <mergeCell ref="D12:D13"/>
    <mergeCell ref="J11:J14"/>
    <mergeCell ref="K11:K14"/>
    <mergeCell ref="C35:D35"/>
  </mergeCells>
  <phoneticPr fontId="0" type="noConversion"/>
  <dataValidations count="1">
    <dataValidation type="list" allowBlank="1" showInputMessage="1" showErrorMessage="1" sqref="A15:B30" xr:uid="{00000000-0002-0000-0700-000000000000}">
      <formula1>facility_list</formula1>
    </dataValidation>
  </dataValidations>
  <printOptions horizontalCentered="1" gridLines="1" gridLinesSet="0"/>
  <pageMargins left="0.5" right="0.5" top="0.5" bottom="0.5" header="0.25" footer="0.25"/>
  <pageSetup scale="98" orientation="landscape" r:id="rId1"/>
  <headerFooter alignWithMargins="0">
    <oddHeader>&amp;A&amp;RPage &amp;P</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2"/>
  <sheetViews>
    <sheetView workbookViewId="0">
      <selection activeCell="H14" sqref="H14"/>
    </sheetView>
  </sheetViews>
  <sheetFormatPr defaultColWidth="9.140625" defaultRowHeight="12" x14ac:dyDescent="0.2"/>
  <cols>
    <col min="1" max="1" width="30.140625" style="450" bestFit="1" customWidth="1"/>
    <col min="2" max="2" width="6.140625" style="450" bestFit="1" customWidth="1"/>
    <col min="3" max="3" width="8.42578125" style="450" customWidth="1"/>
    <col min="4" max="4" width="8.42578125" style="450" bestFit="1" customWidth="1"/>
    <col min="5" max="10" width="8.42578125" style="450" customWidth="1"/>
    <col min="11" max="16384" width="9.140625" style="450"/>
  </cols>
  <sheetData>
    <row r="1" spans="1:10" x14ac:dyDescent="0.2">
      <c r="A1" s="730" t="s">
        <v>794</v>
      </c>
      <c r="B1" s="730"/>
      <c r="C1" s="730"/>
      <c r="D1" s="730"/>
      <c r="E1" s="730"/>
      <c r="F1" s="730"/>
      <c r="G1" s="449"/>
      <c r="H1" s="449"/>
      <c r="I1" s="449"/>
      <c r="J1" s="449"/>
    </row>
    <row r="2" spans="1:10" x14ac:dyDescent="0.2">
      <c r="A2" s="730" t="s">
        <v>795</v>
      </c>
      <c r="B2" s="730"/>
      <c r="C2" s="730"/>
      <c r="D2" s="730"/>
      <c r="E2" s="730"/>
      <c r="F2" s="730"/>
      <c r="G2" s="449"/>
      <c r="H2" s="449"/>
      <c r="I2" s="449"/>
      <c r="J2" s="449"/>
    </row>
    <row r="3" spans="1:10" x14ac:dyDescent="0.2">
      <c r="A3" s="730" t="s">
        <v>968</v>
      </c>
      <c r="B3" s="730"/>
      <c r="C3" s="730"/>
      <c r="D3" s="730"/>
      <c r="E3" s="730"/>
      <c r="F3" s="730"/>
      <c r="G3" s="449"/>
      <c r="H3" s="449"/>
      <c r="I3" s="449"/>
      <c r="J3" s="449"/>
    </row>
    <row r="4" spans="1:10" x14ac:dyDescent="0.2">
      <c r="A4" s="449"/>
      <c r="B4" s="449"/>
      <c r="C4" s="449"/>
      <c r="D4" s="449"/>
      <c r="E4" s="449"/>
      <c r="F4" s="449"/>
      <c r="G4" s="449"/>
      <c r="H4" s="449"/>
      <c r="I4" s="449"/>
      <c r="J4" s="449"/>
    </row>
    <row r="5" spans="1:10" x14ac:dyDescent="0.2">
      <c r="A5" s="451" t="s">
        <v>719</v>
      </c>
      <c r="B5" s="731">
        <f>dist_name</f>
        <v>0</v>
      </c>
      <c r="C5" s="731"/>
      <c r="D5" s="731"/>
      <c r="E5" s="731"/>
      <c r="F5" s="731"/>
      <c r="G5" s="449"/>
      <c r="H5" s="449"/>
      <c r="I5" s="449"/>
      <c r="J5" s="449"/>
    </row>
    <row r="6" spans="1:10" x14ac:dyDescent="0.2">
      <c r="A6" s="451" t="s">
        <v>797</v>
      </c>
      <c r="B6" s="452" t="str">
        <f>'SIGTAX - Cert Page'!L6</f>
        <v>2023-24</v>
      </c>
      <c r="C6" s="452"/>
      <c r="D6" s="452"/>
      <c r="E6" s="452"/>
      <c r="F6" s="452"/>
      <c r="G6" s="449"/>
      <c r="H6" s="449"/>
      <c r="I6" s="449"/>
      <c r="J6" s="449"/>
    </row>
    <row r="7" spans="1:10" x14ac:dyDescent="0.2">
      <c r="A7" s="449"/>
      <c r="B7" s="449"/>
      <c r="C7" s="449"/>
      <c r="D7" s="449"/>
      <c r="E7" s="449"/>
      <c r="F7" s="449"/>
      <c r="G7" s="449"/>
      <c r="H7" s="449"/>
      <c r="I7" s="449"/>
      <c r="J7" s="449"/>
    </row>
    <row r="8" spans="1:10" ht="24" customHeight="1" x14ac:dyDescent="0.2">
      <c r="A8" s="732" t="s">
        <v>822</v>
      </c>
      <c r="B8" s="732"/>
      <c r="C8" s="732"/>
      <c r="D8" s="732"/>
      <c r="E8" s="732"/>
      <c r="F8" s="732"/>
      <c r="G8" s="732"/>
      <c r="H8" s="732"/>
      <c r="I8" s="732"/>
      <c r="J8" s="732"/>
    </row>
    <row r="9" spans="1:10" x14ac:dyDescent="0.2">
      <c r="A9" s="449"/>
      <c r="B9" s="449"/>
      <c r="C9" s="718" t="s">
        <v>802</v>
      </c>
      <c r="D9" s="719"/>
      <c r="E9" s="719"/>
      <c r="F9" s="720"/>
      <c r="G9" s="724" t="s">
        <v>911</v>
      </c>
      <c r="H9" s="725"/>
      <c r="I9" s="725"/>
      <c r="J9" s="726"/>
    </row>
    <row r="10" spans="1:10" x14ac:dyDescent="0.2">
      <c r="A10" s="449"/>
      <c r="B10" s="449"/>
      <c r="C10" s="721"/>
      <c r="D10" s="722"/>
      <c r="E10" s="722"/>
      <c r="F10" s="723"/>
      <c r="G10" s="727"/>
      <c r="H10" s="728"/>
      <c r="I10" s="728"/>
      <c r="J10" s="729"/>
    </row>
    <row r="11" spans="1:10" ht="24" x14ac:dyDescent="0.2">
      <c r="A11" s="453"/>
      <c r="B11" s="454" t="s">
        <v>788</v>
      </c>
      <c r="C11" s="455" t="s">
        <v>787</v>
      </c>
      <c r="D11" s="456" t="s">
        <v>789</v>
      </c>
      <c r="E11" s="455" t="s">
        <v>790</v>
      </c>
      <c r="F11" s="456" t="s">
        <v>791</v>
      </c>
      <c r="G11" s="455" t="s">
        <v>787</v>
      </c>
      <c r="H11" s="456" t="s">
        <v>789</v>
      </c>
      <c r="I11" s="455" t="s">
        <v>790</v>
      </c>
      <c r="J11" s="456" t="s">
        <v>791</v>
      </c>
    </row>
    <row r="12" spans="1:10" x14ac:dyDescent="0.2">
      <c r="A12" s="457" t="s">
        <v>779</v>
      </c>
      <c r="B12" s="458">
        <v>0.5</v>
      </c>
      <c r="C12" s="479"/>
      <c r="D12" s="359">
        <f>ROUND($B12*C12,1)</f>
        <v>0</v>
      </c>
      <c r="E12" s="482"/>
      <c r="F12" s="359" t="str">
        <f>IF(ISBLANK(E12),"",ROUND($B12*E12,1))</f>
        <v/>
      </c>
      <c r="G12" s="459"/>
      <c r="H12" s="359">
        <f>ROUND($B12*G12,1)</f>
        <v>0</v>
      </c>
      <c r="I12" s="460" t="str">
        <f>IF(ISBLANK(E12),"",E12)</f>
        <v/>
      </c>
      <c r="J12" s="359" t="str">
        <f>IF(ISBLANK(E12),"",ROUND($B12*I12,1))</f>
        <v/>
      </c>
    </row>
    <row r="13" spans="1:10" x14ac:dyDescent="0.2">
      <c r="A13" s="461" t="s">
        <v>780</v>
      </c>
      <c r="B13" s="462">
        <v>0.5</v>
      </c>
      <c r="C13" s="480"/>
      <c r="D13" s="360">
        <f t="shared" ref="D13:D19" si="0">ROUND($B13*C13,1)</f>
        <v>0</v>
      </c>
      <c r="E13" s="483"/>
      <c r="F13" s="360" t="str">
        <f t="shared" ref="F13:F19" si="1">IF(ISBLANK(E13),"",ROUND($B13*E13,1))</f>
        <v/>
      </c>
      <c r="G13" s="463"/>
      <c r="H13" s="360">
        <f t="shared" ref="H13:H19" si="2">ROUND($B13*G13,1)</f>
        <v>0</v>
      </c>
      <c r="I13" s="464" t="str">
        <f t="shared" ref="I13:I19" si="3">IF(ISBLANK(E13),"",E13)</f>
        <v/>
      </c>
      <c r="J13" s="360" t="str">
        <f t="shared" ref="J13:J19" si="4">IF(ISBLANK(E13),"",ROUND($B13*I13,1))</f>
        <v/>
      </c>
    </row>
    <row r="14" spans="1:10" x14ac:dyDescent="0.2">
      <c r="A14" s="461" t="s">
        <v>781</v>
      </c>
      <c r="B14" s="462">
        <v>0.6</v>
      </c>
      <c r="C14" s="480"/>
      <c r="D14" s="360">
        <f t="shared" si="0"/>
        <v>0</v>
      </c>
      <c r="E14" s="483"/>
      <c r="F14" s="360" t="str">
        <f t="shared" si="1"/>
        <v/>
      </c>
      <c r="G14" s="463"/>
      <c r="H14" s="360">
        <f t="shared" si="2"/>
        <v>0</v>
      </c>
      <c r="I14" s="464" t="str">
        <f t="shared" si="3"/>
        <v/>
      </c>
      <c r="J14" s="360" t="str">
        <f t="shared" si="4"/>
        <v/>
      </c>
    </row>
    <row r="15" spans="1:10" x14ac:dyDescent="0.2">
      <c r="A15" s="461" t="s">
        <v>782</v>
      </c>
      <c r="B15" s="462">
        <v>0.5</v>
      </c>
      <c r="C15" s="480"/>
      <c r="D15" s="360">
        <f t="shared" si="0"/>
        <v>0</v>
      </c>
      <c r="E15" s="483"/>
      <c r="F15" s="360" t="str">
        <f t="shared" si="1"/>
        <v/>
      </c>
      <c r="G15" s="463"/>
      <c r="H15" s="360">
        <f t="shared" si="2"/>
        <v>0</v>
      </c>
      <c r="I15" s="464" t="str">
        <f t="shared" si="3"/>
        <v/>
      </c>
      <c r="J15" s="360" t="str">
        <f t="shared" si="4"/>
        <v/>
      </c>
    </row>
    <row r="16" spans="1:10" x14ac:dyDescent="0.2">
      <c r="A16" s="461" t="s">
        <v>783</v>
      </c>
      <c r="B16" s="462">
        <v>0.6</v>
      </c>
      <c r="C16" s="480"/>
      <c r="D16" s="360">
        <f t="shared" si="0"/>
        <v>0</v>
      </c>
      <c r="E16" s="483"/>
      <c r="F16" s="360" t="str">
        <f t="shared" si="1"/>
        <v/>
      </c>
      <c r="G16" s="463"/>
      <c r="H16" s="360">
        <f t="shared" si="2"/>
        <v>0</v>
      </c>
      <c r="I16" s="464" t="str">
        <f t="shared" si="3"/>
        <v/>
      </c>
      <c r="J16" s="360" t="str">
        <f t="shared" si="4"/>
        <v/>
      </c>
    </row>
    <row r="17" spans="1:10" x14ac:dyDescent="0.2">
      <c r="A17" s="461" t="s">
        <v>784</v>
      </c>
      <c r="B17" s="462">
        <v>0.8</v>
      </c>
      <c r="C17" s="480"/>
      <c r="D17" s="360">
        <f t="shared" si="0"/>
        <v>0</v>
      </c>
      <c r="E17" s="483"/>
      <c r="F17" s="360" t="str">
        <f t="shared" si="1"/>
        <v/>
      </c>
      <c r="G17" s="463"/>
      <c r="H17" s="360">
        <f t="shared" si="2"/>
        <v>0</v>
      </c>
      <c r="I17" s="464" t="str">
        <f t="shared" si="3"/>
        <v/>
      </c>
      <c r="J17" s="360" t="str">
        <f t="shared" si="4"/>
        <v/>
      </c>
    </row>
    <row r="18" spans="1:10" x14ac:dyDescent="0.2">
      <c r="A18" s="461" t="s">
        <v>785</v>
      </c>
      <c r="B18" s="462">
        <v>1</v>
      </c>
      <c r="C18" s="480"/>
      <c r="D18" s="360">
        <f t="shared" si="0"/>
        <v>0</v>
      </c>
      <c r="E18" s="483"/>
      <c r="F18" s="360" t="str">
        <f t="shared" si="1"/>
        <v/>
      </c>
      <c r="G18" s="463"/>
      <c r="H18" s="360">
        <f t="shared" si="2"/>
        <v>0</v>
      </c>
      <c r="I18" s="464" t="str">
        <f t="shared" si="3"/>
        <v/>
      </c>
      <c r="J18" s="360" t="str">
        <f t="shared" si="4"/>
        <v/>
      </c>
    </row>
    <row r="19" spans="1:10" x14ac:dyDescent="0.2">
      <c r="A19" s="465" t="s">
        <v>786</v>
      </c>
      <c r="B19" s="466">
        <v>1</v>
      </c>
      <c r="C19" s="481"/>
      <c r="D19" s="361">
        <f t="shared" si="0"/>
        <v>0</v>
      </c>
      <c r="E19" s="484"/>
      <c r="F19" s="361" t="str">
        <f t="shared" si="1"/>
        <v/>
      </c>
      <c r="G19" s="467"/>
      <c r="H19" s="361">
        <f t="shared" si="2"/>
        <v>0</v>
      </c>
      <c r="I19" s="468" t="str">
        <f t="shared" si="3"/>
        <v/>
      </c>
      <c r="J19" s="361" t="str">
        <f t="shared" si="4"/>
        <v/>
      </c>
    </row>
    <row r="20" spans="1:10" x14ac:dyDescent="0.2">
      <c r="A20" s="712"/>
      <c r="B20" s="713"/>
      <c r="C20" s="469">
        <f t="shared" ref="C20:J20" si="5">SUM(C12:C19)</f>
        <v>0</v>
      </c>
      <c r="D20" s="358">
        <f t="shared" si="5"/>
        <v>0</v>
      </c>
      <c r="E20" s="469">
        <f t="shared" si="5"/>
        <v>0</v>
      </c>
      <c r="F20" s="358">
        <f t="shared" si="5"/>
        <v>0</v>
      </c>
      <c r="G20" s="469">
        <f t="shared" si="5"/>
        <v>0</v>
      </c>
      <c r="H20" s="358">
        <f t="shared" si="5"/>
        <v>0</v>
      </c>
      <c r="I20" s="469">
        <f t="shared" si="5"/>
        <v>0</v>
      </c>
      <c r="J20" s="358">
        <f t="shared" si="5"/>
        <v>0</v>
      </c>
    </row>
    <row r="21" spans="1:10" x14ac:dyDescent="0.2">
      <c r="A21" s="714" t="s">
        <v>792</v>
      </c>
      <c r="B21" s="714"/>
      <c r="C21" s="714"/>
      <c r="D21" s="714"/>
      <c r="E21" s="714"/>
      <c r="F21" s="362">
        <f>IF(D20=0,0,ROUND(F20/D20,3))</f>
        <v>0</v>
      </c>
      <c r="G21" s="715"/>
      <c r="H21" s="715"/>
      <c r="I21" s="715"/>
      <c r="J21" s="362">
        <f>IF(H20=0,0,ROUND(J20/H20,3))</f>
        <v>0</v>
      </c>
    </row>
    <row r="22" spans="1:10" x14ac:dyDescent="0.2">
      <c r="A22" s="716" t="s">
        <v>793</v>
      </c>
      <c r="B22" s="716"/>
      <c r="C22" s="716"/>
      <c r="D22" s="716"/>
      <c r="E22" s="716"/>
      <c r="F22" s="470" t="str">
        <f>IF(F21&gt;=0.04,"YES","NO")</f>
        <v>NO</v>
      </c>
      <c r="G22" s="717"/>
      <c r="H22" s="717"/>
      <c r="I22" s="717"/>
      <c r="J22" s="470" t="str">
        <f>IF(J21&gt;=0.04,"YES","NO")</f>
        <v>NO</v>
      </c>
    </row>
  </sheetData>
  <sheetProtection selectLockedCells="1"/>
  <mergeCells count="12">
    <mergeCell ref="C9:F10"/>
    <mergeCell ref="G9:J10"/>
    <mergeCell ref="A1:F1"/>
    <mergeCell ref="A2:F2"/>
    <mergeCell ref="A3:F3"/>
    <mergeCell ref="B5:F5"/>
    <mergeCell ref="A8:J8"/>
    <mergeCell ref="A20:B20"/>
    <mergeCell ref="A21:E21"/>
    <mergeCell ref="G21:I21"/>
    <mergeCell ref="A22:E22"/>
    <mergeCell ref="G22:I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57</vt:i4>
      </vt:variant>
    </vt:vector>
  </HeadingPairs>
  <TitlesOfParts>
    <vt:vector size="68" baseType="lpstr">
      <vt:lpstr>Quick Start</vt:lpstr>
      <vt:lpstr>SIGTAX - Cert Page</vt:lpstr>
      <vt:lpstr>DE - Days Equiv</vt:lpstr>
      <vt:lpstr>A - Daily Rate</vt:lpstr>
      <vt:lpstr>SAC - Spec Alloc Cost</vt:lpstr>
      <vt:lpstr>ALT - Exact Cost</vt:lpstr>
      <vt:lpstr>F - Roster</vt:lpstr>
      <vt:lpstr>S - Summary</vt:lpstr>
      <vt:lpstr>Z - 4% Test</vt:lpstr>
      <vt:lpstr>data-agency</vt:lpstr>
      <vt:lpstr>data-cost-fin</vt:lpstr>
      <vt:lpstr>alt_27_projs</vt:lpstr>
      <vt:lpstr>alt_funds</vt:lpstr>
      <vt:lpstr>cc_dis_sel_1</vt:lpstr>
      <vt:lpstr>cc_dis_sel_2</vt:lpstr>
      <vt:lpstr>cc_dis_sel_3</vt:lpstr>
      <vt:lpstr>cc_dis_sel_4</vt:lpstr>
      <vt:lpstr>cc_dis_sel_5</vt:lpstr>
      <vt:lpstr>dist_code</vt:lpstr>
      <vt:lpstr>dist_name</vt:lpstr>
      <vt:lpstr>dist_name_list</vt:lpstr>
      <vt:lpstr>facility_list</vt:lpstr>
      <vt:lpstr>fin_data_sel</vt:lpstr>
      <vt:lpstr>fin_data_src</vt:lpstr>
      <vt:lpstr>fte_all_annual</vt:lpstr>
      <vt:lpstr>fte_all_user</vt:lpstr>
      <vt:lpstr>fte_cc_user</vt:lpstr>
      <vt:lpstr>fte_dh_annual</vt:lpstr>
      <vt:lpstr>fte_dh_user</vt:lpstr>
      <vt:lpstr>fte_ec_user</vt:lpstr>
      <vt:lpstr>fte_sl_annual</vt:lpstr>
      <vt:lpstr>fte_sl_user</vt:lpstr>
      <vt:lpstr>fte_sped_annual</vt:lpstr>
      <vt:lpstr>fte_sped_user</vt:lpstr>
      <vt:lpstr>fte_vi_annual</vt:lpstr>
      <vt:lpstr>fte_vi_user</vt:lpstr>
      <vt:lpstr>gen_aid</vt:lpstr>
      <vt:lpstr>'A - Daily Rate'!Print_Area</vt:lpstr>
      <vt:lpstr>'ALT - Exact Cost'!Print_Area</vt:lpstr>
      <vt:lpstr>'DE - Days Equiv'!Print_Area</vt:lpstr>
      <vt:lpstr>'F - Roster'!Print_Area</vt:lpstr>
      <vt:lpstr>'SAC - Spec Alloc Cost'!Print_Area</vt:lpstr>
      <vt:lpstr>'SIGTAX - Cert Page'!Print_Area</vt:lpstr>
      <vt:lpstr>'A - Daily Rate'!Print_Titles</vt:lpstr>
      <vt:lpstr>'ALT - Exact Cost'!Print_Titles</vt:lpstr>
      <vt:lpstr>'DE - Days Equiv'!Print_Titles</vt:lpstr>
      <vt:lpstr>sped_f10_cost</vt:lpstr>
      <vt:lpstr>sped_func_cost_1</vt:lpstr>
      <vt:lpstr>sped_func_cost_2</vt:lpstr>
      <vt:lpstr>sped_func_cost_3</vt:lpstr>
      <vt:lpstr>sped_func_cost_4</vt:lpstr>
      <vt:lpstr>sped_func_cost_5</vt:lpstr>
      <vt:lpstr>sped_func_sel_1</vt:lpstr>
      <vt:lpstr>sped_func_sel_2</vt:lpstr>
      <vt:lpstr>sped_func_sel_3</vt:lpstr>
      <vt:lpstr>sped_func_sel_4</vt:lpstr>
      <vt:lpstr>sped_func_sel_5</vt:lpstr>
      <vt:lpstr>sped_funcs</vt:lpstr>
      <vt:lpstr>sped_pgm_cost_1</vt:lpstr>
      <vt:lpstr>sped_pgm_cost_2</vt:lpstr>
      <vt:lpstr>sped_pgm_cost_3</vt:lpstr>
      <vt:lpstr>sped_pgm_cost_4</vt:lpstr>
      <vt:lpstr>sped_pgm_cost_5</vt:lpstr>
      <vt:lpstr>sped_select</vt:lpstr>
      <vt:lpstr>sum_term_sel</vt:lpstr>
      <vt:lpstr>sum_term_src</vt:lpstr>
      <vt:lpstr>trans_cost</vt:lpstr>
      <vt:lpstr>tuit_reg_cost</vt:lpstr>
    </vt:vector>
  </TitlesOfParts>
  <Company>Dept.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Tuition Claim</dc:title>
  <dc:subject>State Tuition Claim</dc:subject>
  <dc:creator>Wisconsin Department of Public Instruction</dc:creator>
  <cp:keywords>State Tuition, Tuition, Claim Form</cp:keywords>
  <cp:lastModifiedBy>Baier, Matthew T.   DPI</cp:lastModifiedBy>
  <cp:lastPrinted>2017-07-21T16:00:39Z</cp:lastPrinted>
  <dcterms:created xsi:type="dcterms:W3CDTF">1999-05-20T18:29:49Z</dcterms:created>
  <dcterms:modified xsi:type="dcterms:W3CDTF">2024-07-09T20:11:51Z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877540835</vt:i4>
  </property>
  <property fmtid="{D5CDD505-2E9C-101B-9397-08002B2CF9AE}" pid="3" name="_EmailSubject">
    <vt:lpwstr>State Tuition form PI-1524-ST</vt:lpwstr>
  </property>
  <property fmtid="{D5CDD505-2E9C-101B-9397-08002B2CF9AE}" pid="4" name="_AuthorEmail">
    <vt:lpwstr>Daniel.Bush@dpi.wi.gov</vt:lpwstr>
  </property>
  <property fmtid="{D5CDD505-2E9C-101B-9397-08002B2CF9AE}" pid="5" name="_AuthorEmailDisplayName">
    <vt:lpwstr>Bush,  Daniel P.   DPI</vt:lpwstr>
  </property>
  <property fmtid="{D5CDD505-2E9C-101B-9397-08002B2CF9AE}" pid="6" name="_PreviousAdHocReviewCycleID">
    <vt:i4>-1921462052</vt:i4>
  </property>
  <property fmtid="{D5CDD505-2E9C-101B-9397-08002B2CF9AE}" pid="7" name="_NewReviewCycle">
    <vt:lpwstr/>
  </property>
  <property fmtid="{D5CDD505-2E9C-101B-9397-08002B2CF9AE}" pid="8" name="_ReviewingToolsShownOnce">
    <vt:lpwstr/>
  </property>
</Properties>
</file>